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Partneri\Demský, Špirko\Komunitné centrum SK\akt 2023\"/>
    </mc:Choice>
  </mc:AlternateContent>
  <bookViews>
    <workbookView xWindow="0" yWindow="0" windowWidth="0" windowHeight="0"/>
  </bookViews>
  <sheets>
    <sheet name="Rekapitulácia stavby" sheetId="1" r:id="rId1"/>
    <sheet name="01 - Stavebná časť" sheetId="2" r:id="rId2"/>
    <sheet name="02 - Zdravotechnika" sheetId="3" r:id="rId3"/>
    <sheet name="03 - Rozvody vody, kanali..." sheetId="4" r:id="rId4"/>
    <sheet name="04 - Vykurovanie" sheetId="5" r:id="rId5"/>
    <sheet name="05 - UK - Kotolňa" sheetId="6" r:id="rId6"/>
    <sheet name="06 - Vzduchotechnika" sheetId="7" r:id="rId7"/>
    <sheet name="07 - Elektorinštalácia a ..." sheetId="8" r:id="rId8"/>
    <sheet name="SO 02 - Elektrická prípoj..." sheetId="9" r:id="rId9"/>
    <sheet name="SO 03 - Vodovodná prípojka" sheetId="10" r:id="rId10"/>
    <sheet name="SO 04 - Kanalizačná prípojka" sheetId="11" r:id="rId11"/>
    <sheet name="SO 05 - Dažďová kanalizáč..." sheetId="12" r:id="rId12"/>
  </sheets>
  <definedNames>
    <definedName name="_xlnm.Print_Area" localSheetId="0">'Rekapitulácia stavby'!$D$4:$AO$76,'Rekapitulácia stavby'!$C$82:$AQ$107</definedName>
    <definedName name="_xlnm.Print_Titles" localSheetId="0">'Rekapitulácia stavby'!$92:$92</definedName>
    <definedName name="_xlnm._FilterDatabase" localSheetId="1" hidden="1">'01 - Stavebná časť'!$C$140:$K$307</definedName>
    <definedName name="_xlnm.Print_Area" localSheetId="1">'01 - Stavebná časť'!$C$4:$J$76,'01 - Stavebná časť'!$C$82:$J$120,'01 - Stavebná časť'!$C$126:$J$307</definedName>
    <definedName name="_xlnm.Print_Titles" localSheetId="1">'01 - Stavebná časť'!$140:$140</definedName>
    <definedName name="_xlnm._FilterDatabase" localSheetId="2" hidden="1">'02 - Zdravotechnika'!$C$127:$K$271</definedName>
    <definedName name="_xlnm.Print_Area" localSheetId="2">'02 - Zdravotechnika'!$C$4:$J$76,'02 - Zdravotechnika'!$C$82:$J$107,'02 - Zdravotechnika'!$C$113:$J$271</definedName>
    <definedName name="_xlnm.Print_Titles" localSheetId="2">'02 - Zdravotechnika'!$127:$127</definedName>
    <definedName name="_xlnm._FilterDatabase" localSheetId="3" hidden="1">'03 - Rozvody vody, kanali...'!$C$128:$K$172</definedName>
    <definedName name="_xlnm.Print_Area" localSheetId="3">'03 - Rozvody vody, kanali...'!$C$4:$J$76,'03 - Rozvody vody, kanali...'!$C$82:$J$108,'03 - Rozvody vody, kanali...'!$C$114:$J$172</definedName>
    <definedName name="_xlnm.Print_Titles" localSheetId="3">'03 - Rozvody vody, kanali...'!$128:$128</definedName>
    <definedName name="_xlnm._FilterDatabase" localSheetId="4" hidden="1">'04 - Vykurovanie'!$C$129:$K$226</definedName>
    <definedName name="_xlnm.Print_Area" localSheetId="4">'04 - Vykurovanie'!$C$4:$J$76,'04 - Vykurovanie'!$C$82:$J$109,'04 - Vykurovanie'!$C$115:$J$226</definedName>
    <definedName name="_xlnm.Print_Titles" localSheetId="4">'04 - Vykurovanie'!$129:$129</definedName>
    <definedName name="_xlnm._FilterDatabase" localSheetId="5" hidden="1">'05 - UK - Kotolňa'!$C$129:$K$202</definedName>
    <definedName name="_xlnm.Print_Area" localSheetId="5">'05 - UK - Kotolňa'!$C$4:$J$76,'05 - UK - Kotolňa'!$C$82:$J$109,'05 - UK - Kotolňa'!$C$115:$J$202</definedName>
    <definedName name="_xlnm.Print_Titles" localSheetId="5">'05 - UK - Kotolňa'!$129:$129</definedName>
    <definedName name="_xlnm._FilterDatabase" localSheetId="6" hidden="1">'06 - Vzduchotechnika'!$C$127:$K$150</definedName>
    <definedName name="_xlnm.Print_Area" localSheetId="6">'06 - Vzduchotechnika'!$C$4:$J$76,'06 - Vzduchotechnika'!$C$82:$J$107,'06 - Vzduchotechnika'!$C$113:$J$150</definedName>
    <definedName name="_xlnm.Print_Titles" localSheetId="6">'06 - Vzduchotechnika'!$127:$127</definedName>
    <definedName name="_xlnm._FilterDatabase" localSheetId="7" hidden="1">'07 - Elektorinštalácia a ...'!$C$122:$K$227</definedName>
    <definedName name="_xlnm.Print_Area" localSheetId="7">'07 - Elektorinštalácia a ...'!$C$4:$J$76,'07 - Elektorinštalácia a ...'!$C$82:$J$102,'07 - Elektorinštalácia a ...'!$C$108:$J$227</definedName>
    <definedName name="_xlnm.Print_Titles" localSheetId="7">'07 - Elektorinštalácia a ...'!$122:$122</definedName>
    <definedName name="_xlnm._FilterDatabase" localSheetId="8" hidden="1">'SO 02 - Elektrická prípoj...'!$C$121:$K$161</definedName>
    <definedName name="_xlnm.Print_Area" localSheetId="8">'SO 02 - Elektrická prípoj...'!$C$4:$J$76,'SO 02 - Elektrická prípoj...'!$C$82:$J$103,'SO 02 - Elektrická prípoj...'!$C$109:$J$161</definedName>
    <definedName name="_xlnm.Print_Titles" localSheetId="8">'SO 02 - Elektrická prípoj...'!$121:$121</definedName>
    <definedName name="_xlnm._FilterDatabase" localSheetId="9" hidden="1">'SO 03 - Vodovodná prípojka'!$C$125:$K$173</definedName>
    <definedName name="_xlnm.Print_Area" localSheetId="9">'SO 03 - Vodovodná prípojka'!$C$4:$J$76,'SO 03 - Vodovodná prípojka'!$C$82:$J$107,'SO 03 - Vodovodná prípojka'!$C$113:$J$173</definedName>
    <definedName name="_xlnm.Print_Titles" localSheetId="9">'SO 03 - Vodovodná prípojka'!$125:$125</definedName>
    <definedName name="_xlnm._FilterDatabase" localSheetId="10" hidden="1">'SO 04 - Kanalizačná prípojka'!$C$123:$K$159</definedName>
    <definedName name="_xlnm.Print_Area" localSheetId="10">'SO 04 - Kanalizačná prípojka'!$C$4:$J$76,'SO 04 - Kanalizačná prípojka'!$C$82:$J$105,'SO 04 - Kanalizačná prípojka'!$C$111:$J$159</definedName>
    <definedName name="_xlnm.Print_Titles" localSheetId="10">'SO 04 - Kanalizačná prípojka'!$123:$123</definedName>
    <definedName name="_xlnm._FilterDatabase" localSheetId="11" hidden="1">'SO 05 - Dažďová kanalizáč...'!$C$124:$K$178</definedName>
    <definedName name="_xlnm.Print_Area" localSheetId="11">'SO 05 - Dažďová kanalizáč...'!$C$4:$J$76,'SO 05 - Dažďová kanalizáč...'!$C$82:$J$106,'SO 05 - Dažďová kanalizáč...'!$C$112:$J$178</definedName>
    <definedName name="_xlnm.Print_Titles" localSheetId="11">'SO 05 - Dažďová kanalizáč...'!$124:$124</definedName>
  </definedNames>
  <calcPr/>
</workbook>
</file>

<file path=xl/calcChain.xml><?xml version="1.0" encoding="utf-8"?>
<calcChain xmlns="http://schemas.openxmlformats.org/spreadsheetml/2006/main">
  <c i="12" l="1" r="J37"/>
  <c r="J36"/>
  <c i="1" r="AY106"/>
  <c i="12" r="J35"/>
  <c i="1" r="AX106"/>
  <c i="12"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3"/>
  <c r="BH173"/>
  <c r="BG173"/>
  <c r="BE173"/>
  <c r="T173"/>
  <c r="R173"/>
  <c r="P173"/>
  <c r="BI172"/>
  <c r="BH172"/>
  <c r="BG172"/>
  <c r="BE172"/>
  <c r="T172"/>
  <c r="R172"/>
  <c r="P172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0"/>
  <c r="BH160"/>
  <c r="BG160"/>
  <c r="BE160"/>
  <c r="T160"/>
  <c r="T159"/>
  <c r="R160"/>
  <c r="R159"/>
  <c r="P160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0"/>
  <c r="BH140"/>
  <c r="BG140"/>
  <c r="BE140"/>
  <c r="T140"/>
  <c r="T139"/>
  <c r="R140"/>
  <c r="R139"/>
  <c r="P140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J122"/>
  <c r="J121"/>
  <c r="F121"/>
  <c r="F119"/>
  <c r="E117"/>
  <c r="J92"/>
  <c r="J91"/>
  <c r="F91"/>
  <c r="F89"/>
  <c r="E87"/>
  <c r="J18"/>
  <c r="E18"/>
  <c r="F122"/>
  <c r="J17"/>
  <c r="J12"/>
  <c r="J119"/>
  <c r="E7"/>
  <c r="E85"/>
  <c i="11" r="J37"/>
  <c r="J36"/>
  <c i="1" r="AY105"/>
  <c i="11" r="J35"/>
  <c i="1" r="AX105"/>
  <c i="11" r="BI159"/>
  <c r="BH159"/>
  <c r="BG159"/>
  <c r="BE159"/>
  <c r="T159"/>
  <c r="T158"/>
  <c r="R159"/>
  <c r="R158"/>
  <c r="P159"/>
  <c r="P158"/>
  <c r="BI157"/>
  <c r="BH157"/>
  <c r="BG157"/>
  <c r="BE157"/>
  <c r="T157"/>
  <c r="T156"/>
  <c r="T155"/>
  <c r="R157"/>
  <c r="R156"/>
  <c r="R155"/>
  <c r="P157"/>
  <c r="P156"/>
  <c r="P155"/>
  <c r="BI154"/>
  <c r="BH154"/>
  <c r="BG154"/>
  <c r="BE154"/>
  <c r="T154"/>
  <c r="T153"/>
  <c r="R154"/>
  <c r="R153"/>
  <c r="P154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7"/>
  <c r="BH137"/>
  <c r="BG137"/>
  <c r="BE137"/>
  <c r="T137"/>
  <c r="T136"/>
  <c r="R137"/>
  <c r="R136"/>
  <c r="P137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J121"/>
  <c r="J120"/>
  <c r="F120"/>
  <c r="F118"/>
  <c r="E116"/>
  <c r="J92"/>
  <c r="J91"/>
  <c r="F91"/>
  <c r="F89"/>
  <c r="E87"/>
  <c r="J18"/>
  <c r="E18"/>
  <c r="F92"/>
  <c r="J17"/>
  <c r="J12"/>
  <c r="J89"/>
  <c r="E7"/>
  <c r="E85"/>
  <c i="10" r="J37"/>
  <c r="J36"/>
  <c i="1" r="AY104"/>
  <c i="10" r="J35"/>
  <c i="1" r="AX104"/>
  <c i="10" r="BI173"/>
  <c r="BH173"/>
  <c r="BG173"/>
  <c r="BE173"/>
  <c r="T173"/>
  <c r="R173"/>
  <c r="P173"/>
  <c r="BI172"/>
  <c r="BH172"/>
  <c r="BG172"/>
  <c r="BE172"/>
  <c r="T172"/>
  <c r="R172"/>
  <c r="P172"/>
  <c r="BI169"/>
  <c r="BH169"/>
  <c r="BG169"/>
  <c r="BE169"/>
  <c r="T169"/>
  <c r="R169"/>
  <c r="P169"/>
  <c r="BI168"/>
  <c r="BH168"/>
  <c r="BG168"/>
  <c r="BE168"/>
  <c r="T168"/>
  <c r="R168"/>
  <c r="P168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1"/>
  <c r="BH161"/>
  <c r="BG161"/>
  <c r="BE161"/>
  <c r="T161"/>
  <c r="T160"/>
  <c r="R161"/>
  <c r="R160"/>
  <c r="P161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T138"/>
  <c r="R139"/>
  <c r="R138"/>
  <c r="P139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J123"/>
  <c r="J122"/>
  <c r="F122"/>
  <c r="F120"/>
  <c r="E118"/>
  <c r="J92"/>
  <c r="J91"/>
  <c r="F91"/>
  <c r="F89"/>
  <c r="E87"/>
  <c r="J18"/>
  <c r="E18"/>
  <c r="F92"/>
  <c r="J17"/>
  <c r="J12"/>
  <c r="J120"/>
  <c r="E7"/>
  <c r="E85"/>
  <c i="9" r="J37"/>
  <c r="J36"/>
  <c i="1" r="AY103"/>
  <c i="9" r="J35"/>
  <c i="1" r="AX103"/>
  <c i="9" r="BI161"/>
  <c r="BH161"/>
  <c r="BG161"/>
  <c r="BE161"/>
  <c r="T161"/>
  <c r="R161"/>
  <c r="P161"/>
  <c r="BI160"/>
  <c r="BH160"/>
  <c r="BG160"/>
  <c r="BE160"/>
  <c r="T160"/>
  <c r="R160"/>
  <c r="P160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5"/>
  <c r="BH125"/>
  <c r="BG125"/>
  <c r="BE125"/>
  <c r="T125"/>
  <c r="T124"/>
  <c r="T123"/>
  <c r="R125"/>
  <c r="R124"/>
  <c r="R123"/>
  <c r="P125"/>
  <c r="P124"/>
  <c r="P123"/>
  <c r="J119"/>
  <c r="J118"/>
  <c r="F118"/>
  <c r="F116"/>
  <c r="E114"/>
  <c r="J92"/>
  <c r="J91"/>
  <c r="F91"/>
  <c r="F89"/>
  <c r="E87"/>
  <c r="J18"/>
  <c r="E18"/>
  <c r="F119"/>
  <c r="J17"/>
  <c r="J12"/>
  <c r="J89"/>
  <c r="E7"/>
  <c r="E112"/>
  <c i="8" r="J39"/>
  <c r="J38"/>
  <c i="1" r="AY102"/>
  <c i="8" r="J37"/>
  <c i="1" r="AX102"/>
  <c i="8" r="BI227"/>
  <c r="BH227"/>
  <c r="BG227"/>
  <c r="BE227"/>
  <c r="T227"/>
  <c r="R227"/>
  <c r="P227"/>
  <c r="BI226"/>
  <c r="BH226"/>
  <c r="BG226"/>
  <c r="BE226"/>
  <c r="T226"/>
  <c r="R226"/>
  <c r="P226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J120"/>
  <c r="J119"/>
  <c r="F119"/>
  <c r="F117"/>
  <c r="E115"/>
  <c r="J94"/>
  <c r="J93"/>
  <c r="F93"/>
  <c r="F91"/>
  <c r="E89"/>
  <c r="J20"/>
  <c r="E20"/>
  <c r="F120"/>
  <c r="J19"/>
  <c r="J14"/>
  <c r="J91"/>
  <c r="E7"/>
  <c r="E111"/>
  <c i="7" r="J39"/>
  <c r="J38"/>
  <c i="1" r="AY101"/>
  <c i="7" r="J37"/>
  <c i="1" r="AX101"/>
  <c i="7"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T144"/>
  <c r="R145"/>
  <c r="R144"/>
  <c r="P145"/>
  <c r="P144"/>
  <c r="BI143"/>
  <c r="BH143"/>
  <c r="BG143"/>
  <c r="BE143"/>
  <c r="T143"/>
  <c r="T142"/>
  <c r="T141"/>
  <c r="R143"/>
  <c r="R142"/>
  <c r="R141"/>
  <c r="P143"/>
  <c r="P142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J125"/>
  <c r="J124"/>
  <c r="F124"/>
  <c r="F122"/>
  <c r="E120"/>
  <c r="J94"/>
  <c r="J93"/>
  <c r="F93"/>
  <c r="F91"/>
  <c r="E89"/>
  <c r="J20"/>
  <c r="E20"/>
  <c r="F125"/>
  <c r="J19"/>
  <c r="J14"/>
  <c r="J122"/>
  <c r="E7"/>
  <c r="E116"/>
  <c i="6" r="J39"/>
  <c r="J38"/>
  <c i="1" r="AY100"/>
  <c i="6" r="J37"/>
  <c i="1" r="AX100"/>
  <c i="6"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6"/>
  <c r="BH196"/>
  <c r="BG196"/>
  <c r="BE196"/>
  <c r="T196"/>
  <c r="T195"/>
  <c r="R196"/>
  <c r="R195"/>
  <c r="P196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3"/>
  <c r="BH133"/>
  <c r="BG133"/>
  <c r="BE133"/>
  <c r="T133"/>
  <c r="T132"/>
  <c r="T131"/>
  <c r="R133"/>
  <c r="R132"/>
  <c r="R131"/>
  <c r="P133"/>
  <c r="P132"/>
  <c r="P131"/>
  <c r="J127"/>
  <c r="J126"/>
  <c r="F126"/>
  <c r="F124"/>
  <c r="E122"/>
  <c r="J94"/>
  <c r="J93"/>
  <c r="F93"/>
  <c r="F91"/>
  <c r="E89"/>
  <c r="J20"/>
  <c r="E20"/>
  <c r="F94"/>
  <c r="J19"/>
  <c r="J14"/>
  <c r="J124"/>
  <c r="E7"/>
  <c r="E85"/>
  <c i="5" r="J39"/>
  <c r="J38"/>
  <c i="1" r="AY99"/>
  <c i="5" r="J37"/>
  <c i="1" r="AX99"/>
  <c i="5"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1"/>
  <c r="BH221"/>
  <c r="BG221"/>
  <c r="BE221"/>
  <c r="T221"/>
  <c r="T220"/>
  <c r="T219"/>
  <c r="R221"/>
  <c r="R220"/>
  <c r="R219"/>
  <c r="P221"/>
  <c r="P220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3"/>
  <c r="BH133"/>
  <c r="BG133"/>
  <c r="BE133"/>
  <c r="T133"/>
  <c r="T132"/>
  <c r="T131"/>
  <c r="R133"/>
  <c r="R132"/>
  <c r="R131"/>
  <c r="P133"/>
  <c r="P132"/>
  <c r="P131"/>
  <c r="J127"/>
  <c r="J126"/>
  <c r="F126"/>
  <c r="F124"/>
  <c r="E122"/>
  <c r="J94"/>
  <c r="J93"/>
  <c r="F93"/>
  <c r="F91"/>
  <c r="E89"/>
  <c r="J20"/>
  <c r="E20"/>
  <c r="F94"/>
  <c r="J19"/>
  <c r="J14"/>
  <c r="J124"/>
  <c r="E7"/>
  <c r="E118"/>
  <c i="4" r="J39"/>
  <c r="J38"/>
  <c i="1" r="AY98"/>
  <c i="4" r="J37"/>
  <c i="1" r="AX98"/>
  <c i="4"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5"/>
  <c r="BH145"/>
  <c r="BG145"/>
  <c r="BE145"/>
  <c r="T145"/>
  <c r="T144"/>
  <c r="R145"/>
  <c r="R144"/>
  <c r="P145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2"/>
  <c r="BH132"/>
  <c r="BG132"/>
  <c r="BE132"/>
  <c r="T132"/>
  <c r="R132"/>
  <c r="P132"/>
  <c r="BI131"/>
  <c r="BH131"/>
  <c r="BG131"/>
  <c r="BE131"/>
  <c r="T131"/>
  <c r="R131"/>
  <c r="P131"/>
  <c r="J126"/>
  <c r="J125"/>
  <c r="F125"/>
  <c r="F123"/>
  <c r="E121"/>
  <c r="J94"/>
  <c r="J93"/>
  <c r="F93"/>
  <c r="F91"/>
  <c r="E89"/>
  <c r="J20"/>
  <c r="E20"/>
  <c r="F126"/>
  <c r="J19"/>
  <c r="J14"/>
  <c r="J91"/>
  <c r="E7"/>
  <c r="E117"/>
  <c i="3" r="J39"/>
  <c r="J38"/>
  <c i="1" r="AY97"/>
  <c i="3" r="J37"/>
  <c i="1" r="AX97"/>
  <c i="3" r="BI271"/>
  <c r="BH271"/>
  <c r="BG271"/>
  <c r="BE271"/>
  <c r="T271"/>
  <c r="R271"/>
  <c r="P271"/>
  <c r="BI270"/>
  <c r="BH270"/>
  <c r="BG270"/>
  <c r="BE270"/>
  <c r="T270"/>
  <c r="R270"/>
  <c r="P270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J125"/>
  <c r="J124"/>
  <c r="F124"/>
  <c r="F122"/>
  <c r="E120"/>
  <c r="J94"/>
  <c r="J93"/>
  <c r="F93"/>
  <c r="F91"/>
  <c r="E89"/>
  <c r="J20"/>
  <c r="E20"/>
  <c r="F125"/>
  <c r="J19"/>
  <c r="J14"/>
  <c r="J91"/>
  <c r="E7"/>
  <c r="E116"/>
  <c i="2" r="J39"/>
  <c r="J38"/>
  <c i="1" r="AY96"/>
  <c i="2" r="J37"/>
  <c i="1" r="AX96"/>
  <c i="2"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0"/>
  <c r="BH300"/>
  <c r="BG300"/>
  <c r="BE300"/>
  <c r="T300"/>
  <c r="R300"/>
  <c r="P300"/>
  <c r="BI299"/>
  <c r="BH299"/>
  <c r="BG299"/>
  <c r="BE299"/>
  <c r="T299"/>
  <c r="R299"/>
  <c r="P299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2"/>
  <c r="BH252"/>
  <c r="BG252"/>
  <c r="BE252"/>
  <c r="T252"/>
  <c r="R252"/>
  <c r="P252"/>
  <c r="BI251"/>
  <c r="BH251"/>
  <c r="BG251"/>
  <c r="BE251"/>
  <c r="T251"/>
  <c r="R251"/>
  <c r="P251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2"/>
  <c r="BH192"/>
  <c r="BG192"/>
  <c r="BE192"/>
  <c r="T192"/>
  <c r="T191"/>
  <c r="R192"/>
  <c r="R191"/>
  <c r="P192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J138"/>
  <c r="J137"/>
  <c r="F137"/>
  <c r="F135"/>
  <c r="E133"/>
  <c r="J94"/>
  <c r="J93"/>
  <c r="F93"/>
  <c r="F91"/>
  <c r="E89"/>
  <c r="J20"/>
  <c r="E20"/>
  <c r="F138"/>
  <c r="J19"/>
  <c r="J14"/>
  <c r="J135"/>
  <c r="E7"/>
  <c r="E129"/>
  <c i="1" r="L90"/>
  <c r="AM90"/>
  <c r="AM89"/>
  <c r="L89"/>
  <c r="AM87"/>
  <c r="L87"/>
  <c r="L85"/>
  <c r="L84"/>
  <c i="2" r="BK306"/>
  <c r="J225"/>
  <c r="J222"/>
  <c r="BK219"/>
  <c r="BK215"/>
  <c r="J186"/>
  <c r="BK179"/>
  <c r="J166"/>
  <c r="BK158"/>
  <c r="J156"/>
  <c r="J149"/>
  <c r="BK297"/>
  <c r="J296"/>
  <c r="BK294"/>
  <c r="J293"/>
  <c r="BK290"/>
  <c r="BK288"/>
  <c r="J287"/>
  <c r="J286"/>
  <c r="BK283"/>
  <c r="J281"/>
  <c r="J277"/>
  <c r="J272"/>
  <c r="BK269"/>
  <c r="BK265"/>
  <c r="J263"/>
  <c r="J261"/>
  <c r="J258"/>
  <c r="BK255"/>
  <c r="J249"/>
  <c r="J247"/>
  <c r="J244"/>
  <c r="J241"/>
  <c r="BK238"/>
  <c r="J235"/>
  <c i="3" r="J176"/>
  <c r="BK165"/>
  <c r="BK153"/>
  <c r="J139"/>
  <c r="BK270"/>
  <c r="BK259"/>
  <c r="BK248"/>
  <c r="J240"/>
  <c r="BK238"/>
  <c r="J231"/>
  <c r="J216"/>
  <c r="J193"/>
  <c r="BK183"/>
  <c r="J179"/>
  <c r="J170"/>
  <c r="BK146"/>
  <c r="BK226"/>
  <c r="J214"/>
  <c r="J206"/>
  <c r="BK201"/>
  <c r="BK196"/>
  <c r="BK186"/>
  <c r="BK182"/>
  <c r="J177"/>
  <c r="J169"/>
  <c r="J163"/>
  <c r="BK160"/>
  <c r="BK152"/>
  <c r="J145"/>
  <c r="BK138"/>
  <c r="J134"/>
  <c i="4" r="BK171"/>
  <c r="J165"/>
  <c r="J162"/>
  <c r="BK158"/>
  <c r="J154"/>
  <c r="J150"/>
  <c r="BK143"/>
  <c r="J138"/>
  <c r="BK131"/>
  <c r="J131"/>
  <c r="J166"/>
  <c r="BK161"/>
  <c r="J158"/>
  <c r="BK154"/>
  <c r="J151"/>
  <c r="J143"/>
  <c r="BK138"/>
  <c r="J132"/>
  <c i="5" r="BK214"/>
  <c r="J209"/>
  <c r="BK202"/>
  <c r="BK189"/>
  <c r="BK182"/>
  <c r="J167"/>
  <c r="J147"/>
  <c r="BK139"/>
  <c r="BK225"/>
  <c r="J216"/>
  <c r="J208"/>
  <c r="BK200"/>
  <c r="J196"/>
  <c r="BK186"/>
  <c r="BK177"/>
  <c r="J168"/>
  <c r="BK163"/>
  <c r="J157"/>
  <c r="J154"/>
  <c r="BK143"/>
  <c r="J224"/>
  <c r="J215"/>
  <c r="J204"/>
  <c r="BK196"/>
  <c r="J187"/>
  <c r="J183"/>
  <c r="BK173"/>
  <c r="BK168"/>
  <c r="BK161"/>
  <c r="J156"/>
  <c r="J150"/>
  <c r="J140"/>
  <c r="J217"/>
  <c r="BK205"/>
  <c r="J195"/>
  <c r="BK191"/>
  <c r="BK179"/>
  <c r="BK174"/>
  <c r="J164"/>
  <c r="J158"/>
  <c r="BK150"/>
  <c r="J143"/>
  <c r="J136"/>
  <c i="6" r="BK196"/>
  <c r="J190"/>
  <c r="BK185"/>
  <c r="J181"/>
  <c r="BK173"/>
  <c r="J168"/>
  <c r="J154"/>
  <c r="BK147"/>
  <c r="J135"/>
  <c r="J194"/>
  <c r="BK170"/>
  <c r="BK167"/>
  <c r="J164"/>
  <c r="BK157"/>
  <c r="J150"/>
  <c r="J138"/>
  <c r="BK202"/>
  <c r="BK182"/>
  <c r="BK175"/>
  <c r="J169"/>
  <c r="J156"/>
  <c r="BK145"/>
  <c r="J199"/>
  <c r="J192"/>
  <c r="BK187"/>
  <c r="J179"/>
  <c r="BK164"/>
  <c r="J157"/>
  <c r="J151"/>
  <c r="J142"/>
  <c i="7" r="BK150"/>
  <c r="J143"/>
  <c r="J133"/>
  <c r="BK140"/>
  <c r="BK132"/>
  <c r="BK148"/>
  <c r="J145"/>
  <c r="BK139"/>
  <c r="BK133"/>
  <c i="8" r="BK226"/>
  <c r="BK223"/>
  <c r="BK221"/>
  <c r="BK217"/>
  <c r="J211"/>
  <c r="BK200"/>
  <c r="BK196"/>
  <c r="J188"/>
  <c r="BK184"/>
  <c r="J177"/>
  <c r="J171"/>
  <c r="J158"/>
  <c r="J150"/>
  <c r="BK145"/>
  <c r="BK137"/>
  <c r="J134"/>
  <c r="J126"/>
  <c r="J222"/>
  <c r="BK214"/>
  <c r="J210"/>
  <c r="BK206"/>
  <c r="J201"/>
  <c r="J192"/>
  <c r="BK188"/>
  <c r="J183"/>
  <c r="BK181"/>
  <c r="J176"/>
  <c r="BK168"/>
  <c r="BK160"/>
  <c r="J152"/>
  <c r="BK150"/>
  <c r="J145"/>
  <c r="J137"/>
  <c r="J130"/>
  <c r="BK219"/>
  <c r="BK212"/>
  <c r="J207"/>
  <c r="BK203"/>
  <c r="BK198"/>
  <c r="BK192"/>
  <c r="BK183"/>
  <c r="BK178"/>
  <c r="BK172"/>
  <c r="BK167"/>
  <c r="BK162"/>
  <c r="BK157"/>
  <c r="BK152"/>
  <c r="BK144"/>
  <c r="J133"/>
  <c r="BK129"/>
  <c i="9" r="J160"/>
  <c r="J152"/>
  <c r="J144"/>
  <c r="J138"/>
  <c r="J134"/>
  <c r="J130"/>
  <c r="J161"/>
  <c r="J155"/>
  <c r="J150"/>
  <c r="J145"/>
  <c r="BK139"/>
  <c r="J135"/>
  <c r="J131"/>
  <c r="J125"/>
  <c r="BK150"/>
  <c r="J143"/>
  <c i="10" r="J134"/>
  <c r="BK173"/>
  <c r="J150"/>
  <c r="BK141"/>
  <c r="J131"/>
  <c r="J166"/>
  <c r="J158"/>
  <c r="J154"/>
  <c r="J149"/>
  <c r="BK143"/>
  <c r="BK135"/>
  <c r="BK155"/>
  <c r="BK149"/>
  <c r="J142"/>
  <c r="J133"/>
  <c i="11" r="J152"/>
  <c r="BK146"/>
  <c r="J130"/>
  <c r="J151"/>
  <c r="BK143"/>
  <c r="J134"/>
  <c r="BK152"/>
  <c r="BK144"/>
  <c r="BK137"/>
  <c r="BK127"/>
  <c r="BK145"/>
  <c r="J140"/>
  <c r="J129"/>
  <c i="12" r="BK169"/>
  <c r="J165"/>
  <c r="J154"/>
  <c r="BK147"/>
  <c r="J133"/>
  <c r="BK177"/>
  <c r="BK162"/>
  <c r="BK154"/>
  <c r="J146"/>
  <c r="BK143"/>
  <c r="BK134"/>
  <c r="J177"/>
  <c r="BK160"/>
  <c r="BK145"/>
  <c r="J135"/>
  <c r="J130"/>
  <c r="BK173"/>
  <c r="J167"/>
  <c r="J158"/>
  <c r="BK146"/>
  <c r="BK140"/>
  <c r="J129"/>
  <c i="2" r="BK276"/>
  <c r="J268"/>
  <c r="BK232"/>
  <c r="J227"/>
  <c r="BK225"/>
  <c r="BK216"/>
  <c r="J212"/>
  <c r="J202"/>
  <c r="BK200"/>
  <c r="J199"/>
  <c r="BK195"/>
  <c r="BK189"/>
  <c r="BK186"/>
  <c r="J178"/>
  <c r="BK174"/>
  <c r="J171"/>
  <c r="J168"/>
  <c r="BK165"/>
  <c r="BK150"/>
  <c r="BK147"/>
  <c r="J307"/>
  <c r="BK305"/>
  <c r="BK304"/>
  <c r="J300"/>
  <c r="J299"/>
  <c r="BK210"/>
  <c r="J208"/>
  <c r="BK203"/>
  <c r="J185"/>
  <c r="BK182"/>
  <c r="BK177"/>
  <c r="BK170"/>
  <c r="BK157"/>
  <c r="BK146"/>
  <c r="BK144"/>
  <c r="BK280"/>
  <c r="J276"/>
  <c r="BK272"/>
  <c r="BK268"/>
  <c r="J265"/>
  <c r="J262"/>
  <c r="BK259"/>
  <c r="BK256"/>
  <c r="BK251"/>
  <c r="BK247"/>
  <c r="BK244"/>
  <c r="BK241"/>
  <c r="BK237"/>
  <c r="J234"/>
  <c r="BK231"/>
  <c r="J230"/>
  <c r="BK228"/>
  <c r="BK221"/>
  <c r="J218"/>
  <c r="J215"/>
  <c r="BK211"/>
  <c r="J189"/>
  <c r="BK185"/>
  <c r="BK176"/>
  <c r="BK173"/>
  <c r="J165"/>
  <c r="J161"/>
  <c r="BK155"/>
  <c r="J148"/>
  <c i="3" r="BK260"/>
  <c r="J254"/>
  <c r="J247"/>
  <c r="BK242"/>
  <c r="BK237"/>
  <c r="J232"/>
  <c r="BK227"/>
  <c r="BK220"/>
  <c r="BK214"/>
  <c r="BK208"/>
  <c r="J202"/>
  <c r="J197"/>
  <c r="J188"/>
  <c r="BK181"/>
  <c r="BK174"/>
  <c r="J172"/>
  <c r="BK167"/>
  <c r="BK163"/>
  <c r="J160"/>
  <c r="BK156"/>
  <c r="BK151"/>
  <c r="BK147"/>
  <c r="J143"/>
  <c r="BK139"/>
  <c r="BK137"/>
  <c r="J131"/>
  <c r="J271"/>
  <c r="J268"/>
  <c r="J266"/>
  <c r="J262"/>
  <c r="J257"/>
  <c r="J256"/>
  <c r="J253"/>
  <c r="J251"/>
  <c r="BK249"/>
  <c r="J248"/>
  <c r="BK244"/>
  <c r="BK235"/>
  <c r="J227"/>
  <c r="J220"/>
  <c r="BK216"/>
  <c r="J209"/>
  <c r="BK203"/>
  <c r="J199"/>
  <c r="J194"/>
  <c r="J183"/>
  <c r="J175"/>
  <c r="J167"/>
  <c r="J158"/>
  <c r="J152"/>
  <c r="BK145"/>
  <c r="BK271"/>
  <c r="BK262"/>
  <c r="BK253"/>
  <c r="J242"/>
  <c r="BK236"/>
  <c r="BK217"/>
  <c r="BK209"/>
  <c r="BK191"/>
  <c r="J182"/>
  <c r="BK172"/>
  <c r="J159"/>
  <c r="J156"/>
  <c r="BK154"/>
  <c r="BK144"/>
  <c r="J142"/>
  <c r="J141"/>
  <c r="J135"/>
  <c r="J133"/>
  <c r="J132"/>
  <c r="J261"/>
  <c r="J260"/>
  <c r="BK256"/>
  <c r="BK255"/>
  <c r="BK252"/>
  <c r="BK250"/>
  <c r="BK247"/>
  <c r="J246"/>
  <c r="J245"/>
  <c r="J238"/>
  <c r="BK232"/>
  <c r="J222"/>
  <c r="BK213"/>
  <c r="BK207"/>
  <c r="J204"/>
  <c r="J198"/>
  <c r="BK194"/>
  <c r="BK184"/>
  <c r="BK178"/>
  <c r="BK170"/>
  <c r="J164"/>
  <c r="BK159"/>
  <c r="J153"/>
  <c r="J147"/>
  <c r="J136"/>
  <c r="BK131"/>
  <c i="4" r="J167"/>
  <c r="BK164"/>
  <c r="J161"/>
  <c r="BK156"/>
  <c r="J152"/>
  <c r="BK148"/>
  <c r="J139"/>
  <c r="J135"/>
  <c r="J137"/>
  <c r="J171"/>
  <c r="BK165"/>
  <c r="BK162"/>
  <c r="J156"/>
  <c r="BK152"/>
  <c r="J148"/>
  <c r="BK139"/>
  <c i="5" r="J223"/>
  <c r="BK212"/>
  <c r="J205"/>
  <c r="J198"/>
  <c r="BK187"/>
  <c r="J178"/>
  <c r="J162"/>
  <c r="J149"/>
  <c r="BK141"/>
  <c r="BK226"/>
  <c r="BK218"/>
  <c r="J212"/>
  <c r="BK206"/>
  <c r="BK198"/>
  <c r="J188"/>
  <c r="BK178"/>
  <c r="BK170"/>
  <c r="BK164"/>
  <c r="BK156"/>
  <c r="J153"/>
  <c r="BK136"/>
  <c r="J218"/>
  <c r="BK208"/>
  <c r="J202"/>
  <c r="BK190"/>
  <c r="J184"/>
  <c r="BK176"/>
  <c r="J170"/>
  <c r="BK165"/>
  <c r="BK157"/>
  <c r="J151"/>
  <c r="J141"/>
  <c r="BK224"/>
  <c r="J214"/>
  <c r="J200"/>
  <c r="J194"/>
  <c r="J181"/>
  <c r="BK175"/>
  <c r="BK166"/>
  <c r="BK162"/>
  <c r="BK153"/>
  <c r="J146"/>
  <c r="J142"/>
  <c i="6" r="BK200"/>
  <c r="BK192"/>
  <c r="J188"/>
  <c r="J183"/>
  <c r="J175"/>
  <c r="J172"/>
  <c r="J167"/>
  <c r="J159"/>
  <c r="BK143"/>
  <c r="J202"/>
  <c r="BK184"/>
  <c r="BK172"/>
  <c r="BK166"/>
  <c r="J163"/>
  <c r="BK156"/>
  <c r="J146"/>
  <c r="BK142"/>
  <c r="J133"/>
  <c r="J193"/>
  <c r="BK177"/>
  <c r="J166"/>
  <c r="J152"/>
  <c r="BK148"/>
  <c r="BK139"/>
  <c r="J198"/>
  <c r="BK191"/>
  <c r="J186"/>
  <c r="BK181"/>
  <c r="BK165"/>
  <c r="J155"/>
  <c r="BK149"/>
  <c r="J136"/>
  <c i="7" r="BK145"/>
  <c r="J136"/>
  <c r="F38"/>
  <c i="8" r="BK191"/>
  <c r="BK179"/>
  <c r="J168"/>
  <c r="J166"/>
  <c r="J165"/>
  <c r="J164"/>
  <c r="BK161"/>
  <c r="J160"/>
  <c r="J157"/>
  <c r="J149"/>
  <c r="J144"/>
  <c r="J139"/>
  <c r="J131"/>
  <c r="J127"/>
  <c r="J226"/>
  <c r="J216"/>
  <c r="BK211"/>
  <c r="BK208"/>
  <c r="J205"/>
  <c r="J200"/>
  <c r="J191"/>
  <c r="J187"/>
  <c r="J184"/>
  <c r="J179"/>
  <c r="BK175"/>
  <c r="BK163"/>
  <c r="J155"/>
  <c r="J151"/>
  <c r="BK146"/>
  <c r="BK141"/>
  <c r="BK138"/>
  <c r="BK134"/>
  <c r="BK126"/>
  <c r="J220"/>
  <c r="J214"/>
  <c r="J209"/>
  <c r="BK205"/>
  <c r="BK201"/>
  <c r="J196"/>
  <c r="J193"/>
  <c r="J185"/>
  <c r="J174"/>
  <c r="J170"/>
  <c r="BK165"/>
  <c r="J161"/>
  <c r="BK156"/>
  <c r="BK151"/>
  <c r="J141"/>
  <c r="J135"/>
  <c r="J128"/>
  <c i="9" r="BK158"/>
  <c r="BK155"/>
  <c r="BK147"/>
  <c r="BK141"/>
  <c r="J137"/>
  <c r="J133"/>
  <c r="BK129"/>
  <c r="BK157"/>
  <c r="BK153"/>
  <c r="BK146"/>
  <c r="BK140"/>
  <c r="J136"/>
  <c r="BK133"/>
  <c r="J129"/>
  <c r="BK152"/>
  <c r="J146"/>
  <c r="J140"/>
  <c i="10" r="J172"/>
  <c r="BK166"/>
  <c r="BK161"/>
  <c r="J151"/>
  <c r="J139"/>
  <c r="BK158"/>
  <c r="J148"/>
  <c r="J143"/>
  <c r="BK133"/>
  <c r="J168"/>
  <c r="J161"/>
  <c r="J156"/>
  <c r="J152"/>
  <c r="J146"/>
  <c r="J137"/>
  <c r="BK134"/>
  <c r="BK154"/>
  <c r="BK146"/>
  <c r="BK139"/>
  <c r="BK130"/>
  <c i="11" r="BK157"/>
  <c r="J147"/>
  <c r="J135"/>
  <c r="J157"/>
  <c r="BK147"/>
  <c r="BK142"/>
  <c r="BK131"/>
  <c r="J150"/>
  <c r="J143"/>
  <c r="BK139"/>
  <c r="BK128"/>
  <c r="BK154"/>
  <c r="J144"/>
  <c r="J137"/>
  <c r="BK132"/>
  <c i="12" r="J175"/>
  <c r="BK167"/>
  <c r="BK156"/>
  <c r="J149"/>
  <c r="J134"/>
  <c r="BK128"/>
  <c r="J168"/>
  <c r="J160"/>
  <c r="J153"/>
  <c r="BK148"/>
  <c r="J144"/>
  <c r="J137"/>
  <c r="J178"/>
  <c r="BK172"/>
  <c r="J150"/>
  <c r="J136"/>
  <c r="BK129"/>
  <c r="J172"/>
  <c r="BK164"/>
  <c r="J155"/>
  <c r="J148"/>
  <c r="J138"/>
  <c r="J128"/>
  <c i="2" r="BK307"/>
  <c r="J303"/>
  <c r="BK220"/>
  <c r="J217"/>
  <c r="J190"/>
  <c r="J183"/>
  <c r="BK171"/>
  <c r="BK159"/>
  <c r="J151"/>
  <c r="J147"/>
  <c r="J297"/>
  <c r="BK295"/>
  <c r="J294"/>
  <c r="BK291"/>
  <c r="BK289"/>
  <c r="J288"/>
  <c r="BK286"/>
  <c r="J284"/>
  <c r="BK282"/>
  <c r="J278"/>
  <c r="BK273"/>
  <c r="J270"/>
  <c r="J266"/>
  <c r="BK262"/>
  <c r="J260"/>
  <c r="J257"/>
  <c r="J254"/>
  <c r="J251"/>
  <c r="J248"/>
  <c r="J245"/>
  <c r="J242"/>
  <c r="BK239"/>
  <c r="J236"/>
  <c r="BK234"/>
  <c r="BK207"/>
  <c r="J197"/>
  <c r="J192"/>
  <c r="J188"/>
  <c r="J176"/>
  <c r="J173"/>
  <c r="J169"/>
  <c r="BK166"/>
  <c r="BK152"/>
  <c r="BK148"/>
  <c i="1" r="AS95"/>
  <c i="2" r="J206"/>
  <c r="BK197"/>
  <c r="J184"/>
  <c r="J179"/>
  <c r="J172"/>
  <c r="J163"/>
  <c r="BK156"/>
  <c r="J153"/>
  <c r="J145"/>
  <c r="BK281"/>
  <c r="BK277"/>
  <c r="J273"/>
  <c r="BK270"/>
  <c r="J269"/>
  <c r="BK266"/>
  <c r="BK263"/>
  <c r="BK260"/>
  <c r="BK257"/>
  <c r="BK254"/>
  <c r="BK249"/>
  <c r="BK246"/>
  <c r="J243"/>
  <c r="J239"/>
  <c r="BK236"/>
  <c r="J233"/>
  <c r="J231"/>
  <c r="J229"/>
  <c r="BK227"/>
  <c r="BK222"/>
  <c r="J219"/>
  <c r="J216"/>
  <c r="J210"/>
  <c r="BK209"/>
  <c r="BK208"/>
  <c r="J207"/>
  <c r="BK206"/>
  <c r="BK205"/>
  <c r="J204"/>
  <c r="J203"/>
  <c r="BK202"/>
  <c r="J201"/>
  <c r="J200"/>
  <c r="BK199"/>
  <c r="J198"/>
  <c r="J195"/>
  <c r="BK188"/>
  <c r="BK180"/>
  <c r="BK175"/>
  <c r="BK169"/>
  <c r="BK163"/>
  <c r="J159"/>
  <c r="BK153"/>
  <c r="J146"/>
  <c i="3" r="J263"/>
  <c r="J255"/>
  <c r="J249"/>
  <c r="BK243"/>
  <c r="BK241"/>
  <c r="J234"/>
  <c r="BK230"/>
  <c r="J228"/>
  <c r="BK223"/>
  <c r="J218"/>
  <c r="J213"/>
  <c r="BK205"/>
  <c r="BK200"/>
  <c r="J190"/>
  <c r="J186"/>
  <c r="BK158"/>
  <c r="BK155"/>
  <c r="J154"/>
  <c r="J150"/>
  <c r="J146"/>
  <c r="BK141"/>
  <c r="J138"/>
  <c r="BK136"/>
  <c r="BK132"/>
  <c r="J252"/>
  <c r="BK231"/>
  <c r="J223"/>
  <c r="BK218"/>
  <c r="BK215"/>
  <c r="J208"/>
  <c r="J201"/>
  <c r="J196"/>
  <c r="J191"/>
  <c r="J187"/>
  <c r="J180"/>
  <c r="BK171"/>
  <c r="BK162"/>
  <c r="BK157"/>
  <c r="BK148"/>
  <c r="BK134"/>
  <c r="J267"/>
  <c r="BK257"/>
  <c r="J244"/>
  <c r="J241"/>
  <c r="BK233"/>
  <c r="J219"/>
  <c r="BK211"/>
  <c r="BK198"/>
  <c r="BK185"/>
  <c r="J181"/>
  <c r="J174"/>
  <c r="BK164"/>
  <c r="BK149"/>
  <c r="J237"/>
  <c r="BK229"/>
  <c r="J221"/>
  <c r="J211"/>
  <c r="J205"/>
  <c r="BK197"/>
  <c r="BK190"/>
  <c r="BK179"/>
  <c r="J171"/>
  <c r="J166"/>
  <c r="BK161"/>
  <c r="J155"/>
  <c r="J148"/>
  <c r="BK143"/>
  <c r="BK135"/>
  <c i="4" r="J172"/>
  <c r="BK166"/>
  <c r="J160"/>
  <c r="J157"/>
  <c r="J153"/>
  <c r="BK149"/>
  <c r="BK142"/>
  <c r="BK137"/>
  <c r="J149"/>
  <c r="BK172"/>
  <c r="BK167"/>
  <c r="BK163"/>
  <c r="BK159"/>
  <c r="BK155"/>
  <c r="BK150"/>
  <c r="J142"/>
  <c r="BK136"/>
  <c i="5" r="J225"/>
  <c r="BK213"/>
  <c r="J206"/>
  <c r="J201"/>
  <c r="J190"/>
  <c r="BK184"/>
  <c r="J174"/>
  <c r="BK158"/>
  <c r="BK142"/>
  <c r="BK138"/>
  <c r="BK223"/>
  <c r="J213"/>
  <c r="J207"/>
  <c r="J199"/>
  <c r="J189"/>
  <c r="J173"/>
  <c r="J165"/>
  <c r="BK159"/>
  <c r="BK155"/>
  <c r="BK147"/>
  <c r="J226"/>
  <c r="BK217"/>
  <c r="BK209"/>
  <c r="J203"/>
  <c r="BK194"/>
  <c r="J186"/>
  <c r="BK181"/>
  <c r="BK172"/>
  <c r="J169"/>
  <c r="J159"/>
  <c r="BK152"/>
  <c r="BK148"/>
  <c r="J139"/>
  <c r="BK215"/>
  <c r="BK201"/>
  <c r="BK197"/>
  <c r="BK188"/>
  <c r="J177"/>
  <c r="BK169"/>
  <c r="J155"/>
  <c r="J148"/>
  <c r="J137"/>
  <c i="6" r="J201"/>
  <c r="BK193"/>
  <c r="J189"/>
  <c r="J182"/>
  <c r="J174"/>
  <c r="BK171"/>
  <c r="BK161"/>
  <c r="J153"/>
  <c r="J145"/>
  <c r="J200"/>
  <c r="BK183"/>
  <c r="BK169"/>
  <c r="J165"/>
  <c r="J161"/>
  <c r="BK153"/>
  <c r="J143"/>
  <c r="BK135"/>
  <c r="BK199"/>
  <c r="BK179"/>
  <c r="J173"/>
  <c r="J158"/>
  <c r="J149"/>
  <c r="J144"/>
  <c r="BK138"/>
  <c r="J196"/>
  <c r="BK188"/>
  <c r="J184"/>
  <c r="J171"/>
  <c r="BK158"/>
  <c r="BK152"/>
  <c r="BK146"/>
  <c r="BK133"/>
  <c i="7" r="BK147"/>
  <c r="BK138"/>
  <c r="J150"/>
  <c r="BK136"/>
  <c r="J131"/>
  <c r="J148"/>
  <c r="BK143"/>
  <c r="J138"/>
  <c i="8" r="BK227"/>
  <c r="BK222"/>
  <c r="J219"/>
  <c r="J215"/>
  <c r="J202"/>
  <c r="J197"/>
  <c r="J194"/>
  <c r="BK186"/>
  <c r="J178"/>
  <c r="BK174"/>
  <c r="J169"/>
  <c r="BK154"/>
  <c r="BK147"/>
  <c r="BK143"/>
  <c r="BK136"/>
  <c r="BK130"/>
  <c r="BK128"/>
  <c r="J223"/>
  <c r="BK215"/>
  <c r="J212"/>
  <c r="BK207"/>
  <c r="BK204"/>
  <c r="J199"/>
  <c r="BK190"/>
  <c r="J186"/>
  <c r="J182"/>
  <c r="BK177"/>
  <c r="BK173"/>
  <c r="J167"/>
  <c r="J156"/>
  <c r="J147"/>
  <c r="BK142"/>
  <c r="J140"/>
  <c r="J136"/>
  <c r="J132"/>
  <c r="J221"/>
  <c r="BK216"/>
  <c r="J208"/>
  <c r="J204"/>
  <c r="BK199"/>
  <c r="J195"/>
  <c r="J190"/>
  <c r="J181"/>
  <c r="BK176"/>
  <c r="BK171"/>
  <c r="BK166"/>
  <c r="J163"/>
  <c r="BK158"/>
  <c r="J154"/>
  <c r="BK148"/>
  <c r="J138"/>
  <c r="BK131"/>
  <c i="9" r="BK161"/>
  <c r="J156"/>
  <c r="J148"/>
  <c r="J142"/>
  <c r="BK135"/>
  <c r="BK131"/>
  <c r="BK128"/>
  <c r="BK160"/>
  <c r="J154"/>
  <c r="J147"/>
  <c r="BK144"/>
  <c r="BK138"/>
  <c r="J132"/>
  <c r="J128"/>
  <c r="BK154"/>
  <c r="BK148"/>
  <c r="J141"/>
  <c i="10" r="J173"/>
  <c r="BK168"/>
  <c r="J165"/>
  <c r="J159"/>
  <c r="BK147"/>
  <c r="BK132"/>
  <c r="J157"/>
  <c r="J147"/>
  <c r="J135"/>
  <c r="BK172"/>
  <c r="BK165"/>
  <c r="BK159"/>
  <c r="J155"/>
  <c r="BK150"/>
  <c r="BK144"/>
  <c r="J136"/>
  <c r="BK129"/>
  <c r="BK152"/>
  <c r="J144"/>
  <c r="BK131"/>
  <c i="11" r="BK159"/>
  <c r="J149"/>
  <c r="J145"/>
  <c r="BK129"/>
  <c r="J146"/>
  <c r="BK133"/>
  <c r="BK151"/>
  <c r="J141"/>
  <c r="BK134"/>
  <c r="J148"/>
  <c r="BK141"/>
  <c r="J133"/>
  <c i="12" r="J176"/>
  <c r="BK168"/>
  <c r="J164"/>
  <c r="J152"/>
  <c r="BK137"/>
  <c r="BK130"/>
  <c r="BK163"/>
  <c r="BK155"/>
  <c r="BK150"/>
  <c r="J145"/>
  <c r="J140"/>
  <c r="BK132"/>
  <c r="J163"/>
  <c r="J157"/>
  <c r="BK138"/>
  <c r="BK131"/>
  <c r="BK176"/>
  <c r="BK165"/>
  <c r="BK153"/>
  <c r="BK149"/>
  <c r="J142"/>
  <c r="J131"/>
  <c i="2" r="J304"/>
  <c r="J223"/>
  <c r="J221"/>
  <c r="BK218"/>
  <c r="J213"/>
  <c r="BK184"/>
  <c r="J177"/>
  <c r="BK161"/>
  <c r="J157"/>
  <c r="J150"/>
  <c r="BK300"/>
  <c r="BK296"/>
  <c r="J295"/>
  <c r="BK293"/>
  <c r="J291"/>
  <c r="J290"/>
  <c r="J289"/>
  <c r="BK287"/>
  <c r="BK284"/>
  <c r="J283"/>
  <c r="J280"/>
  <c r="BK275"/>
  <c r="BK271"/>
  <c r="J267"/>
  <c r="BK264"/>
  <c r="J259"/>
  <c r="J256"/>
  <c r="BK252"/>
  <c r="J246"/>
  <c r="BK243"/>
  <c r="J237"/>
  <c r="BK233"/>
  <c r="BK229"/>
  <c r="J228"/>
  <c r="J226"/>
  <c r="BK223"/>
  <c r="BK213"/>
  <c r="J205"/>
  <c r="BK201"/>
  <c r="BK198"/>
  <c r="BK196"/>
  <c r="BK190"/>
  <c r="BK187"/>
  <c r="J180"/>
  <c r="J175"/>
  <c r="BK172"/>
  <c r="J170"/>
  <c r="J167"/>
  <c r="J155"/>
  <c r="BK149"/>
  <c r="BK145"/>
  <c r="J144"/>
  <c r="J306"/>
  <c r="J305"/>
  <c r="BK303"/>
  <c r="BK299"/>
  <c r="J211"/>
  <c r="J209"/>
  <c r="BK204"/>
  <c r="J187"/>
  <c r="BK183"/>
  <c r="BK178"/>
  <c r="BK167"/>
  <c r="J162"/>
  <c r="BK151"/>
  <c r="J282"/>
  <c r="BK278"/>
  <c r="J275"/>
  <c r="J271"/>
  <c r="BK267"/>
  <c r="J264"/>
  <c r="BK261"/>
  <c r="BK258"/>
  <c r="J255"/>
  <c r="J252"/>
  <c r="BK248"/>
  <c r="BK245"/>
  <c r="BK242"/>
  <c r="J238"/>
  <c r="BK235"/>
  <c r="J232"/>
  <c r="BK230"/>
  <c r="BK226"/>
  <c r="J220"/>
  <c r="BK217"/>
  <c r="BK212"/>
  <c r="J196"/>
  <c r="BK192"/>
  <c r="J182"/>
  <c r="J174"/>
  <c r="BK168"/>
  <c r="BK162"/>
  <c r="J158"/>
  <c r="J152"/>
  <c i="3" r="BK266"/>
  <c r="J258"/>
  <c r="BK251"/>
  <c r="BK246"/>
  <c r="BK240"/>
  <c r="J233"/>
  <c r="J229"/>
  <c r="J226"/>
  <c r="BK222"/>
  <c r="J215"/>
  <c r="J210"/>
  <c r="BK204"/>
  <c r="BK199"/>
  <c r="J189"/>
  <c r="BK187"/>
  <c r="BK177"/>
  <c r="J173"/>
  <c r="J168"/>
  <c r="J165"/>
  <c r="J270"/>
  <c r="BK267"/>
  <c r="BK263"/>
  <c r="BK261"/>
  <c r="J259"/>
  <c r="BK254"/>
  <c r="J250"/>
  <c r="BK245"/>
  <c r="BK234"/>
  <c r="J230"/>
  <c r="J225"/>
  <c r="BK221"/>
  <c r="J217"/>
  <c r="J212"/>
  <c r="J207"/>
  <c r="BK206"/>
  <c r="J200"/>
  <c r="J195"/>
  <c r="BK193"/>
  <c r="BK189"/>
  <c r="J184"/>
  <c r="J178"/>
  <c r="BK173"/>
  <c r="BK169"/>
  <c r="J161"/>
  <c r="J151"/>
  <c r="BK142"/>
  <c r="BK268"/>
  <c r="BK258"/>
  <c r="J243"/>
  <c r="J239"/>
  <c r="J235"/>
  <c r="BK228"/>
  <c r="BK212"/>
  <c r="BK202"/>
  <c r="BK188"/>
  <c r="BK176"/>
  <c r="BK166"/>
  <c r="BK150"/>
  <c r="BK239"/>
  <c r="J236"/>
  <c r="BK225"/>
  <c r="BK219"/>
  <c r="BK210"/>
  <c r="J203"/>
  <c r="BK195"/>
  <c r="J185"/>
  <c r="BK180"/>
  <c r="BK175"/>
  <c r="BK168"/>
  <c r="J162"/>
  <c r="J157"/>
  <c r="J149"/>
  <c r="J144"/>
  <c r="J137"/>
  <c r="BK133"/>
  <c i="4" r="J170"/>
  <c r="J163"/>
  <c r="J159"/>
  <c r="J155"/>
  <c r="BK151"/>
  <c r="BK145"/>
  <c r="J141"/>
  <c r="J136"/>
  <c r="BK132"/>
  <c r="BK170"/>
  <c r="J164"/>
  <c r="BK160"/>
  <c r="BK157"/>
  <c r="BK153"/>
  <c r="J145"/>
  <c r="BK141"/>
  <c r="BK135"/>
  <c i="5" r="BK216"/>
  <c r="BK210"/>
  <c r="BK204"/>
  <c r="BK195"/>
  <c r="BK185"/>
  <c r="J175"/>
  <c r="J161"/>
  <c r="J145"/>
  <c r="BK137"/>
  <c r="J221"/>
  <c r="J210"/>
  <c r="BK203"/>
  <c r="J192"/>
  <c r="J182"/>
  <c r="J172"/>
  <c r="J166"/>
  <c r="BK160"/>
  <c r="BK151"/>
  <c r="BK140"/>
  <c r="BK221"/>
  <c r="BK211"/>
  <c r="BK207"/>
  <c r="J197"/>
  <c r="J191"/>
  <c r="J185"/>
  <c r="J179"/>
  <c r="J171"/>
  <c r="BK167"/>
  <c r="J160"/>
  <c r="BK154"/>
  <c r="BK149"/>
  <c r="BK146"/>
  <c r="J133"/>
  <c r="J211"/>
  <c r="BK199"/>
  <c r="BK192"/>
  <c r="BK183"/>
  <c r="J176"/>
  <c r="BK171"/>
  <c r="J163"/>
  <c r="J152"/>
  <c r="BK145"/>
  <c r="J138"/>
  <c r="BK133"/>
  <c i="6" r="BK198"/>
  <c r="J191"/>
  <c r="BK186"/>
  <c r="J177"/>
  <c r="J170"/>
  <c r="BK163"/>
  <c r="BK151"/>
  <c r="J139"/>
  <c r="BK189"/>
  <c r="J178"/>
  <c r="BK168"/>
  <c r="BK162"/>
  <c r="BK155"/>
  <c r="BK144"/>
  <c r="BK136"/>
  <c r="BK201"/>
  <c r="J187"/>
  <c r="BK174"/>
  <c r="BK159"/>
  <c r="BK150"/>
  <c r="J147"/>
  <c r="J137"/>
  <c r="BK194"/>
  <c r="BK190"/>
  <c r="J185"/>
  <c r="BK178"/>
  <c r="J162"/>
  <c r="BK154"/>
  <c r="J148"/>
  <c r="BK137"/>
  <c i="7" r="J149"/>
  <c r="J139"/>
  <c r="J132"/>
  <c r="J137"/>
  <c r="BK149"/>
  <c r="J147"/>
  <c r="J140"/>
  <c r="BK137"/>
  <c r="BK131"/>
  <c i="8" r="J224"/>
  <c r="BK220"/>
  <c r="BK218"/>
  <c r="J213"/>
  <c r="J198"/>
  <c r="BK195"/>
  <c r="BK187"/>
  <c r="BK182"/>
  <c r="J175"/>
  <c r="BK170"/>
  <c r="BK159"/>
  <c r="BK153"/>
  <c r="J146"/>
  <c r="J142"/>
  <c r="BK135"/>
  <c r="J129"/>
  <c r="J227"/>
  <c r="J217"/>
  <c r="BK213"/>
  <c r="BK209"/>
  <c r="J203"/>
  <c r="BK193"/>
  <c r="BK189"/>
  <c r="BK185"/>
  <c r="BK180"/>
  <c r="J172"/>
  <c r="J162"/>
  <c r="J153"/>
  <c r="J148"/>
  <c r="J143"/>
  <c r="BK139"/>
  <c r="BK133"/>
  <c r="BK224"/>
  <c r="J218"/>
  <c r="BK210"/>
  <c r="J206"/>
  <c r="BK202"/>
  <c r="BK197"/>
  <c r="BK194"/>
  <c r="J189"/>
  <c r="J180"/>
  <c r="J173"/>
  <c r="BK169"/>
  <c r="BK164"/>
  <c r="J159"/>
  <c r="BK155"/>
  <c r="BK149"/>
  <c r="BK140"/>
  <c r="BK132"/>
  <c r="BK127"/>
  <c i="9" r="J157"/>
  <c r="J153"/>
  <c r="BK145"/>
  <c r="J139"/>
  <c r="BK136"/>
  <c r="BK132"/>
  <c r="BK125"/>
  <c r="BK156"/>
  <c r="J149"/>
  <c r="BK143"/>
  <c r="BK137"/>
  <c r="BK134"/>
  <c r="BK130"/>
  <c r="J158"/>
  <c r="BK149"/>
  <c r="BK142"/>
  <c i="10" r="BK169"/>
  <c r="BK164"/>
  <c r="BK156"/>
  <c r="J141"/>
  <c r="J130"/>
  <c r="BK151"/>
  <c r="BK145"/>
  <c r="BK137"/>
  <c r="J169"/>
  <c r="J164"/>
  <c r="BK157"/>
  <c r="J153"/>
  <c r="BK148"/>
  <c r="BK142"/>
  <c r="J132"/>
  <c r="BK153"/>
  <c r="J145"/>
  <c r="BK136"/>
  <c r="J129"/>
  <c i="11" r="J154"/>
  <c r="BK148"/>
  <c r="J132"/>
  <c r="J128"/>
  <c r="BK150"/>
  <c r="J139"/>
  <c r="BK130"/>
  <c r="BK149"/>
  <c r="BK140"/>
  <c r="J131"/>
  <c r="J159"/>
  <c r="J142"/>
  <c r="BK135"/>
  <c r="J127"/>
  <c i="12" r="J173"/>
  <c r="BK166"/>
  <c r="J162"/>
  <c r="J151"/>
  <c r="BK135"/>
  <c r="J166"/>
  <c r="J156"/>
  <c r="BK152"/>
  <c r="J147"/>
  <c r="BK142"/>
  <c r="BK133"/>
  <c r="BK175"/>
  <c r="BK158"/>
  <c r="BK144"/>
  <c r="J132"/>
  <c r="BK178"/>
  <c r="J169"/>
  <c r="BK157"/>
  <c r="BK151"/>
  <c r="J143"/>
  <c r="BK136"/>
  <c i="2" l="1" r="BK143"/>
  <c r="J143"/>
  <c r="J100"/>
  <c r="P154"/>
  <c r="P160"/>
  <c r="BK164"/>
  <c r="J164"/>
  <c r="J103"/>
  <c r="BK181"/>
  <c r="J181"/>
  <c r="J104"/>
  <c r="BK194"/>
  <c r="J194"/>
  <c r="J107"/>
  <c r="P214"/>
  <c r="R224"/>
  <c r="R240"/>
  <c r="BK250"/>
  <c r="J250"/>
  <c r="J111"/>
  <c r="T253"/>
  <c r="T274"/>
  <c r="R279"/>
  <c r="R285"/>
  <c r="R292"/>
  <c r="R298"/>
  <c r="R302"/>
  <c r="R301"/>
  <c i="3" r="BK130"/>
  <c r="J130"/>
  <c r="J100"/>
  <c r="BK140"/>
  <c r="J140"/>
  <c r="J101"/>
  <c r="BK192"/>
  <c r="J192"/>
  <c r="J102"/>
  <c r="T224"/>
  <c r="BK265"/>
  <c r="J265"/>
  <c r="J105"/>
  <c r="BK269"/>
  <c r="J269"/>
  <c r="J106"/>
  <c i="4" r="R130"/>
  <c r="R134"/>
  <c r="R140"/>
  <c r="P147"/>
  <c r="P146"/>
  <c r="T169"/>
  <c r="T168"/>
  <c i="5" r="T135"/>
  <c r="P144"/>
  <c r="R180"/>
  <c r="R193"/>
  <c r="R222"/>
  <c i="6" r="BK134"/>
  <c r="J134"/>
  <c r="J101"/>
  <c r="BK141"/>
  <c r="J141"/>
  <c r="J103"/>
  <c r="BK160"/>
  <c r="J160"/>
  <c r="J104"/>
  <c r="T176"/>
  <c r="R180"/>
  <c r="R197"/>
  <c i="7" r="T130"/>
  <c r="T129"/>
  <c r="P135"/>
  <c r="P134"/>
  <c r="BK146"/>
  <c r="J146"/>
  <c r="J106"/>
  <c i="8" r="R125"/>
  <c r="R124"/>
  <c r="P225"/>
  <c i="9" r="BK127"/>
  <c r="BK126"/>
  <c r="BK151"/>
  <c r="J151"/>
  <c r="J101"/>
  <c r="P159"/>
  <c i="10" r="R128"/>
  <c r="BK140"/>
  <c r="J140"/>
  <c r="J100"/>
  <c r="BK163"/>
  <c r="J163"/>
  <c r="J103"/>
  <c r="BK167"/>
  <c r="J167"/>
  <c r="J104"/>
  <c r="BK171"/>
  <c r="J171"/>
  <c r="J106"/>
  <c i="11" r="P126"/>
  <c r="R138"/>
  <c i="12" r="BK127"/>
  <c r="P141"/>
  <c i="2" r="T143"/>
  <c r="R154"/>
  <c r="R160"/>
  <c r="T164"/>
  <c r="P181"/>
  <c r="R194"/>
  <c r="T214"/>
  <c r="T224"/>
  <c r="T240"/>
  <c r="P250"/>
  <c r="R253"/>
  <c r="P274"/>
  <c r="P279"/>
  <c r="P285"/>
  <c r="P292"/>
  <c r="BK298"/>
  <c r="J298"/>
  <c r="J117"/>
  <c r="P302"/>
  <c r="P301"/>
  <c i="3" r="P130"/>
  <c r="P140"/>
  <c r="P192"/>
  <c r="R224"/>
  <c r="R265"/>
  <c r="R264"/>
  <c r="T269"/>
  <c i="4" r="P130"/>
  <c r="T134"/>
  <c r="T133"/>
  <c r="T140"/>
  <c r="R147"/>
  <c r="R146"/>
  <c r="BK169"/>
  <c r="J169"/>
  <c r="J107"/>
  <c i="5" r="BK135"/>
  <c r="R144"/>
  <c r="P180"/>
  <c r="BK193"/>
  <c r="J193"/>
  <c r="J105"/>
  <c r="P222"/>
  <c i="6" r="T134"/>
  <c r="T130"/>
  <c r="P141"/>
  <c r="R160"/>
  <c r="BK176"/>
  <c r="J176"/>
  <c r="J105"/>
  <c r="T180"/>
  <c r="T197"/>
  <c i="7" r="P130"/>
  <c r="P129"/>
  <c r="R135"/>
  <c r="R134"/>
  <c r="P146"/>
  <c i="8" r="T125"/>
  <c r="T124"/>
  <c r="T123"/>
  <c r="T225"/>
  <c i="9" r="P127"/>
  <c r="P126"/>
  <c r="P122"/>
  <c i="1" r="AU103"/>
  <c i="9" r="P151"/>
  <c r="BK159"/>
  <c r="J159"/>
  <c r="J102"/>
  <c i="10" r="BK128"/>
  <c r="J128"/>
  <c r="J98"/>
  <c r="T140"/>
  <c r="P163"/>
  <c r="P162"/>
  <c r="P167"/>
  <c r="T171"/>
  <c r="T170"/>
  <c i="11" r="R126"/>
  <c r="R125"/>
  <c r="R124"/>
  <c r="T138"/>
  <c i="12" r="P127"/>
  <c r="P126"/>
  <c r="BK141"/>
  <c r="J141"/>
  <c r="J100"/>
  <c i="2" r="P143"/>
  <c r="BK154"/>
  <c r="J154"/>
  <c r="J101"/>
  <c r="BK160"/>
  <c r="J160"/>
  <c r="J102"/>
  <c r="R164"/>
  <c r="T181"/>
  <c r="P194"/>
  <c r="BK214"/>
  <c r="J214"/>
  <c r="J108"/>
  <c r="BK224"/>
  <c r="J224"/>
  <c r="J109"/>
  <c r="P240"/>
  <c r="R250"/>
  <c r="P253"/>
  <c r="R274"/>
  <c r="T279"/>
  <c r="T285"/>
  <c r="T292"/>
  <c r="T298"/>
  <c r="BK302"/>
  <c r="BK301"/>
  <c r="J301"/>
  <c r="J118"/>
  <c i="3" r="R130"/>
  <c r="R140"/>
  <c r="R192"/>
  <c r="BK224"/>
  <c r="J224"/>
  <c r="J103"/>
  <c r="T265"/>
  <c r="T264"/>
  <c r="R269"/>
  <c i="4" r="BK130"/>
  <c r="J130"/>
  <c r="J99"/>
  <c r="P134"/>
  <c r="P140"/>
  <c r="T147"/>
  <c r="T146"/>
  <c r="R169"/>
  <c r="R168"/>
  <c i="5" r="P135"/>
  <c r="BK144"/>
  <c r="J144"/>
  <c r="J103"/>
  <c r="BK180"/>
  <c r="J180"/>
  <c r="J104"/>
  <c r="P193"/>
  <c r="T222"/>
  <c i="6" r="P134"/>
  <c r="R141"/>
  <c r="P160"/>
  <c r="R176"/>
  <c r="P180"/>
  <c r="BK197"/>
  <c r="J197"/>
  <c r="J108"/>
  <c i="7" r="R130"/>
  <c r="R129"/>
  <c r="BK135"/>
  <c r="J135"/>
  <c r="J102"/>
  <c r="R146"/>
  <c i="8" r="BK125"/>
  <c r="J125"/>
  <c r="J100"/>
  <c r="BK225"/>
  <c r="J225"/>
  <c r="J101"/>
  <c i="9" r="T127"/>
  <c r="R151"/>
  <c r="R159"/>
  <c i="10" r="P128"/>
  <c r="P140"/>
  <c r="R163"/>
  <c r="R162"/>
  <c r="T167"/>
  <c r="P171"/>
  <c r="P170"/>
  <c i="11" r="BK126"/>
  <c r="J126"/>
  <c r="J98"/>
  <c r="P138"/>
  <c i="12" r="T127"/>
  <c r="R141"/>
  <c r="BK161"/>
  <c r="J161"/>
  <c r="J102"/>
  <c r="R161"/>
  <c r="BK171"/>
  <c r="J171"/>
  <c r="J104"/>
  <c r="T171"/>
  <c r="T170"/>
  <c i="2" r="R143"/>
  <c r="T154"/>
  <c r="T160"/>
  <c r="P164"/>
  <c r="R181"/>
  <c r="T194"/>
  <c r="T193"/>
  <c r="R214"/>
  <c r="P224"/>
  <c r="BK240"/>
  <c r="J240"/>
  <c r="J110"/>
  <c r="T250"/>
  <c r="BK253"/>
  <c r="J253"/>
  <c r="J112"/>
  <c r="BK274"/>
  <c r="J274"/>
  <c r="J113"/>
  <c r="BK279"/>
  <c r="J279"/>
  <c r="J114"/>
  <c r="BK285"/>
  <c r="J285"/>
  <c r="J115"/>
  <c r="BK292"/>
  <c r="J292"/>
  <c r="J116"/>
  <c r="P298"/>
  <c r="T302"/>
  <c r="T301"/>
  <c i="3" r="T130"/>
  <c r="T140"/>
  <c r="T192"/>
  <c r="P224"/>
  <c r="P265"/>
  <c r="P264"/>
  <c r="P269"/>
  <c i="4" r="T130"/>
  <c r="T129"/>
  <c r="BK134"/>
  <c r="J134"/>
  <c r="J101"/>
  <c r="BK140"/>
  <c r="J140"/>
  <c r="J102"/>
  <c r="BK147"/>
  <c r="J147"/>
  <c r="J105"/>
  <c r="P169"/>
  <c r="P168"/>
  <c i="5" r="R135"/>
  <c r="R134"/>
  <c r="R130"/>
  <c r="T144"/>
  <c r="T180"/>
  <c r="T193"/>
  <c r="BK222"/>
  <c r="J222"/>
  <c r="J108"/>
  <c i="6" r="R134"/>
  <c r="T141"/>
  <c r="T140"/>
  <c r="T160"/>
  <c r="P176"/>
  <c r="BK180"/>
  <c r="J180"/>
  <c r="J106"/>
  <c r="P197"/>
  <c i="7" r="BK130"/>
  <c r="J130"/>
  <c r="J100"/>
  <c r="T135"/>
  <c r="T134"/>
  <c r="T146"/>
  <c i="8" r="P125"/>
  <c r="P124"/>
  <c r="P123"/>
  <c i="1" r="AU102"/>
  <c i="8" r="R225"/>
  <c i="9" r="R127"/>
  <c r="R126"/>
  <c r="R122"/>
  <c r="T151"/>
  <c r="T159"/>
  <c i="10" r="T128"/>
  <c r="T127"/>
  <c r="R140"/>
  <c r="T163"/>
  <c r="T162"/>
  <c r="R167"/>
  <c r="R171"/>
  <c r="R170"/>
  <c i="11" r="T126"/>
  <c r="T125"/>
  <c r="T124"/>
  <c r="BK138"/>
  <c r="J138"/>
  <c r="J100"/>
  <c i="12" r="R127"/>
  <c r="R126"/>
  <c r="T141"/>
  <c r="P161"/>
  <c r="T161"/>
  <c r="P171"/>
  <c r="P170"/>
  <c r="R171"/>
  <c r="R170"/>
  <c r="BK174"/>
  <c r="J174"/>
  <c r="J105"/>
  <c r="P174"/>
  <c r="R174"/>
  <c r="T174"/>
  <c i="5" r="BK220"/>
  <c r="J220"/>
  <c r="J107"/>
  <c i="11" r="BK153"/>
  <c r="J153"/>
  <c r="J101"/>
  <c r="BK156"/>
  <c r="J156"/>
  <c r="J103"/>
  <c i="2" r="BK191"/>
  <c r="J191"/>
  <c r="J105"/>
  <c i="4" r="BK144"/>
  <c r="J144"/>
  <c r="J103"/>
  <c i="7" r="BK142"/>
  <c i="9" r="BK124"/>
  <c r="J124"/>
  <c r="J98"/>
  <c i="10" r="BK138"/>
  <c r="J138"/>
  <c r="J99"/>
  <c r="BK160"/>
  <c r="J160"/>
  <c r="J101"/>
  <c i="11" r="BK136"/>
  <c r="J136"/>
  <c r="J99"/>
  <c i="12" r="BK139"/>
  <c r="J139"/>
  <c r="J99"/>
  <c r="BK159"/>
  <c r="J159"/>
  <c r="J101"/>
  <c i="5" r="BK132"/>
  <c r="J132"/>
  <c r="J100"/>
  <c i="6" r="BK132"/>
  <c r="J132"/>
  <c r="J100"/>
  <c r="BK195"/>
  <c r="J195"/>
  <c r="J107"/>
  <c i="7" r="BK144"/>
  <c r="J144"/>
  <c r="J105"/>
  <c i="11" r="BK158"/>
  <c r="J158"/>
  <c r="J104"/>
  <c i="12" r="F92"/>
  <c r="BF128"/>
  <c r="BF137"/>
  <c r="BF140"/>
  <c r="BF142"/>
  <c r="BF150"/>
  <c r="BF151"/>
  <c r="BF154"/>
  <c r="BF157"/>
  <c r="BF166"/>
  <c r="BF168"/>
  <c r="J89"/>
  <c r="E115"/>
  <c r="BF131"/>
  <c r="BF132"/>
  <c r="BF135"/>
  <c r="BF144"/>
  <c r="BF149"/>
  <c r="BF156"/>
  <c r="BF162"/>
  <c r="BF169"/>
  <c r="BF175"/>
  <c r="BF176"/>
  <c r="BF177"/>
  <c r="BF178"/>
  <c r="BF129"/>
  <c r="BF130"/>
  <c r="BF133"/>
  <c r="BF138"/>
  <c r="BF145"/>
  <c r="BF146"/>
  <c r="BF147"/>
  <c r="BF155"/>
  <c r="BF158"/>
  <c r="BF165"/>
  <c r="BF167"/>
  <c r="BF134"/>
  <c r="BF136"/>
  <c r="BF143"/>
  <c r="BF148"/>
  <c r="BF152"/>
  <c r="BF153"/>
  <c r="BF160"/>
  <c r="BF163"/>
  <c r="BF164"/>
  <c r="BF172"/>
  <c r="BF173"/>
  <c i="11" r="E114"/>
  <c r="J118"/>
  <c r="F121"/>
  <c r="BF128"/>
  <c r="BF132"/>
  <c r="BF139"/>
  <c r="BF141"/>
  <c r="BF154"/>
  <c r="BF157"/>
  <c r="BF129"/>
  <c r="BF135"/>
  <c r="BF140"/>
  <c r="BF142"/>
  <c r="BF143"/>
  <c r="BF130"/>
  <c r="BF137"/>
  <c r="BF144"/>
  <c r="BF150"/>
  <c r="BF151"/>
  <c r="BF127"/>
  <c r="BF131"/>
  <c r="BF133"/>
  <c r="BF134"/>
  <c r="BF145"/>
  <c r="BF146"/>
  <c r="BF147"/>
  <c r="BF148"/>
  <c r="BF149"/>
  <c r="BF152"/>
  <c r="BF159"/>
  <c i="9" r="J126"/>
  <c r="J99"/>
  <c i="10" r="F123"/>
  <c r="BF133"/>
  <c r="BF141"/>
  <c r="BF143"/>
  <c r="BF144"/>
  <c r="BF155"/>
  <c i="9" r="J127"/>
  <c r="J100"/>
  <c i="10" r="E116"/>
  <c r="BF131"/>
  <c r="BF134"/>
  <c r="BF135"/>
  <c r="BF136"/>
  <c r="BF145"/>
  <c r="BF147"/>
  <c r="BF148"/>
  <c r="BF149"/>
  <c r="BF151"/>
  <c r="BF152"/>
  <c r="BF154"/>
  <c r="BF158"/>
  <c r="BF159"/>
  <c r="BF142"/>
  <c r="BF146"/>
  <c r="BF156"/>
  <c r="BF157"/>
  <c r="BF161"/>
  <c r="BF164"/>
  <c r="BF165"/>
  <c r="BF169"/>
  <c r="J89"/>
  <c r="BF129"/>
  <c r="BF130"/>
  <c r="BF132"/>
  <c r="BF137"/>
  <c r="BF139"/>
  <c r="BF150"/>
  <c r="BF153"/>
  <c r="BF166"/>
  <c r="BF168"/>
  <c r="BF172"/>
  <c r="BF173"/>
  <c i="9" r="BF143"/>
  <c r="BF144"/>
  <c r="BF145"/>
  <c r="BF146"/>
  <c r="BF150"/>
  <c r="BF154"/>
  <c r="BF155"/>
  <c r="BF156"/>
  <c r="BF157"/>
  <c r="BF158"/>
  <c r="BF160"/>
  <c r="E85"/>
  <c r="F92"/>
  <c r="J116"/>
  <c r="BF130"/>
  <c r="BF134"/>
  <c r="BF135"/>
  <c r="BF137"/>
  <c r="BF139"/>
  <c r="BF147"/>
  <c r="BF161"/>
  <c r="BF125"/>
  <c r="BF128"/>
  <c r="BF129"/>
  <c r="BF131"/>
  <c r="BF132"/>
  <c r="BF133"/>
  <c r="BF136"/>
  <c r="BF138"/>
  <c r="BF140"/>
  <c r="BF141"/>
  <c r="BF142"/>
  <c r="BF148"/>
  <c r="BF149"/>
  <c r="BF152"/>
  <c r="BF153"/>
  <c i="7" r="BK134"/>
  <c r="J134"/>
  <c r="J101"/>
  <c i="8" r="E85"/>
  <c r="J117"/>
  <c r="BF129"/>
  <c r="BF135"/>
  <c r="BF136"/>
  <c r="BF139"/>
  <c r="BF142"/>
  <c r="BF144"/>
  <c r="BF145"/>
  <c r="BF146"/>
  <c r="BF149"/>
  <c r="BF152"/>
  <c r="BF159"/>
  <c r="BF172"/>
  <c r="BF173"/>
  <c r="BF174"/>
  <c r="BF176"/>
  <c r="BF178"/>
  <c r="BF181"/>
  <c r="BF183"/>
  <c r="BF186"/>
  <c r="BF187"/>
  <c r="BF190"/>
  <c r="BF199"/>
  <c r="BF202"/>
  <c r="BF205"/>
  <c r="BF206"/>
  <c r="BF208"/>
  <c r="BF210"/>
  <c r="BF214"/>
  <c r="BF216"/>
  <c r="BF221"/>
  <c r="BF222"/>
  <c r="F94"/>
  <c r="BF126"/>
  <c r="BF127"/>
  <c r="BF128"/>
  <c r="BF130"/>
  <c r="BF134"/>
  <c r="BF141"/>
  <c r="BF143"/>
  <c r="BF148"/>
  <c r="BF153"/>
  <c r="BF157"/>
  <c r="BF158"/>
  <c r="BF160"/>
  <c r="BF163"/>
  <c r="BF164"/>
  <c r="BF165"/>
  <c r="BF168"/>
  <c r="BF169"/>
  <c r="BF170"/>
  <c r="BF177"/>
  <c r="BF193"/>
  <c r="BF194"/>
  <c r="BF196"/>
  <c r="BF197"/>
  <c r="BF203"/>
  <c r="BF204"/>
  <c r="BF207"/>
  <c r="BF209"/>
  <c r="BF212"/>
  <c r="BF217"/>
  <c r="BF218"/>
  <c r="BF219"/>
  <c r="BF220"/>
  <c r="BF223"/>
  <c r="BF224"/>
  <c r="BF227"/>
  <c r="BF131"/>
  <c r="BF132"/>
  <c r="BF133"/>
  <c r="BF137"/>
  <c r="BF138"/>
  <c r="BF140"/>
  <c r="BF147"/>
  <c r="BF150"/>
  <c r="BF151"/>
  <c r="BF154"/>
  <c r="BF155"/>
  <c r="BF156"/>
  <c r="BF161"/>
  <c r="BF162"/>
  <c r="BF166"/>
  <c r="BF167"/>
  <c r="BF171"/>
  <c r="BF175"/>
  <c r="BF179"/>
  <c r="BF180"/>
  <c r="BF182"/>
  <c r="BF184"/>
  <c r="BF185"/>
  <c r="BF188"/>
  <c r="BF189"/>
  <c r="BF191"/>
  <c r="BF192"/>
  <c r="BF195"/>
  <c r="BF198"/>
  <c r="BF200"/>
  <c r="BF201"/>
  <c r="BF211"/>
  <c r="BF213"/>
  <c r="BF215"/>
  <c r="BF226"/>
  <c i="7" r="BF131"/>
  <c r="BF139"/>
  <c r="BF147"/>
  <c r="BF148"/>
  <c r="BF149"/>
  <c r="J91"/>
  <c r="F94"/>
  <c r="BF132"/>
  <c r="BF138"/>
  <c r="BF150"/>
  <c i="6" r="BK140"/>
  <c i="1" r="BC101"/>
  <c i="7" r="E85"/>
  <c r="BF133"/>
  <c r="BF136"/>
  <c r="BF137"/>
  <c r="BF140"/>
  <c r="BF143"/>
  <c r="BF145"/>
  <c i="6" r="J91"/>
  <c r="F127"/>
  <c r="BF150"/>
  <c r="BF153"/>
  <c r="BF154"/>
  <c r="BF156"/>
  <c r="BF158"/>
  <c r="BF161"/>
  <c r="BF167"/>
  <c r="BF170"/>
  <c r="BF173"/>
  <c r="BF178"/>
  <c r="BF183"/>
  <c r="BF185"/>
  <c r="BF187"/>
  <c r="BF191"/>
  <c r="BF193"/>
  <c r="BF194"/>
  <c i="5" r="J135"/>
  <c r="J102"/>
  <c i="6" r="BF135"/>
  <c r="BF136"/>
  <c r="BF143"/>
  <c r="BF148"/>
  <c r="BF151"/>
  <c r="BF155"/>
  <c r="BF157"/>
  <c r="BF165"/>
  <c r="BF168"/>
  <c r="BF175"/>
  <c r="BF182"/>
  <c r="BF186"/>
  <c r="BF192"/>
  <c r="BF199"/>
  <c r="BF202"/>
  <c r="E118"/>
  <c r="BF139"/>
  <c r="BF142"/>
  <c r="BF145"/>
  <c r="BF147"/>
  <c r="BF149"/>
  <c r="BF152"/>
  <c r="BF159"/>
  <c r="BF164"/>
  <c r="BF177"/>
  <c r="BF198"/>
  <c r="BF201"/>
  <c r="BF133"/>
  <c r="BF137"/>
  <c r="BF138"/>
  <c r="BF144"/>
  <c r="BF146"/>
  <c r="BF162"/>
  <c r="BF163"/>
  <c r="BF166"/>
  <c r="BF169"/>
  <c r="BF171"/>
  <c r="BF172"/>
  <c r="BF174"/>
  <c r="BF179"/>
  <c r="BF181"/>
  <c r="BF184"/>
  <c r="BF188"/>
  <c r="BF189"/>
  <c r="BF190"/>
  <c r="BF196"/>
  <c r="BF200"/>
  <c i="5" r="E85"/>
  <c r="F127"/>
  <c r="BF136"/>
  <c r="BF138"/>
  <c r="BF142"/>
  <c r="BF145"/>
  <c r="BF147"/>
  <c r="BF148"/>
  <c r="BF151"/>
  <c r="BF152"/>
  <c r="BF157"/>
  <c r="BF161"/>
  <c r="BF162"/>
  <c r="BF175"/>
  <c r="BF176"/>
  <c r="BF179"/>
  <c r="BF182"/>
  <c r="BF183"/>
  <c r="BF191"/>
  <c r="BF192"/>
  <c r="BF199"/>
  <c r="BF200"/>
  <c r="BF204"/>
  <c r="BF208"/>
  <c r="BF214"/>
  <c r="BF216"/>
  <c r="BF221"/>
  <c r="BF224"/>
  <c r="BF225"/>
  <c r="J91"/>
  <c r="BF133"/>
  <c r="BF139"/>
  <c r="BF146"/>
  <c r="BF150"/>
  <c r="BF154"/>
  <c r="BF155"/>
  <c r="BF158"/>
  <c r="BF160"/>
  <c r="BF167"/>
  <c r="BF168"/>
  <c r="BF169"/>
  <c r="BF170"/>
  <c r="BF177"/>
  <c r="BF181"/>
  <c r="BF184"/>
  <c r="BF185"/>
  <c r="BF190"/>
  <c r="BF194"/>
  <c r="BF196"/>
  <c r="BF197"/>
  <c r="BF206"/>
  <c r="BF211"/>
  <c r="BF213"/>
  <c r="BF223"/>
  <c r="BF226"/>
  <c r="BF137"/>
  <c r="BF141"/>
  <c r="BF153"/>
  <c r="BF156"/>
  <c r="BF159"/>
  <c r="BF164"/>
  <c r="BF165"/>
  <c r="BF166"/>
  <c r="BF171"/>
  <c r="BF172"/>
  <c r="BF187"/>
  <c r="BF195"/>
  <c r="BF198"/>
  <c r="BF202"/>
  <c r="BF207"/>
  <c r="BF209"/>
  <c r="BF210"/>
  <c r="BF212"/>
  <c r="BF217"/>
  <c r="BF218"/>
  <c r="BF140"/>
  <c r="BF143"/>
  <c r="BF149"/>
  <c r="BF163"/>
  <c r="BF173"/>
  <c r="BF174"/>
  <c r="BF178"/>
  <c r="BF186"/>
  <c r="BF188"/>
  <c r="BF189"/>
  <c r="BF201"/>
  <c r="BF203"/>
  <c r="BF205"/>
  <c r="BF215"/>
  <c i="4" r="F94"/>
  <c r="J123"/>
  <c r="BF136"/>
  <c r="BF138"/>
  <c r="BF145"/>
  <c r="BF149"/>
  <c r="BF150"/>
  <c r="BF151"/>
  <c r="BF152"/>
  <c r="BF162"/>
  <c r="BF163"/>
  <c r="BF165"/>
  <c r="BF166"/>
  <c r="BF167"/>
  <c r="BF170"/>
  <c r="E85"/>
  <c r="BF135"/>
  <c r="BF137"/>
  <c r="BF139"/>
  <c r="BF142"/>
  <c r="BF159"/>
  <c i="3" r="BK129"/>
  <c r="J129"/>
  <c r="J99"/>
  <c i="4" r="BF131"/>
  <c r="BF132"/>
  <c r="BF141"/>
  <c r="BF143"/>
  <c r="BF148"/>
  <c r="BF153"/>
  <c r="BF154"/>
  <c r="BF155"/>
  <c r="BF156"/>
  <c r="BF157"/>
  <c r="BF158"/>
  <c r="BF160"/>
  <c r="BF161"/>
  <c r="BF164"/>
  <c r="BF171"/>
  <c r="BF172"/>
  <c i="2" r="BK142"/>
  <c r="J142"/>
  <c r="J99"/>
  <c r="J302"/>
  <c r="J119"/>
  <c i="3" r="J122"/>
  <c r="BF132"/>
  <c r="BF133"/>
  <c r="BF146"/>
  <c r="BF147"/>
  <c r="BF152"/>
  <c r="BF156"/>
  <c r="BF157"/>
  <c r="BF161"/>
  <c r="BF163"/>
  <c r="BF164"/>
  <c r="BF168"/>
  <c r="BF170"/>
  <c r="BF196"/>
  <c r="BF198"/>
  <c r="BF202"/>
  <c r="BF203"/>
  <c r="BF204"/>
  <c r="BF213"/>
  <c r="BF220"/>
  <c r="BF221"/>
  <c r="BF223"/>
  <c r="BF225"/>
  <c r="BF237"/>
  <c r="BF251"/>
  <c i="2" r="BK193"/>
  <c r="J193"/>
  <c r="J106"/>
  <c i="3" r="F94"/>
  <c r="BF134"/>
  <c r="BF139"/>
  <c r="BF141"/>
  <c r="BF143"/>
  <c r="BF148"/>
  <c r="BF149"/>
  <c r="BF153"/>
  <c r="BF155"/>
  <c r="BF165"/>
  <c r="BF169"/>
  <c r="BF173"/>
  <c r="BF174"/>
  <c r="BF180"/>
  <c r="BF181"/>
  <c r="BF199"/>
  <c r="BF210"/>
  <c r="BF211"/>
  <c r="BF215"/>
  <c r="BF218"/>
  <c r="BF226"/>
  <c r="BF227"/>
  <c r="BF230"/>
  <c r="BF233"/>
  <c r="BF235"/>
  <c r="BF238"/>
  <c r="BF239"/>
  <c r="BF240"/>
  <c r="BF243"/>
  <c r="BF249"/>
  <c r="BF252"/>
  <c r="BF254"/>
  <c r="BF260"/>
  <c r="BF268"/>
  <c r="BF270"/>
  <c r="BF136"/>
  <c r="BF138"/>
  <c r="BF144"/>
  <c r="BF150"/>
  <c r="BF151"/>
  <c r="BF160"/>
  <c r="BF166"/>
  <c r="BF172"/>
  <c r="BF175"/>
  <c r="BF177"/>
  <c r="BF179"/>
  <c r="BF182"/>
  <c r="BF183"/>
  <c r="BF184"/>
  <c r="BF186"/>
  <c r="BF188"/>
  <c r="BF190"/>
  <c r="BF191"/>
  <c r="BF194"/>
  <c r="BF195"/>
  <c r="BF200"/>
  <c r="BF205"/>
  <c r="BF206"/>
  <c r="BF207"/>
  <c r="BF216"/>
  <c r="BF219"/>
  <c r="BF229"/>
  <c r="BF232"/>
  <c r="BF241"/>
  <c r="BF247"/>
  <c r="BF255"/>
  <c r="BF256"/>
  <c r="BF258"/>
  <c r="BF261"/>
  <c r="BF267"/>
  <c r="BF271"/>
  <c r="E85"/>
  <c r="BF131"/>
  <c r="BF135"/>
  <c r="BF137"/>
  <c r="BF142"/>
  <c r="BF145"/>
  <c r="BF154"/>
  <c r="BF158"/>
  <c r="BF159"/>
  <c r="BF162"/>
  <c r="BF167"/>
  <c r="BF171"/>
  <c r="BF176"/>
  <c r="BF178"/>
  <c r="BF185"/>
  <c r="BF187"/>
  <c r="BF189"/>
  <c r="BF193"/>
  <c r="BF197"/>
  <c r="BF201"/>
  <c r="BF208"/>
  <c r="BF209"/>
  <c r="BF212"/>
  <c r="BF214"/>
  <c r="BF217"/>
  <c r="BF222"/>
  <c r="BF228"/>
  <c r="BF231"/>
  <c r="BF234"/>
  <c r="BF236"/>
  <c r="BF242"/>
  <c r="BF244"/>
  <c r="BF245"/>
  <c r="BF246"/>
  <c r="BF248"/>
  <c r="BF250"/>
  <c r="BF253"/>
  <c r="BF257"/>
  <c r="BF259"/>
  <c r="BF262"/>
  <c r="BF263"/>
  <c r="BF266"/>
  <c i="2" r="J91"/>
  <c r="F94"/>
  <c r="BF145"/>
  <c r="BF147"/>
  <c r="BF153"/>
  <c r="BF155"/>
  <c r="BF157"/>
  <c r="BF158"/>
  <c r="BF167"/>
  <c r="BF180"/>
  <c r="BF187"/>
  <c r="BF192"/>
  <c r="BF195"/>
  <c r="BF197"/>
  <c r="BF198"/>
  <c r="BF202"/>
  <c r="BF203"/>
  <c r="BF204"/>
  <c r="BF205"/>
  <c r="BF208"/>
  <c r="BF210"/>
  <c r="BF211"/>
  <c r="BF213"/>
  <c r="BF220"/>
  <c r="BF225"/>
  <c r="BF226"/>
  <c r="BF227"/>
  <c r="BF228"/>
  <c r="BF233"/>
  <c r="BF236"/>
  <c r="BF237"/>
  <c r="BF241"/>
  <c r="BF242"/>
  <c r="BF246"/>
  <c r="BF247"/>
  <c r="BF248"/>
  <c r="BF251"/>
  <c r="BF261"/>
  <c r="BF262"/>
  <c r="BF263"/>
  <c r="BF264"/>
  <c r="BF265"/>
  <c r="BF266"/>
  <c r="BF268"/>
  <c r="BF269"/>
  <c r="BF270"/>
  <c r="BF275"/>
  <c r="BF281"/>
  <c r="BF297"/>
  <c r="BF307"/>
  <c r="E85"/>
  <c r="BF144"/>
  <c r="BF152"/>
  <c r="BF161"/>
  <c r="BF162"/>
  <c r="BF171"/>
  <c r="BF173"/>
  <c r="BF178"/>
  <c r="BF179"/>
  <c r="BF183"/>
  <c r="BF184"/>
  <c r="BF186"/>
  <c r="BF188"/>
  <c r="BF189"/>
  <c r="BF196"/>
  <c r="BF201"/>
  <c r="BF207"/>
  <c r="BF209"/>
  <c r="BF299"/>
  <c r="BF306"/>
  <c r="BF146"/>
  <c r="BF149"/>
  <c r="BF150"/>
  <c r="BF151"/>
  <c r="BF156"/>
  <c r="BF163"/>
  <c r="BF166"/>
  <c r="BF169"/>
  <c r="BF170"/>
  <c r="BF172"/>
  <c r="BF175"/>
  <c r="BF177"/>
  <c r="BF190"/>
  <c r="BF199"/>
  <c r="BF200"/>
  <c r="BF206"/>
  <c r="BF212"/>
  <c r="BF215"/>
  <c r="BF217"/>
  <c r="BF221"/>
  <c r="BF222"/>
  <c r="BF229"/>
  <c r="BF230"/>
  <c r="BF231"/>
  <c r="BF232"/>
  <c r="BF234"/>
  <c r="BF235"/>
  <c r="BF238"/>
  <c r="BF239"/>
  <c r="BF243"/>
  <c r="BF244"/>
  <c r="BF245"/>
  <c r="BF249"/>
  <c r="BF252"/>
  <c r="BF254"/>
  <c r="BF255"/>
  <c r="BF256"/>
  <c r="BF257"/>
  <c r="BF258"/>
  <c r="BF259"/>
  <c r="BF260"/>
  <c r="BF267"/>
  <c r="BF271"/>
  <c r="BF272"/>
  <c r="BF273"/>
  <c r="BF276"/>
  <c r="BF277"/>
  <c r="BF278"/>
  <c r="BF280"/>
  <c r="BF282"/>
  <c r="BF283"/>
  <c r="BF284"/>
  <c r="BF286"/>
  <c r="BF287"/>
  <c r="BF288"/>
  <c r="BF289"/>
  <c r="BF290"/>
  <c r="BF291"/>
  <c r="BF293"/>
  <c r="BF294"/>
  <c r="BF295"/>
  <c r="BF296"/>
  <c r="BF300"/>
  <c r="BF303"/>
  <c r="BF304"/>
  <c r="BF148"/>
  <c r="BF159"/>
  <c r="BF165"/>
  <c r="BF168"/>
  <c r="BF174"/>
  <c r="BF176"/>
  <c r="BF182"/>
  <c r="BF185"/>
  <c r="BF216"/>
  <c r="BF218"/>
  <c r="BF219"/>
  <c r="BF223"/>
  <c r="BF305"/>
  <c r="F38"/>
  <c i="1" r="BC96"/>
  <c i="2" r="F35"/>
  <c i="1" r="AZ96"/>
  <c i="3" r="J35"/>
  <c i="1" r="AV97"/>
  <c i="4" r="F35"/>
  <c i="1" r="AZ98"/>
  <c i="4" r="F39"/>
  <c i="1" r="BD98"/>
  <c i="5" r="F38"/>
  <c i="1" r="BC99"/>
  <c i="6" r="F39"/>
  <c i="1" r="BD100"/>
  <c i="6" r="F38"/>
  <c i="1" r="BC100"/>
  <c i="8" r="J35"/>
  <c i="1" r="AV102"/>
  <c i="9" r="F37"/>
  <c i="1" r="BD103"/>
  <c i="9" r="F33"/>
  <c i="1" r="AZ103"/>
  <c i="10" r="F37"/>
  <c i="1" r="BD104"/>
  <c i="11" r="F35"/>
  <c i="1" r="BB105"/>
  <c i="11" r="F37"/>
  <c i="1" r="BD105"/>
  <c i="12" r="F33"/>
  <c i="1" r="AZ106"/>
  <c i="12" r="F37"/>
  <c i="1" r="BD106"/>
  <c i="2" r="F39"/>
  <c i="1" r="BD96"/>
  <c i="3" r="F39"/>
  <c i="1" r="BD97"/>
  <c i="4" r="F37"/>
  <c i="1" r="BB98"/>
  <c i="4" r="J35"/>
  <c i="1" r="AV98"/>
  <c i="5" r="F37"/>
  <c i="1" r="BB99"/>
  <c i="6" r="F35"/>
  <c i="1" r="AZ100"/>
  <c i="7" r="F37"/>
  <c i="1" r="BB101"/>
  <c i="8" r="F35"/>
  <c i="1" r="AZ102"/>
  <c i="9" r="F36"/>
  <c i="1" r="BC103"/>
  <c i="9" r="F35"/>
  <c i="1" r="BB103"/>
  <c i="10" r="J33"/>
  <c i="1" r="AV104"/>
  <c i="11" r="F33"/>
  <c i="1" r="AZ105"/>
  <c i="12" r="J33"/>
  <c i="1" r="AV106"/>
  <c i="2" r="F37"/>
  <c i="1" r="BB96"/>
  <c r="AS94"/>
  <c i="3" r="F38"/>
  <c i="1" r="BC97"/>
  <c i="3" r="F37"/>
  <c i="1" r="BB97"/>
  <c i="5" r="F35"/>
  <c i="1" r="AZ99"/>
  <c i="5" r="F39"/>
  <c i="1" r="BD99"/>
  <c i="6" r="J35"/>
  <c i="1" r="AV100"/>
  <c i="7" r="F39"/>
  <c i="1" r="BD101"/>
  <c i="8" r="F39"/>
  <c i="1" r="BD102"/>
  <c i="9" r="J33"/>
  <c i="1" r="AV103"/>
  <c i="10" r="F33"/>
  <c i="1" r="AZ104"/>
  <c i="10" r="F35"/>
  <c i="1" r="BB104"/>
  <c i="11" r="F36"/>
  <c i="1" r="BC105"/>
  <c i="12" r="F35"/>
  <c i="1" r="BB106"/>
  <c i="2" r="J35"/>
  <c i="1" r="AV96"/>
  <c i="3" r="F35"/>
  <c i="1" r="AZ97"/>
  <c i="4" r="F38"/>
  <c i="1" r="BC98"/>
  <c i="5" r="J35"/>
  <c i="1" r="AV99"/>
  <c i="6" r="F37"/>
  <c i="1" r="BB100"/>
  <c i="7" r="F35"/>
  <c i="1" r="AZ101"/>
  <c i="7" r="J35"/>
  <c i="1" r="AV101"/>
  <c i="8" r="F37"/>
  <c i="1" r="BB102"/>
  <c i="8" r="F38"/>
  <c i="1" r="BC102"/>
  <c i="10" r="F36"/>
  <c i="1" r="BC104"/>
  <c i="11" r="J33"/>
  <c i="1" r="AV105"/>
  <c i="12" r="F36"/>
  <c i="1" r="BC106"/>
  <c i="3" l="1" r="R129"/>
  <c r="R128"/>
  <c i="12" r="BK126"/>
  <c r="J126"/>
  <c r="J97"/>
  <c i="4" r="R133"/>
  <c i="3" r="T129"/>
  <c r="T128"/>
  <c i="4" r="P133"/>
  <c i="2" r="P142"/>
  <c r="R193"/>
  <c i="8" r="R123"/>
  <c i="7" r="BK141"/>
  <c r="J141"/>
  <c r="J103"/>
  <c i="12" r="R125"/>
  <c i="10" r="T126"/>
  <c i="2" r="R142"/>
  <c r="R141"/>
  <c i="10" r="P127"/>
  <c r="P126"/>
  <c i="1" r="AU104"/>
  <c i="6" r="R140"/>
  <c r="R130"/>
  <c i="5" r="P134"/>
  <c r="P130"/>
  <c i="1" r="AU99"/>
  <c i="12" r="P125"/>
  <c i="1" r="AU106"/>
  <c i="7" r="P128"/>
  <c i="1" r="AU101"/>
  <c i="6" r="P140"/>
  <c r="P130"/>
  <c i="1" r="AU100"/>
  <c i="5" r="BK134"/>
  <c r="J134"/>
  <c r="J101"/>
  <c i="2" r="T142"/>
  <c r="T141"/>
  <c i="10" r="R127"/>
  <c r="R126"/>
  <c i="7" r="T128"/>
  <c i="5" r="T134"/>
  <c r="T130"/>
  <c i="12" r="T126"/>
  <c r="T125"/>
  <c i="9" r="T126"/>
  <c r="T122"/>
  <c i="7" r="R128"/>
  <c i="2" r="P193"/>
  <c i="4" r="P129"/>
  <c i="1" r="AU98"/>
  <c i="3" r="P129"/>
  <c r="P128"/>
  <c i="1" r="AU97"/>
  <c i="11" r="P125"/>
  <c r="P124"/>
  <c i="1" r="AU105"/>
  <c i="4" r="R129"/>
  <c i="5" r="BK219"/>
  <c r="J219"/>
  <c r="J106"/>
  <c i="6" r="BK131"/>
  <c r="J131"/>
  <c r="J99"/>
  <c i="10" r="BK170"/>
  <c r="J170"/>
  <c r="J105"/>
  <c i="11" r="BK125"/>
  <c r="J125"/>
  <c r="J97"/>
  <c r="BK155"/>
  <c r="J155"/>
  <c r="J102"/>
  <c i="12" r="J127"/>
  <c r="J98"/>
  <c i="4" r="BK133"/>
  <c r="J133"/>
  <c r="J100"/>
  <c r="BK146"/>
  <c r="J146"/>
  <c r="J104"/>
  <c i="7" r="J142"/>
  <c r="J104"/>
  <c i="3" r="BK264"/>
  <c r="J264"/>
  <c r="J104"/>
  <c i="7" r="BK129"/>
  <c r="J129"/>
  <c r="J99"/>
  <c i="8" r="BK124"/>
  <c r="J124"/>
  <c r="J99"/>
  <c i="9" r="BK123"/>
  <c r="J123"/>
  <c r="J97"/>
  <c i="10" r="BK127"/>
  <c r="J127"/>
  <c r="J97"/>
  <c r="BK162"/>
  <c r="J162"/>
  <c r="J102"/>
  <c i="12" r="BK170"/>
  <c r="J170"/>
  <c r="J103"/>
  <c i="4" r="BK168"/>
  <c r="J168"/>
  <c r="J106"/>
  <c i="5" r="BK131"/>
  <c r="J131"/>
  <c r="J99"/>
  <c i="7" r="BK128"/>
  <c r="J128"/>
  <c r="J98"/>
  <c i="6" r="J140"/>
  <c r="J102"/>
  <c i="3" r="BK128"/>
  <c r="J128"/>
  <c r="J98"/>
  <c i="2" r="BK141"/>
  <c r="J141"/>
  <c r="J98"/>
  <c r="F36"/>
  <c i="1" r="BA96"/>
  <c i="5" r="J36"/>
  <c i="1" r="AW99"/>
  <c r="AT99"/>
  <c i="7" r="J36"/>
  <c i="1" r="AW101"/>
  <c r="AT101"/>
  <c r="AZ95"/>
  <c r="AV95"/>
  <c i="9" r="J34"/>
  <c i="1" r="AW103"/>
  <c r="AT103"/>
  <c i="10" r="J34"/>
  <c i="1" r="AW104"/>
  <c r="AT104"/>
  <c i="12" r="J34"/>
  <c i="1" r="AW106"/>
  <c r="AT106"/>
  <c i="2" r="J36"/>
  <c i="1" r="AW96"/>
  <c r="AT96"/>
  <c i="5" r="F36"/>
  <c i="1" r="BA99"/>
  <c i="7" r="F36"/>
  <c i="1" r="BA101"/>
  <c i="8" r="J36"/>
  <c i="1" r="AW102"/>
  <c r="AT102"/>
  <c i="11" r="J34"/>
  <c i="1" r="AW105"/>
  <c r="AT105"/>
  <c i="3" r="J36"/>
  <c i="1" r="AW97"/>
  <c r="AT97"/>
  <c i="4" r="J36"/>
  <c i="1" r="AW98"/>
  <c r="AT98"/>
  <c i="6" r="F36"/>
  <c i="1" r="BA100"/>
  <c i="8" r="F36"/>
  <c i="1" r="BA102"/>
  <c i="11" r="F34"/>
  <c i="1" r="BA105"/>
  <c i="3" r="F36"/>
  <c i="1" r="BA97"/>
  <c i="4" r="F36"/>
  <c i="1" r="BA98"/>
  <c i="6" r="J36"/>
  <c i="1" r="AW100"/>
  <c r="AT100"/>
  <c r="BB95"/>
  <c r="AX95"/>
  <c r="BD95"/>
  <c r="BC95"/>
  <c i="9" r="F34"/>
  <c i="1" r="BA103"/>
  <c i="10" r="F34"/>
  <c i="1" r="BA104"/>
  <c i="12" r="F34"/>
  <c i="1" r="BA106"/>
  <c i="2" l="1" r="P141"/>
  <c i="1" r="AU96"/>
  <c i="4" r="BK129"/>
  <c r="J129"/>
  <c r="J98"/>
  <c i="10" r="BK126"/>
  <c r="J126"/>
  <c r="J96"/>
  <c i="5" r="BK130"/>
  <c r="J130"/>
  <c r="J98"/>
  <c i="6" r="BK130"/>
  <c r="J130"/>
  <c i="8" r="BK123"/>
  <c r="J123"/>
  <c i="11" r="BK124"/>
  <c r="J124"/>
  <c i="12" r="BK125"/>
  <c r="J125"/>
  <c r="J96"/>
  <c i="9" r="BK122"/>
  <c r="J122"/>
  <c i="1" r="AU95"/>
  <c r="AU94"/>
  <c i="8" r="J32"/>
  <c i="1" r="AG102"/>
  <c i="2" r="J32"/>
  <c i="1" r="AG96"/>
  <c r="BB94"/>
  <c r="AX94"/>
  <c r="BD94"/>
  <c r="W33"/>
  <c i="6" r="J32"/>
  <c i="1" r="AG100"/>
  <c i="7" r="J32"/>
  <c i="1" r="AG101"/>
  <c r="AN101"/>
  <c r="AZ94"/>
  <c r="AV94"/>
  <c r="AK29"/>
  <c r="BC94"/>
  <c r="W32"/>
  <c i="3" r="J32"/>
  <c i="1" r="AG97"/>
  <c r="AN97"/>
  <c r="BA95"/>
  <c i="11" r="J30"/>
  <c i="1" r="AG105"/>
  <c i="9" r="J30"/>
  <c i="1" r="AG103"/>
  <c r="AY95"/>
  <c i="8" l="1" r="J41"/>
  <c i="11" r="J39"/>
  <c i="6" r="J41"/>
  <c i="9" r="J39"/>
  <c i="11" r="J96"/>
  <c i="9" r="J96"/>
  <c i="8" r="J98"/>
  <c i="6" r="J98"/>
  <c i="7" r="J41"/>
  <c i="3" r="J41"/>
  <c i="2" r="J41"/>
  <c i="1" r="AN96"/>
  <c r="AN103"/>
  <c r="AN102"/>
  <c r="AN105"/>
  <c r="AN100"/>
  <c r="BA94"/>
  <c r="AW94"/>
  <c r="AK30"/>
  <c i="12" r="J30"/>
  <c i="1" r="AG106"/>
  <c i="10" r="J30"/>
  <c i="1" r="AG104"/>
  <c i="5" r="J32"/>
  <c i="1" r="AG99"/>
  <c r="AN99"/>
  <c r="W29"/>
  <c r="W31"/>
  <c r="AY94"/>
  <c i="4" r="J32"/>
  <c i="1" r="AG98"/>
  <c r="AW95"/>
  <c r="AT95"/>
  <c i="4" l="1" r="J41"/>
  <c i="10" r="J39"/>
  <c i="12" r="J39"/>
  <c i="5" r="J41"/>
  <c i="1" r="AN104"/>
  <c r="AN106"/>
  <c r="AN98"/>
  <c r="AG95"/>
  <c r="AG94"/>
  <c r="AK26"/>
  <c r="AK35"/>
  <c r="W30"/>
  <c r="AT94"/>
  <c l="1" r="AN94"/>
  <c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<sst xmlns="http://schemas.openxmlformats.org/spreadsheetml/2006/main">
  <si>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</si>
  <si>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</si>
  <si>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</si>
  <si>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</si>
  <si>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{e03e833b-0e4a-419b-8afe-ab34579cf9b0}</t>
  </si>
  <si>
    <t xml:space="preserve">&gt;&gt;  skryté stĺpce  &lt;&lt;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</si>
  <si>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</si>
  <si>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</si>
  <si>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</si>
  <si>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</si>
  <si>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</si>
  <si>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</si>
  <si>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</si>
  <si>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M843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</si>
  <si>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</si>
  <si>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</si>
  <si>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Komunitné centrum Svidník</t>
  </si>
  <si>
    <t>JKSO:</t>
  </si>
  <si>
    <t>KS:</t>
  </si>
  <si>
    <t>Miesto:</t>
  </si>
  <si>
    <t xml:space="preserve"> </t>
  </si>
  <si>
    <t>Dátum:</t>
  </si>
  <si>
    <t>12. 1. 2023</t>
  </si>
  <si>
    <t>Objednávateľ:</t>
  </si>
  <si>
    <t>IČO:</t>
  </si>
  <si>
    <t>Mesto Svidník</t>
  </si>
  <si>
    <t>IČ DPH:</t>
  </si>
  <si>
    <t>Zhotoviteľ:</t>
  </si>
  <si>
    <t>Vyplň údaj</t>
  </si>
  <si>
    <t>Projektant:</t>
  </si>
  <si>
    <t>Ing. Jozef Špirko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</si>
  <si>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</si>
  <si>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</si>
  <si>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</si>
  <si>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</si>
  <si>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</si>
  <si>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</si>
  <si>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</si>
  <si>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</si>
  <si>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</si>
  <si>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</si>
  <si>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</si>
  <si>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</si>
  <si>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</si>
  <si>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</si>
  <si>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</si>
  <si>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</si>
  <si>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</si>
  <si>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</si>
  <si>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</si>
  <si>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</si>
  <si>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</si>
  <si>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</si>
  <si>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</si>
  <si>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</si>
  <si>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</si>
  <si>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</si>
  <si>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</si>
  <si>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</si>
  <si>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</si>
  <si>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</si>
  <si>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</si>
  <si>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</si>
  <si>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</si>
  <si>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</si>
  <si>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</si>
  <si>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</si>
  <si>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</si>
  <si>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</si>
  <si>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</si>
  <si>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</si>
  <si>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</si>
  <si>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</si>
  <si>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</si>
  <si>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</si>
  <si>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</si>
  <si>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</si>
  <si>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</si>
  <si>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SO 01</t>
  </si>
  <si>
    <t>Architektúra</t>
  </si>
  <si>
    <t>STA</t>
  </si>
  <si>
    <t>1</t>
  </si>
  <si>
    <t>{3ccda7f6-e803-45bc-8535-bbbd4d28d2cf}</t>
  </si>
  <si>
    <t>/</t>
  </si>
  <si>
    <t>01</t>
  </si>
  <si>
    <t>Stavebná časť</t>
  </si>
  <si>
    <t>Časť</t>
  </si>
  <si>
    <t>2</t>
  </si>
  <si>
    <t>{a963d2e3-f48d-4873-ae88-094da5e69826}</t>
  </si>
  <si>
    <t>02</t>
  </si>
  <si>
    <t>Zdravotechnika</t>
  </si>
  <si>
    <t>{e96c09f1-770e-4683-be11-a6cdffa53335}</t>
  </si>
  <si>
    <t>03</t>
  </si>
  <si>
    <t>Rozvody vody, kanalizácie</t>
  </si>
  <si>
    <t>{33083128-e9c3-4370-a4ab-e391f8fa2f65}</t>
  </si>
  <si>
    <t>04</t>
  </si>
  <si>
    <t>Vykurovanie</t>
  </si>
  <si>
    <t>{1e48eed8-350f-4d0f-b03d-9a966de940bc}</t>
  </si>
  <si>
    <t>05</t>
  </si>
  <si>
    <t>UK - Kotolňa</t>
  </si>
  <si>
    <t>{15ea6bcf-8c43-4fad-8ba6-7ff44d7b8e67}</t>
  </si>
  <si>
    <t>06</t>
  </si>
  <si>
    <t>Vzduchotechnika</t>
  </si>
  <si>
    <t>{b63d5b14-cf09-4037-9014-096ee185fd6d}</t>
  </si>
  <si>
    <t>07</t>
  </si>
  <si>
    <t>Elektorinštalácia a ochrana pred bleskom</t>
  </si>
  <si>
    <t>{a314d9a8-b347-4156-9f70-21065bd39372}</t>
  </si>
  <si>
    <t>SO 02</t>
  </si>
  <si>
    <t>Elektrická prípojka NN</t>
  </si>
  <si>
    <t>{f0f77783-a889-4af8-aba5-1ce37f72e7dd}</t>
  </si>
  <si>
    <t>SO 03</t>
  </si>
  <si>
    <t>Vodovodná prípojka</t>
  </si>
  <si>
    <t>{7fb66bd2-1718-471a-9593-03ad09218d8c}</t>
  </si>
  <si>
    <t>SO 04</t>
  </si>
  <si>
    <t>Kanalizačná prípojka</t>
  </si>
  <si>
    <t>{8257eac0-7ca0-436c-b7d9-469b1fd24ebb}</t>
  </si>
  <si>
    <t>SO 05</t>
  </si>
  <si>
    <t>Dažďová kanalizáčná prípojka</t>
  </si>
  <si>
    <t>{1dafaa10-dcf2-4220-9703-6651d2a89058}</t>
  </si>
  <si>
    <t>KRYCÍ LIST ROZPOČTU</t>
  </si>
  <si>
    <t>Objekt:</t>
  </si>
  <si>
    <t>SO 01 - Architektúra</t>
  </si>
  <si>
    <t>Časť:</t>
  </si>
  <si>
    <t>01 - Stavebná časť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</si>
  <si>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</si>
  <si>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</si>
  <si>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</si>
  <si>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</si>
  <si>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</si>
  <si>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</si>
  <si>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</si>
  <si>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</si>
  <si>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</si>
  <si>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</si>
  <si>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</si>
  <si>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</si>
  <si>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</si>
  <si>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713 - Izolácie tepelné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</si>
  <si>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</si>
  <si>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</si>
  <si>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</si>
  <si>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765 - Konštrukcie - krytiny tvrdé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</si>
  <si>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</si>
  <si>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</si>
  <si>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</si>
  <si>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776 - Podlahy povlakové</t>
  </si>
  <si>
    <t xml:space="preserve">    781 - Dokončovacie práce a obklady</t>
  </si>
  <si>
    <t xml:space="preserve">    783 - Nátery</t>
  </si>
  <si>
    <t>M - Práce a dodávky M</t>
  </si>
  <si>
    <t xml:space="preserve">    43-M - Montáž oceľových konštrukcií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</si>
  <si>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</si>
  <si>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</si>
  <si>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</si>
  <si>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</si>
  <si>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</si>
  <si>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</si>
  <si>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</si>
  <si>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</si>
  <si>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</si>
  <si>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</si>
  <si>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</si>
  <si>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</si>
  <si>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</si>
  <si>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</si>
  <si>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</si>
  <si>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</si>
  <si>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</si>
  <si>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122201101</t>
  </si>
  <si>
    <t>Odkopávka a prekopávka nezapažená v hornine 3</t>
  </si>
  <si>
    <t>m3</t>
  </si>
  <si>
    <t>4</t>
  </si>
  <si>
    <t>-1019760585</t>
  </si>
  <si>
    <t>122201109</t>
  </si>
  <si>
    <t>Odkopávky a prekopávky nezapažené. Príplatok k cenám za lepivosť horniny 3</t>
  </si>
  <si>
    <t>-276339965</t>
  </si>
  <si>
    <t>3</t>
  </si>
  <si>
    <t>131201101.S</t>
  </si>
  <si>
    <t>Výkop nezapaženej jamy v hornine 3, do 100 m3</t>
  </si>
  <si>
    <t>-451066552</t>
  </si>
  <si>
    <t>131201109.S</t>
  </si>
  <si>
    <t>Hĺbenie nezapažených jám a zárezov. Príplatok za lepivosť horniny 3</t>
  </si>
  <si>
    <t>1622634516</t>
  </si>
  <si>
    <t>5</t>
  </si>
  <si>
    <t>132201101</t>
  </si>
  <si>
    <t>Výkop ryhy do šírky 600 mm v horn.3</t>
  </si>
  <si>
    <t>411949542</t>
  </si>
  <si>
    <t>6</t>
  </si>
  <si>
    <t>132201109</t>
  </si>
  <si>
    <t>Príplatok k cene za lepivosť pri hĺbení rýh šírky do 600 mm zapažených i nezapažených s urovnaním dna v hornine 3</t>
  </si>
  <si>
    <t>-1650415246</t>
  </si>
  <si>
    <t>7</t>
  </si>
  <si>
    <t>162501102</t>
  </si>
  <si>
    <t>Vodorovné premiestnenie výkopku po spevnenej ceste z horniny tr.1-4, do 100 m3 na vzdialenosť do 3000 m</t>
  </si>
  <si>
    <t>190536956</t>
  </si>
  <si>
    <t>8</t>
  </si>
  <si>
    <t>174201101.S</t>
  </si>
  <si>
    <t>Zásyp sypaninou bez zhutnenia jám, šachiet, rýh, zárezov alebo okolo objektov do 100 m3</t>
  </si>
  <si>
    <t>-1742885388</t>
  </si>
  <si>
    <t>9</t>
  </si>
  <si>
    <t>M</t>
  </si>
  <si>
    <t>583410004100.S</t>
  </si>
  <si>
    <t>Okapový chodník - výplň</t>
  </si>
  <si>
    <t>t</t>
  </si>
  <si>
    <t>1165228719</t>
  </si>
  <si>
    <t>10</t>
  </si>
  <si>
    <t>181101102.S</t>
  </si>
  <si>
    <t>Úprava pláne v zárezoch v hornine 1-4 so zhutnením</t>
  </si>
  <si>
    <t>m2</t>
  </si>
  <si>
    <t>302567716</t>
  </si>
  <si>
    <t>Zakladanie</t>
  </si>
  <si>
    <t>11</t>
  </si>
  <si>
    <t>271573001.S</t>
  </si>
  <si>
    <t>Násyp pod základové konštrukcie so zhutnením zo štrkopiesku fr.0-32 mm</t>
  </si>
  <si>
    <t>-1479803101</t>
  </si>
  <si>
    <t>12</t>
  </si>
  <si>
    <t>274271051.S</t>
  </si>
  <si>
    <t>Murivo základových pásov (m3) z betónových debniacich tvárnic s betónovou výplňou C 16/20 hrúbky 400 mm</t>
  </si>
  <si>
    <t>935709568</t>
  </si>
  <si>
    <t>13</t>
  </si>
  <si>
    <t>274321411.S</t>
  </si>
  <si>
    <t>Betón základových pásov, železový (bez výstuže), tr. C 25/30</t>
  </si>
  <si>
    <t>784643410</t>
  </si>
  <si>
    <t>14</t>
  </si>
  <si>
    <t>274361821.S</t>
  </si>
  <si>
    <t>Výstuž základových pásov a debniacich tvárnic z ocele B500 (10505)</t>
  </si>
  <si>
    <t>-502545185</t>
  </si>
  <si>
    <t>15</t>
  </si>
  <si>
    <t>275313711.S</t>
  </si>
  <si>
    <t>Betón základových pätiek, prostý tr. C 25/30</t>
  </si>
  <si>
    <t>620147360</t>
  </si>
  <si>
    <t>Komunikácie</t>
  </si>
  <si>
    <t>17</t>
  </si>
  <si>
    <t>564791111.S</t>
  </si>
  <si>
    <t>Podklad spevnenej plochy z kameniva drveného so zhutnením frakcie 0-63 mm</t>
  </si>
  <si>
    <t>-1944828415</t>
  </si>
  <si>
    <t>18</t>
  </si>
  <si>
    <t>596911163.S</t>
  </si>
  <si>
    <t>Kladenie betónovej zámkovej dlažby komunikácií pre peších hr. 60 mm pre peších do 50 m2 so zriadením lôžka z kameniva hr. 30 mm</t>
  </si>
  <si>
    <t>93166766</t>
  </si>
  <si>
    <t>19</t>
  </si>
  <si>
    <t>592460008500.S</t>
  </si>
  <si>
    <t>Dlažba betónová škárová, hr. 60 mm, prírodná</t>
  </si>
  <si>
    <t>-1882392109</t>
  </si>
  <si>
    <t>Úpravy povrchov, podlahy, osadenie</t>
  </si>
  <si>
    <t>621460114.S</t>
  </si>
  <si>
    <t>Príprava vonkajšieho podkladu podhľadov na hladké nenasiakavé podklady adhéznym mostíkom</t>
  </si>
  <si>
    <t>964156274</t>
  </si>
  <si>
    <t>21</t>
  </si>
  <si>
    <t>621460121.S</t>
  </si>
  <si>
    <t>Príprava vonkajšieho podkladu podhľadov penetráciou základnou</t>
  </si>
  <si>
    <t>627220979</t>
  </si>
  <si>
    <t>22</t>
  </si>
  <si>
    <t>621460124.S</t>
  </si>
  <si>
    <t>Príprava vonkajšieho podkladu podhľadov penetráciou pod omietky a nátery</t>
  </si>
  <si>
    <t>958789887</t>
  </si>
  <si>
    <t>23</t>
  </si>
  <si>
    <t>621461055.S</t>
  </si>
  <si>
    <t>Vonkajšia omietka podhľadov pastovitá silikónová roztieraná, hr. 3 mm</t>
  </si>
  <si>
    <t>266941532</t>
  </si>
  <si>
    <t>24</t>
  </si>
  <si>
    <t>621481119.S</t>
  </si>
  <si>
    <t>Potiahnutie vonkajších podhľadov sklotextílnou mriežkou s celoplošným prilepením</t>
  </si>
  <si>
    <t>990264674</t>
  </si>
  <si>
    <t>25</t>
  </si>
  <si>
    <t>622460112.S</t>
  </si>
  <si>
    <t>Príprava vonkajšieho podkladu stien na betónové podklady kontaktným mostíkom</t>
  </si>
  <si>
    <t>2055323967</t>
  </si>
  <si>
    <t>26</t>
  </si>
  <si>
    <t>622460114.S</t>
  </si>
  <si>
    <t>Príprava vonkajšieho podkladu stien na hladké nenasiakavé podklady adhéznym mostíkom</t>
  </si>
  <si>
    <t>869447451</t>
  </si>
  <si>
    <t>27</t>
  </si>
  <si>
    <t>622460121.S</t>
  </si>
  <si>
    <t>Príprava vonkajšieho podkladu stien penetráciou základnou</t>
  </si>
  <si>
    <t>-1232460297</t>
  </si>
  <si>
    <t>28</t>
  </si>
  <si>
    <t>622460124.S</t>
  </si>
  <si>
    <t>Príprava vonkajšieho podkladu stien penetráciou pod omietky a nátery</t>
  </si>
  <si>
    <t>1054969300</t>
  </si>
  <si>
    <t>29</t>
  </si>
  <si>
    <t>622461055.S</t>
  </si>
  <si>
    <t>Vonkajšia omietka stien pastovitá silikónová roztieraná, hr. 3 mm</t>
  </si>
  <si>
    <t>1805182523</t>
  </si>
  <si>
    <t>30</t>
  </si>
  <si>
    <t>622481119.S</t>
  </si>
  <si>
    <t>Potiahnutie vonkajších stien sklotextílnou mriežkou s celoplošným prilepením</t>
  </si>
  <si>
    <t>1867430243</t>
  </si>
  <si>
    <t>31</t>
  </si>
  <si>
    <t>625250710.S</t>
  </si>
  <si>
    <t>Kontaktný zatepľovací systém z minerálnej vlny hr. 150 mm</t>
  </si>
  <si>
    <t>-2080952515</t>
  </si>
  <si>
    <t>32</t>
  </si>
  <si>
    <t>625251435</t>
  </si>
  <si>
    <t>Kontaktný zatepľovací systém podzemných stien hr. 100 mm BAUMIT STAR (EPS-PERIMETER), skrutkovacie kotvy</t>
  </si>
  <si>
    <t>789065221</t>
  </si>
  <si>
    <t>33</t>
  </si>
  <si>
    <t>648991113.S</t>
  </si>
  <si>
    <t>Osadenie parapetných dosiek z plastických a poloplast., hmôt, š. nad 200 mm</t>
  </si>
  <si>
    <t>m</t>
  </si>
  <si>
    <t>1427163033</t>
  </si>
  <si>
    <t>34</t>
  </si>
  <si>
    <t>611560000400.S</t>
  </si>
  <si>
    <t>Parapetná doska plastová, šírka 300 mm, komôrková vnútorná, zlatý dub, mramor, mahagon, svetlý buk, orech</t>
  </si>
  <si>
    <t>432786025</t>
  </si>
  <si>
    <t>35</t>
  </si>
  <si>
    <t>611560000800.S</t>
  </si>
  <si>
    <t>Plastové krytky k vnútorným parapetom plastovým, pár, vo farbe biela, mramor, zlatý dub, buk, mahagón, orech</t>
  </si>
  <si>
    <t>ks</t>
  </si>
  <si>
    <t>1101472412</t>
  </si>
  <si>
    <t>Ostatné konštrukcie a práce-búranie</t>
  </si>
  <si>
    <t>36</t>
  </si>
  <si>
    <t>916561111.S</t>
  </si>
  <si>
    <t>Osadenie záhonového alebo parkového obrubníka betón., do lôžka z bet. pros. tr. C 12/15 s bočnou oporou</t>
  </si>
  <si>
    <t>1308419565</t>
  </si>
  <si>
    <t>37</t>
  </si>
  <si>
    <t>592170001500.S</t>
  </si>
  <si>
    <t>Obrubník parkový, lxšxv 1000x50x200 mm, farebný</t>
  </si>
  <si>
    <t>-1121298357</t>
  </si>
  <si>
    <t>38</t>
  </si>
  <si>
    <t>918101111.S</t>
  </si>
  <si>
    <t>Lôžko pod obrubníky, krajníky alebo obruby z dlažobných kociek z betónu prostého tr. C 12/15</t>
  </si>
  <si>
    <t>2066671633</t>
  </si>
  <si>
    <t>39</t>
  </si>
  <si>
    <t>941941041.S</t>
  </si>
  <si>
    <t>Montáž lešenia ľahkého pracovného radového s podlahami šírky nad 1,00 do 1,20 m, výšky do 10 m</t>
  </si>
  <si>
    <t>475461602</t>
  </si>
  <si>
    <t>40</t>
  </si>
  <si>
    <t>941941291.S</t>
  </si>
  <si>
    <t>Príplatok za prvý a každý ďalší i začatý mesiac použitia lešenia ľahkého pracovného radového s podlahami šírky nad 1,00 do 1,20 m, výšky do 10 m</t>
  </si>
  <si>
    <t>-1852628136</t>
  </si>
  <si>
    <t>41</t>
  </si>
  <si>
    <t>941941841.S</t>
  </si>
  <si>
    <t>Demontáž lešenia ľahkého pracovného radového s podlahami šírky nad 1,00 do 1,20 m, výšky do 10 m</t>
  </si>
  <si>
    <t>-1030232640</t>
  </si>
  <si>
    <t>42</t>
  </si>
  <si>
    <t>941955001.S</t>
  </si>
  <si>
    <t>Lešenie ľahké pracovné pomocné, s výškou lešeňovej podlahy do 1,20 m</t>
  </si>
  <si>
    <t>1552466036</t>
  </si>
  <si>
    <t>43</t>
  </si>
  <si>
    <t>953945314.S</t>
  </si>
  <si>
    <t>Hliníkový soklový profil šírky 153 mm</t>
  </si>
  <si>
    <t>36409981</t>
  </si>
  <si>
    <t>44</t>
  </si>
  <si>
    <t>953945351.S</t>
  </si>
  <si>
    <t>Hliníkový rohový ochranný profil s integrovanou mriežkou</t>
  </si>
  <si>
    <t>-1547915084</t>
  </si>
  <si>
    <t>99</t>
  </si>
  <si>
    <t>Presun hmôt HSV</t>
  </si>
  <si>
    <t>45</t>
  </si>
  <si>
    <t>998011002.S</t>
  </si>
  <si>
    <t>Presun hmôt pre budovy (801, 803, 812), zvislá konštr. z tehál, tvárnic, z kovu výšky do 12 m</t>
  </si>
  <si>
    <t>-2129580169</t>
  </si>
  <si>
    <t>PSV</t>
  </si>
  <si>
    <t>Práce a dodávky PSV</t>
  </si>
  <si>
    <t>713</t>
  </si>
  <si>
    <t>Izolácie tepelné</t>
  </si>
  <si>
    <t>46</t>
  </si>
  <si>
    <t>713111111.S</t>
  </si>
  <si>
    <t>Montáž tepelnej izolácie stropov minerálnou vlnou, vrchom kladenou voľne</t>
  </si>
  <si>
    <t>16</t>
  </si>
  <si>
    <t>-30815512</t>
  </si>
  <si>
    <t>47</t>
  </si>
  <si>
    <t>631440004000.S</t>
  </si>
  <si>
    <t>Doska z minerálnej vlny hr. 100 mm, izolácia pre šikmé strechy, nezaťažené stropy, priečky</t>
  </si>
  <si>
    <t>1921367721</t>
  </si>
  <si>
    <t>48</t>
  </si>
  <si>
    <t>631440004300.S</t>
  </si>
  <si>
    <t>Doska z minerálnej vlny hr. 150 mm, izolácia pre šikmé strechy, nezaťažené stropy, priečky</t>
  </si>
  <si>
    <t>-1400649220</t>
  </si>
  <si>
    <t>49</t>
  </si>
  <si>
    <t>713111121.S</t>
  </si>
  <si>
    <t>Montáž tepelnej izolácie stropov rovných minerálnou vlnou, spodkom s úpravou viazacím drôtom</t>
  </si>
  <si>
    <t>258617673</t>
  </si>
  <si>
    <t>50</t>
  </si>
  <si>
    <t>1886145040</t>
  </si>
  <si>
    <t>51</t>
  </si>
  <si>
    <t>-1922478802</t>
  </si>
  <si>
    <t>52</t>
  </si>
  <si>
    <t>631440004100.S</t>
  </si>
  <si>
    <t>Doska z minerálnej vlny hr. 120 mm, izolácia pre šikmé strechy, nezaťažené stropy, priečky</t>
  </si>
  <si>
    <t>-590415368</t>
  </si>
  <si>
    <t>53</t>
  </si>
  <si>
    <t>713112122.S</t>
  </si>
  <si>
    <t>Montáž tepelnej izolácie stropov rovných polystyrénom, spodkom s pribitím na konštrukciu</t>
  </si>
  <si>
    <t>728970152</t>
  </si>
  <si>
    <t>54</t>
  </si>
  <si>
    <t>283720022100.S</t>
  </si>
  <si>
    <t>Doska fasádna EPS 70 F hr. 30 mm</t>
  </si>
  <si>
    <t>1197090902</t>
  </si>
  <si>
    <t>55</t>
  </si>
  <si>
    <t>713121111.S</t>
  </si>
  <si>
    <t>Montáž tepelnej izolácie podláh minerálnou vlnou, kladená voľne v jednej vrstve</t>
  </si>
  <si>
    <t>1520629806</t>
  </si>
  <si>
    <t>56</t>
  </si>
  <si>
    <t>631640001100.S</t>
  </si>
  <si>
    <t>Pás zo sklenej vlny hr. 120 mm, pre šikmé strechy, podkrovia, stropy a ľahké podlahy</t>
  </si>
  <si>
    <t>-1252949505</t>
  </si>
  <si>
    <t>57</t>
  </si>
  <si>
    <t>713122111.S</t>
  </si>
  <si>
    <t>Montáž tepelnej izolácie podláh polystyrénom, kladeným voľne v jednej vrstve</t>
  </si>
  <si>
    <t>-514154280</t>
  </si>
  <si>
    <t>58</t>
  </si>
  <si>
    <t>283760002700.S</t>
  </si>
  <si>
    <t>Doska EPS hr. 40 mm, pevnosť v tlaku 200 kPa, sivý penový polystyrén pre zateplenie podláh</t>
  </si>
  <si>
    <t>-258046348</t>
  </si>
  <si>
    <t>59</t>
  </si>
  <si>
    <t>713131121.S</t>
  </si>
  <si>
    <t>Montáž tepelnej izolácie stien minerálnou vlnou, s úpravou viazacím drôtom</t>
  </si>
  <si>
    <t>1663392740</t>
  </si>
  <si>
    <t>60</t>
  </si>
  <si>
    <t>631440042300.S</t>
  </si>
  <si>
    <t>Doska z minerálnej vlny hr. 150 mm, izolácia pre nezaťažené ľahké priečky, šikmé strechy, stropy, podhľady</t>
  </si>
  <si>
    <t>-1252471725</t>
  </si>
  <si>
    <t>61</t>
  </si>
  <si>
    <t>713131144.S</t>
  </si>
  <si>
    <t>Montáž paropriepustnej fólie na steny</t>
  </si>
  <si>
    <t>-30848373</t>
  </si>
  <si>
    <t>62</t>
  </si>
  <si>
    <t>283230004400.S</t>
  </si>
  <si>
    <t>Poistná hydroizolačná paropriepustná fólia , plošná hmotnosť 130 g/m2</t>
  </si>
  <si>
    <t>1310596969</t>
  </si>
  <si>
    <t>63</t>
  </si>
  <si>
    <t>713191122.S</t>
  </si>
  <si>
    <t>Izolácie tepelné, doplnky, podláh, stropov zvrchu,striech prekrytím pásom do výšky 100mm A500/H</t>
  </si>
  <si>
    <t>-701786692</t>
  </si>
  <si>
    <t>64</t>
  </si>
  <si>
    <t>998713202.S</t>
  </si>
  <si>
    <t>Presun hmôt pre izolácie tepelné v objektoch výšky nad 6 m do 12 m</t>
  </si>
  <si>
    <t>%</t>
  </si>
  <si>
    <t>-1358719641</t>
  </si>
  <si>
    <t>762</t>
  </si>
  <si>
    <t>Konštrukcie tesárske</t>
  </si>
  <si>
    <t>65</t>
  </si>
  <si>
    <t>762341251.S</t>
  </si>
  <si>
    <t>Montáž lát a kontralát pre sklon do 22°</t>
  </si>
  <si>
    <t>1991971281</t>
  </si>
  <si>
    <t>66</t>
  </si>
  <si>
    <t>605120002800.S</t>
  </si>
  <si>
    <t>Hranoly z mäkkého reziva neopracované nehranené akosť II, prierez 25-100 cm2</t>
  </si>
  <si>
    <t>648597123</t>
  </si>
  <si>
    <t>67</t>
  </si>
  <si>
    <t>762395000.S</t>
  </si>
  <si>
    <t>Spojovacie prostriedky pre viazané konštrukcie krovov, debnenie a laťovanie, nadstrešné konštr., spádové kliny - svorky, dosky, klince, pásová oceľ, vruty</t>
  </si>
  <si>
    <t>-1417340938</t>
  </si>
  <si>
    <t>68</t>
  </si>
  <si>
    <t>762431302.S</t>
  </si>
  <si>
    <t>Obloženie stien z dosiek OSB skrutkovaných na zraz hr. dosky 12 mm</t>
  </si>
  <si>
    <t>1992181835</t>
  </si>
  <si>
    <t>69</t>
  </si>
  <si>
    <t>762512235.S</t>
  </si>
  <si>
    <t xml:space="preserve">Položenie podláh z dosiek </t>
  </si>
  <si>
    <t>2037420740</t>
  </si>
  <si>
    <t>70</t>
  </si>
  <si>
    <t>607260000200.S</t>
  </si>
  <si>
    <t>Doska OSB nebrúsená hr. 12 mm</t>
  </si>
  <si>
    <t>-622660711</t>
  </si>
  <si>
    <t>71</t>
  </si>
  <si>
    <t>606210000100.S</t>
  </si>
  <si>
    <t>Preglejka vodovzdorná breza C/C, šxlxhr 2500x1250x18 mm</t>
  </si>
  <si>
    <t>1605400532</t>
  </si>
  <si>
    <t>72</t>
  </si>
  <si>
    <t>762810012.S</t>
  </si>
  <si>
    <t>Záklop stropov z dosiek OSB skrutkovaných na trámy na zraz hr. dosky 12 mm</t>
  </si>
  <si>
    <t>1868407399</t>
  </si>
  <si>
    <t>73</t>
  </si>
  <si>
    <t>998762202.S</t>
  </si>
  <si>
    <t>Presun hmôt pre konštrukcie tesárske v objektoch výšky do 12 m</t>
  </si>
  <si>
    <t>-924422353</t>
  </si>
  <si>
    <t>763</t>
  </si>
  <si>
    <t>Konštrukcie - drevostavby</t>
  </si>
  <si>
    <t>74</t>
  </si>
  <si>
    <t>763115612.S</t>
  </si>
  <si>
    <t>Priečka SDK hr. 100 mm, kca CW+UW 50, dvojito opláštená doskou protipožiarnou DF 2x12,5 mm, TI 50 mm</t>
  </si>
  <si>
    <t>1988296796</t>
  </si>
  <si>
    <t>75</t>
  </si>
  <si>
    <t>763115614.S</t>
  </si>
  <si>
    <t>Priečka SDK hr. 150 mm, kca CW+UW 100, dvojito opláštená doskou protipožiarnou DF 2x12,5 mm, TI 100 mm</t>
  </si>
  <si>
    <t>-1935995506</t>
  </si>
  <si>
    <t>76</t>
  </si>
  <si>
    <t>763116511.S</t>
  </si>
  <si>
    <t>Priečka SDK hr. 205 mm, kca 2xCW+2xUW 75, dvojito opláštená doskou protipožiarnou DF 2x12,5 mm, TI 2x75 mm</t>
  </si>
  <si>
    <t>866809432</t>
  </si>
  <si>
    <t>77</t>
  </si>
  <si>
    <t>763120010.S</t>
  </si>
  <si>
    <t>Sadrokartónová inštalačná predstena pre sanitárne zariadenia, kca CD+UD, jednoducho opláštená doskou impregnovanou H2 12,5 mm</t>
  </si>
  <si>
    <t>-1740513248</t>
  </si>
  <si>
    <t>78</t>
  </si>
  <si>
    <t>763120099</t>
  </si>
  <si>
    <t>Montáž a dodávka sanitárnych stien s dverami</t>
  </si>
  <si>
    <t>-2014909185</t>
  </si>
  <si>
    <t>79</t>
  </si>
  <si>
    <t>763132220.S</t>
  </si>
  <si>
    <t>Podhľad SDK závesný na dvojúrovňovej oceľovej podkonštrukcií CD+UD, doska protipožiarna DF 15 mm, vr. parozábrany</t>
  </si>
  <si>
    <t>-529348440</t>
  </si>
  <si>
    <t>80</t>
  </si>
  <si>
    <t>763147111.S</t>
  </si>
  <si>
    <t>Obklad steny sadrokartónom hr. konštrukcie 25 mm, doska 2x štandardná 12,5 mm vr. parozábrany</t>
  </si>
  <si>
    <t>966871127</t>
  </si>
  <si>
    <t>81</t>
  </si>
  <si>
    <t>763152310.S</t>
  </si>
  <si>
    <t>Montáž SDK suchej podlahy zo sadrokartónových panelov 2000x600x12.5 mm bez suchého podsypu</t>
  </si>
  <si>
    <t>-1138242988</t>
  </si>
  <si>
    <t>82</t>
  </si>
  <si>
    <t>590120000500.S</t>
  </si>
  <si>
    <t>Doska sadrokratónová, suchá podlaha hr. 12,5 mm</t>
  </si>
  <si>
    <t>-86423609</t>
  </si>
  <si>
    <t>83</t>
  </si>
  <si>
    <t>763181112.S</t>
  </si>
  <si>
    <t xml:space="preserve">Zárubne oceľové pre SDK priečky jednoducho opláštené výšky do 2,75 m šírky 600 mm </t>
  </si>
  <si>
    <t>259050266</t>
  </si>
  <si>
    <t>84</t>
  </si>
  <si>
    <t>763181132.S</t>
  </si>
  <si>
    <t>Zárubne oceľové pre SDK priečky jednoducho opláštené výšky do 2,75 m šírky 800 mm</t>
  </si>
  <si>
    <t>1900051294</t>
  </si>
  <si>
    <t>85</t>
  </si>
  <si>
    <t>763181142.S</t>
  </si>
  <si>
    <t xml:space="preserve">Zárubne oceľové pre SDK priečky jednoducho opláštené výšky do 2,75 m šírky 900 mm </t>
  </si>
  <si>
    <t>-546564078</t>
  </si>
  <si>
    <t>86</t>
  </si>
  <si>
    <t>763732112.S</t>
  </si>
  <si>
    <t>Montáž strešnej konštrukcie z väzníkov priehradových, konštrukčnej dĺžky do 18 m</t>
  </si>
  <si>
    <t>-2033452446</t>
  </si>
  <si>
    <t>87</t>
  </si>
  <si>
    <t>612220000600.S</t>
  </si>
  <si>
    <t>Väzník strešný drevený priehradový</t>
  </si>
  <si>
    <t>-1288213599</t>
  </si>
  <si>
    <t>88</t>
  </si>
  <si>
    <t>998763201.S</t>
  </si>
  <si>
    <t>Presun hmôt pre drevostavby v objektoch výšky do 12 m</t>
  </si>
  <si>
    <t>-1362743371</t>
  </si>
  <si>
    <t>764</t>
  </si>
  <si>
    <t>Konštrukcie klampiarske</t>
  </si>
  <si>
    <t>89</t>
  </si>
  <si>
    <t>764175601</t>
  </si>
  <si>
    <t>Krytina MASLEN - trapézový systém T-35, šírka 1075 mm, hr. 0,5 mm, sklon strechy do 30° vr. doplnkov</t>
  </si>
  <si>
    <t>-1795845663</t>
  </si>
  <si>
    <t>90</t>
  </si>
  <si>
    <t>764327220.S</t>
  </si>
  <si>
    <t>Oplechovanie z pozinkovaného farbeného PZf plechu - pri žľabe 9K</t>
  </si>
  <si>
    <t>1999466817</t>
  </si>
  <si>
    <t>91</t>
  </si>
  <si>
    <t>764333440.S</t>
  </si>
  <si>
    <t>Oplechovanie z pozinkovaného farbeného PZf plechu - oplechovanie okraja strechy 10K</t>
  </si>
  <si>
    <t>1795038744</t>
  </si>
  <si>
    <t>92</t>
  </si>
  <si>
    <t>764333480.S</t>
  </si>
  <si>
    <t>Oplechovanie z pozinkovaného farbeného PZf plechu - oplechovanie pri vysokej stene 11K</t>
  </si>
  <si>
    <t>-1351895084</t>
  </si>
  <si>
    <t>93</t>
  </si>
  <si>
    <t>764348401.S</t>
  </si>
  <si>
    <t>Snehové zachytávače z pozinkovaného farebného PZf plechu, jednoradové - 8K</t>
  </si>
  <si>
    <t>1796715906</t>
  </si>
  <si>
    <t>94</t>
  </si>
  <si>
    <t>764410450.S</t>
  </si>
  <si>
    <t>Oplechovanie parapetov z pozinkovaného farbeného PZf plechu, vrátane rohov r.š. 330 mm</t>
  </si>
  <si>
    <t>-210624009</t>
  </si>
  <si>
    <t>95</t>
  </si>
  <si>
    <t>764454453.S</t>
  </si>
  <si>
    <t>Zvodové rúry z pozinkovaného farbeného PZf plechu, kruhové priemer 100 mm</t>
  </si>
  <si>
    <t>-992197639</t>
  </si>
  <si>
    <t>96</t>
  </si>
  <si>
    <t>764761122.S</t>
  </si>
  <si>
    <t>Žľab pododkvapový polkruhový pozink farebný vrátane čela, hákov, rohov, kútov, r.š. 330 mm</t>
  </si>
  <si>
    <t>993216455</t>
  </si>
  <si>
    <t>97</t>
  </si>
  <si>
    <t>998764202.S</t>
  </si>
  <si>
    <t>Presun hmôt pre konštrukcie klampiarske v objektoch výšky nad 6 do 12 m</t>
  </si>
  <si>
    <t>-749551558</t>
  </si>
  <si>
    <t>765</t>
  </si>
  <si>
    <t>Konštrukcie - krytiny tvrdé</t>
  </si>
  <si>
    <t>98</t>
  </si>
  <si>
    <t>765901144.S</t>
  </si>
  <si>
    <t>Strešná fólia paropriepustná, na krokvy, plošná hmotnosť 135 g/m2</t>
  </si>
  <si>
    <t>-2078017453</t>
  </si>
  <si>
    <t>998765202.S</t>
  </si>
  <si>
    <t>Presun hmôt pre tvrdé krytiny v objektoch výšky nad 6 do 12 m</t>
  </si>
  <si>
    <t>-1370261890</t>
  </si>
  <si>
    <t>766</t>
  </si>
  <si>
    <t>Konštrukcie stolárske</t>
  </si>
  <si>
    <t>100</t>
  </si>
  <si>
    <t>766621400.S</t>
  </si>
  <si>
    <t>Montáž okien plastových s hydroizolačnými ISO páskami (exteriérová a interiérová)</t>
  </si>
  <si>
    <t>-611392937</t>
  </si>
  <si>
    <t>101</t>
  </si>
  <si>
    <t>283290006100.S</t>
  </si>
  <si>
    <t>Tesniaca paropriepustná fólia polymér-flísová, š. 290 mm, dĺ. 30 m, pre tesnenie pripájacej škáry okenného rámu a muriva z exteriéru</t>
  </si>
  <si>
    <t>-1754594885</t>
  </si>
  <si>
    <t>102</t>
  </si>
  <si>
    <t>283290006200.S</t>
  </si>
  <si>
    <t>Tesniaca paronepriepustná fólia polymér-flísová, š. 70 mm, dĺ. 30 m, pre tesnenie pripájacej škáry okenného rámu a muriva z interiéru</t>
  </si>
  <si>
    <t>-1449660308</t>
  </si>
  <si>
    <t>103</t>
  </si>
  <si>
    <t>766001</t>
  </si>
  <si>
    <t>Plastové okno 600x700mm - O2</t>
  </si>
  <si>
    <t>-1562039763</t>
  </si>
  <si>
    <t>104</t>
  </si>
  <si>
    <t>766002</t>
  </si>
  <si>
    <t>Plastové okno 1200x700mm - O3</t>
  </si>
  <si>
    <t>1671122903</t>
  </si>
  <si>
    <t>105</t>
  </si>
  <si>
    <t>766003</t>
  </si>
  <si>
    <t>Plastové okno 1200x2100mm - O5</t>
  </si>
  <si>
    <t>-687603035</t>
  </si>
  <si>
    <t>106</t>
  </si>
  <si>
    <t>766004</t>
  </si>
  <si>
    <t>Plastové okno 2000x2000mm - O6</t>
  </si>
  <si>
    <t>1253820348</t>
  </si>
  <si>
    <t>107</t>
  </si>
  <si>
    <t>766005</t>
  </si>
  <si>
    <t>Plastové okno 2000x1400mm - O7</t>
  </si>
  <si>
    <t>897647758</t>
  </si>
  <si>
    <t>108</t>
  </si>
  <si>
    <t>766006</t>
  </si>
  <si>
    <t>Plastové okno 1200x500mm - O8</t>
  </si>
  <si>
    <t>-979465643</t>
  </si>
  <si>
    <t>109</t>
  </si>
  <si>
    <t>766007</t>
  </si>
  <si>
    <t xml:space="preserve">Plastové okno  1500x700mm  -O9</t>
  </si>
  <si>
    <t>1921698389</t>
  </si>
  <si>
    <t>110</t>
  </si>
  <si>
    <t>766008</t>
  </si>
  <si>
    <t>Plastové okno 2000x1200mm - O10</t>
  </si>
  <si>
    <t>2323387</t>
  </si>
  <si>
    <t>111</t>
  </si>
  <si>
    <t>766641071.S</t>
  </si>
  <si>
    <t>Montáž dverí plastových s hydroizolačnými ISO páskami (exteriérová a interiérová)</t>
  </si>
  <si>
    <t>1917465337</t>
  </si>
  <si>
    <t>112</t>
  </si>
  <si>
    <t>1488292535</t>
  </si>
  <si>
    <t>113</t>
  </si>
  <si>
    <t>271846667</t>
  </si>
  <si>
    <t>114</t>
  </si>
  <si>
    <t>766101</t>
  </si>
  <si>
    <t>Plastové dvere 1500x2600mm</t>
  </si>
  <si>
    <t>678142896</t>
  </si>
  <si>
    <t>115</t>
  </si>
  <si>
    <t>766102</t>
  </si>
  <si>
    <t>Plastové dvere 900x2200mm</t>
  </si>
  <si>
    <t>1530508997</t>
  </si>
  <si>
    <t>116</t>
  </si>
  <si>
    <t>766662112.S</t>
  </si>
  <si>
    <t>Montáž dverového krídla otočného jednokrídlového poldrážkového, do existujúcej zárubne, vrátane kovania</t>
  </si>
  <si>
    <t>670935650</t>
  </si>
  <si>
    <t>117</t>
  </si>
  <si>
    <t>549150000600.S</t>
  </si>
  <si>
    <t>Kľučka dverová a rozeta 2x, nehrdzavejúca oceľ, povrch nerez brúsený</t>
  </si>
  <si>
    <t>-35754128</t>
  </si>
  <si>
    <t>118</t>
  </si>
  <si>
    <t>611610000400.S</t>
  </si>
  <si>
    <t>Dvere vnútorné jednokrídlové, šírka 600-900 mm, výplň papierová voština, povrch fólia, plné</t>
  </si>
  <si>
    <t>539638792</t>
  </si>
  <si>
    <t>119</t>
  </si>
  <si>
    <t>998766202.S</t>
  </si>
  <si>
    <t>Presun hmot pre konštrukcie stolárske v objektoch výšky nad 6 do 12 m</t>
  </si>
  <si>
    <t>1491589688</t>
  </si>
  <si>
    <t>767</t>
  </si>
  <si>
    <t>Konštrukcie doplnkové kovové</t>
  </si>
  <si>
    <t>146</t>
  </si>
  <si>
    <t>767222199</t>
  </si>
  <si>
    <t>Montáž a dodávka oceľového schodiska</t>
  </si>
  <si>
    <t>1753034502</t>
  </si>
  <si>
    <t>120</t>
  </si>
  <si>
    <t>767230000.S</t>
  </si>
  <si>
    <t>Montáž zábradlia oceľového na schody, výplň rebrovanie</t>
  </si>
  <si>
    <t>-1388838440</t>
  </si>
  <si>
    <t>121</t>
  </si>
  <si>
    <t>553520001400.S</t>
  </si>
  <si>
    <t>Zábradlie na schody, vertikálna výplň, hliníkové eloxované, výška do 1200 mm, kotvenie do podlahy, vhodné do interiéru aj exteriéru</t>
  </si>
  <si>
    <t>1049254853</t>
  </si>
  <si>
    <t>122</t>
  </si>
  <si>
    <t>998767202.S</t>
  </si>
  <si>
    <t>Presun hmôt pre kovové stavebné doplnkové konštrukcie v objektoch výšky nad 6 do 12 m</t>
  </si>
  <si>
    <t>-1707322848</t>
  </si>
  <si>
    <t>771</t>
  </si>
  <si>
    <t>Podlahy z dlaždíc</t>
  </si>
  <si>
    <t>123</t>
  </si>
  <si>
    <t>771575109</t>
  </si>
  <si>
    <t>Montáž podláh z dlaždíc keramických do tmelu vr. soklíkov</t>
  </si>
  <si>
    <t>920027268</t>
  </si>
  <si>
    <t>124</t>
  </si>
  <si>
    <t>5976455002</t>
  </si>
  <si>
    <t xml:space="preserve">Dlaždice keramické s protišmykovým povrchom líca úprava </t>
  </si>
  <si>
    <t>-85915540</t>
  </si>
  <si>
    <t>125</t>
  </si>
  <si>
    <t>5856111950</t>
  </si>
  <si>
    <t>Škárovacia hmota CERESIT CE 33</t>
  </si>
  <si>
    <t>kg</t>
  </si>
  <si>
    <t>15298988</t>
  </si>
  <si>
    <t>126</t>
  </si>
  <si>
    <t>5859482693</t>
  </si>
  <si>
    <t xml:space="preserve">Lepidlo na obklady a dlažby </t>
  </si>
  <si>
    <t>-213666935</t>
  </si>
  <si>
    <t>127</t>
  </si>
  <si>
    <t>998771201</t>
  </si>
  <si>
    <t>Presun hmôt pre podlahy z dlaždíc v objektoch výšky do 6m</t>
  </si>
  <si>
    <t>-144157704</t>
  </si>
  <si>
    <t>776</t>
  </si>
  <si>
    <t>Podlahy povlakové</t>
  </si>
  <si>
    <t>128</t>
  </si>
  <si>
    <t>776220110.S</t>
  </si>
  <si>
    <t>Lepenie povlakových podláh PVC homogénne alebo heterogénne na schodiskových stupňoch na stupnice rovné</t>
  </si>
  <si>
    <t>1768726610</t>
  </si>
  <si>
    <t>129</t>
  </si>
  <si>
    <t>284110000630.S</t>
  </si>
  <si>
    <t>Podlaha PVC heterogénna protišmyková, hrúbka do 2,5 mm</t>
  </si>
  <si>
    <t>1586628601</t>
  </si>
  <si>
    <t>130</t>
  </si>
  <si>
    <t>776220200.S</t>
  </si>
  <si>
    <t>Lepenie povlakových podláh PVC homogénne alebo heterogénne na schodiskových stupňoch na podstupnice</t>
  </si>
  <si>
    <t>327863571</t>
  </si>
  <si>
    <t>131</t>
  </si>
  <si>
    <t>398245363</t>
  </si>
  <si>
    <t>132</t>
  </si>
  <si>
    <t>776541100.S</t>
  </si>
  <si>
    <t>Lepenie povlakových podláh PVC heterogénnych v pásochn vr. soklíkov</t>
  </si>
  <si>
    <t>1044492702</t>
  </si>
  <si>
    <t>133</t>
  </si>
  <si>
    <t>284110000110.S</t>
  </si>
  <si>
    <t>Podlaha PVC heterogénna, hrúbka do 2,5 mm</t>
  </si>
  <si>
    <t>-445171309</t>
  </si>
  <si>
    <t>781</t>
  </si>
  <si>
    <t>Dokončovacie práce a obklady</t>
  </si>
  <si>
    <t>134</t>
  </si>
  <si>
    <t>781445062</t>
  </si>
  <si>
    <t>Montáž obkladov stien z obkladačiek hutných, keramických do tmelu</t>
  </si>
  <si>
    <t>-1769406913</t>
  </si>
  <si>
    <t>135</t>
  </si>
  <si>
    <t>5976559000</t>
  </si>
  <si>
    <t>Obkladačky keramické glazované hladké</t>
  </si>
  <si>
    <t>1849729933</t>
  </si>
  <si>
    <t>136</t>
  </si>
  <si>
    <t>5856111950.1</t>
  </si>
  <si>
    <t>CERESIT škárovacia hmota CE 33</t>
  </si>
  <si>
    <t>-623836147</t>
  </si>
  <si>
    <t>137</t>
  </si>
  <si>
    <t>5858400020</t>
  </si>
  <si>
    <t>Lepidlo na obklady a dlažby</t>
  </si>
  <si>
    <t>-118353116</t>
  </si>
  <si>
    <t>138</t>
  </si>
  <si>
    <t>998781201</t>
  </si>
  <si>
    <t>Presun hmôt pre obklady keramické v objektoch výšky do 6 m</t>
  </si>
  <si>
    <t>1890593217</t>
  </si>
  <si>
    <t>783</t>
  </si>
  <si>
    <t>Nátery</t>
  </si>
  <si>
    <t>139</t>
  </si>
  <si>
    <t>783894612.S</t>
  </si>
  <si>
    <t>Náter farbami akrylátovými ekologickými riediteľnými vodou, biely náter sadrokartónových stropov 2x</t>
  </si>
  <si>
    <t>-1253121578</t>
  </si>
  <si>
    <t>140</t>
  </si>
  <si>
    <t>783894622.S</t>
  </si>
  <si>
    <t>Náter farbami akrylátovými ekologickými riediteľnými vodou, biely náter sadrokartónových stien 2x</t>
  </si>
  <si>
    <t>-100861912</t>
  </si>
  <si>
    <t>Práce a dodávky M</t>
  </si>
  <si>
    <t>43-M</t>
  </si>
  <si>
    <t>Montáž oceľových konštrukcií</t>
  </si>
  <si>
    <t>141</t>
  </si>
  <si>
    <t>430861004.S</t>
  </si>
  <si>
    <t>Montáž a dodávka oceľového modulu 2700x6000x3400mm, vrátane povrchových úprav, označenie MODUL1, vrátane pomocných roštov</t>
  </si>
  <si>
    <t>-912496861</t>
  </si>
  <si>
    <t>142</t>
  </si>
  <si>
    <t>430861005.S</t>
  </si>
  <si>
    <t>Montáž a dodávka oceľového modulu 2570x6000x3400mm, vrátane povrchových úprav, označenie MODUL2, vrátane pomocných roštov</t>
  </si>
  <si>
    <t>-2043537116</t>
  </si>
  <si>
    <t>143</t>
  </si>
  <si>
    <t>430861006.S</t>
  </si>
  <si>
    <t>Montáž a dodávka oceľového modulu 2585x6000x3400mm, vrátane povrchových úprav, označenie MODUL3, vrátane pomocných roštov</t>
  </si>
  <si>
    <t>-251135742</t>
  </si>
  <si>
    <t>144</t>
  </si>
  <si>
    <t>430861007.S</t>
  </si>
  <si>
    <t>Montáž a dodávka oceľového modulu 3000x8000x3080mm, vrátane povrchových úprav, označenie MODUL4, vrátane pomocných roštov</t>
  </si>
  <si>
    <t>-275322087</t>
  </si>
  <si>
    <t>145</t>
  </si>
  <si>
    <t>430861008.S</t>
  </si>
  <si>
    <t>Montáž a dodávka oceľového modulu 2600x4025x3200mm, vrátane povrchových úprav, označenie MODUL5, vrátane pomocných roštov</t>
  </si>
  <si>
    <t>1598276348</t>
  </si>
  <si>
    <t>02 - Zdravotechnika</t>
  </si>
  <si>
    <t xml:space="preserve">    721 - Zdravotechnika - vnútorná kanalizácia</t>
  </si>
  <si>
    <t xml:space="preserve">    722 - Zdravotechnika - vnútorný vodovod</t>
  </si>
  <si>
    <t xml:space="preserve">    725 - Zdravotechnika - zariaďovacie predmety</t>
  </si>
  <si>
    <t xml:space="preserve">    23-M - Montáže potrubia</t>
  </si>
  <si>
    <t>HZS - Hodinové zúčtovacie sadzby</t>
  </si>
  <si>
    <t>713482305</t>
  </si>
  <si>
    <t xml:space="preserve">Montaž trubíc  hr. do 13 mm, vnút.priemer 22 - 42 mm</t>
  </si>
  <si>
    <t>-98647391</t>
  </si>
  <si>
    <t>219</t>
  </si>
  <si>
    <t>283310002800</t>
  </si>
  <si>
    <t>Izolačná PE trubica 20x13 mm (d potrubia x hr. izolácie), nadrezaná</t>
  </si>
  <si>
    <t>-1347549066</t>
  </si>
  <si>
    <t>160</t>
  </si>
  <si>
    <t>283310003100</t>
  </si>
  <si>
    <t>Izolačná PE trubica 28x13 mm (d potrubia x hr. izolácie), nadrezaná</t>
  </si>
  <si>
    <t>540804425</t>
  </si>
  <si>
    <t>158</t>
  </si>
  <si>
    <t>283310003200</t>
  </si>
  <si>
    <t>Izolačná PE trubica 32x13 mm (d potrubia x hr. izolácie), nadrezaná</t>
  </si>
  <si>
    <t>-1404671430</t>
  </si>
  <si>
    <t>344</t>
  </si>
  <si>
    <t>283310003300</t>
  </si>
  <si>
    <t>Izolačná PE trubica 35x13 mm (d potrubia x hr. izolácie), nadrezaná</t>
  </si>
  <si>
    <t>1522046363</t>
  </si>
  <si>
    <t>228</t>
  </si>
  <si>
    <t>713482306</t>
  </si>
  <si>
    <t>Montaž trubíc hr. do 13 mm, vnút.priemer 43-52 mm</t>
  </si>
  <si>
    <t>976547988</t>
  </si>
  <si>
    <t>545</t>
  </si>
  <si>
    <t>283310003500.S</t>
  </si>
  <si>
    <t>Izolačná PE trubica dxhr. 42x13 mm, nadrezaná, na izolovanie rozvodov vody, kúrenia, zdravotechniky</t>
  </si>
  <si>
    <t>-1052482404</t>
  </si>
  <si>
    <t>998713201</t>
  </si>
  <si>
    <t>Presun hmôt pre izolácie tepelné v objektoch výšky do 6 m</t>
  </si>
  <si>
    <t>790977939</t>
  </si>
  <si>
    <t>998713292</t>
  </si>
  <si>
    <t>Izolácie tepelné, prípl.za presun nad vymedz. najväčšiu dopravnú vzdial. do 100 m</t>
  </si>
  <si>
    <t>-220620915</t>
  </si>
  <si>
    <t>721</t>
  </si>
  <si>
    <t>Zdravotechnika - vnútorná kanalizácia</t>
  </si>
  <si>
    <t>544</t>
  </si>
  <si>
    <t>721171205.S1</t>
  </si>
  <si>
    <t>Potrubie z rúr PP HT 32/3 mm ležaté zavesené</t>
  </si>
  <si>
    <t>-648917980</t>
  </si>
  <si>
    <t>500</t>
  </si>
  <si>
    <t>721171205.S2</t>
  </si>
  <si>
    <t>Potrubie z rúr PP HT 50/3 mm ležaté zavesené</t>
  </si>
  <si>
    <t>-1180494741</t>
  </si>
  <si>
    <t>564</t>
  </si>
  <si>
    <t>721172203.S</t>
  </si>
  <si>
    <t>Montáž odpadového HT potrubia vodorovného DN 40</t>
  </si>
  <si>
    <t>856411961</t>
  </si>
  <si>
    <t>565</t>
  </si>
  <si>
    <t>286140036800.S</t>
  </si>
  <si>
    <t>HT rúra hrdlová DN 40 dĺ. 1 m, PP systém pre rozvod vnútorného odpadu</t>
  </si>
  <si>
    <t>677798767</t>
  </si>
  <si>
    <t>566</t>
  </si>
  <si>
    <t>721172206.S</t>
  </si>
  <si>
    <t>Montáž odpadového HT potrubia vodorovného DN 50</t>
  </si>
  <si>
    <t>1367431111</t>
  </si>
  <si>
    <t>567</t>
  </si>
  <si>
    <t>286140037400.S</t>
  </si>
  <si>
    <t>HT rúra hrdlová DN 50 dĺ. 1 m, PP systém pre rozvod vnútorného odpadu</t>
  </si>
  <si>
    <t>-1939385384</t>
  </si>
  <si>
    <t>568</t>
  </si>
  <si>
    <t>721172209.S</t>
  </si>
  <si>
    <t>Montáž odpadového HT potrubia vodorovného DN 70</t>
  </si>
  <si>
    <t>-1989113650</t>
  </si>
  <si>
    <t>569</t>
  </si>
  <si>
    <t>286140038000.S</t>
  </si>
  <si>
    <t>HT rúra hrdlová DN 70 dĺ. 1 m, PP systém pre rozvod vnútorného odpadu</t>
  </si>
  <si>
    <t>-1542316599</t>
  </si>
  <si>
    <t>570</t>
  </si>
  <si>
    <t>721172212.S</t>
  </si>
  <si>
    <t>Montáž odpadového HT potrubia vodorovného DN 100</t>
  </si>
  <si>
    <t>-992476786</t>
  </si>
  <si>
    <t>571</t>
  </si>
  <si>
    <t>286140038600.S</t>
  </si>
  <si>
    <t>HT rúra hrdlová DN 100 dĺ. 1 m, PP systém pre rozvod vnútorného odpadu</t>
  </si>
  <si>
    <t>664531514</t>
  </si>
  <si>
    <t>572</t>
  </si>
  <si>
    <t>721172287.S</t>
  </si>
  <si>
    <t>Montáž kolena HT potrubia DN 40</t>
  </si>
  <si>
    <t>685935740</t>
  </si>
  <si>
    <t>573</t>
  </si>
  <si>
    <t>286540000600.S</t>
  </si>
  <si>
    <t>Koleno HT DN 40, PP systém pre beztlakový rozvod vnútorného odpadu</t>
  </si>
  <si>
    <t>-660417040</t>
  </si>
  <si>
    <t>574</t>
  </si>
  <si>
    <t>721172290.S</t>
  </si>
  <si>
    <t>Montáž kolena HT potrubia DN 50</t>
  </si>
  <si>
    <t>1994357405</t>
  </si>
  <si>
    <t>575</t>
  </si>
  <si>
    <t>286540001100.S</t>
  </si>
  <si>
    <t>Koleno HT DN 50, PP systém pre beztlakový rozvod vnútorného odpadu</t>
  </si>
  <si>
    <t>-1468796334</t>
  </si>
  <si>
    <t>576</t>
  </si>
  <si>
    <t>721172293.S</t>
  </si>
  <si>
    <t>Montáž kolena HT potrubia DN 70</t>
  </si>
  <si>
    <t>1818397166</t>
  </si>
  <si>
    <t>560</t>
  </si>
  <si>
    <t>286540002000.S</t>
  </si>
  <si>
    <t>Koleno DN 70, PP systém pre beztlakový rozvod vnútorného odpadu</t>
  </si>
  <si>
    <t>474782287</t>
  </si>
  <si>
    <t>577</t>
  </si>
  <si>
    <t>721172296.S</t>
  </si>
  <si>
    <t>Montáž kolena HT potrubia DN 100</t>
  </si>
  <si>
    <t>867032616</t>
  </si>
  <si>
    <t>578</t>
  </si>
  <si>
    <t>286540002500.S</t>
  </si>
  <si>
    <t>Koleno HT DN 100, PP systém pre beztlakový rozvod vnútorného odpadu</t>
  </si>
  <si>
    <t>354119748</t>
  </si>
  <si>
    <t>579</t>
  </si>
  <si>
    <t>721172309.S</t>
  </si>
  <si>
    <t>Montáž odbočky HT potrubia DN 50</t>
  </si>
  <si>
    <t>468273849</t>
  </si>
  <si>
    <t>580</t>
  </si>
  <si>
    <t>286540008500.S</t>
  </si>
  <si>
    <t>Odbočka HT DN 50, PP systém pre beztlakový rozvod vnútorného odpadu</t>
  </si>
  <si>
    <t>-606166796</t>
  </si>
  <si>
    <t>581</t>
  </si>
  <si>
    <t>721172315.S</t>
  </si>
  <si>
    <t>Montáž odbočky HT potrubia DN 100</t>
  </si>
  <si>
    <t>-1531219232</t>
  </si>
  <si>
    <t>582</t>
  </si>
  <si>
    <t>286540010600.S</t>
  </si>
  <si>
    <t>Odbočka DN 100, PP systém pre beztlakový rozvod vnútorného odpadu</t>
  </si>
  <si>
    <t>-515338323</t>
  </si>
  <si>
    <t>583</t>
  </si>
  <si>
    <t>721172327.S</t>
  </si>
  <si>
    <t>Montáž redukcie HT potrubia DN 50</t>
  </si>
  <si>
    <t>-304588558</t>
  </si>
  <si>
    <t>584</t>
  </si>
  <si>
    <t>286540006300.S</t>
  </si>
  <si>
    <t>Redukcia HT DN 50, PP systém pre beztlakový rozvod vnútorného odpadu</t>
  </si>
  <si>
    <t>-1034324823</t>
  </si>
  <si>
    <t>585</t>
  </si>
  <si>
    <t>721172330.S</t>
  </si>
  <si>
    <t>Montáž redukcie HT potrubia DN 70</t>
  </si>
  <si>
    <t>-1087766283</t>
  </si>
  <si>
    <t>586</t>
  </si>
  <si>
    <t>286540006400.S</t>
  </si>
  <si>
    <t>Redukcia HT DN 70, PP systém pre beztlakový rozvod vnútorného odpadu</t>
  </si>
  <si>
    <t>-1904773231</t>
  </si>
  <si>
    <t>587</t>
  </si>
  <si>
    <t>721172333.S</t>
  </si>
  <si>
    <t>Montáž redukcie HT potrubia DN 100</t>
  </si>
  <si>
    <t>117707761</t>
  </si>
  <si>
    <t>588</t>
  </si>
  <si>
    <t>286540006800.S</t>
  </si>
  <si>
    <t>Redukcia HT DN 100, PP systém pre beztlakový rozvod vnútorného odpadu</t>
  </si>
  <si>
    <t>704037568</t>
  </si>
  <si>
    <t>556</t>
  </si>
  <si>
    <t>721172107.S</t>
  </si>
  <si>
    <t>Potrubie z PVC - U odpadové zvislé hrdlové Dxt 75x1,8 mm</t>
  </si>
  <si>
    <t>1911642452</t>
  </si>
  <si>
    <t>557</t>
  </si>
  <si>
    <t>721172109.S</t>
  </si>
  <si>
    <t>Potrubie z PVC - U odpadové zvislé hrdlové Dxt 110x2,2 mm</t>
  </si>
  <si>
    <t>411116293</t>
  </si>
  <si>
    <t>170</t>
  </si>
  <si>
    <t>721174051</t>
  </si>
  <si>
    <t>Montáž tvarovky kanalizačného potrubia D 75 mm</t>
  </si>
  <si>
    <t>1182086410</t>
  </si>
  <si>
    <t>559</t>
  </si>
  <si>
    <t>286540141300.S</t>
  </si>
  <si>
    <t>Čistiaca tvarovka 90° s kruhovým servisným otvorom, D 75 mm</t>
  </si>
  <si>
    <t>-1263916793</t>
  </si>
  <si>
    <t>561</t>
  </si>
  <si>
    <t>286540009400.S</t>
  </si>
  <si>
    <t>Odbočka HT DN 70, PP systém pre beztlakový rozvod vnútorného odpadu</t>
  </si>
  <si>
    <t>1546137033</t>
  </si>
  <si>
    <t>173</t>
  </si>
  <si>
    <t>721174057</t>
  </si>
  <si>
    <t>Montáž tvarovky kanalizačného potrubia D 110 mm</t>
  </si>
  <si>
    <t>1253882717</t>
  </si>
  <si>
    <t>558</t>
  </si>
  <si>
    <t>286510021300.S</t>
  </si>
  <si>
    <t>Čistiaca tvarovka PVC-U, DN 110 pre hladký, kanalizačný, gravitačný systém</t>
  </si>
  <si>
    <t>-79299914</t>
  </si>
  <si>
    <t>562</t>
  </si>
  <si>
    <t>1296217660</t>
  </si>
  <si>
    <t>563</t>
  </si>
  <si>
    <t>286540016800</t>
  </si>
  <si>
    <t>Hrdlo dvojité DN 100, PP systém pre beztlakový rozvod vnútorného odpadu</t>
  </si>
  <si>
    <t>8595270</t>
  </si>
  <si>
    <t>504</t>
  </si>
  <si>
    <t>721175015</t>
  </si>
  <si>
    <t>Montáž zápachového uzáveru (sifónu) pre klimatizačné zariadenia</t>
  </si>
  <si>
    <t>1936877686</t>
  </si>
  <si>
    <t>505</t>
  </si>
  <si>
    <t>551620027100</t>
  </si>
  <si>
    <t>Vtokový lievik HL21, DN 32, (0,17 l/s), s protizápachovým uzáverom, vetranie a klimatizácia, PP</t>
  </si>
  <si>
    <t>1445061834</t>
  </si>
  <si>
    <t>721180923r</t>
  </si>
  <si>
    <t>Spojovací materiál kolená, spojky, odbočky nad vymedzené množstvo (5 % z ceny)</t>
  </si>
  <si>
    <t>149617418</t>
  </si>
  <si>
    <t>721194104</t>
  </si>
  <si>
    <t>Zriadenie prípojky na potrubí vyvedenie a upevnenie odpadových výpustiek D 40x1, 8</t>
  </si>
  <si>
    <t>1303398226</t>
  </si>
  <si>
    <t>487</t>
  </si>
  <si>
    <t>721194105.S</t>
  </si>
  <si>
    <t>Zriadenie prípojky na potrubí vyvedenie a upevnenie odpadových výpustiek D 50 mm</t>
  </si>
  <si>
    <t>1740931109</t>
  </si>
  <si>
    <t>721194109</t>
  </si>
  <si>
    <t>Zriadenie prípojky na potrubí vyvedenie a upevnenie odpadových výpustiek D 110x2, 3</t>
  </si>
  <si>
    <t>-753858727</t>
  </si>
  <si>
    <t>447</t>
  </si>
  <si>
    <t>721274103</t>
  </si>
  <si>
    <t>Ventilačné hlavice strešná - plastové DN 100 HL 810 alebo ekvivalent</t>
  </si>
  <si>
    <t>213038783</t>
  </si>
  <si>
    <t>345</t>
  </si>
  <si>
    <t>721290009.S</t>
  </si>
  <si>
    <t>Montáž privzdušňovacieho ventilu pre odpadové potrubia DN 75</t>
  </si>
  <si>
    <t>-1514206894</t>
  </si>
  <si>
    <t>346</t>
  </si>
  <si>
    <t>551610000300.S</t>
  </si>
  <si>
    <t>Privzdušňovacia hlavica DN 75, vnútorná kanalizácia, PP</t>
  </si>
  <si>
    <t>-464872790</t>
  </si>
  <si>
    <t>347</t>
  </si>
  <si>
    <t>721290012.S</t>
  </si>
  <si>
    <t>Montáž privzdušňovacieho ventilu pre odpadové potrubia DN 110</t>
  </si>
  <si>
    <t>-1066597724</t>
  </si>
  <si>
    <t>348</t>
  </si>
  <si>
    <t>551610000100.S</t>
  </si>
  <si>
    <t>Privzdušňovacia hlavica DN 110, vnútorná kanalizácia, PP</t>
  </si>
  <si>
    <t>22785049</t>
  </si>
  <si>
    <t>721290111</t>
  </si>
  <si>
    <t>Ostatné - skúška tesnosti kanalizácie v objektoch vodou do DN 125</t>
  </si>
  <si>
    <t>284275154</t>
  </si>
  <si>
    <t>998721201</t>
  </si>
  <si>
    <t>Presun hmôt pre vnútornú kanalizáciu v objektoch výšky do 6 m</t>
  </si>
  <si>
    <t>-257780771</t>
  </si>
  <si>
    <t>998721292</t>
  </si>
  <si>
    <t>Vnútorná kanalizácia, prípl.za presun nad vymedz. najväč. dopr. vzdial. do 100m</t>
  </si>
  <si>
    <t>1225211937</t>
  </si>
  <si>
    <t>722</t>
  </si>
  <si>
    <t>Zdravotechnika - vnútorný vodovod</t>
  </si>
  <si>
    <t>464</t>
  </si>
  <si>
    <t>722131316.S</t>
  </si>
  <si>
    <t>Potrubie z uhlíkovej ocele pozinkované, rúry lisovacie d 35x1,5 mm</t>
  </si>
  <si>
    <t>-1221462107</t>
  </si>
  <si>
    <t>589</t>
  </si>
  <si>
    <t>722171132.S</t>
  </si>
  <si>
    <t>Potrubie plasthliníkové D 20 mm vrátané kolien, odbočiek...</t>
  </si>
  <si>
    <t>-2122662431</t>
  </si>
  <si>
    <t>590</t>
  </si>
  <si>
    <t>722171133.S</t>
  </si>
  <si>
    <t>Potrubie plasthliníkové D 26 mm vrátané kolien, odbočiek...</t>
  </si>
  <si>
    <t>1590366220</t>
  </si>
  <si>
    <t>591</t>
  </si>
  <si>
    <t>722171134.S</t>
  </si>
  <si>
    <t>Potrubie plasthliníkové D 32 mm vrátané kolien, odbočiek...</t>
  </si>
  <si>
    <t>-41830467</t>
  </si>
  <si>
    <t>592</t>
  </si>
  <si>
    <t>722171135.S</t>
  </si>
  <si>
    <t>Potrubie plasthliníkové D 40 mm vrátané kolien, odbočiek...</t>
  </si>
  <si>
    <t>1772940937</t>
  </si>
  <si>
    <t>510</t>
  </si>
  <si>
    <t>722221020.S</t>
  </si>
  <si>
    <t>Montáž guľového kohúta závitového priameho pre vodu G 1</t>
  </si>
  <si>
    <t>-1023058036</t>
  </si>
  <si>
    <t>511</t>
  </si>
  <si>
    <t>551110005100.S</t>
  </si>
  <si>
    <t>Guľový uzáver pre vodu 1", niklovaná mosadz</t>
  </si>
  <si>
    <t>319443726</t>
  </si>
  <si>
    <t>468</t>
  </si>
  <si>
    <t>722221025.S</t>
  </si>
  <si>
    <t>Montáž guľového kohúta závitového priameho pre vodu G 5/4</t>
  </si>
  <si>
    <t>1877015952</t>
  </si>
  <si>
    <t>469</t>
  </si>
  <si>
    <t>551110005200.S</t>
  </si>
  <si>
    <t>Guľový uzáver pre vodu 5/4", niklovaná mosadz</t>
  </si>
  <si>
    <t>-387620762</t>
  </si>
  <si>
    <t>368</t>
  </si>
  <si>
    <t>722221070.S</t>
  </si>
  <si>
    <t>Montáž guľového kohúta závitového rohového pre vodu G 1/2</t>
  </si>
  <si>
    <t>1063994970</t>
  </si>
  <si>
    <t>369</t>
  </si>
  <si>
    <t>551110007700.S</t>
  </si>
  <si>
    <t>Guľový uzáver pre vodu rohový 1/2", niklovaná mosadz</t>
  </si>
  <si>
    <t>-1350437729</t>
  </si>
  <si>
    <t>335</t>
  </si>
  <si>
    <t>722221082.S</t>
  </si>
  <si>
    <t>Montáž guľového kohúta vypúšťacieho závitového G 1/2</t>
  </si>
  <si>
    <t>-711018679</t>
  </si>
  <si>
    <t>336</t>
  </si>
  <si>
    <t>551110011200.S</t>
  </si>
  <si>
    <t>Guľový uzáver vypúšťací s páčkou, 1/2" M, mosadz</t>
  </si>
  <si>
    <t>85522343</t>
  </si>
  <si>
    <t>532</t>
  </si>
  <si>
    <t>722221230.S</t>
  </si>
  <si>
    <t>Montáž tlakového redukčného závitového ventilu s manometrom G 1</t>
  </si>
  <si>
    <t>296532300</t>
  </si>
  <si>
    <t>533</t>
  </si>
  <si>
    <t>551110018300.S</t>
  </si>
  <si>
    <t>Tlakový redukčný ventil, 1" mm, so šróbením a manometrom, 1 až 6 bar, mosadz, plast</t>
  </si>
  <si>
    <t>976202408</t>
  </si>
  <si>
    <t>534</t>
  </si>
  <si>
    <t>722221280.S</t>
  </si>
  <si>
    <t>Montáž spätného ventilu závitového G 5/4</t>
  </si>
  <si>
    <t>-172463177</t>
  </si>
  <si>
    <t>535</t>
  </si>
  <si>
    <t>551110016700.S</t>
  </si>
  <si>
    <t>Spätný ventil kontrolovateľný, 5/4" FF, PN 16, mosadz, disk plast</t>
  </si>
  <si>
    <t>1974632866</t>
  </si>
  <si>
    <t>536</t>
  </si>
  <si>
    <t>722221320.S</t>
  </si>
  <si>
    <t>Montáž spätnej klapky závitovej pre vodu G 5/4</t>
  </si>
  <si>
    <t>431121582</t>
  </si>
  <si>
    <t>537</t>
  </si>
  <si>
    <t>551190001100.S</t>
  </si>
  <si>
    <t>Spätná klapka vodorovná závitová 5/4", PN 10, pre vodu, mosadz</t>
  </si>
  <si>
    <t>-947435110</t>
  </si>
  <si>
    <t>538</t>
  </si>
  <si>
    <t>722221375.S</t>
  </si>
  <si>
    <t>Montáž vodovodného filtra závitového G 5/4</t>
  </si>
  <si>
    <t>-590978868</t>
  </si>
  <si>
    <t>539</t>
  </si>
  <si>
    <t>422010003200.S</t>
  </si>
  <si>
    <t>Filter závitový na vodu 5/4", FF, PN 20, mosadz</t>
  </si>
  <si>
    <t>1675565110</t>
  </si>
  <si>
    <t>722231139r</t>
  </si>
  <si>
    <t>Montáž ostatných potrubných tvaroviek nad vymedzené množstvo (5 % z ceny)</t>
  </si>
  <si>
    <t>-2044139186</t>
  </si>
  <si>
    <t>722220111</t>
  </si>
  <si>
    <t>Montáž armatúry závitovej s jedným závitom, nástenka pre výtokový ventil G 1/2</t>
  </si>
  <si>
    <t>1203847872</t>
  </si>
  <si>
    <t>237</t>
  </si>
  <si>
    <t>197730011100</t>
  </si>
  <si>
    <t>Nástenné koleno s vnútorným závitom 20-Rp1/2 krátke, materiál: mosadz</t>
  </si>
  <si>
    <t>1310414938</t>
  </si>
  <si>
    <t>2862291600</t>
  </si>
  <si>
    <t>Prechod s vnútorným závitom 20 - Rp1/2</t>
  </si>
  <si>
    <t>2136796401</t>
  </si>
  <si>
    <t>291</t>
  </si>
  <si>
    <t>722250005</t>
  </si>
  <si>
    <t>Montáž hydrantového systému s tvarovo stálou hadicou D 25</t>
  </si>
  <si>
    <t>súb.</t>
  </si>
  <si>
    <t>58602239</t>
  </si>
  <si>
    <t>292</t>
  </si>
  <si>
    <t>449150000800</t>
  </si>
  <si>
    <t>Hydrantový systém s tvarovo stálou hadicou D 25 PH-PLUS, hadica 30 m, skriňa 710x710x245 mm, plné dvierka, prúdnica ekv. 10</t>
  </si>
  <si>
    <t>-1488867265</t>
  </si>
  <si>
    <t>722290226</t>
  </si>
  <si>
    <t>Tlaková skúška vodovodného potrubia do DN 50</t>
  </si>
  <si>
    <t>-1171842027</t>
  </si>
  <si>
    <t>722290234</t>
  </si>
  <si>
    <t>Prepláchnutie a dezinfekcia vodovodného potrubia do DN 80</t>
  </si>
  <si>
    <t>-1385037775</t>
  </si>
  <si>
    <t>998722201</t>
  </si>
  <si>
    <t>Presun hmôt pre vnútorný vodovod v objektoch výšky do 6 m</t>
  </si>
  <si>
    <t>-859479148</t>
  </si>
  <si>
    <t>998722292</t>
  </si>
  <si>
    <t>Vodovod, prípl.za presun nad vymedz. najväčšiu dopravnú vzdialenosť do 100m</t>
  </si>
  <si>
    <t>398061539</t>
  </si>
  <si>
    <t>725</t>
  </si>
  <si>
    <t>Zdravotechnika - zariaďovacie predmety</t>
  </si>
  <si>
    <t>550</t>
  </si>
  <si>
    <t>725119410.S</t>
  </si>
  <si>
    <t>Montáž záchodovej misy keramickej zavesenej s rovným odpadom</t>
  </si>
  <si>
    <t>2103131514</t>
  </si>
  <si>
    <t>551</t>
  </si>
  <si>
    <t>642360000500.S</t>
  </si>
  <si>
    <t>Misa záchodová keramická závesná so splachovacím okruhom</t>
  </si>
  <si>
    <t>-761717479</t>
  </si>
  <si>
    <t>552</t>
  </si>
  <si>
    <t>725119415.S</t>
  </si>
  <si>
    <t>Montáž záchodovej misy keramickej bezbariérovej</t>
  </si>
  <si>
    <t>-1370202188</t>
  </si>
  <si>
    <t>553</t>
  </si>
  <si>
    <t>642360004900.S</t>
  </si>
  <si>
    <t>Misa záchodová keramická závesná bezbariérová, bez splachovacieho okruhu</t>
  </si>
  <si>
    <t>-1710590224</t>
  </si>
  <si>
    <t>548</t>
  </si>
  <si>
    <t>725129201.S</t>
  </si>
  <si>
    <t>Montáž pisoáru keramického bez splachovacej nádrže</t>
  </si>
  <si>
    <t>-8917129</t>
  </si>
  <si>
    <t>549</t>
  </si>
  <si>
    <t>642510000100.S</t>
  </si>
  <si>
    <t>Pisoár keramický</t>
  </si>
  <si>
    <t>-1605791568</t>
  </si>
  <si>
    <t>554</t>
  </si>
  <si>
    <t>725149715.S</t>
  </si>
  <si>
    <t>Montáž predstenového systému záchodov do ľahkých stien s kovovou konštrukciou</t>
  </si>
  <si>
    <t>-1706213952</t>
  </si>
  <si>
    <t>555</t>
  </si>
  <si>
    <t>552370000100.S</t>
  </si>
  <si>
    <t>Predstenový systém pre závesné WC so splachovacou podomietkovou nádržou do ľahkých montovaných konštrukcií</t>
  </si>
  <si>
    <t>-63352538</t>
  </si>
  <si>
    <t>725219401</t>
  </si>
  <si>
    <t>Montáž umývadla na skrutky do muriva, bez výtokovej armatúry</t>
  </si>
  <si>
    <t>-792469585</t>
  </si>
  <si>
    <t>349</t>
  </si>
  <si>
    <t>642110004300.S</t>
  </si>
  <si>
    <t>Umývadlo keramické bežný typ</t>
  </si>
  <si>
    <t>-2057759505</t>
  </si>
  <si>
    <t>437</t>
  </si>
  <si>
    <t>6420135210R</t>
  </si>
  <si>
    <t>Umývadlo pre imobilných</t>
  </si>
  <si>
    <t>-1044778586</t>
  </si>
  <si>
    <t>470</t>
  </si>
  <si>
    <t>725241111r</t>
  </si>
  <si>
    <t>Montáž - žlabu sprchového</t>
  </si>
  <si>
    <t>-598463756</t>
  </si>
  <si>
    <t>471</t>
  </si>
  <si>
    <t>552240008700</t>
  </si>
  <si>
    <t>Žľab sprchový bez krytu nerezový HL50FF.0/90, DN 50, (0,7 l/s), dĺ. 900 mm, montáž do plochy, stavebná výška min. 90 mm</t>
  </si>
  <si>
    <t>-1358618226</t>
  </si>
  <si>
    <t>472</t>
  </si>
  <si>
    <t>725245122</t>
  </si>
  <si>
    <t>Montáž - zástena sprchová dvojkrídlová do výšky 2000 mm a šírky 900 mm</t>
  </si>
  <si>
    <t>1374478995</t>
  </si>
  <si>
    <t>473</t>
  </si>
  <si>
    <t>5548443200</t>
  </si>
  <si>
    <t>Sprchové dvierka 900 rozmer 880-940cm</t>
  </si>
  <si>
    <t>-1086700144</t>
  </si>
  <si>
    <t>444</t>
  </si>
  <si>
    <t>725291114.S</t>
  </si>
  <si>
    <t>Montáž doplnkov zariadení kúpeľní a záchodov, madlá</t>
  </si>
  <si>
    <t>-2034654452</t>
  </si>
  <si>
    <t>445</t>
  </si>
  <si>
    <t>552380012700</t>
  </si>
  <si>
    <t>Madlo nerezové univerzálne pevné, dĺžka 600 mm, povrch matný, SANELA alebo ekvivalent</t>
  </si>
  <si>
    <t>3057798</t>
  </si>
  <si>
    <t>149</t>
  </si>
  <si>
    <t>725333360</t>
  </si>
  <si>
    <t>Montáž výlevky keramickej voľne stojacej bez výtokovej armatúry</t>
  </si>
  <si>
    <t>1441669058</t>
  </si>
  <si>
    <t>150</t>
  </si>
  <si>
    <t>642710000200</t>
  </si>
  <si>
    <t>Výlevka stojatá keramická MIRA, rozmer 425x500x450 mm, plastová mreža, JIKA alebo ekvivalent</t>
  </si>
  <si>
    <t>-332966707</t>
  </si>
  <si>
    <t>725829201</t>
  </si>
  <si>
    <t>Montáž batérie umývadlovej a drezovej nástennej pákovej, alebo klasickej</t>
  </si>
  <si>
    <t>-702848654</t>
  </si>
  <si>
    <t>329</t>
  </si>
  <si>
    <t>551450003600</t>
  </si>
  <si>
    <t>Batéria umývadlová stojanková páková rozmer 166x116 mm, s click-clack odpadom, chróm</t>
  </si>
  <si>
    <t>-1090936914</t>
  </si>
  <si>
    <t>199</t>
  </si>
  <si>
    <t>551450000200r</t>
  </si>
  <si>
    <t>Batéria nástenná pre výlevku, rozmer dxšxv 253x147x103 mm, jednopáková, chróm</t>
  </si>
  <si>
    <t>469996254</t>
  </si>
  <si>
    <t>440</t>
  </si>
  <si>
    <t>551450003400r</t>
  </si>
  <si>
    <t>Batéria umývadlová nástenná páková pre imobilných, rozteč 150 mm, chróm</t>
  </si>
  <si>
    <t>1814033214</t>
  </si>
  <si>
    <t>484</t>
  </si>
  <si>
    <t>725829601.S</t>
  </si>
  <si>
    <t>Montáž batérie umývadlovej a drezovej stojankovej, pákovej alebo klasickej s mechanickým ovládaním</t>
  </si>
  <si>
    <t>-1201984768</t>
  </si>
  <si>
    <t>491</t>
  </si>
  <si>
    <t>551450000500</t>
  </si>
  <si>
    <t>Batéria drezová stojanková páková s výsuvnou sprchou a otočným výtokovým ramienkom, rozmer 417x340 mm, chróm</t>
  </si>
  <si>
    <t>405028154</t>
  </si>
  <si>
    <t>475</t>
  </si>
  <si>
    <t>725849201</t>
  </si>
  <si>
    <t>Montáž batérie sprchovej nástennej pákovej, klasickej</t>
  </si>
  <si>
    <t>1684409601</t>
  </si>
  <si>
    <t>476</t>
  </si>
  <si>
    <t>SP0001651</t>
  </si>
  <si>
    <t>Batéria nástenná sprchová bez príslušenstva, 1/2", pochrómovaná mosadz</t>
  </si>
  <si>
    <t>-60643670</t>
  </si>
  <si>
    <t>477</t>
  </si>
  <si>
    <t>725849205</t>
  </si>
  <si>
    <t>Montáž batérie sprchovej nástennej, držiak sprchy s nastaviteľnou výškou sprchy</t>
  </si>
  <si>
    <t>-937005140</t>
  </si>
  <si>
    <t>478</t>
  </si>
  <si>
    <t>5513006810</t>
  </si>
  <si>
    <t>Sprchová sada</t>
  </si>
  <si>
    <t>-25355805</t>
  </si>
  <si>
    <t>204</t>
  </si>
  <si>
    <t>725869301</t>
  </si>
  <si>
    <t>Montáž zápachovej uzávierky pre zariaďovacie predmety, umývadlovej do D 40</t>
  </si>
  <si>
    <t>205592575</t>
  </si>
  <si>
    <t>332</t>
  </si>
  <si>
    <t>551620006000</t>
  </si>
  <si>
    <t>Zápachová uzávierka kolenová uzatvárateľný pre umývadlá, d 40 mm, G 1 1/2" x 1 1/4", biely, s blokovaním spätného toku, vodorovný odtok, plast, GEBERIT</t>
  </si>
  <si>
    <t>-1723120702</t>
  </si>
  <si>
    <t>482</t>
  </si>
  <si>
    <t>725869311</t>
  </si>
  <si>
    <t>Montáž zápachovej uzávierky pre zariaďovacie predmety, drezová do D 50 (pre jeden drez)</t>
  </si>
  <si>
    <t>-1904736448</t>
  </si>
  <si>
    <t>483</t>
  </si>
  <si>
    <t>551620007100</t>
  </si>
  <si>
    <t>Zápachová uzávierka kolenová pre jednodielne drezy, d 50 mm, G 1 1/2", vodorovný odtok, úsporný, s uhlovou hadicovou prípojkou, plast, GEBERIT alebo ekvivalent</t>
  </si>
  <si>
    <t>840660992</t>
  </si>
  <si>
    <t>488</t>
  </si>
  <si>
    <t>725869320.S</t>
  </si>
  <si>
    <t>Montáž zápachovej uzávierky pre zariaďovacie predmety, pračkovej do D 40</t>
  </si>
  <si>
    <t>1919975713</t>
  </si>
  <si>
    <t>489</t>
  </si>
  <si>
    <t>551620012900</t>
  </si>
  <si>
    <t>Zápachová uzávierka podomietková HL405, DN 40/50, umývačkový UP sifón, krytka nerez 180x100 mm, prítok/odtok vody R 1/2" vnútorný závit, s kolenom pre pripojenie hadice 3/4", PE</t>
  </si>
  <si>
    <t>2009545547</t>
  </si>
  <si>
    <t>542</t>
  </si>
  <si>
    <t>725869370.S</t>
  </si>
  <si>
    <t>Montáž zápachovej uzávierky pre zariaďovacie predmety, pisoárovej do D 40 mm</t>
  </si>
  <si>
    <t>-503015406</t>
  </si>
  <si>
    <t>543</t>
  </si>
  <si>
    <t>551620010800.S</t>
  </si>
  <si>
    <t>Zápachová uzávierka - sifón pre pisoáre DN 40</t>
  </si>
  <si>
    <t>-684283628</t>
  </si>
  <si>
    <t>998725201</t>
  </si>
  <si>
    <t>Presun hmôt pre zariaďovacie predmety v objektoch výšky do 6 m</t>
  </si>
  <si>
    <t>-65485074</t>
  </si>
  <si>
    <t>998725292</t>
  </si>
  <si>
    <t>Zariaďovacie predmety, prípl.za presun nad vymedz. najväčšiu dopravnú vzdialenosť do 100m</t>
  </si>
  <si>
    <t>1089180771</t>
  </si>
  <si>
    <t>23-M</t>
  </si>
  <si>
    <t>Montáže potrubia</t>
  </si>
  <si>
    <t>362</t>
  </si>
  <si>
    <t>552810005800.S</t>
  </si>
  <si>
    <t>Záves stropný nadstaviteľný</t>
  </si>
  <si>
    <t>256</t>
  </si>
  <si>
    <t>-1641607784</t>
  </si>
  <si>
    <t>546</t>
  </si>
  <si>
    <t>230203593</t>
  </si>
  <si>
    <t>Montáž USTN prechodka PE/oceľ s vonkajším závitom PE 100 SDR11 D 40/1 1/4"</t>
  </si>
  <si>
    <t>-102163305</t>
  </si>
  <si>
    <t>547</t>
  </si>
  <si>
    <t>286220027300.S</t>
  </si>
  <si>
    <t>Prechodka PE/oceľ s vonkajším závitom PE 100 SDR 11 D 40/1 1/4"</t>
  </si>
  <si>
    <t>228964344</t>
  </si>
  <si>
    <t>HZS</t>
  </si>
  <si>
    <t>Hodinové zúčtovacie sadzby</t>
  </si>
  <si>
    <t>HZS000111r</t>
  </si>
  <si>
    <t>Stavebno montážne práce menej náročne, pomocné alebo manupulačné (Tr 1) v rozsahu viac ako 8 hodín</t>
  </si>
  <si>
    <t>hod</t>
  </si>
  <si>
    <t>262144</t>
  </si>
  <si>
    <t>-1503253437</t>
  </si>
  <si>
    <t>218</t>
  </si>
  <si>
    <t>HZS000112</t>
  </si>
  <si>
    <t>Stavebno montážne práce náročnejšie, ucelené, obtiažne, rutinné (Tr. 2) v rozsahu viac ako 8 hodín náročnejšie</t>
  </si>
  <si>
    <t>-68091472</t>
  </si>
  <si>
    <t>03 - Rozvody vody, kanalizácie</t>
  </si>
  <si>
    <t>2 - Zakladanie</t>
  </si>
  <si>
    <t xml:space="preserve">    8 - Rúrové vedenie</t>
  </si>
  <si>
    <t>4 - Vodorovné konštrukcie</t>
  </si>
  <si>
    <t>279100015r</t>
  </si>
  <si>
    <t xml:space="preserve">Prestup v základoch  pre kanal.potrubia /250x250/ mm dĺžky 600 mm (po stenách polyst.10mm, zvyšok openiť pur penou)</t>
  </si>
  <si>
    <t>380258079</t>
  </si>
  <si>
    <t>279100031r</t>
  </si>
  <si>
    <t xml:space="preserve">Prestup v základoch  pre vodovo.potrubie D 110 mm dĺžky 600 mm (Sklolaminát.al PE potrubie D 110, potr.vystrediť cez dištančné objímky)</t>
  </si>
  <si>
    <t>-1934880223</t>
  </si>
  <si>
    <t>130201001</t>
  </si>
  <si>
    <t>Výkop jamy a ryhy v obmedzenom priestore horn. tr.3 ručne</t>
  </si>
  <si>
    <t>-524219489</t>
  </si>
  <si>
    <t>130001101r</t>
  </si>
  <si>
    <t>Príplatok k cenám za sťaženie výkopu - pre všetky triedy</t>
  </si>
  <si>
    <t>942624631</t>
  </si>
  <si>
    <t>162301101</t>
  </si>
  <si>
    <t>Vodorovné premiestnenie výkopku po spevnenej ceste z horniny tr.1-4, do 100 m3 na vzdialenosť do 500 m</t>
  </si>
  <si>
    <t>1127270236</t>
  </si>
  <si>
    <t>174101001</t>
  </si>
  <si>
    <t>Zásyp sypaninou so zhutnením jám, šachiet, rýh, zárezov alebo okolo objektov do 100 m3</t>
  </si>
  <si>
    <t>472504831</t>
  </si>
  <si>
    <t>175101102</t>
  </si>
  <si>
    <t>Obsyp potrubia sypaninou z vhodných hornín 1 až 4 s prehodením sypaniny</t>
  </si>
  <si>
    <t>29392654</t>
  </si>
  <si>
    <t>Rúrové vedenie</t>
  </si>
  <si>
    <t>871181002.S</t>
  </si>
  <si>
    <t>Montáž vodovodného potrubia z dvojvsrtvového PE 100 SDR11/PN16 zváraných natupo D 40x3,7 mm</t>
  </si>
  <si>
    <t>541580188</t>
  </si>
  <si>
    <t>286130033500.S</t>
  </si>
  <si>
    <t>Rúra HDPE na vodu PE100 PN16 SDR11 40x3,7x100 m</t>
  </si>
  <si>
    <t>1571447963</t>
  </si>
  <si>
    <t>286530020200.S</t>
  </si>
  <si>
    <t>Koleno 90° na tupo PE 100, na vodu, plyn a kanalizáciu, SDR 11 D 40 mm</t>
  </si>
  <si>
    <t>-696206756</t>
  </si>
  <si>
    <t>Vodorovné konštrukcie</t>
  </si>
  <si>
    <t>451572111</t>
  </si>
  <si>
    <t>Lôžko pod potrubie, stoky a drobné objekty, v otvorenom výkope z kameniva drobného ťaženého 0-4 mm</t>
  </si>
  <si>
    <t>-355423627</t>
  </si>
  <si>
    <t>721171109.S</t>
  </si>
  <si>
    <t>Potrubie HT odpadové ležaté hrdlové D 110 mm</t>
  </si>
  <si>
    <t>902084427</t>
  </si>
  <si>
    <t>721171110.S</t>
  </si>
  <si>
    <t>Potrubie HT odpadové ležaté hrdlové D 125 mm</t>
  </si>
  <si>
    <t>-925866476</t>
  </si>
  <si>
    <t>721171112.S</t>
  </si>
  <si>
    <t>Potrubie HT odpadové ležaté hrdlové D 160 mm</t>
  </si>
  <si>
    <t>799957372</t>
  </si>
  <si>
    <t>721172296</t>
  </si>
  <si>
    <t>749550260</t>
  </si>
  <si>
    <t>-306371919</t>
  </si>
  <si>
    <t>721172299</t>
  </si>
  <si>
    <t>Montáž kolena HT potrubia DN 125</t>
  </si>
  <si>
    <t>1387850208</t>
  </si>
  <si>
    <t>286540002700.S</t>
  </si>
  <si>
    <t>Koleno HT DN 125, PP systém pre beztlakový rozvod vnútorného odpadu</t>
  </si>
  <si>
    <t>283492110</t>
  </si>
  <si>
    <t>721172318</t>
  </si>
  <si>
    <t>Montáž odbočky HT potrubia DN 125</t>
  </si>
  <si>
    <t>-1989133102</t>
  </si>
  <si>
    <t>286540011300.S</t>
  </si>
  <si>
    <t>Odbočka HT DN 125, PP systém pre beztlakový rozvod vnútorného odpadu</t>
  </si>
  <si>
    <t>782790508</t>
  </si>
  <si>
    <t>721172333</t>
  </si>
  <si>
    <t>-79113934</t>
  </si>
  <si>
    <t>286540005600</t>
  </si>
  <si>
    <t>Redukcia HT DN 100/70, PP systém pre beztlakový rozvod vnútorného odpadu</t>
  </si>
  <si>
    <t>256218928</t>
  </si>
  <si>
    <t>721172336</t>
  </si>
  <si>
    <t>Montáž redukcie HT potrubia DN 125</t>
  </si>
  <si>
    <t>255657942</t>
  </si>
  <si>
    <t>286540005700</t>
  </si>
  <si>
    <t>Redukcia HT DN 125/100, PP systém pre beztlakový rozvod vnútorného odpadu, PIPELIFE</t>
  </si>
  <si>
    <t>469780936</t>
  </si>
  <si>
    <t>721172339</t>
  </si>
  <si>
    <t>Montáž redukcie HT potrubia DN 150</t>
  </si>
  <si>
    <t>-945141283</t>
  </si>
  <si>
    <t>286540005900.S</t>
  </si>
  <si>
    <t>Redukcia HT DN 150, PP systém pre beztlakový rozvod vnútorného odpadu</t>
  </si>
  <si>
    <t>-361950231</t>
  </si>
  <si>
    <t>721172339r</t>
  </si>
  <si>
    <t>Tvarovky nad rámec (% z ceny)</t>
  </si>
  <si>
    <t>270172800</t>
  </si>
  <si>
    <t>-1943881384</t>
  </si>
  <si>
    <t>488551651</t>
  </si>
  <si>
    <t>-1887380692</t>
  </si>
  <si>
    <t>998721299.S</t>
  </si>
  <si>
    <t>Vnútorná kanalizácia, prípl.za každých ďalších i začatých 1000 m nad 1000 m</t>
  </si>
  <si>
    <t>488611101</t>
  </si>
  <si>
    <t>230230016</t>
  </si>
  <si>
    <t>Hlavná tlaková skúška vzduchom 0, 6 MPa DN 50</t>
  </si>
  <si>
    <t>-703935567</t>
  </si>
  <si>
    <t>230230019.S</t>
  </si>
  <si>
    <t>Hlavná tlaková skúška vzduchom 0, 6 MPa DN 125</t>
  </si>
  <si>
    <t>1042060869</t>
  </si>
  <si>
    <t>230230121r</t>
  </si>
  <si>
    <t>Príprava na tlakovú skúšku kanalizácie a vody</t>
  </si>
  <si>
    <t>úsek</t>
  </si>
  <si>
    <t>-1533543688</t>
  </si>
  <si>
    <t>04 - Vykurovanie</t>
  </si>
  <si>
    <t xml:space="preserve">    733 - Ústredné kúrenie, rozvodné potrubie</t>
  </si>
  <si>
    <t xml:space="preserve">    734 - Ústredné kúrenie, armatúry.</t>
  </si>
  <si>
    <t xml:space="preserve">    735 - Ústredné kúrenie, vykurovacie telesá</t>
  </si>
  <si>
    <t>973031619</t>
  </si>
  <si>
    <t xml:space="preserve">Vyserezanie kapsy pre klátiky a krabice, veľkosti do 150x150x100 mm,  -0,00300t</t>
  </si>
  <si>
    <t>1361169487</t>
  </si>
  <si>
    <t>713482121</t>
  </si>
  <si>
    <t>Montáž trubíc z PE, hr.15-20 mm,vnút.priemer do 38 mm</t>
  </si>
  <si>
    <t>1884926100</t>
  </si>
  <si>
    <t>176</t>
  </si>
  <si>
    <t>283310002700</t>
  </si>
  <si>
    <t>Izolačná PE trubica TUBOLIT DG 18x13 mm (d potrubia x hr. izolácie), nadrezaná, AZ FLEX alebo ekvivalent</t>
  </si>
  <si>
    <t>-1544672535</t>
  </si>
  <si>
    <t>213</t>
  </si>
  <si>
    <t>Izolačná PE trubica TUBOLIT DG 20x13 mm (d potrubia x hr. izolácie), nadrezaná, AZ FLEX alebo ekvivalent</t>
  </si>
  <si>
    <t>-1757077615</t>
  </si>
  <si>
    <t>154</t>
  </si>
  <si>
    <t>Izolačná PE trubica TUBOLIT DG 28x13 mm (d potrubia x hr. izolácie), nadrezaná, AZ FLEX alebo ekvivalent</t>
  </si>
  <si>
    <t>-583303934</t>
  </si>
  <si>
    <t>Izolačná PE trubica TUBOLIT DG 32x13 mm (d potrubia x hr. izolácie), nadrezaná, AZ FLEX alebo ekvivalent</t>
  </si>
  <si>
    <t>-1173937452</t>
  </si>
  <si>
    <t>-1486478779</t>
  </si>
  <si>
    <t>232</t>
  </si>
  <si>
    <t>998713294.S</t>
  </si>
  <si>
    <t>Izolácie tepelné, prípl.za presun nad vymedz. najväčšiu dopravnú vzdial. do 1000 m</t>
  </si>
  <si>
    <t>1377819991</t>
  </si>
  <si>
    <t>231</t>
  </si>
  <si>
    <t>998713299.S</t>
  </si>
  <si>
    <t>Izolácie tepelné, prípl.za presun za každých ďalších aj začatých 1000 m nad 1000 m</t>
  </si>
  <si>
    <t>-61150957</t>
  </si>
  <si>
    <t>733</t>
  </si>
  <si>
    <t>Ústredné kúrenie, rozvodné potrubie</t>
  </si>
  <si>
    <t>233</t>
  </si>
  <si>
    <t>733167100.S</t>
  </si>
  <si>
    <t>Montáž plasthliníkového potrubia lisovaním D 16x2,0</t>
  </si>
  <si>
    <t>-1137038116</t>
  </si>
  <si>
    <t>234</t>
  </si>
  <si>
    <t>286210003700.S</t>
  </si>
  <si>
    <t>Rúra plasthliníková D 16 mm, kotúč</t>
  </si>
  <si>
    <t>117244837</t>
  </si>
  <si>
    <t>214</t>
  </si>
  <si>
    <t>733167103</t>
  </si>
  <si>
    <t>Montáž plasthliníkového potrubia lisovaním D 20,2x2,9</t>
  </si>
  <si>
    <t>1135341675</t>
  </si>
  <si>
    <t>235</t>
  </si>
  <si>
    <t>286210003900.S</t>
  </si>
  <si>
    <t>Rúra plasthliníková D 20 mm, kotúč</t>
  </si>
  <si>
    <t>-1589713103</t>
  </si>
  <si>
    <t>190</t>
  </si>
  <si>
    <t>733167106</t>
  </si>
  <si>
    <t>Montáž plasthliníkového potrubia lisovaním D 25x3,7</t>
  </si>
  <si>
    <t>-1860998761</t>
  </si>
  <si>
    <t>236</t>
  </si>
  <si>
    <t>286210004000.S</t>
  </si>
  <si>
    <t>Rúra plasthliníková D 26 mm, kotúč</t>
  </si>
  <si>
    <t>89689755</t>
  </si>
  <si>
    <t>178</t>
  </si>
  <si>
    <t>733167109</t>
  </si>
  <si>
    <t>Montáž plasthliníkového potrubia lisovaním D 32x4,7</t>
  </si>
  <si>
    <t>-774301531</t>
  </si>
  <si>
    <t>286210004100.S</t>
  </si>
  <si>
    <t>Rúra plasthliníková D 32 mm, kotúč</t>
  </si>
  <si>
    <t>261858444</t>
  </si>
  <si>
    <t>182</t>
  </si>
  <si>
    <t>733167157</t>
  </si>
  <si>
    <t>Montáž plasthliníkového prechodu lisovaním D 16</t>
  </si>
  <si>
    <t>475997293</t>
  </si>
  <si>
    <t>183</t>
  </si>
  <si>
    <t>P701611</t>
  </si>
  <si>
    <t>Tvarovka lis. závitová - prechod 16 x 2 - R 1/2" vo.z.</t>
  </si>
  <si>
    <t>-1623667478</t>
  </si>
  <si>
    <t>278</t>
  </si>
  <si>
    <t>733167166.S</t>
  </si>
  <si>
    <t>Montáž plasthliníkového prechodu lisovaním D 32 mm</t>
  </si>
  <si>
    <t>1663387793</t>
  </si>
  <si>
    <t>279</t>
  </si>
  <si>
    <t>198730022600.S</t>
  </si>
  <si>
    <t>Prechod s prevlečnou maticou pre plasthliníkové potrubia(tesniaca naplocho) 32 - G1, červený bronz</t>
  </si>
  <si>
    <t>-990449473</t>
  </si>
  <si>
    <t>276</t>
  </si>
  <si>
    <t>733167178.S</t>
  </si>
  <si>
    <t>Montáž plasthliníkového kolena lisovaním D 16 mm</t>
  </si>
  <si>
    <t>-622020408</t>
  </si>
  <si>
    <t>277</t>
  </si>
  <si>
    <t>P711600</t>
  </si>
  <si>
    <t>HERZ Tvarovka lis. - koleno 90°, 16 x 2</t>
  </si>
  <si>
    <t>1935175147</t>
  </si>
  <si>
    <t>733167184</t>
  </si>
  <si>
    <t>Montáž plasthliníkového kolena lisovaním D 25</t>
  </si>
  <si>
    <t>-462490879</t>
  </si>
  <si>
    <t>205</t>
  </si>
  <si>
    <t>P712600</t>
  </si>
  <si>
    <t>Tvarovka lis. - koleno 90°, 26 x 3</t>
  </si>
  <si>
    <t>-437836475</t>
  </si>
  <si>
    <t>245</t>
  </si>
  <si>
    <t>733167199.S</t>
  </si>
  <si>
    <t>Montáž plasthliníkového T-kusu lisovaním D 16 mm</t>
  </si>
  <si>
    <t>-1581153257</t>
  </si>
  <si>
    <t>249</t>
  </si>
  <si>
    <t>P721600</t>
  </si>
  <si>
    <t>Tvarovka lis. - T-kus 16 x 2 rovnoramenný</t>
  </si>
  <si>
    <t>472407357</t>
  </si>
  <si>
    <t>250</t>
  </si>
  <si>
    <t>P721603</t>
  </si>
  <si>
    <t>Tvarovka lis. - T-kus, 16 x 2 - 20 x 2 - 16 x 2 s vedľajšou vetvou zväčšeného priemeru</t>
  </si>
  <si>
    <t>625677777</t>
  </si>
  <si>
    <t>247</t>
  </si>
  <si>
    <t>733167200.S</t>
  </si>
  <si>
    <t>Montáž plasthliníkového T-kusu lisovaním D 20 mm</t>
  </si>
  <si>
    <t>-423338227</t>
  </si>
  <si>
    <t>251</t>
  </si>
  <si>
    <t>P722000</t>
  </si>
  <si>
    <t>Tvarovka lis. - T-kus, 20 x 2 rovnoramenný</t>
  </si>
  <si>
    <t>-1777581278</t>
  </si>
  <si>
    <t>252</t>
  </si>
  <si>
    <t>P722001</t>
  </si>
  <si>
    <t>Tvarovka lis. - T-kus, 20 x 2 - 16 x 2 - 20 x 2 stredná vetva redukovaná</t>
  </si>
  <si>
    <t>1161376108</t>
  </si>
  <si>
    <t>253</t>
  </si>
  <si>
    <t>P722003</t>
  </si>
  <si>
    <t>Tvarovka lis. - T-kus redukovaný, 20 x 2 - 16 x 2 - 16 x 2</t>
  </si>
  <si>
    <t>-758243384</t>
  </si>
  <si>
    <t>254</t>
  </si>
  <si>
    <t>P722008</t>
  </si>
  <si>
    <t>Tvarovka lis. - T-kus redukovaný, 20 x 2 - 20 x 2 - 16 x 2</t>
  </si>
  <si>
    <t>-1526174702</t>
  </si>
  <si>
    <t>248</t>
  </si>
  <si>
    <t>733167400</t>
  </si>
  <si>
    <t>Montáž plasthliníkového T-kusu lisovaním D 26 mm</t>
  </si>
  <si>
    <t>175303886</t>
  </si>
  <si>
    <t>255</t>
  </si>
  <si>
    <t>P722614</t>
  </si>
  <si>
    <t>Tvarovka lis. - T-kus redukovaný, 26 x 3 - 20 x 2 - 20 x 2</t>
  </si>
  <si>
    <t>1771732292</t>
  </si>
  <si>
    <t>P722603</t>
  </si>
  <si>
    <t>Tvarovka lis. - T-kus, 26 x 3 - 16 x 2 - 26 x 3 stredná vetva redukovaná</t>
  </si>
  <si>
    <t>1079525962</t>
  </si>
  <si>
    <t>257</t>
  </si>
  <si>
    <t>P722617</t>
  </si>
  <si>
    <t xml:space="preserve">Tvarovka lis.  - T-kus, 26 x 3 - 32 x 3 - 26 x 3 s vedľajšou vetvou zväčšeného priemeru</t>
  </si>
  <si>
    <t>-541847025</t>
  </si>
  <si>
    <t>207</t>
  </si>
  <si>
    <t>733167206</t>
  </si>
  <si>
    <t>Montáž plasthliníkového T-kusu lisovaním D 32 mm</t>
  </si>
  <si>
    <t>-2022653810</t>
  </si>
  <si>
    <t>258</t>
  </si>
  <si>
    <t>P723214</t>
  </si>
  <si>
    <t>Tvarovka lis. - T kus redukovaný, 32 x 3 - 32 x 3 - 26 x 3</t>
  </si>
  <si>
    <t>-1121336853</t>
  </si>
  <si>
    <t>733191301</t>
  </si>
  <si>
    <t>Tlaková skúška plastového potrubia do 32 mm</t>
  </si>
  <si>
    <t>953365738</t>
  </si>
  <si>
    <t>259</t>
  </si>
  <si>
    <t>733191302.S</t>
  </si>
  <si>
    <t>Tlaková skúška plastového potrubia nad 32 do 63 mm</t>
  </si>
  <si>
    <t>1996146035</t>
  </si>
  <si>
    <t>998733201</t>
  </si>
  <si>
    <t>Presun hmôt pre rozvody potrubia v objektoch výšky do 6 m</t>
  </si>
  <si>
    <t>-175822653</t>
  </si>
  <si>
    <t>260</t>
  </si>
  <si>
    <t>998733294.S</t>
  </si>
  <si>
    <t>Rozvody potrubia, prípl.za presun nad vymedz. najväčšiu dopravnú vzdial. do 1000 m</t>
  </si>
  <si>
    <t>-1568376099</t>
  </si>
  <si>
    <t>261</t>
  </si>
  <si>
    <t>998733299.S</t>
  </si>
  <si>
    <t>Rozvody potrubia, prípl.za presun za každých ďaľších i začatých 1000 m nad 1000 m</t>
  </si>
  <si>
    <t>764125943</t>
  </si>
  <si>
    <t>734</t>
  </si>
  <si>
    <t>Ústredné kúrenie, armatúry.</t>
  </si>
  <si>
    <t>734209112</t>
  </si>
  <si>
    <t>Montáž závitovej armatúry s 2 závitmi do G 1/2</t>
  </si>
  <si>
    <t>1016512206</t>
  </si>
  <si>
    <t>1376611</t>
  </si>
  <si>
    <t>3000 Diel pripájací rohový pre 2-rúrk. sústavy, obojstr. uzatvárat., pripoj. telesa G 3/4, pripoj. na rúru vonk. závit. G 3/4 s kuž. tesnením, HERZ</t>
  </si>
  <si>
    <t>877426108</t>
  </si>
  <si>
    <t>147220</t>
  </si>
  <si>
    <t>Štvorcestný ventil HERZ-VUA-40 pre dvojrúrkové vykurovacie sústavy, rohový</t>
  </si>
  <si>
    <t>-580433542</t>
  </si>
  <si>
    <t>280</t>
  </si>
  <si>
    <t>734223150</t>
  </si>
  <si>
    <t>Montáž vyvažovacieho ventilu priameho pre kúrenie DN 15</t>
  </si>
  <si>
    <t>-1518624959</t>
  </si>
  <si>
    <t>282</t>
  </si>
  <si>
    <t>1421701</t>
  </si>
  <si>
    <t>HERZ Ventil STRÖMAX-GM 2013 DN 15 (normálny prietok, kvs=6,05 m3/h), priamy, vyvažovací, s meracími ventilčekmi pre meranie tlakovej diferencie, 2 vrty 1/4 uzatvorené uzávermi, hrdlo x hrdlo</t>
  </si>
  <si>
    <t>-869639853</t>
  </si>
  <si>
    <t>734223208</t>
  </si>
  <si>
    <t>Montáž termostatickej hlavice kvapalinovej jednoduchej</t>
  </si>
  <si>
    <t>-1270677466</t>
  </si>
  <si>
    <t>1923007</t>
  </si>
  <si>
    <t>Hlavica termostatická Design, M 28x1,5 s kvap. snímačom, poloha 0, nastav. protimraz. ochrana pri cca 6°C, od 6-30 °C, HERZ</t>
  </si>
  <si>
    <t>-1286255366</t>
  </si>
  <si>
    <t>1923006</t>
  </si>
  <si>
    <t>Hlavica termostatická Design, M 30x1,5 s kvap. snímačom, poloha 0, nastav. protimraz. ochrana pri cca 6°C, od 6-30 °C, HERZ</t>
  </si>
  <si>
    <t>-1630861948</t>
  </si>
  <si>
    <t>998734201</t>
  </si>
  <si>
    <t>Presun hmôt pre armatúry v objektoch výšky do 6 m</t>
  </si>
  <si>
    <t>-399130421</t>
  </si>
  <si>
    <t>238</t>
  </si>
  <si>
    <t>998734294.S</t>
  </si>
  <si>
    <t>Armatúry, prípl.za presun nad vymedz. najväčšiu dopravnú vzdialenosť do 1000 m</t>
  </si>
  <si>
    <t>-1949075486</t>
  </si>
  <si>
    <t>239</t>
  </si>
  <si>
    <t>998734299.S</t>
  </si>
  <si>
    <t>Armatúry, prípl.za presun za každých ďaľších i začatých 1000 m nad 1000 m</t>
  </si>
  <si>
    <t>-1329605817</t>
  </si>
  <si>
    <t>HZS000211r</t>
  </si>
  <si>
    <t>Ostatné prepojovacie potrubia a potrubné spojovacie tvarovky (flexi nerez.rúrky, matice, kolená, vsuvky, ...) % z ceny</t>
  </si>
  <si>
    <t>sub</t>
  </si>
  <si>
    <t>1829300322</t>
  </si>
  <si>
    <t>735</t>
  </si>
  <si>
    <t>Ústredné kúrenie, vykurovacie telesá</t>
  </si>
  <si>
    <t>735000912</t>
  </si>
  <si>
    <t>Vyregulovanie dvojregulačného ventilu s termostatickým ovládaním</t>
  </si>
  <si>
    <t>-1547305757</t>
  </si>
  <si>
    <t>152</t>
  </si>
  <si>
    <t>735153300</t>
  </si>
  <si>
    <t>Príplatok k cene za odvzdušňovací ventil telies s príplatkom 8 %</t>
  </si>
  <si>
    <t>-1290366400</t>
  </si>
  <si>
    <t>262</t>
  </si>
  <si>
    <t>735154040.S</t>
  </si>
  <si>
    <t>Montáž vykurovacieho telesa panelového jednoradového 600 mm/ dĺžky 400-600 mm</t>
  </si>
  <si>
    <t>-209136248</t>
  </si>
  <si>
    <t>263</t>
  </si>
  <si>
    <t>V00216004009016011</t>
  </si>
  <si>
    <t>Oceľové panelové radiátory KORAD 21VK 600x400, s pripojením vpravo/vľavo, s 2 panelmi a 1 konvektorom</t>
  </si>
  <si>
    <t>581969839</t>
  </si>
  <si>
    <t>268</t>
  </si>
  <si>
    <t>V00226006009016011</t>
  </si>
  <si>
    <t>Oceľové panelové radiátory KORAD 22VK 600x600, s pripojením vpravo/vľavo, s 2 panelmi a 2 konvektormi</t>
  </si>
  <si>
    <t>955654790</t>
  </si>
  <si>
    <t>227</t>
  </si>
  <si>
    <t>735154041</t>
  </si>
  <si>
    <t>Montáž vykurovacieho telesa panelového jednoradového 600 mm/ dĺžky 700-900 mm</t>
  </si>
  <si>
    <t>624975956</t>
  </si>
  <si>
    <t>264</t>
  </si>
  <si>
    <t>V00216008009016011</t>
  </si>
  <si>
    <t>Oceľové panelové radiátory KORAD 21VK 600x800, s pripojením vpravo/vľavo, s 2 panelmi a 1 konvektorom</t>
  </si>
  <si>
    <t>-1524143686</t>
  </si>
  <si>
    <t>269</t>
  </si>
  <si>
    <t>V00226008009016011</t>
  </si>
  <si>
    <t>Oceľové panelové radiátory KORAD 22VK 600x800, s pripojením vpravo/vľavo, s 2 panelmi a 2 konvektormi</t>
  </si>
  <si>
    <t>652334391</t>
  </si>
  <si>
    <t>148</t>
  </si>
  <si>
    <t>735154142</t>
  </si>
  <si>
    <t>Montáž vykurovacieho telesa panelového dvojradového výšky 600 mm/ dĺžky 1000-1200 mm</t>
  </si>
  <si>
    <t>-972305868</t>
  </si>
  <si>
    <t>270</t>
  </si>
  <si>
    <t>V00226010009016011</t>
  </si>
  <si>
    <t>Oceľové panelové radiátory KORAD 22VK 600x1000, s pripojením vpravo/vľavo, s 2 panelmi a 2 konvektormi</t>
  </si>
  <si>
    <t>-1748275481</t>
  </si>
  <si>
    <t>271</t>
  </si>
  <si>
    <t>V00226012009016011</t>
  </si>
  <si>
    <t>Oceľové panelové radiátory KORAD 22VK 600x1200, s pripojením vpravo/vľavo, s 2 panelmi a 2 konvektormi</t>
  </si>
  <si>
    <t>-908503670</t>
  </si>
  <si>
    <t>265</t>
  </si>
  <si>
    <t>V00216010009016011</t>
  </si>
  <si>
    <t>Oceľové panelové radiátory KORAD 21VK 600x1000, s pripojením vpravo/vľavo, s 2 panelmi a 1 konvektorom</t>
  </si>
  <si>
    <t>-798880988</t>
  </si>
  <si>
    <t>266</t>
  </si>
  <si>
    <t>735154143.S</t>
  </si>
  <si>
    <t>Montáž vykurovacieho telesa panelového dvojradového výšky 600 mm/ dĺžky 1400-1800 mm</t>
  </si>
  <si>
    <t>-1651385369</t>
  </si>
  <si>
    <t>272</t>
  </si>
  <si>
    <t>V00226014009016011</t>
  </si>
  <si>
    <t>Oceľové panelové radiátory KORAD 22VK 600x1400, s pripojením vpravo/vľavo, s 2 panelmi a 2 konvektormi</t>
  </si>
  <si>
    <t>-10774749</t>
  </si>
  <si>
    <t>273</t>
  </si>
  <si>
    <t>V00226016009016011</t>
  </si>
  <si>
    <t>Oceľové panelové radiátory KORAD 22VK 600x1600, s pripojením vpravo/vľavo, s 2 panelmi a 2 konvektormi</t>
  </si>
  <si>
    <t>-903915427</t>
  </si>
  <si>
    <t>267</t>
  </si>
  <si>
    <t>V00216014009016011</t>
  </si>
  <si>
    <t>Oceľové panelové radiátory KORAD 21VK 600x1400, s pripojením vpravo/vľavo, s 2 panelmi a 1 konvektorom</t>
  </si>
  <si>
    <t>111864805</t>
  </si>
  <si>
    <t>274</t>
  </si>
  <si>
    <t>735154152.S</t>
  </si>
  <si>
    <t>Montáž vykurovacieho telesa panelového dvojradového výšky 900 mm/ dĺžky 1000-1200 mm</t>
  </si>
  <si>
    <t>1622642817</t>
  </si>
  <si>
    <t>275</t>
  </si>
  <si>
    <t>V00229010009016011</t>
  </si>
  <si>
    <t>Oceľové panelové radiátory KORAD 22VK 900x1000, s pripojením vpravo/vľavo, s 2 panelmi a 2 konvektormi</t>
  </si>
  <si>
    <t>423989510</t>
  </si>
  <si>
    <t>151</t>
  </si>
  <si>
    <t>735158120</t>
  </si>
  <si>
    <t>Vykurovacie telesá panelové, tlaková skúška telesa vodou U. S. Steel Košice dvojradového</t>
  </si>
  <si>
    <t>-1729380309</t>
  </si>
  <si>
    <t>196</t>
  </si>
  <si>
    <t>735162140</t>
  </si>
  <si>
    <t>Montáž vykurovacieho telesa rúrkového výšky 1500 mm</t>
  </si>
  <si>
    <t>77267244</t>
  </si>
  <si>
    <t>226</t>
  </si>
  <si>
    <t>484520001900</t>
  </si>
  <si>
    <t>Teleso vykurovacie rebríkové oceľové KORALUX RONDO CLASSIC KRC, lxvxhĺ 450x1500x54 mm, pripojenie G 1/2" vnútorné, KORADO</t>
  </si>
  <si>
    <t>-1631698282</t>
  </si>
  <si>
    <t>153</t>
  </si>
  <si>
    <t>735191910</t>
  </si>
  <si>
    <t>Napustenie vody do vykurovacieho systému vrátane potrubia o v. pl. vykurovacích telies</t>
  </si>
  <si>
    <t>-1814728383</t>
  </si>
  <si>
    <t>240</t>
  </si>
  <si>
    <t>998735201.S</t>
  </si>
  <si>
    <t>Presun hmôt pre vykurovacie telesá v objektoch výšky do 6 m</t>
  </si>
  <si>
    <t>-1580721605</t>
  </si>
  <si>
    <t>241</t>
  </si>
  <si>
    <t>998735294.S</t>
  </si>
  <si>
    <t>Vykurovacie telesá, prípl.za presun nad vymedz. najväčšiu dopr. vzdial. do 1000 m</t>
  </si>
  <si>
    <t>1879768544</t>
  </si>
  <si>
    <t>242</t>
  </si>
  <si>
    <t>998735299.S</t>
  </si>
  <si>
    <t>Vykurovacie telesá, prípl.za presun za každých ďaľších i začatých 1000 m nad 1000 m</t>
  </si>
  <si>
    <t>578651407</t>
  </si>
  <si>
    <t>230180066r</t>
  </si>
  <si>
    <t>Prepoj.potrubie dopúšťanie vody do UK (potrubie, prechodky, spoj.tvarovky, kotvenie, izolácia)</t>
  </si>
  <si>
    <t>-1156241259</t>
  </si>
  <si>
    <t>HZS000213</t>
  </si>
  <si>
    <t>Uvedenie technológie a zariadení do prevádzky, spustenie a nastavenie čerpadla podlahovkového okruhu</t>
  </si>
  <si>
    <t>1101153084</t>
  </si>
  <si>
    <t>HZS000312</t>
  </si>
  <si>
    <t>Skúšobná prevádzka vykurovacieho systému, vyregulovanie</t>
  </si>
  <si>
    <t>645948812</t>
  </si>
  <si>
    <t>244</t>
  </si>
  <si>
    <t>HZS000311.S</t>
  </si>
  <si>
    <t>Stavebno montážne práce menej náročne, pomocné alebo manipulačné (Tr. 1) v rozsahu menej ako 4 hodiny</t>
  </si>
  <si>
    <t>1616710681</t>
  </si>
  <si>
    <t>243</t>
  </si>
  <si>
    <t>HZS000313.S</t>
  </si>
  <si>
    <t>Stavebno montážne práce náročné ucelené - odborné, tvorivé remeselné (Tr. 3) v rozsahu menej ako 4 hodiny</t>
  </si>
  <si>
    <t>2002911734</t>
  </si>
  <si>
    <t>05 - UK - Kotolňa</t>
  </si>
  <si>
    <t>713 - Izolácie tepelné</t>
  </si>
  <si>
    <t xml:space="preserve">    731 - Ústredné kúrenie - kotolne</t>
  </si>
  <si>
    <t xml:space="preserve">    732 - Ústredné kúrenie, strojovne</t>
  </si>
  <si>
    <t xml:space="preserve">    733 - Ústredné kúrenie - rozvodné potrubie</t>
  </si>
  <si>
    <t>OST - Ostatné</t>
  </si>
  <si>
    <t>612401191</t>
  </si>
  <si>
    <t>Vyplnenie škár po prestupe potrubí</t>
  </si>
  <si>
    <t>-435786323</t>
  </si>
  <si>
    <t>713482131</t>
  </si>
  <si>
    <t>Montáž trubíc z PE, hr.30 mm,vnút.priemer do 38 mm</t>
  </si>
  <si>
    <t>833113311</t>
  </si>
  <si>
    <t>283310006400.S</t>
  </si>
  <si>
    <t>Izolačná PE trubica dxhr. 35x30 mm, rozrezaná, na izolovanie rozvodov vody, kúrenia, zdravotechniky</t>
  </si>
  <si>
    <t>1811969417</t>
  </si>
  <si>
    <t>294</t>
  </si>
  <si>
    <t>998713201.S</t>
  </si>
  <si>
    <t>1390492938</t>
  </si>
  <si>
    <t>295</t>
  </si>
  <si>
    <t>-855462330</t>
  </si>
  <si>
    <t>296</t>
  </si>
  <si>
    <t>656158288</t>
  </si>
  <si>
    <t>731</t>
  </si>
  <si>
    <t>Ústredné kúrenie - kotolne</t>
  </si>
  <si>
    <t>731261070r</t>
  </si>
  <si>
    <t>Montáž tepelného čerpadla</t>
  </si>
  <si>
    <t>-1116105133</t>
  </si>
  <si>
    <t>Z014659</t>
  </si>
  <si>
    <t>Splitové tepelné čerpadlo vzduch/voda pre vykurovanie a ohrev pitnej vody Vitocal 222-S, AWBT-M-E-AC 221.C10+Regulátor teploty</t>
  </si>
  <si>
    <t>-1151769568</t>
  </si>
  <si>
    <t>ZK02667</t>
  </si>
  <si>
    <t>konzola na zem</t>
  </si>
  <si>
    <t>755548017</t>
  </si>
  <si>
    <t>ZK02670</t>
  </si>
  <si>
    <t>inštal. sada pre mont. na podlahu 10/16</t>
  </si>
  <si>
    <t>-977877690</t>
  </si>
  <si>
    <t>484120041800</t>
  </si>
  <si>
    <t>Modul komunikačný LON, potrebný pre komunikáciu s nadradenou MaR pre Vitotronic 300-K, typ MW2B, VIESSMANN</t>
  </si>
  <si>
    <t>1989294112</t>
  </si>
  <si>
    <t>484120041800r</t>
  </si>
  <si>
    <t>Plošný spoj elektroniky na montáž do Vitotronic 100 (typ GC1), 200 (typ GW1),300 (typ GW2 a FW1) a 200-H. K výmene dát s ďalšími reguláciami</t>
  </si>
  <si>
    <t>1531168751</t>
  </si>
  <si>
    <t>484120042400</t>
  </si>
  <si>
    <t>Kábel spojovací LON, na výmenu údajov medzi reguláciami, dĺžka 7 m pre Vitotronic typu HK1B, HK1B alebo Vitotronic 300-K typu MW2B, VIESSMANN</t>
  </si>
  <si>
    <t>1007449111</t>
  </si>
  <si>
    <t>484120042500</t>
  </si>
  <si>
    <t>Odpor koncový na zakončenie systémovej komunikačnej zbernice pre Vitotronic(2ks) typu HK1B, HK1B alebo Vitotronic 300-K typu MW2B, VIESSMANN</t>
  </si>
  <si>
    <t>-1006435452</t>
  </si>
  <si>
    <t>ZK02669</t>
  </si>
  <si>
    <t>Prepojovací M-BUS kábel 30 m</t>
  </si>
  <si>
    <t>-638744932</t>
  </si>
  <si>
    <t>7426463</t>
  </si>
  <si>
    <t xml:space="preserve">Snímač príložný NTC 10 kOhm, dĺžka 5,8 m, s konektorom  pre Vitotronic typu HK1B, HK1B alebo Vitotronic 300-K typu MW2B, VIESSMANN</t>
  </si>
  <si>
    <t>1038401905</t>
  </si>
  <si>
    <t>484120038200</t>
  </si>
  <si>
    <t>Ovládanie diaľkové Vitotrol 200-A pre Vitotronic 200, typ KW6B, VIESSMANN</t>
  </si>
  <si>
    <t>2026649961</t>
  </si>
  <si>
    <t>731291080.S</t>
  </si>
  <si>
    <t>Montáž rýchlomontážnej sady s 3-cestným zmiešavačom DN 32</t>
  </si>
  <si>
    <t>1838054951</t>
  </si>
  <si>
    <t>281</t>
  </si>
  <si>
    <t>484120042300.S</t>
  </si>
  <si>
    <t>Sada doplnková so zmiešavačom k regulácii slúžiacej pre ekvitermickú prevádzku</t>
  </si>
  <si>
    <t>sada</t>
  </si>
  <si>
    <t>707713479</t>
  </si>
  <si>
    <t>293</t>
  </si>
  <si>
    <t>484810006000.S</t>
  </si>
  <si>
    <t>Rýchlomontážna sada so zmiešavačom, DN 32, vrátane integrovaného obehového čerpadla - max. dopravná výška 6 m, výkon 51/25,5 kW</t>
  </si>
  <si>
    <t>-292802150</t>
  </si>
  <si>
    <t>484810012300.S</t>
  </si>
  <si>
    <t>Sada montážna pre doplnkovú sadu pre vykurovací okruh so zmiešavačom</t>
  </si>
  <si>
    <t>-1512229683</t>
  </si>
  <si>
    <t>998731101</t>
  </si>
  <si>
    <t>Presun hmôt pre kotolne umiestnené vo výške (hĺbke) do 6 m</t>
  </si>
  <si>
    <t>-1141745123</t>
  </si>
  <si>
    <t>998731194</t>
  </si>
  <si>
    <t>Kotolne, prípl.za presun nad vymedz. najväčšiu dopravnú vzdialenosť do 1000 m</t>
  </si>
  <si>
    <t>-1948118146</t>
  </si>
  <si>
    <t>998731199</t>
  </si>
  <si>
    <t>Kotolne, prípl.za presun za každých ďaľších aj začatých 1000 m nad 1000 m</t>
  </si>
  <si>
    <t>787012130</t>
  </si>
  <si>
    <t>732</t>
  </si>
  <si>
    <t>Ústredné kúrenie, strojovne</t>
  </si>
  <si>
    <t>732331009.S</t>
  </si>
  <si>
    <t>Montáž expanznej nádoby tlak do 6 bar s membránou 25 l</t>
  </si>
  <si>
    <t>49895899</t>
  </si>
  <si>
    <t>484630006300.S</t>
  </si>
  <si>
    <t>Nádoba expanzná s membránou, objem 25 l, 3/1,5 bar, 6/1,5 bar</t>
  </si>
  <si>
    <t>-215057042</t>
  </si>
  <si>
    <t>484630012600.S</t>
  </si>
  <si>
    <t>Ventil so zaistením R3/4 pre expanznú nádobu s objemom 25 - 50 l, na kontrolu, údržbu a výmenu expanzných nádob</t>
  </si>
  <si>
    <t>291237591</t>
  </si>
  <si>
    <t>732351000.S</t>
  </si>
  <si>
    <t>Montáž akumulačného zásobníka vykurovacej vody v spojení so solár. systémami, tepel. čerpadlami a kotlami na pevné palivo objem do 400 l</t>
  </si>
  <si>
    <t>57324174</t>
  </si>
  <si>
    <t>290</t>
  </si>
  <si>
    <t>Z017685</t>
  </si>
  <si>
    <t>Vitocell 100-W, Typ SVPA 46l</t>
  </si>
  <si>
    <t>-637527350</t>
  </si>
  <si>
    <t>734296270r</t>
  </si>
  <si>
    <t>Montáž servomotora</t>
  </si>
  <si>
    <t>-264382785</t>
  </si>
  <si>
    <t>484120021400</t>
  </si>
  <si>
    <t>Servomotor SR 10, 230 V/50 Hz pre zmiešavač, voliteľná ručná/automatická prevádzka pre rýchlomontážne sady DN 20 - 50 pre kotly Vitodens 100-W/111-W, VIESSMANN</t>
  </si>
  <si>
    <t>-774346650</t>
  </si>
  <si>
    <t>732331929</t>
  </si>
  <si>
    <t>Uvedenie do prevádzky doplňovacieho zariadenia.</t>
  </si>
  <si>
    <t>909040600</t>
  </si>
  <si>
    <t>791741107</t>
  </si>
  <si>
    <t>Montáž stroja elektrického, zmäkčovač vody, dopojenie, spustenie</t>
  </si>
  <si>
    <t>1247759777</t>
  </si>
  <si>
    <t>297</t>
  </si>
  <si>
    <t>5511862000.1</t>
  </si>
  <si>
    <t>Aquaset 500-N, zariadenie na zmäkčenie vody</t>
  </si>
  <si>
    <t>2116449156</t>
  </si>
  <si>
    <t>298</t>
  </si>
  <si>
    <t>436390002700</t>
  </si>
  <si>
    <t>Regeneračná soľ pre zmäkčovače, 25 kg, GEL.SUL C.S</t>
  </si>
  <si>
    <t>-1706750449</t>
  </si>
  <si>
    <t>5511862000.2</t>
  </si>
  <si>
    <t>Ostatné prepoj. a kotviace tvarovky a prvky dopojenia úpravne vody</t>
  </si>
  <si>
    <t>1616926183</t>
  </si>
  <si>
    <t>287</t>
  </si>
  <si>
    <t>998732201.S</t>
  </si>
  <si>
    <t>Presun hmôt pre strojovne v objektoch výšky do 6 m</t>
  </si>
  <si>
    <t>-1196396012</t>
  </si>
  <si>
    <t>288</t>
  </si>
  <si>
    <t>998732294.S</t>
  </si>
  <si>
    <t>Strojovne, prípl.za presun nad vymedz. najväčšiu dopravnú vzdialenosť do 1000 m</t>
  </si>
  <si>
    <t>-1797458752</t>
  </si>
  <si>
    <t>289</t>
  </si>
  <si>
    <t>998732299.S</t>
  </si>
  <si>
    <t>Strojovne, prípl.za presun za každých ďaľších i začatých 1000 m nad 1000 m</t>
  </si>
  <si>
    <t>1187752875</t>
  </si>
  <si>
    <t>Ústredné kúrenie - rozvodné potrubie</t>
  </si>
  <si>
    <t>733151060.S</t>
  </si>
  <si>
    <t>Potrubie z medených rúrok tvrdých spájaných mäkkou spájkou D 35/1,5 mm</t>
  </si>
  <si>
    <t>-532493877</t>
  </si>
  <si>
    <t>998733101</t>
  </si>
  <si>
    <t>945316071</t>
  </si>
  <si>
    <t>998733193</t>
  </si>
  <si>
    <t>Rozvody potrubia, prípl.za presun nad vymedz. najväčšiu dopravnú vzdial. do 500 m</t>
  </si>
  <si>
    <t>-729808689</t>
  </si>
  <si>
    <t>734213250.S</t>
  </si>
  <si>
    <t>Montáž ventilu odvzdušňovacieho závitového automatického G 1/2</t>
  </si>
  <si>
    <t>1420022865</t>
  </si>
  <si>
    <t>551210009500.S</t>
  </si>
  <si>
    <t>Ventil odvzdušňovací automatický, 1/2"</t>
  </si>
  <si>
    <t>2113748205</t>
  </si>
  <si>
    <t>221</t>
  </si>
  <si>
    <t>734270015</t>
  </si>
  <si>
    <t>Montáž posúvača závitového G 5/4</t>
  </si>
  <si>
    <t>-565745588</t>
  </si>
  <si>
    <t>222</t>
  </si>
  <si>
    <t>551260001000</t>
  </si>
  <si>
    <t>Posúvač 5/4" FF, 2x vnútorný závit, mosadz, PN 16, IVAR</t>
  </si>
  <si>
    <t>841587409</t>
  </si>
  <si>
    <t>734291112</t>
  </si>
  <si>
    <t>Ostané armatúry, kohútik plniaci a vypúšťací normy 13 7061, PN 1,0/100st. C G 3/8</t>
  </si>
  <si>
    <t>-694122264</t>
  </si>
  <si>
    <t>734291350.S</t>
  </si>
  <si>
    <t>Montáž filtra závitového G 1 1/4</t>
  </si>
  <si>
    <t>1315200416</t>
  </si>
  <si>
    <t>203</t>
  </si>
  <si>
    <t>ZK04657</t>
  </si>
  <si>
    <t>Odkalovač Vitotrap s izoláciou 1 1/4"</t>
  </si>
  <si>
    <t>-957209871</t>
  </si>
  <si>
    <t>734240010</t>
  </si>
  <si>
    <t>Montáž spätnej klapky závitovej G 1</t>
  </si>
  <si>
    <t>-1505912896</t>
  </si>
  <si>
    <t>551190001900</t>
  </si>
  <si>
    <t>Spätná klapka vodorovná Clapet, 1", tesnenie kov-kov, mosadz, IVAR</t>
  </si>
  <si>
    <t>2073463731</t>
  </si>
  <si>
    <t>734252130</t>
  </si>
  <si>
    <t>Montáž ventilu poistného rohového G 1</t>
  </si>
  <si>
    <t>1671686473</t>
  </si>
  <si>
    <t>551210024200</t>
  </si>
  <si>
    <t>Ventil poistný pre vykurovanie, 1" x 5/4", 0,5-5,5 bar, PN16, KD25 Duco, mosadz, IVAR</t>
  </si>
  <si>
    <t>1454661547</t>
  </si>
  <si>
    <t>284</t>
  </si>
  <si>
    <t>998734201.S</t>
  </si>
  <si>
    <t>-450410498</t>
  </si>
  <si>
    <t>285</t>
  </si>
  <si>
    <t>1481325328</t>
  </si>
  <si>
    <t>286</t>
  </si>
  <si>
    <t>1120289953</t>
  </si>
  <si>
    <t>177</t>
  </si>
  <si>
    <t>-62094487</t>
  </si>
  <si>
    <t>OST</t>
  </si>
  <si>
    <t>Ostatné</t>
  </si>
  <si>
    <t>HZS-0061</t>
  </si>
  <si>
    <t>Kompletné vyskúšanie systému</t>
  </si>
  <si>
    <t>376319865</t>
  </si>
  <si>
    <t>HZS000214.1</t>
  </si>
  <si>
    <t>Technická inšpekcia</t>
  </si>
  <si>
    <t>-1118415082</t>
  </si>
  <si>
    <t>216</t>
  </si>
  <si>
    <t>HZS000214.4</t>
  </si>
  <si>
    <t>Dopravné náklady</t>
  </si>
  <si>
    <t>€/km</t>
  </si>
  <si>
    <t>-1127702123</t>
  </si>
  <si>
    <t>HZS000214.3</t>
  </si>
  <si>
    <t>Uvedenie do prevádzky zariadení+obhliadka</t>
  </si>
  <si>
    <t>-776896874</t>
  </si>
  <si>
    <t>HZS-0071</t>
  </si>
  <si>
    <t>Skúšobná vykurovacia prevádzka (3*24h)</t>
  </si>
  <si>
    <t>-356695299</t>
  </si>
  <si>
    <t>06 - Vzduchotechnika</t>
  </si>
  <si>
    <t xml:space="preserve">    769 - Montáže vzduchotechnických zariadení</t>
  </si>
  <si>
    <t xml:space="preserve">    21-M - Elektromontáže</t>
  </si>
  <si>
    <t>941955002.S</t>
  </si>
  <si>
    <t>Lešenie ľahké pracovné pomocné s výškou lešeňovej podlahy nad 1,20 do 1,90 m</t>
  </si>
  <si>
    <t>-297964147</t>
  </si>
  <si>
    <t>943943292.S</t>
  </si>
  <si>
    <t>Príplatok za prvý a každý ďalší i začatý mesiac používania lešenia priestorového ľahkého bez podláh výšky do 10 m a nad 10 do 22 m</t>
  </si>
  <si>
    <t>2089213165</t>
  </si>
  <si>
    <t>943955021.S</t>
  </si>
  <si>
    <t>Montáž lešeňovej podlahy s priečnikmi alebo pozdĺžnikmi výšky do do 10 m</t>
  </si>
  <si>
    <t>1571914956</t>
  </si>
  <si>
    <t>769</t>
  </si>
  <si>
    <t>Montáže vzduchotechnických zariadení</t>
  </si>
  <si>
    <t>769011130r</t>
  </si>
  <si>
    <t>Montáž lokálnej rekuperačnej jednotky DN120</t>
  </si>
  <si>
    <t>458702974</t>
  </si>
  <si>
    <t>3599551r</t>
  </si>
  <si>
    <t>Rekuperátor vzduchu do jednej miestnosti VENTS RA1 50COMFO TwinFresh 50m3+diaľkový ovládač</t>
  </si>
  <si>
    <t>-1545882413</t>
  </si>
  <si>
    <t>998769201.S</t>
  </si>
  <si>
    <t>Presun hmôt pre montáž vzduchotechnických zariadení v stavbe (objekte) výšky do 7 m</t>
  </si>
  <si>
    <t>-1205498705</t>
  </si>
  <si>
    <t>998769291.S</t>
  </si>
  <si>
    <t>Príplatok za zväčšený presun vzduchotechnických zariadení nad vymedzenú najväčšiu dopravnú vzdialenosť po stavenisku do 1 km</t>
  </si>
  <si>
    <t>2032071451</t>
  </si>
  <si>
    <t>998769294.S</t>
  </si>
  <si>
    <t>Príplatok za zväčšený presun vzduchotechnických zariadení nad vymedzenú najväčšiu dopravnú vzdialenosť mimo staveniska k.ď. 1 km</t>
  </si>
  <si>
    <t>603581036</t>
  </si>
  <si>
    <t>21-M</t>
  </si>
  <si>
    <t>Elektromontáže</t>
  </si>
  <si>
    <t>210800101r</t>
  </si>
  <si>
    <t>elektroinštalačné práce + materiál</t>
  </si>
  <si>
    <t>1406581341</t>
  </si>
  <si>
    <t>230120191.S</t>
  </si>
  <si>
    <t>Rezanie plechu kyslíkom do hrúbky plechu s = 5 mm</t>
  </si>
  <si>
    <t>-851124713</t>
  </si>
  <si>
    <t>HZS000111.S</t>
  </si>
  <si>
    <t>Stavebno montážne práce menej náročne, pomocné alebo manupulačné (Tr. 1) v rozsahu viac ako 8 hodín</t>
  </si>
  <si>
    <t>1426475540</t>
  </si>
  <si>
    <t>HZS-0051</t>
  </si>
  <si>
    <t>kompletácia, revízna správa</t>
  </si>
  <si>
    <t>1422547477</t>
  </si>
  <si>
    <t>-1597850420</t>
  </si>
  <si>
    <t>Skúšobná v prevádzka</t>
  </si>
  <si>
    <t>-2021641578</t>
  </si>
  <si>
    <t>07 - Elektorinštalácia a ochrana pred bleskom</t>
  </si>
  <si>
    <t>210010025.S</t>
  </si>
  <si>
    <t>Rúrka ohybná elektroinštalačná z PVC typ FXP 20, uložená pevne</t>
  </si>
  <si>
    <t>-1850993441</t>
  </si>
  <si>
    <t>345710009100.S</t>
  </si>
  <si>
    <t>Rúrka ohybná vlnitá pancierová so strednou mechanickou odolnosťou z PVC-U, D 20</t>
  </si>
  <si>
    <t>1021493006</t>
  </si>
  <si>
    <t>210010026.S</t>
  </si>
  <si>
    <t>Rúrka ohybná elektroinštalačná z PVC typ FXP 25, uložená pevne</t>
  </si>
  <si>
    <t>1113406730</t>
  </si>
  <si>
    <t>345710009200.S</t>
  </si>
  <si>
    <t>Rúrka ohybná vlnitá pancierová so strednou mechanickou odolnosťou z PVC-U, D 25</t>
  </si>
  <si>
    <t>-1633334941</t>
  </si>
  <si>
    <t>210010030.S</t>
  </si>
  <si>
    <t>Rúrka ohybná elektroinštalačná z PVC typ FXP 63, uložená pevne</t>
  </si>
  <si>
    <t>-666874328</t>
  </si>
  <si>
    <t>345710009600.S</t>
  </si>
  <si>
    <t>Rúrka ohybná vlnitá pancierová so strednou mechanickou odolnosťou z PVC-U, D 63</t>
  </si>
  <si>
    <t>-517042231</t>
  </si>
  <si>
    <t>210010306.S</t>
  </si>
  <si>
    <t>Krabica prístrojová KU 68/71 L1, KU 68 LA/1, do dutých stien,bez zapojenia</t>
  </si>
  <si>
    <t>1602799767</t>
  </si>
  <si>
    <t>345410014640.S</t>
  </si>
  <si>
    <t>Krabica izolačná KI 68 L/1, z PVC</t>
  </si>
  <si>
    <t>-2089207976</t>
  </si>
  <si>
    <t>210010307.S</t>
  </si>
  <si>
    <t>Krabica prístrojová KP 64/2, do dutých stien,bez zapojenia</t>
  </si>
  <si>
    <t>-82420938</t>
  </si>
  <si>
    <t>345410010200.S</t>
  </si>
  <si>
    <t>Krabica univerzálna z PVC do dutých stien KU 68/71L1</t>
  </si>
  <si>
    <t>749530317</t>
  </si>
  <si>
    <t>210010309.S</t>
  </si>
  <si>
    <t>Krabica prístrojová KP 64/4, do dutých stien,bez zapojenia</t>
  </si>
  <si>
    <t>-1358434060</t>
  </si>
  <si>
    <t>-1005299745</t>
  </si>
  <si>
    <t>210010325.S</t>
  </si>
  <si>
    <t>Krabica (KUL 68 kruhová) do dutých stien odbočná s viečkom, svorkovnicou vrátane zapojenia</t>
  </si>
  <si>
    <t>1233031692</t>
  </si>
  <si>
    <t>345410015010.S</t>
  </si>
  <si>
    <t>Krabica odbočná KUL 68-45/LD2 s viečkom V 68, z PVC</t>
  </si>
  <si>
    <t>443008020</t>
  </si>
  <si>
    <t>210021017.S</t>
  </si>
  <si>
    <t>Zhotovenie profilových a kruhových otvorov v sadrokartóne D do 100 mm</t>
  </si>
  <si>
    <t>-592834612</t>
  </si>
  <si>
    <t>210100001.S</t>
  </si>
  <si>
    <t>Ukončenie vodičov v rozvádzač. vrátane zapojenia a vodičovej koncovky do 2,5 mm2</t>
  </si>
  <si>
    <t>643657917</t>
  </si>
  <si>
    <t>210100002.S</t>
  </si>
  <si>
    <t>Ukončenie vodičov v rozvádzač. vrátane zapojenia a vodičovej koncovky do 6 mm2</t>
  </si>
  <si>
    <t>1348138610</t>
  </si>
  <si>
    <t>210100003.S</t>
  </si>
  <si>
    <t>Ukončenie vodičov v rozvádzač. vrátane zapojenia a vodičovej koncovky do 16 mm2</t>
  </si>
  <si>
    <t>-1258819760</t>
  </si>
  <si>
    <t>210110041.S</t>
  </si>
  <si>
    <t>Spínač polozapustený a zapustený vrátane zapojenia jednopólový - radenie 1</t>
  </si>
  <si>
    <t>1154423548</t>
  </si>
  <si>
    <t>345340004500.S</t>
  </si>
  <si>
    <t>Spínač polozápustný jednopólový, rad. 1, AC250V, 10A, IP20</t>
  </si>
  <si>
    <t>570956772</t>
  </si>
  <si>
    <t>210110043.S</t>
  </si>
  <si>
    <t>Spínač polozapustený a zapustený vrátane zapojenia sériový - radenie 5</t>
  </si>
  <si>
    <t>935967192</t>
  </si>
  <si>
    <t>345340007955.S</t>
  </si>
  <si>
    <t>Prepínač polozápustný sériový, rad. 5, AC250V, 10A, IP20</t>
  </si>
  <si>
    <t>-488685391</t>
  </si>
  <si>
    <t>210110045.S</t>
  </si>
  <si>
    <t>Spínač polozapustený a zapustený vrátane zapojenia stried.prep.- radenie 6</t>
  </si>
  <si>
    <t>-1937884953</t>
  </si>
  <si>
    <t>345330003510.S</t>
  </si>
  <si>
    <t>Prepínač polozápustný striedavý, rad. 6, AC250V, 10A, IP20</t>
  </si>
  <si>
    <t>453304271</t>
  </si>
  <si>
    <t>210110082.S</t>
  </si>
  <si>
    <t>Sporáková prípojka pre zapustenú montáž vrátane tlejivky</t>
  </si>
  <si>
    <t>-29221462</t>
  </si>
  <si>
    <t>345320003400.S</t>
  </si>
  <si>
    <t>Spínač trojpólový - sporáková prípojka, rad. 3, AC400V, 16A, IP20</t>
  </si>
  <si>
    <t>624945634</t>
  </si>
  <si>
    <t>210111011.S</t>
  </si>
  <si>
    <t>Domová zásuvka polozapustená alebo zapustená 250 V / 16A, vrátane zapojenia 2P + PE</t>
  </si>
  <si>
    <t>1812265753</t>
  </si>
  <si>
    <t>345350004320.S</t>
  </si>
  <si>
    <t>Rámik jednoduchý pre spínače a zásuvky</t>
  </si>
  <si>
    <t>-2125176255</t>
  </si>
  <si>
    <t>345350004322.S</t>
  </si>
  <si>
    <t>Rámik dvojnásobný pre spínače a zásuvky</t>
  </si>
  <si>
    <t>-908102169</t>
  </si>
  <si>
    <t>345350004324.S</t>
  </si>
  <si>
    <t>Rámik štvornásobný pre spínače a zásuvky</t>
  </si>
  <si>
    <t>2137512365</t>
  </si>
  <si>
    <t>345520000430.S</t>
  </si>
  <si>
    <t>Zásuvka jednonásobná polozapustená, radenie 2P+PE, komplet</t>
  </si>
  <si>
    <t>1895224561</t>
  </si>
  <si>
    <t>210190002.S</t>
  </si>
  <si>
    <t>Montáž oceľoplechovej rozvodnice do váhy 50 kg</t>
  </si>
  <si>
    <t>-129995672</t>
  </si>
  <si>
    <t>807202103101</t>
  </si>
  <si>
    <t>Rozvádzač RH - kompletne vyzbrojená rozvodnica v zmysle projektovej dokumentácie (výkres E203), vrátane výrobnej dokumentácie a atestov</t>
  </si>
  <si>
    <t>-1837662860</t>
  </si>
  <si>
    <t>807202103102</t>
  </si>
  <si>
    <t>Rozvádzač RS1 - kompletne vyzbrojená rozvodnica v zmysle projektovej dokumentácie (výkres E204), vrátane výrobnej dokumentácie a atestov</t>
  </si>
  <si>
    <t>1218136932</t>
  </si>
  <si>
    <t>210201080.S</t>
  </si>
  <si>
    <t>Zapojenie svietidla IP20, stropného - nástenného LED</t>
  </si>
  <si>
    <t>733255537</t>
  </si>
  <si>
    <t>807202103002</t>
  </si>
  <si>
    <t>Svietidlo A - interiérové, LED, prisadené, cca. 600x600, nanoprizmatický, LED driver, AC 230V/50Hz, 24 W, 3100 lm, 4000 K, CRI 80, IP20</t>
  </si>
  <si>
    <t>1874304973</t>
  </si>
  <si>
    <t>807202103003</t>
  </si>
  <si>
    <t>Svietidlo B - interiérové, LED, prisadené, okrúhle, opálový PMMA kryt, LED driver, AC 230V/50Hz, 27 W, 2900 lm, 4000 K, CRI 80, min.IP20</t>
  </si>
  <si>
    <t>-1611269084</t>
  </si>
  <si>
    <t>210201081.S</t>
  </si>
  <si>
    <t>Zapojenie svietidla IP44, stropného - nástenného LED</t>
  </si>
  <si>
    <t>-524062953</t>
  </si>
  <si>
    <t>807202103001</t>
  </si>
  <si>
    <t>Svietidlo C - exteriérové, LED, prisadené, okrúhle, opálový PMMA kryt, LED driver, AC 230V/50Hz, 27 W, 2700 lm, 4000 K, CRI 80, min.IP44</t>
  </si>
  <si>
    <t>175514971</t>
  </si>
  <si>
    <t>210201510.S</t>
  </si>
  <si>
    <t>Zapojenie svietidla 1x svetelný zdroj, núdzového, LED - núdzový režim</t>
  </si>
  <si>
    <t>512770945</t>
  </si>
  <si>
    <t>807202103005</t>
  </si>
  <si>
    <t>Svietidlo N - núdzové pre netrvalé núdzové osvetlenie, LED, autonómnosť 1 h, prisadené, obdĺžnikové, polykabonátové teleso, priehľadný polykarbonátový kryt, manuálny test, AC 240V, 2 W, IP65, bez piktogramu</t>
  </si>
  <si>
    <t>1850852101</t>
  </si>
  <si>
    <t>807202103006</t>
  </si>
  <si>
    <t>Svietidlo N1 - núdzové pre netrvalé núdzové osvetlenie, LED, autonómnosť 1 h, prisadené, obdĺžnikové, polykabonátové teleso, priehľadný polykarbonátový kryt, manuálny test, AC 240V, 2 W, IP65, piktogram</t>
  </si>
  <si>
    <t>-588085862</t>
  </si>
  <si>
    <t>210220020.S</t>
  </si>
  <si>
    <t>Uzemňovacie vedenie v zemi FeZn vrátane izolácie spojov</t>
  </si>
  <si>
    <t>-37178598</t>
  </si>
  <si>
    <t>354410058800.S</t>
  </si>
  <si>
    <t>Pásovina uzemňovacia FeZn 30 x 4 mm</t>
  </si>
  <si>
    <t>-2090754795</t>
  </si>
  <si>
    <t>210220021.S</t>
  </si>
  <si>
    <t>Uzemňovacie vedenie v zemi FeZn vrátane izolácie spojov O 10 mm</t>
  </si>
  <si>
    <t>1821180303</t>
  </si>
  <si>
    <t>354410054800.S</t>
  </si>
  <si>
    <t>Drôt bleskozvodový FeZn, d 10 mm</t>
  </si>
  <si>
    <t>1070248550</t>
  </si>
  <si>
    <t>210220031.S</t>
  </si>
  <si>
    <t>Ekvipotenciálna svorkovnica EPS 2 v krabici KO 125 E</t>
  </si>
  <si>
    <t>1232660597</t>
  </si>
  <si>
    <t>345410000400.S</t>
  </si>
  <si>
    <t>Krabica odbočná z PVC s viečkom pod omietku KO 125 E</t>
  </si>
  <si>
    <t>-177366844</t>
  </si>
  <si>
    <t>345610005100.S</t>
  </si>
  <si>
    <t>Svorkovnica ekvipotencionálna EPS 2, z PP</t>
  </si>
  <si>
    <t>-830300789</t>
  </si>
  <si>
    <t>210220040.S</t>
  </si>
  <si>
    <t>Svorka na potrubie Bernard vrátane pásika Cu</t>
  </si>
  <si>
    <t>-1481437704</t>
  </si>
  <si>
    <t>354410006200.S</t>
  </si>
  <si>
    <t>Svorka uzemňovacia Bernard ZSA 16</t>
  </si>
  <si>
    <t>-1552483365</t>
  </si>
  <si>
    <t>354410066900.S</t>
  </si>
  <si>
    <t>Páska CU, bleskozvodný a uzemňovací materiál, dĺžka 0,5 m</t>
  </si>
  <si>
    <t>1159312588</t>
  </si>
  <si>
    <t>210220050.S</t>
  </si>
  <si>
    <t>Označenie zvodov číselnými štítkami</t>
  </si>
  <si>
    <t>576358066</t>
  </si>
  <si>
    <t>354410064600.S</t>
  </si>
  <si>
    <t>Štítok orientačný nerezový zemniaci na zvody</t>
  </si>
  <si>
    <t>497508037</t>
  </si>
  <si>
    <t>354410064800.S</t>
  </si>
  <si>
    <t>Štítok orientačný nerezový na zvody 1</t>
  </si>
  <si>
    <t>1256862663</t>
  </si>
  <si>
    <t>354410064900.S</t>
  </si>
  <si>
    <t>Štítok orientačný nerezový na zvody 2</t>
  </si>
  <si>
    <t>-1576994551</t>
  </si>
  <si>
    <t>354410065000.S</t>
  </si>
  <si>
    <t>Štítok orientačný nerezový na zvody 3</t>
  </si>
  <si>
    <t>660248469</t>
  </si>
  <si>
    <t>354410065100.S</t>
  </si>
  <si>
    <t>Štítok orientačný nerezový na zvody 4</t>
  </si>
  <si>
    <t>-259581462</t>
  </si>
  <si>
    <t>354410065200.S</t>
  </si>
  <si>
    <t>Štítok orientačný nerezový na zvody 5</t>
  </si>
  <si>
    <t>1471196335</t>
  </si>
  <si>
    <t>354410065300.S</t>
  </si>
  <si>
    <t>Štítok orientačný nerezový na zvody 6 alebo 9</t>
  </si>
  <si>
    <t>450552441</t>
  </si>
  <si>
    <t>210220104.S</t>
  </si>
  <si>
    <t>Podpery vedenia FeZn na plechové strechy PV23-24</t>
  </si>
  <si>
    <t>621916573</t>
  </si>
  <si>
    <t>354410037300.S</t>
  </si>
  <si>
    <t>Podpera vedenia FeZn na plechové strechy označenie PV 23</t>
  </si>
  <si>
    <t>620201582</t>
  </si>
  <si>
    <t>210220107.S</t>
  </si>
  <si>
    <t>Podpery vedenia FeZn PV17 na zateplené fasády</t>
  </si>
  <si>
    <t>367507186</t>
  </si>
  <si>
    <t>354410034300.S</t>
  </si>
  <si>
    <t>Podpera vedenia FeZn na zateplené fasády označenie PV 17-6</t>
  </si>
  <si>
    <t>-499459344</t>
  </si>
  <si>
    <t>210220241.S</t>
  </si>
  <si>
    <t>Svorka FeZn krížová SK a diagonálna krížová DKS</t>
  </si>
  <si>
    <t>2019081712</t>
  </si>
  <si>
    <t>354410002500.S</t>
  </si>
  <si>
    <t>Svorka FeZn krížová označenie SK</t>
  </si>
  <si>
    <t>781441438</t>
  </si>
  <si>
    <t>210220243.S</t>
  </si>
  <si>
    <t>Svorka FeZn spojovacia SS</t>
  </si>
  <si>
    <t>992064981</t>
  </si>
  <si>
    <t>354410003400.S</t>
  </si>
  <si>
    <t>Svorka FeZn spojovacia označenie SS 2 skrutky s príložkou</t>
  </si>
  <si>
    <t>452395158</t>
  </si>
  <si>
    <t>210220246.S</t>
  </si>
  <si>
    <t>Svorka FeZn na odkvapový žľab SO</t>
  </si>
  <si>
    <t>1120177169</t>
  </si>
  <si>
    <t>354410004200.S</t>
  </si>
  <si>
    <t>Svorka FeZn odkvapová označenie SO</t>
  </si>
  <si>
    <t>1441148978</t>
  </si>
  <si>
    <t>210220247.S</t>
  </si>
  <si>
    <t>Svorka FeZn skúšobná SZ</t>
  </si>
  <si>
    <t>1389350053</t>
  </si>
  <si>
    <t>354410004300.S</t>
  </si>
  <si>
    <t>Svorka FeZn skúšobná označenie SZ</t>
  </si>
  <si>
    <t>-135548388</t>
  </si>
  <si>
    <t>210220249.S</t>
  </si>
  <si>
    <t>Svorka FeZn na odkvapové potrubie ST10-11, SU a SUP</t>
  </si>
  <si>
    <t>-2087184852</t>
  </si>
  <si>
    <t>354410005600.S</t>
  </si>
  <si>
    <t>Svorka FeZn D=50-140 mm na potrubie označenie ST 10</t>
  </si>
  <si>
    <t>2013381385</t>
  </si>
  <si>
    <t>210220252.S</t>
  </si>
  <si>
    <t>Svorka FeZn odbočovacia spojovacia SR01-02</t>
  </si>
  <si>
    <t>-684691352</t>
  </si>
  <si>
    <t>354410000600.S</t>
  </si>
  <si>
    <t>Svorka FeZn odbočovacia spojovacia označenie SR 02 (M8)</t>
  </si>
  <si>
    <t>1239190220</t>
  </si>
  <si>
    <t>210220253.S</t>
  </si>
  <si>
    <t>Svorka FeZn uzemňovacia SR03</t>
  </si>
  <si>
    <t>391654209</t>
  </si>
  <si>
    <t>354410000900.S</t>
  </si>
  <si>
    <t>Svorka FeZn uzemňovacia označenie SR 03 A</t>
  </si>
  <si>
    <t>-886103515</t>
  </si>
  <si>
    <t>210220260.S</t>
  </si>
  <si>
    <t>Ochranný uholník FeZn OU</t>
  </si>
  <si>
    <t>1871296396</t>
  </si>
  <si>
    <t>354410053300.S</t>
  </si>
  <si>
    <t>Uholník ochranný FeZn označenie OU 1,7 m</t>
  </si>
  <si>
    <t>-2068386348</t>
  </si>
  <si>
    <t>210220261.S</t>
  </si>
  <si>
    <t>Držiak ochranného uholníka FeZn DU-Z,D a DOU</t>
  </si>
  <si>
    <t>1696417092</t>
  </si>
  <si>
    <t>354410053600.S</t>
  </si>
  <si>
    <t>Držiak FeZn ochranného uholníka do muriva označenie DU Z</t>
  </si>
  <si>
    <t>-1392068136</t>
  </si>
  <si>
    <t>210220301.S</t>
  </si>
  <si>
    <t>Ochranné pospájanie v práčovniach, kúpeľniach, pevne uložené Cu 4-16mm2</t>
  </si>
  <si>
    <t>74599598</t>
  </si>
  <si>
    <t>341110012500.S</t>
  </si>
  <si>
    <t>Vodič medený H07V-U 16 mm2</t>
  </si>
  <si>
    <t>-701327063</t>
  </si>
  <si>
    <t>341110012200.S</t>
  </si>
  <si>
    <t>Vodič medený H07V-U 4 mm2</t>
  </si>
  <si>
    <t>316099819</t>
  </si>
  <si>
    <t>210220800.S</t>
  </si>
  <si>
    <t xml:space="preserve">Uzemňovacie vedenie na povrchu  AlMgSi  drôt zvodový Ø 8-10</t>
  </si>
  <si>
    <t>-1345482801</t>
  </si>
  <si>
    <t>354410064200.S</t>
  </si>
  <si>
    <t>Drôt bleskozvodový zliatina AlMgSi, d 8 mm, Al</t>
  </si>
  <si>
    <t>-520969405</t>
  </si>
  <si>
    <t>210881075.S</t>
  </si>
  <si>
    <t xml:space="preserve">Kábel bezhalogénový, medený uložený pevne N2XH 0,6/1,0 kV  3x1,5</t>
  </si>
  <si>
    <t>-1629088221</t>
  </si>
  <si>
    <t>341610014300.S1</t>
  </si>
  <si>
    <t>Kábel medený bezhalogenový N2XH-J 3x1,5 mm2</t>
  </si>
  <si>
    <t>74422419</t>
  </si>
  <si>
    <t>210881076.S</t>
  </si>
  <si>
    <t xml:space="preserve">Kábel bezhalogénový, medený uložený pevne N2XH 0,6/1,0 kV  3x2,5</t>
  </si>
  <si>
    <t>-1340598539</t>
  </si>
  <si>
    <t>341610014400.S</t>
  </si>
  <si>
    <t>Kábel medený bezhalogenový N2XH 3x2,5 mm2</t>
  </si>
  <si>
    <t>213368619</t>
  </si>
  <si>
    <t>210881077.S</t>
  </si>
  <si>
    <t xml:space="preserve">Kábel bezhalogénový, medený uložený pevne N2XH 0,6/1,0 kV  3x4</t>
  </si>
  <si>
    <t>-708059422</t>
  </si>
  <si>
    <t>341610014500.S</t>
  </si>
  <si>
    <t>Kábel medený bezhalogenový N2XH 3x4 mm2</t>
  </si>
  <si>
    <t>-1037736826</t>
  </si>
  <si>
    <t>210881100.S</t>
  </si>
  <si>
    <t xml:space="preserve">Kábel bezhalogénový, medený uložený pevne N2XH 0,6/1,0 kV  5x1,5</t>
  </si>
  <si>
    <t>-1617428759</t>
  </si>
  <si>
    <t>341610016800.S</t>
  </si>
  <si>
    <t>Kábel medený bezhalogenový N2XH 5x1,5 mm2</t>
  </si>
  <si>
    <t>73243347</t>
  </si>
  <si>
    <t>210881101.S</t>
  </si>
  <si>
    <t xml:space="preserve">Kábel bezhalogénový, medený uložený pevne N2XH 0,6/1,0 kV  5x2,5</t>
  </si>
  <si>
    <t>-1023549900</t>
  </si>
  <si>
    <t>341610016900.S</t>
  </si>
  <si>
    <t>Kábel medený bezhalogenový N2XH 5x2,5 mm2</t>
  </si>
  <si>
    <t>1869685068</t>
  </si>
  <si>
    <t>210881103.S</t>
  </si>
  <si>
    <t xml:space="preserve">Kábel bezhalogénový, medený uložený pevne N2XH 0,6/1,0 kV  5x6</t>
  </si>
  <si>
    <t>449747107</t>
  </si>
  <si>
    <t>341610017100.S</t>
  </si>
  <si>
    <t>Kábel medený bezhalogenový N2XH 5x6 mm2</t>
  </si>
  <si>
    <t>1385780599</t>
  </si>
  <si>
    <t>OST-001</t>
  </si>
  <si>
    <t>Odborná prehliadka a skúška elektrických zariadení</t>
  </si>
  <si>
    <t>1174733973</t>
  </si>
  <si>
    <t>OST-045</t>
  </si>
  <si>
    <t xml:space="preserve">Podružný materiíl pre uhytenie svietidiel  na SDK strop a steny (hmoždinky do SDK)</t>
  </si>
  <si>
    <t>kmpl</t>
  </si>
  <si>
    <t>1219181637</t>
  </si>
  <si>
    <t>SO 02 - Elektrická prípojka NN</t>
  </si>
  <si>
    <t xml:space="preserve">    46-M - Zemné práce vykonávané pri externých montážnych prácach</t>
  </si>
  <si>
    <t>141720014.S</t>
  </si>
  <si>
    <t>Neriadené zemné pretláčanie v hornine tr. 3-4, priemer pretláčania cez 75 do 90 mm</t>
  </si>
  <si>
    <t>1017039052</t>
  </si>
  <si>
    <t>210010091</t>
  </si>
  <si>
    <t>Rúrka ohybná elektroinštalačná z HDPE, D 63 uložená voľne</t>
  </si>
  <si>
    <t>-490891893</t>
  </si>
  <si>
    <t>286530257200</t>
  </si>
  <si>
    <t>Upchávka uzatváracia pre korugované rúrky HDPE, DN 63, 17063 BB, červená, KOPOS</t>
  </si>
  <si>
    <t>-595004026</t>
  </si>
  <si>
    <t>345710005700</t>
  </si>
  <si>
    <t>Rúrka ohybná dvojplášťová HDPE,DN 63</t>
  </si>
  <si>
    <t>-1470130718</t>
  </si>
  <si>
    <t>210010153.S</t>
  </si>
  <si>
    <t>Rúrka ohybná elektroinštalačná z HDPE, D 90 uložená pevne</t>
  </si>
  <si>
    <t>-482071490</t>
  </si>
  <si>
    <t>286530130000.S</t>
  </si>
  <si>
    <t>Spojka nasúvacia 02090 pre korudované elektroinštal. rúrky z HDPE, D 90 mm</t>
  </si>
  <si>
    <t>1681432452</t>
  </si>
  <si>
    <t>345710005900.S</t>
  </si>
  <si>
    <t>Rúrka ohybná 09090 dvojplášťová korugovaná z HDPE, bezhalogénová, D 90 mm</t>
  </si>
  <si>
    <t>-1406321712</t>
  </si>
  <si>
    <t>210100004.S</t>
  </si>
  <si>
    <t>Ukončenie vodičov v rozvádzač. vrátane zapojenia a vodičovej koncovky do 25 mm2</t>
  </si>
  <si>
    <t>-1016251668</t>
  </si>
  <si>
    <t>210193056.S</t>
  </si>
  <si>
    <t>Skriňa RE plastová, trojfázová, dvojtarifná 1 odberateľ</t>
  </si>
  <si>
    <t>-1745249725</t>
  </si>
  <si>
    <t>3571200103001</t>
  </si>
  <si>
    <t>Skriňa elektromerová RE 1.0-F402 (W), 1 x hlavný trojpólový istič B32A, 2x relé, nulový mostík</t>
  </si>
  <si>
    <t>758378564</t>
  </si>
  <si>
    <t>587610000200</t>
  </si>
  <si>
    <t>Ľahké keramické kamenivo LIAPOR 4-8/350, voľne ložené</t>
  </si>
  <si>
    <t>170315196</t>
  </si>
  <si>
    <t>732069589</t>
  </si>
  <si>
    <t>234282090</t>
  </si>
  <si>
    <t>-753327068</t>
  </si>
  <si>
    <t>-2018015944</t>
  </si>
  <si>
    <t>534060005</t>
  </si>
  <si>
    <t>-310090969</t>
  </si>
  <si>
    <t>210260162</t>
  </si>
  <si>
    <t>Zapojenie 4 žíl kábla alebo vodičov v istiacich domových skriniach do 35 mm2</t>
  </si>
  <si>
    <t>633881163</t>
  </si>
  <si>
    <t>210270801</t>
  </si>
  <si>
    <t>Označovací káblový štítok z PVC rozmer 4x8cm(15-22 znak.)</t>
  </si>
  <si>
    <t>-687460482</t>
  </si>
  <si>
    <t>283810000400</t>
  </si>
  <si>
    <t>Štítok na označenie káblového vývodu</t>
  </si>
  <si>
    <t>2120098726</t>
  </si>
  <si>
    <t>210800141.S</t>
  </si>
  <si>
    <t>Kábel medený uložený pevne CYKY 450/750 V 2x2,5</t>
  </si>
  <si>
    <t>406641564</t>
  </si>
  <si>
    <t>341110000200.S</t>
  </si>
  <si>
    <t>Kábel medený CYKY-O 2x2,5 mm2</t>
  </si>
  <si>
    <t>1355963704</t>
  </si>
  <si>
    <t>210902462.S</t>
  </si>
  <si>
    <t>Kábel hliníkový silový, uložený pevne NAYY 0,6/1 kV 4x25 pre vonkajšie práce</t>
  </si>
  <si>
    <t>-1000383321</t>
  </si>
  <si>
    <t>341110034000.S</t>
  </si>
  <si>
    <t>Kábel hliníkový NAYY 4x25 mm2</t>
  </si>
  <si>
    <t>601834161</t>
  </si>
  <si>
    <t>46-M</t>
  </si>
  <si>
    <t>Zemné práce vykonávané pri externých montážnych prácach</t>
  </si>
  <si>
    <t>460200163.S</t>
  </si>
  <si>
    <t>Hĺbenie káblovej ryhy ručne 35 cm širokej a 80 cm hlbokej, v zemine triedy 3</t>
  </si>
  <si>
    <t>1222861932</t>
  </si>
  <si>
    <t>460420022.S</t>
  </si>
  <si>
    <t>Zriadenie, rekonšt. káblového lôžka z piesku bez zakrytia, v ryhe šír. do 65 cm, hrúbky vrstvy 10 cm</t>
  </si>
  <si>
    <t>1712765721</t>
  </si>
  <si>
    <t>583110000300.S</t>
  </si>
  <si>
    <t>Drvina vápencová frakcia 0-4 mm</t>
  </si>
  <si>
    <t>1765243139</t>
  </si>
  <si>
    <t>460490012.S</t>
  </si>
  <si>
    <t>Rozvinutie a uloženie výstražnej fólie z PE do ryhy, šírka do 33 cm</t>
  </si>
  <si>
    <t>1312113514</t>
  </si>
  <si>
    <t>283230008000</t>
  </si>
  <si>
    <t>Výstražná fóla PE, šxhr 300x0,08 mm, dĺ. 250 m, farba červená, HAGARD</t>
  </si>
  <si>
    <t>304521982</t>
  </si>
  <si>
    <t>460560163.S</t>
  </si>
  <si>
    <t>Ručný zásyp nezap. káblovej ryhy bez zhutn. zeminy, 35 cm širokej, 80 cm hlbokej v zemine tr. 3</t>
  </si>
  <si>
    <t>2000516254</t>
  </si>
  <si>
    <t>460620013.S</t>
  </si>
  <si>
    <t>Proviz. úprava terénu v zemine tr. 3, aby nerovnosti terénu neboli väčšie ako 2 cm od vodor.hladiny</t>
  </si>
  <si>
    <t>222904976</t>
  </si>
  <si>
    <t>-784477755</t>
  </si>
  <si>
    <t>OST-022</t>
  </si>
  <si>
    <t>Práce spojené s osadením rozvádzača RE výkop jamy, osadenie zemného dielu, zhutnenie, úprava terénu</t>
  </si>
  <si>
    <t>594953985</t>
  </si>
  <si>
    <t>SO 03 - Vodovodná prípojka</t>
  </si>
  <si>
    <t xml:space="preserve">    4 - Vodorovné konštrukcie</t>
  </si>
  <si>
    <t>132201201</t>
  </si>
  <si>
    <t>Výkop ryhy šírky 600-2000mm horn.3 do 100m3</t>
  </si>
  <si>
    <t>-402117712</t>
  </si>
  <si>
    <t>132201209</t>
  </si>
  <si>
    <t>Príplatok k cenám za lepivosť pri hĺbení rýh š. nad 600 do 2 000 mm zapaž. i nezapažených, s urovnaním dna v hornine 3</t>
  </si>
  <si>
    <t>158061734</t>
  </si>
  <si>
    <t>-1179403161</t>
  </si>
  <si>
    <t>162501102.S</t>
  </si>
  <si>
    <t>1990824136</t>
  </si>
  <si>
    <t>162501105.S</t>
  </si>
  <si>
    <t>Vodorovné premiestnenie výkopku po spevnenej ceste z horniny tr.1-4, do 100 m3, príplatok k cene za každých ďalšich a začatých 1000 m</t>
  </si>
  <si>
    <t>-141974018</t>
  </si>
  <si>
    <t>171209002.S</t>
  </si>
  <si>
    <t>Poplatok za skladovanie - zemina a kamenivo (17 05) ostatné</t>
  </si>
  <si>
    <t>1752729683</t>
  </si>
  <si>
    <t>1997821377</t>
  </si>
  <si>
    <t>-74652870</t>
  </si>
  <si>
    <t>5815322000</t>
  </si>
  <si>
    <t>Piesok technický triedený 0/4</t>
  </si>
  <si>
    <t>348586130</t>
  </si>
  <si>
    <t>451541111</t>
  </si>
  <si>
    <t>Lôžko pod potrubie, stoky a drobné objekty, v otvorenom výkope zo štrkodrvy 0-63 mm</t>
  </si>
  <si>
    <t>1690325826</t>
  </si>
  <si>
    <t>34982283</t>
  </si>
  <si>
    <t>-1223247568</t>
  </si>
  <si>
    <t>1319634171</t>
  </si>
  <si>
    <t>877313121r</t>
  </si>
  <si>
    <t>Tvarovky nad rámec ( 10% z ceny)</t>
  </si>
  <si>
    <t>1733215666</t>
  </si>
  <si>
    <t>891161111.</t>
  </si>
  <si>
    <t>Montáž vodovodného posúvača v otvorenom výkope s osadením zemnej súpravy (bez poklopov) DN 25</t>
  </si>
  <si>
    <t>251484336</t>
  </si>
  <si>
    <t>422210017200</t>
  </si>
  <si>
    <t>Posúvač pre domové prípojky 1"-5/4", z liatiny, PN 16 na vodu, HAWLE</t>
  </si>
  <si>
    <t>1489525136</t>
  </si>
  <si>
    <t>4229126175</t>
  </si>
  <si>
    <t xml:space="preserve">Vodárenské armatúry   Zemná súprava tuha. RD=1.25 m DN 3/4"-2"   Hawle s.r.o.</t>
  </si>
  <si>
    <t>-1654963624</t>
  </si>
  <si>
    <t>891269111</t>
  </si>
  <si>
    <t>Montáž navrtávacieho pásu s ventilom Jt 1 MPa na potr. z rúr liat., oceľ., plast., DN 100</t>
  </si>
  <si>
    <t>1708401523</t>
  </si>
  <si>
    <t>551180001700.S</t>
  </si>
  <si>
    <t>Navrtávaci pás uzáverový DN 100 - 5/4" až 2" na vodu, z tvárnej liatiny pre liatinové a oceľové potrubie</t>
  </si>
  <si>
    <t>791587202</t>
  </si>
  <si>
    <t>893810121</t>
  </si>
  <si>
    <t>Osadenie vodomernej šachty kruhovej z PP samonosnej D do 1,0 m, svetlej hĺbky do 1,0 m</t>
  </si>
  <si>
    <t>1760561397</t>
  </si>
  <si>
    <t>VS1000/1300</t>
  </si>
  <si>
    <t>Vodomerná šachta DN1000, výška 1300mm, PIPELIFE</t>
  </si>
  <si>
    <t>-699717364</t>
  </si>
  <si>
    <t>592240008100</t>
  </si>
  <si>
    <t>Poklop BEGU betón - liatina 1000 PL600/A15 pre zaťaženie do 1,5 t pre revízne šachty DN 630 až 1000, PIPELIFE</t>
  </si>
  <si>
    <t>-1870845017</t>
  </si>
  <si>
    <t>286610028000</t>
  </si>
  <si>
    <t>Predĺženie vlnovcové DN 630, PP, dĺžka 1 m, pre PP revízne šachty DN 630, PIPELIFE</t>
  </si>
  <si>
    <t>-1221652413</t>
  </si>
  <si>
    <t>892233111.</t>
  </si>
  <si>
    <t>Preplach a dezinfekcia vodovodného potrubia DN 32</t>
  </si>
  <si>
    <t>-1138350979</t>
  </si>
  <si>
    <t>892241111</t>
  </si>
  <si>
    <t>Ostatné práce na rúrovom vedení, tlakové skúšky vodovodného potrubia DN do 80</t>
  </si>
  <si>
    <t>-1447595863</t>
  </si>
  <si>
    <t>899401112.S</t>
  </si>
  <si>
    <t>Osadenie poklopu liatinového posúvačového</t>
  </si>
  <si>
    <t>-1892476240</t>
  </si>
  <si>
    <t>4229150015</t>
  </si>
  <si>
    <t xml:space="preserve">Vodárenské armatúry   Uličný poklop "tuhý" - ťažký pre domové prípojky    Hawle s.r.o.</t>
  </si>
  <si>
    <t>-1819029457</t>
  </si>
  <si>
    <t>899721121.S</t>
  </si>
  <si>
    <t>Signalizačný vodič na potrubí PVC DN do 150</t>
  </si>
  <si>
    <t>800813905</t>
  </si>
  <si>
    <t>899721131</t>
  </si>
  <si>
    <t>Označenie vodovodného potrubia bielou výstražnou fóliou</t>
  </si>
  <si>
    <t>52798291</t>
  </si>
  <si>
    <t>998276101</t>
  </si>
  <si>
    <t>Presun hmôt pre rúrové vedenie hĺbené z rúr z plast., hmôt alebo sklolamin. v otvorenom výkope</t>
  </si>
  <si>
    <t>-1299451798</t>
  </si>
  <si>
    <t>722263416</t>
  </si>
  <si>
    <t>Montáž vodomeru závit. jednovtokového suchobežného G 3/4 (2 m3.h-1)</t>
  </si>
  <si>
    <t>-858794485</t>
  </si>
  <si>
    <t>35068</t>
  </si>
  <si>
    <t>Vodomerná zostava DN32 prípojková so šraubením, kohútikmi, filtrom a spätnou klapkou, voda a kanál</t>
  </si>
  <si>
    <t>-1868594251</t>
  </si>
  <si>
    <t>388240001400</t>
  </si>
  <si>
    <t>Vodomer domový M100 KN ARTIST Q3=6,3 L=260mm. DN25 R1" (závit G5/4") PN 16 T50°</t>
  </si>
  <si>
    <t>411798685</t>
  </si>
  <si>
    <t>-1746057580</t>
  </si>
  <si>
    <t>HZS000312.S</t>
  </si>
  <si>
    <t>Stavebno montážne práce náročnejšie, ucelené, obtiažne, rutinné (Tr. 2) v rozsahu menej ako 4 hodimy</t>
  </si>
  <si>
    <t>-51367366</t>
  </si>
  <si>
    <t>230170001</t>
  </si>
  <si>
    <t>Príprava pre skúšku tesnosti DN do - 40</t>
  </si>
  <si>
    <t>1891668210</t>
  </si>
  <si>
    <t>230170011</t>
  </si>
  <si>
    <t>Skúška tesnosti potrubia podľa STN 13 0020 DN do - 40</t>
  </si>
  <si>
    <t>-306184745</t>
  </si>
  <si>
    <t>SO 04 - Kanalizačná prípojka</t>
  </si>
  <si>
    <t xml:space="preserve">    711 - Izolácie proti vode a vlhkosti</t>
  </si>
  <si>
    <t>23-M - Montáže potrubia</t>
  </si>
  <si>
    <t>-1995409088</t>
  </si>
  <si>
    <t>1678566852</t>
  </si>
  <si>
    <t>592726439</t>
  </si>
  <si>
    <t>-928572765</t>
  </si>
  <si>
    <t>972740473</t>
  </si>
  <si>
    <t>1171180663</t>
  </si>
  <si>
    <t>-2087147563</t>
  </si>
  <si>
    <t>1420204680</t>
  </si>
  <si>
    <t>334298428</t>
  </si>
  <si>
    <t>-1564722329</t>
  </si>
  <si>
    <t>871324004</t>
  </si>
  <si>
    <t>Montáž kanalizačného PP potrubia hladkého plnostenného SN 10 DN 160</t>
  </si>
  <si>
    <t>-609731382</t>
  </si>
  <si>
    <t>KGEM160/5SN8</t>
  </si>
  <si>
    <t>Rúra PVC hladký kanalizačný systém dxt 150,6x4,7 mm, vonk. D 160 mm, dĺ. 5 m, SN8</t>
  </si>
  <si>
    <t>-1252996564</t>
  </si>
  <si>
    <t>-261000573</t>
  </si>
  <si>
    <t>877324004</t>
  </si>
  <si>
    <t>Montáž kanalizačného PP kolena DN 160</t>
  </si>
  <si>
    <t>-623851752</t>
  </si>
  <si>
    <t>286540069500</t>
  </si>
  <si>
    <t>Koleno PP, DN 160x15° hladké pre gravitačnú kanalizáciu</t>
  </si>
  <si>
    <t>-1330511622</t>
  </si>
  <si>
    <t>877324126</t>
  </si>
  <si>
    <t>Montáž kanalizačného PP prechodu DN 160</t>
  </si>
  <si>
    <t>-1850888763</t>
  </si>
  <si>
    <t>286510019900</t>
  </si>
  <si>
    <t>Odbočka prípojná sedlová D160</t>
  </si>
  <si>
    <t>1958231955</t>
  </si>
  <si>
    <t>892311000</t>
  </si>
  <si>
    <t>Skúška tesnosti kanalizácie D 150</t>
  </si>
  <si>
    <t>-1788941517</t>
  </si>
  <si>
    <t>892372111.</t>
  </si>
  <si>
    <t>Zabezpečenie koncov kanal. potrubia pri tlakových skúškach DN do 300</t>
  </si>
  <si>
    <t>-1939278928</t>
  </si>
  <si>
    <t>894431132</t>
  </si>
  <si>
    <t>Montáž revíznej šachty z PVC, DN 400/160 (DN šachty/DN potr. ved.), tlak 12,5 t, hl. 1100 do 1500mm</t>
  </si>
  <si>
    <t>-269011991</t>
  </si>
  <si>
    <t>KGDOV40015</t>
  </si>
  <si>
    <t>Plastový poklop s rámom 1,5t pre revízne šachty DN 400 na PVC hladkú kanalizáciu s predĺžením</t>
  </si>
  <si>
    <t>432077201</t>
  </si>
  <si>
    <t>T05D2</t>
  </si>
  <si>
    <t>Teleskopické predĺženie s poklopom plným, do 1,5t pre revízne šachty DN 400 na PVC hladkú kanal. s predĺž.</t>
  </si>
  <si>
    <t>-1934184734</t>
  </si>
  <si>
    <t>KGSGK400/160</t>
  </si>
  <si>
    <t>Priebežné dno DN 400, vtok/vývod 160 pre revízne šachty na PVC hladkú kanalizáciu s predĺžením, PIPELIFE</t>
  </si>
  <si>
    <t>-184142981</t>
  </si>
  <si>
    <t>899721132</t>
  </si>
  <si>
    <t>Označenie kanalizačného potrubia hnedou výstražnou fóliou</t>
  </si>
  <si>
    <t>372350548</t>
  </si>
  <si>
    <t>1030149124</t>
  </si>
  <si>
    <t>711</t>
  </si>
  <si>
    <t>Izolácie proti vode a vlhkosti</t>
  </si>
  <si>
    <t>711774202</t>
  </si>
  <si>
    <t>Zhotovenie detailov spojov+ kanal.pena tesniaca</t>
  </si>
  <si>
    <t>1625677865</t>
  </si>
  <si>
    <t>-326287716</t>
  </si>
  <si>
    <t>SO 05 - Dažďová kanalizáčná prípojka</t>
  </si>
  <si>
    <t>721 - Zdravotech. vnútorná kanalizácia</t>
  </si>
  <si>
    <t>131201101</t>
  </si>
  <si>
    <t>-95922988</t>
  </si>
  <si>
    <t>131201109</t>
  </si>
  <si>
    <t>1665569882</t>
  </si>
  <si>
    <t>-894061499</t>
  </si>
  <si>
    <t>1877490967</t>
  </si>
  <si>
    <t>140710283</t>
  </si>
  <si>
    <t>185</t>
  </si>
  <si>
    <t>-1719575057</t>
  </si>
  <si>
    <t>186</t>
  </si>
  <si>
    <t>-2071019163</t>
  </si>
  <si>
    <t>184</t>
  </si>
  <si>
    <t>-238955388</t>
  </si>
  <si>
    <t>412302307</t>
  </si>
  <si>
    <t>-1334744512</t>
  </si>
  <si>
    <t>1998989071</t>
  </si>
  <si>
    <t>690814969</t>
  </si>
  <si>
    <t>179</t>
  </si>
  <si>
    <t>871264000.S</t>
  </si>
  <si>
    <t>Montáž kanalizačného PP potrubia hladkého plnostenného DN 100</t>
  </si>
  <si>
    <t>-1796440227</t>
  </si>
  <si>
    <t>187</t>
  </si>
  <si>
    <t>KGEM110/2</t>
  </si>
  <si>
    <t>Rúra PVC hladký kanalizačný systém dxt 103,6x3,2 mm, vonk. D 110 mm, dĺ. 2 m, SN4</t>
  </si>
  <si>
    <t>299559934</t>
  </si>
  <si>
    <t>-1455766168</t>
  </si>
  <si>
    <t>189</t>
  </si>
  <si>
    <t>KGEM160/5</t>
  </si>
  <si>
    <t>Rúra PVC hladký kanalizačný systém dxt 152x4,0 mm, vonk. D 160 mm, dĺ. 5 m, SN4</t>
  </si>
  <si>
    <t>-1315385045</t>
  </si>
  <si>
    <t>181</t>
  </si>
  <si>
    <t>877264000.S</t>
  </si>
  <si>
    <t>Montáž kanalizačného PP kolena DN 100</t>
  </si>
  <si>
    <t>981702274</t>
  </si>
  <si>
    <t>286540068700.S</t>
  </si>
  <si>
    <t>Koleno PP, DN 110x45° hladké pre gravitačnú kanalizáciu</t>
  </si>
  <si>
    <t>-1693014649</t>
  </si>
  <si>
    <t>159</t>
  </si>
  <si>
    <t>-1160312331</t>
  </si>
  <si>
    <t>286540069700</t>
  </si>
  <si>
    <t>Koleno PP, DN 160x45° hladké pre gravitačnú kanalizáciu</t>
  </si>
  <si>
    <t>1249599877</t>
  </si>
  <si>
    <t>161</t>
  </si>
  <si>
    <t>877324028</t>
  </si>
  <si>
    <t>Montáž kanalizačnej PP odbočky DN 160</t>
  </si>
  <si>
    <t>2044446946</t>
  </si>
  <si>
    <t>162</t>
  </si>
  <si>
    <t>286540118200</t>
  </si>
  <si>
    <t>Odbočka 45° KG 2000 PP, DN 160/160 hladká pre gravitačnú kanalizáciu</t>
  </si>
  <si>
    <t>-1671440142</t>
  </si>
  <si>
    <t>169</t>
  </si>
  <si>
    <t>894170001</t>
  </si>
  <si>
    <t>Montáž vsakovacích blokov- ELWA,recyklovatelný polypropylén (PP),rozmeru 600x600x600 mm do 10 m3</t>
  </si>
  <si>
    <t>-197346577</t>
  </si>
  <si>
    <t>5624505010</t>
  </si>
  <si>
    <t>Vsakovací blok DB60, 600x600x600mm,</t>
  </si>
  <si>
    <t>2060813705</t>
  </si>
  <si>
    <t>894170031</t>
  </si>
  <si>
    <t>Montáž filtračno-usadzovacej šachty FDN300, DN 300, výška 1000 mm</t>
  </si>
  <si>
    <t>-776293293</t>
  </si>
  <si>
    <t>5624505040</t>
  </si>
  <si>
    <t xml:space="preserve">Filtračno-usadzovacia šachta FDN300, rozmer:  DN300, H=2000mm,</t>
  </si>
  <si>
    <t>-848661194</t>
  </si>
  <si>
    <t>-304269007</t>
  </si>
  <si>
    <t>-1715807417</t>
  </si>
  <si>
    <t>172</t>
  </si>
  <si>
    <t>899721132.S</t>
  </si>
  <si>
    <t>-1954255126</t>
  </si>
  <si>
    <t>1382239567</t>
  </si>
  <si>
    <t>Zdravotech. vnútorná kanalizácia</t>
  </si>
  <si>
    <t>721230006.S</t>
  </si>
  <si>
    <t>Montáž terasového vtoku so zvislým odtokom DN 110</t>
  </si>
  <si>
    <t>-1722076300</t>
  </si>
  <si>
    <t>191</t>
  </si>
  <si>
    <t>286630034500.S</t>
  </si>
  <si>
    <t>Balkónový a terasový vpust, vertikálny odtok DN 110, pevná izolačná príruba, mriežka nerez</t>
  </si>
  <si>
    <t>-2075198125</t>
  </si>
  <si>
    <t>192</t>
  </si>
  <si>
    <t>286630050900.S</t>
  </si>
  <si>
    <t>Predlžovací nadstavec pre terasový vtok D 110 mm, výška 80  mm, PP</t>
  </si>
  <si>
    <t>690940630</t>
  </si>
  <si>
    <t>721242120.S</t>
  </si>
  <si>
    <t>Lapač strešných splavenín plastový univerzálny priamy DN 110</t>
  </si>
  <si>
    <t>14155179</t>
  </si>
  <si>
    <t>721274103.S</t>
  </si>
  <si>
    <t>Ventilačná hlavica strešná plastová DN 100</t>
  </si>
  <si>
    <t>961605649</t>
  </si>
  <si>
    <t>193</t>
  </si>
  <si>
    <t>998721201.S</t>
  </si>
  <si>
    <t>-1285810858</t>
  </si>
  <si>
    <t>194</t>
  </si>
  <si>
    <t>998721294.S</t>
  </si>
  <si>
    <t>Vnútorná kanalizácia, prípl.za presun nad vymedz. najväč. dopr. vzdial. do 1000m</t>
  </si>
  <si>
    <t>-702494204</t>
  </si>
  <si>
    <t>195</t>
  </si>
  <si>
    <t>-549862990</t>
  </si>
  <si>
    <t>711131102.S</t>
  </si>
  <si>
    <t>Zhotovenie geotextílie alebo tkaniny</t>
  </si>
  <si>
    <t>-69664399</t>
  </si>
  <si>
    <t>171</t>
  </si>
  <si>
    <t>5624505073</t>
  </si>
  <si>
    <t>Geotextília profi</t>
  </si>
  <si>
    <t>-1276208053</t>
  </si>
  <si>
    <t>144133873</t>
  </si>
  <si>
    <t>174</t>
  </si>
  <si>
    <t>HZS000112.S</t>
  </si>
  <si>
    <t>1515922831</t>
  </si>
  <si>
    <t>HZS000114.S</t>
  </si>
  <si>
    <t>Vsakovacia skúška, vystavenie protokolu o meraní</t>
  </si>
  <si>
    <t>kp</t>
  </si>
  <si>
    <t>645837777</t>
  </si>
  <si>
    <t>175</t>
  </si>
  <si>
    <t>HZS000213.S</t>
  </si>
  <si>
    <t>Stavebno montážne práce náročné ucelené - odborné, tvorivé remeselné (Tr. 3) v rozsahu viac ako 4 a menej ako 8 hodín</t>
  </si>
  <si>
    <t>1012429406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</si>
</sst>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1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164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5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3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>
      <alignment horizontal="center" vertical="center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styles" Target="styles.xml" /><Relationship Id="rId14" Type="http://schemas.openxmlformats.org/officeDocument/2006/relationships/theme" Target="theme/theme1.xml" /><Relationship Id="rId15" Type="http://schemas.openxmlformats.org/officeDocument/2006/relationships/calcChain" Target="calcChain.xml" /><Relationship Id="rId1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="1" customFormat="1" ht="24.96" customHeight="1">
      <c r="B4" s="18"/>
      <c r="D4" s="19" t="s">
        <v>8</v>
      </c>
      <c r="AR4" s="18"/>
      <c r="AS4" s="20" t="s">
        <v>9</v>
      </c>
      <c r="BE4" s="21" t="s">
        <v>10</v>
      </c>
      <c r="BS4" s="15" t="s">
        <v>11</v>
      </c>
    </row>
    <row r="5" s="1" customFormat="1" ht="12" customHeight="1">
      <c r="B5" s="18"/>
      <c r="D5" s="22" t="s">
        <v>12</v>
      </c>
      <c r="K5" s="23" t="s">
        <v>13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R5" s="18"/>
      <c r="BE5" s="24" t="s">
        <v>14</v>
      </c>
      <c r="BS5" s="15" t="s">
        <v>6</v>
      </c>
    </row>
    <row r="6" s="1" customFormat="1" ht="36.96" customHeight="1">
      <c r="B6" s="18"/>
      <c r="D6" s="25" t="s">
        <v>15</v>
      </c>
      <c r="K6" s="26" t="s">
        <v>16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R6" s="18"/>
      <c r="BE6" s="27"/>
      <c r="BS6" s="15" t="s">
        <v>6</v>
      </c>
    </row>
    <row r="7" s="1" customFormat="1" ht="12" customHeight="1">
      <c r="B7" s="18"/>
      <c r="D7" s="28" t="s">
        <v>17</v>
      </c>
      <c r="K7" s="23" t="s">
        <v>1</v>
      </c>
      <c r="AK7" s="28" t="s">
        <v>18</v>
      </c>
      <c r="AN7" s="23" t="s">
        <v>1</v>
      </c>
      <c r="AR7" s="18"/>
      <c r="BE7" s="27"/>
      <c r="BS7" s="15" t="s">
        <v>6</v>
      </c>
    </row>
    <row r="8" s="1" customFormat="1" ht="12" customHeight="1">
      <c r="B8" s="18"/>
      <c r="D8" s="28" t="s">
        <v>19</v>
      </c>
      <c r="K8" s="23" t="s">
        <v>20</v>
      </c>
      <c r="AK8" s="28" t="s">
        <v>21</v>
      </c>
      <c r="AN8" s="29" t="s">
        <v>22</v>
      </c>
      <c r="AR8" s="18"/>
      <c r="BE8" s="27"/>
      <c r="BS8" s="15" t="s">
        <v>6</v>
      </c>
    </row>
    <row r="9" s="1" customFormat="1" ht="14.4" customHeight="1">
      <c r="B9" s="18"/>
      <c r="AR9" s="18"/>
      <c r="BE9" s="27"/>
      <c r="BS9" s="15" t="s">
        <v>6</v>
      </c>
    </row>
    <row r="10" s="1" customFormat="1" ht="12" customHeight="1">
      <c r="B10" s="18"/>
      <c r="D10" s="28" t="s">
        <v>23</v>
      </c>
      <c r="AK10" s="28" t="s">
        <v>24</v>
      </c>
      <c r="AN10" s="23" t="s">
        <v>1</v>
      </c>
      <c r="AR10" s="18"/>
      <c r="BE10" s="27"/>
      <c r="BS10" s="15" t="s">
        <v>6</v>
      </c>
    </row>
    <row r="11" s="1" customFormat="1" ht="18.48" customHeight="1">
      <c r="B11" s="18"/>
      <c r="E11" s="23" t="s">
        <v>25</v>
      </c>
      <c r="AK11" s="28" t="s">
        <v>26</v>
      </c>
      <c r="AN11" s="23" t="s">
        <v>1</v>
      </c>
      <c r="AR11" s="18"/>
      <c r="BE11" s="27"/>
      <c r="BS11" s="15" t="s">
        <v>6</v>
      </c>
    </row>
    <row r="12" s="1" customFormat="1" ht="6.96" customHeight="1">
      <c r="B12" s="18"/>
      <c r="AR12" s="18"/>
      <c r="BE12" s="27"/>
      <c r="BS12" s="15" t="s">
        <v>6</v>
      </c>
    </row>
    <row r="13" s="1" customFormat="1" ht="12" customHeight="1">
      <c r="B13" s="18"/>
      <c r="D13" s="28" t="s">
        <v>27</v>
      </c>
      <c r="AK13" s="28" t="s">
        <v>24</v>
      </c>
      <c r="AN13" s="30" t="s">
        <v>28</v>
      </c>
      <c r="AR13" s="18"/>
      <c r="BE13" s="27"/>
      <c r="BS13" s="15" t="s">
        <v>6</v>
      </c>
    </row>
    <row r="14">
      <c r="B14" s="18"/>
      <c r="E14" s="30" t="s">
        <v>28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26</v>
      </c>
      <c r="AN14" s="30" t="s">
        <v>28</v>
      </c>
      <c r="AR14" s="18"/>
      <c r="BE14" s="27"/>
      <c r="BS14" s="15" t="s">
        <v>6</v>
      </c>
    </row>
    <row r="15" s="1" customFormat="1" ht="6.96" customHeight="1">
      <c r="B15" s="18"/>
      <c r="AR15" s="18"/>
      <c r="BE15" s="27"/>
      <c r="BS15" s="15" t="s">
        <v>3</v>
      </c>
    </row>
    <row r="16" s="1" customFormat="1" ht="12" customHeight="1">
      <c r="B16" s="18"/>
      <c r="D16" s="28" t="s">
        <v>29</v>
      </c>
      <c r="AK16" s="28" t="s">
        <v>24</v>
      </c>
      <c r="AN16" s="23" t="s">
        <v>1</v>
      </c>
      <c r="AR16" s="18"/>
      <c r="BE16" s="27"/>
      <c r="BS16" s="15" t="s">
        <v>3</v>
      </c>
    </row>
    <row r="17" s="1" customFormat="1" ht="18.48" customHeight="1">
      <c r="B17" s="18"/>
      <c r="E17" s="23" t="s">
        <v>30</v>
      </c>
      <c r="AK17" s="28" t="s">
        <v>26</v>
      </c>
      <c r="AN17" s="23" t="s">
        <v>1</v>
      </c>
      <c r="AR17" s="18"/>
      <c r="BE17" s="27"/>
      <c r="BS17" s="15" t="s">
        <v>31</v>
      </c>
    </row>
    <row r="18" s="1" customFormat="1" ht="6.96" customHeight="1">
      <c r="B18" s="18"/>
      <c r="AR18" s="18"/>
      <c r="BE18" s="27"/>
      <c r="BS18" s="15" t="s">
        <v>6</v>
      </c>
    </row>
    <row r="19" s="1" customFormat="1" ht="12" customHeight="1">
      <c r="B19" s="18"/>
      <c r="D19" s="28" t="s">
        <v>32</v>
      </c>
      <c r="AK19" s="28" t="s">
        <v>24</v>
      </c>
      <c r="AN19" s="23" t="s">
        <v>1</v>
      </c>
      <c r="AR19" s="18"/>
      <c r="BE19" s="27"/>
      <c r="BS19" s="15" t="s">
        <v>6</v>
      </c>
    </row>
    <row r="20" s="1" customFormat="1" ht="18.48" customHeight="1">
      <c r="B20" s="18"/>
      <c r="E20" s="23" t="s">
        <v>20</v>
      </c>
      <c r="AK20" s="28" t="s">
        <v>26</v>
      </c>
      <c r="AN20" s="23" t="s">
        <v>1</v>
      </c>
      <c r="AR20" s="18"/>
      <c r="BE20" s="27"/>
      <c r="BS20" s="15" t="s">
        <v>31</v>
      </c>
    </row>
    <row r="21" s="1" customFormat="1" ht="6.96" customHeight="1">
      <c r="B21" s="18"/>
      <c r="AR21" s="18"/>
      <c r="BE21" s="27"/>
    </row>
    <row r="22" s="1" customFormat="1" ht="12" customHeight="1">
      <c r="B22" s="18"/>
      <c r="D22" s="28" t="s">
        <v>33</v>
      </c>
      <c r="AR22" s="18"/>
      <c r="BE22" s="27"/>
    </row>
    <row r="23" s="1" customFormat="1" ht="16.5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E23" s="27"/>
    </row>
    <row r="24" s="1" customFormat="1" ht="6.96" customHeight="1">
      <c r="B24" s="18"/>
      <c r="AR24" s="18"/>
      <c r="BE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E25" s="27"/>
    </row>
    <row r="26" s="2" customFormat="1" ht="25.92" customHeight="1">
      <c r="A26" s="34"/>
      <c r="B26" s="35"/>
      <c r="C26" s="34"/>
      <c r="D26" s="36" t="s">
        <v>34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4"/>
      <c r="AQ26" s="34"/>
      <c r="AR26" s="35"/>
      <c r="BE26" s="27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7"/>
    </row>
    <row r="28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35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36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37</v>
      </c>
      <c r="AL28" s="39"/>
      <c r="AM28" s="39"/>
      <c r="AN28" s="39"/>
      <c r="AO28" s="39"/>
      <c r="AP28" s="34"/>
      <c r="AQ28" s="34"/>
      <c r="AR28" s="35"/>
      <c r="BE28" s="27"/>
    </row>
    <row r="29" s="3" customFormat="1" ht="14.4" customHeight="1">
      <c r="A29" s="3"/>
      <c r="B29" s="40"/>
      <c r="C29" s="3"/>
      <c r="D29" s="28" t="s">
        <v>38</v>
      </c>
      <c r="E29" s="3"/>
      <c r="F29" s="41" t="s">
        <v>39</v>
      </c>
      <c r="G29" s="3"/>
      <c r="H29" s="3"/>
      <c r="I29" s="3"/>
      <c r="J29" s="3"/>
      <c r="K29" s="3"/>
      <c r="L29" s="42">
        <v>0.20000000000000001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4">
        <f>ROUND(AZ94,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4">
        <f>ROUND(AV94, 2)</f>
        <v>0</v>
      </c>
      <c r="AL29" s="43"/>
      <c r="AM29" s="43"/>
      <c r="AN29" s="43"/>
      <c r="AO29" s="43"/>
      <c r="AP29" s="43"/>
      <c r="AQ29" s="43"/>
      <c r="AR29" s="45"/>
      <c r="AS29" s="43"/>
      <c r="AT29" s="43"/>
      <c r="AU29" s="43"/>
      <c r="AV29" s="43"/>
      <c r="AW29" s="43"/>
      <c r="AX29" s="43"/>
      <c r="AY29" s="43"/>
      <c r="AZ29" s="43"/>
      <c r="BE29" s="46"/>
    </row>
    <row r="30" s="3" customFormat="1" ht="14.4" customHeight="1">
      <c r="A30" s="3"/>
      <c r="B30" s="40"/>
      <c r="C30" s="3"/>
      <c r="D30" s="3"/>
      <c r="E30" s="3"/>
      <c r="F30" s="41" t="s">
        <v>40</v>
      </c>
      <c r="G30" s="3"/>
      <c r="H30" s="3"/>
      <c r="I30" s="3"/>
      <c r="J30" s="3"/>
      <c r="K30" s="3"/>
      <c r="L30" s="42">
        <v>0.20000000000000001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4">
        <f>ROUND(BA94,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4">
        <f>ROUND(AW94, 2)</f>
        <v>0</v>
      </c>
      <c r="AL30" s="43"/>
      <c r="AM30" s="43"/>
      <c r="AN30" s="43"/>
      <c r="AO30" s="43"/>
      <c r="AP30" s="43"/>
      <c r="AQ30" s="43"/>
      <c r="AR30" s="45"/>
      <c r="AS30" s="43"/>
      <c r="AT30" s="43"/>
      <c r="AU30" s="43"/>
      <c r="AV30" s="43"/>
      <c r="AW30" s="43"/>
      <c r="AX30" s="43"/>
      <c r="AY30" s="43"/>
      <c r="AZ30" s="43"/>
      <c r="BE30" s="46"/>
    </row>
    <row r="31" hidden="1" s="3" customFormat="1" ht="14.4" customHeight="1">
      <c r="A31" s="3"/>
      <c r="B31" s="40"/>
      <c r="C31" s="3"/>
      <c r="D31" s="3"/>
      <c r="E31" s="3"/>
      <c r="F31" s="28" t="s">
        <v>41</v>
      </c>
      <c r="G31" s="3"/>
      <c r="H31" s="3"/>
      <c r="I31" s="3"/>
      <c r="J31" s="3"/>
      <c r="K31" s="3"/>
      <c r="L31" s="47">
        <v>0.20000000000000001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8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8">
        <v>0</v>
      </c>
      <c r="AL31" s="3"/>
      <c r="AM31" s="3"/>
      <c r="AN31" s="3"/>
      <c r="AO31" s="3"/>
      <c r="AP31" s="3"/>
      <c r="AQ31" s="3"/>
      <c r="AR31" s="40"/>
      <c r="BE31" s="46"/>
    </row>
    <row r="32" hidden="1" s="3" customFormat="1" ht="14.4" customHeight="1">
      <c r="A32" s="3"/>
      <c r="B32" s="40"/>
      <c r="C32" s="3"/>
      <c r="D32" s="3"/>
      <c r="E32" s="3"/>
      <c r="F32" s="28" t="s">
        <v>42</v>
      </c>
      <c r="G32" s="3"/>
      <c r="H32" s="3"/>
      <c r="I32" s="3"/>
      <c r="J32" s="3"/>
      <c r="K32" s="3"/>
      <c r="L32" s="47">
        <v>0.20000000000000001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8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8">
        <v>0</v>
      </c>
      <c r="AL32" s="3"/>
      <c r="AM32" s="3"/>
      <c r="AN32" s="3"/>
      <c r="AO32" s="3"/>
      <c r="AP32" s="3"/>
      <c r="AQ32" s="3"/>
      <c r="AR32" s="40"/>
      <c r="BE32" s="46"/>
    </row>
    <row r="33" hidden="1" s="3" customFormat="1" ht="14.4" customHeight="1">
      <c r="A33" s="3"/>
      <c r="B33" s="40"/>
      <c r="C33" s="3"/>
      <c r="D33" s="3"/>
      <c r="E33" s="3"/>
      <c r="F33" s="41" t="s">
        <v>43</v>
      </c>
      <c r="G33" s="3"/>
      <c r="H33" s="3"/>
      <c r="I33" s="3"/>
      <c r="J33" s="3"/>
      <c r="K33" s="3"/>
      <c r="L33" s="42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4">
        <f>ROUND(BD94,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4">
        <v>0</v>
      </c>
      <c r="AL33" s="43"/>
      <c r="AM33" s="43"/>
      <c r="AN33" s="43"/>
      <c r="AO33" s="43"/>
      <c r="AP33" s="43"/>
      <c r="AQ33" s="43"/>
      <c r="AR33" s="45"/>
      <c r="AS33" s="43"/>
      <c r="AT33" s="43"/>
      <c r="AU33" s="43"/>
      <c r="AV33" s="43"/>
      <c r="AW33" s="43"/>
      <c r="AX33" s="43"/>
      <c r="AY33" s="43"/>
      <c r="AZ33" s="43"/>
      <c r="BE33" s="46"/>
    </row>
    <row r="34" s="2" customFormat="1" ht="6.96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27"/>
    </row>
    <row r="35" s="2" customFormat="1" ht="25.92" customHeight="1">
      <c r="A35" s="34"/>
      <c r="B35" s="35"/>
      <c r="C35" s="49"/>
      <c r="D35" s="50" t="s">
        <v>44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45</v>
      </c>
      <c r="U35" s="51"/>
      <c r="V35" s="51"/>
      <c r="W35" s="51"/>
      <c r="X35" s="53" t="s">
        <v>46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35"/>
      <c r="B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="2" customFormat="1" ht="14.4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4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6"/>
      <c r="D49" s="57" t="s">
        <v>47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48</v>
      </c>
      <c r="AI49" s="58"/>
      <c r="AJ49" s="58"/>
      <c r="AK49" s="58"/>
      <c r="AL49" s="58"/>
      <c r="AM49" s="58"/>
      <c r="AN49" s="58"/>
      <c r="AO49" s="58"/>
      <c r="AR49" s="56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4"/>
      <c r="B60" s="35"/>
      <c r="C60" s="34"/>
      <c r="D60" s="59" t="s">
        <v>49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9" t="s">
        <v>50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9" t="s">
        <v>49</v>
      </c>
      <c r="AI60" s="37"/>
      <c r="AJ60" s="37"/>
      <c r="AK60" s="37"/>
      <c r="AL60" s="37"/>
      <c r="AM60" s="59" t="s">
        <v>50</v>
      </c>
      <c r="AN60" s="37"/>
      <c r="AO60" s="37"/>
      <c r="AP60" s="34"/>
      <c r="AQ60" s="34"/>
      <c r="AR60" s="35"/>
      <c r="BE60" s="34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4"/>
      <c r="B64" s="35"/>
      <c r="C64" s="34"/>
      <c r="D64" s="57" t="s">
        <v>51</v>
      </c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57" t="s">
        <v>52</v>
      </c>
      <c r="AI64" s="60"/>
      <c r="AJ64" s="60"/>
      <c r="AK64" s="60"/>
      <c r="AL64" s="60"/>
      <c r="AM64" s="60"/>
      <c r="AN64" s="60"/>
      <c r="AO64" s="60"/>
      <c r="AP64" s="34"/>
      <c r="AQ64" s="34"/>
      <c r="AR64" s="35"/>
      <c r="BE64" s="34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4"/>
      <c r="B75" s="35"/>
      <c r="C75" s="34"/>
      <c r="D75" s="59" t="s">
        <v>49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9" t="s">
        <v>50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9" t="s">
        <v>49</v>
      </c>
      <c r="AI75" s="37"/>
      <c r="AJ75" s="37"/>
      <c r="AK75" s="37"/>
      <c r="AL75" s="37"/>
      <c r="AM75" s="59" t="s">
        <v>50</v>
      </c>
      <c r="AN75" s="37"/>
      <c r="AO75" s="37"/>
      <c r="AP75" s="34"/>
      <c r="AQ75" s="34"/>
      <c r="AR75" s="35"/>
      <c r="BE75" s="34"/>
    </row>
    <row r="76" s="2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4"/>
    </row>
    <row r="77" s="2" customFormat="1" ht="6.96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35"/>
      <c r="B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35"/>
      <c r="BE81" s="34"/>
    </row>
    <row r="82" s="2" customFormat="1" ht="24.96" customHeight="1">
      <c r="A82" s="34"/>
      <c r="B82" s="35"/>
      <c r="C82" s="19" t="s">
        <v>53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4"/>
    </row>
    <row r="84" s="4" customFormat="1" ht="12" customHeight="1">
      <c r="A84" s="4"/>
      <c r="B84" s="65"/>
      <c r="C84" s="28" t="s">
        <v>12</v>
      </c>
      <c r="D84" s="4"/>
      <c r="E84" s="4"/>
      <c r="F84" s="4"/>
      <c r="G84" s="4"/>
      <c r="H84" s="4"/>
      <c r="I84" s="4"/>
      <c r="J84" s="4"/>
      <c r="K84" s="4"/>
      <c r="L84" s="4" t="str">
        <f>K5</f>
        <v>M843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5"/>
      <c r="BE84" s="4"/>
    </row>
    <row r="85" s="5" customFormat="1" ht="36.96" customHeight="1">
      <c r="A85" s="5"/>
      <c r="B85" s="66"/>
      <c r="C85" s="67" t="s">
        <v>15</v>
      </c>
      <c r="D85" s="5"/>
      <c r="E85" s="5"/>
      <c r="F85" s="5"/>
      <c r="G85" s="5"/>
      <c r="H85" s="5"/>
      <c r="I85" s="5"/>
      <c r="J85" s="5"/>
      <c r="K85" s="5"/>
      <c r="L85" s="68" t="str">
        <f>K6</f>
        <v>Komunitné centrum Svidník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6"/>
      <c r="BE85" s="5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4"/>
    </row>
    <row r="87" s="2" customFormat="1" ht="12" customHeight="1">
      <c r="A87" s="34"/>
      <c r="B87" s="35"/>
      <c r="C87" s="28" t="s">
        <v>19</v>
      </c>
      <c r="D87" s="34"/>
      <c r="E87" s="34"/>
      <c r="F87" s="34"/>
      <c r="G87" s="34"/>
      <c r="H87" s="34"/>
      <c r="I87" s="34"/>
      <c r="J87" s="34"/>
      <c r="K87" s="34"/>
      <c r="L87" s="69" t="str">
        <f>IF(K8="","",K8)</f>
        <v xml:space="preserve"> 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21</v>
      </c>
      <c r="AJ87" s="34"/>
      <c r="AK87" s="34"/>
      <c r="AL87" s="34"/>
      <c r="AM87" s="70" t="str">
        <f>IF(AN8= "","",AN8)</f>
        <v>12. 1. 2023</v>
      </c>
      <c r="AN87" s="70"/>
      <c r="AO87" s="34"/>
      <c r="AP87" s="34"/>
      <c r="AQ87" s="34"/>
      <c r="AR87" s="35"/>
      <c r="B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4"/>
    </row>
    <row r="89" s="2" customFormat="1" ht="15.15" customHeight="1">
      <c r="A89" s="34"/>
      <c r="B89" s="35"/>
      <c r="C89" s="28" t="s">
        <v>23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>Mesto Svidník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29</v>
      </c>
      <c r="AJ89" s="34"/>
      <c r="AK89" s="34"/>
      <c r="AL89" s="34"/>
      <c r="AM89" s="71" t="str">
        <f>IF(E17="","",E17)</f>
        <v>Ing. Jozef Špirko</v>
      </c>
      <c r="AN89" s="4"/>
      <c r="AO89" s="4"/>
      <c r="AP89" s="4"/>
      <c r="AQ89" s="34"/>
      <c r="AR89" s="35"/>
      <c r="AS89" s="72" t="s">
        <v>54</v>
      </c>
      <c r="AT89" s="73"/>
      <c r="AU89" s="74"/>
      <c r="AV89" s="74"/>
      <c r="AW89" s="74"/>
      <c r="AX89" s="74"/>
      <c r="AY89" s="74"/>
      <c r="AZ89" s="74"/>
      <c r="BA89" s="74"/>
      <c r="BB89" s="74"/>
      <c r="BC89" s="74"/>
      <c r="BD89" s="75"/>
      <c r="BE89" s="34"/>
    </row>
    <row r="90" s="2" customFormat="1" ht="15.15" customHeight="1">
      <c r="A90" s="34"/>
      <c r="B90" s="35"/>
      <c r="C90" s="28" t="s">
        <v>27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32</v>
      </c>
      <c r="AJ90" s="34"/>
      <c r="AK90" s="34"/>
      <c r="AL90" s="34"/>
      <c r="AM90" s="71" t="str">
        <f>IF(E20="","",E20)</f>
        <v xml:space="preserve"> </v>
      </c>
      <c r="AN90" s="4"/>
      <c r="AO90" s="4"/>
      <c r="AP90" s="4"/>
      <c r="AQ90" s="34"/>
      <c r="AR90" s="35"/>
      <c r="AS90" s="76"/>
      <c r="AT90" s="77"/>
      <c r="AU90" s="78"/>
      <c r="AV90" s="78"/>
      <c r="AW90" s="78"/>
      <c r="AX90" s="78"/>
      <c r="AY90" s="78"/>
      <c r="AZ90" s="78"/>
      <c r="BA90" s="78"/>
      <c r="BB90" s="78"/>
      <c r="BC90" s="78"/>
      <c r="BD90" s="79"/>
      <c r="BE90" s="34"/>
    </row>
    <row r="91" s="2" customFormat="1" ht="10.8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76"/>
      <c r="AT91" s="77"/>
      <c r="AU91" s="78"/>
      <c r="AV91" s="78"/>
      <c r="AW91" s="78"/>
      <c r="AX91" s="78"/>
      <c r="AY91" s="78"/>
      <c r="AZ91" s="78"/>
      <c r="BA91" s="78"/>
      <c r="BB91" s="78"/>
      <c r="BC91" s="78"/>
      <c r="BD91" s="79"/>
      <c r="BE91" s="34"/>
    </row>
    <row r="92" s="2" customFormat="1" ht="29.28" customHeight="1">
      <c r="A92" s="34"/>
      <c r="B92" s="35"/>
      <c r="C92" s="80" t="s">
        <v>55</v>
      </c>
      <c r="D92" s="81"/>
      <c r="E92" s="81"/>
      <c r="F92" s="81"/>
      <c r="G92" s="81"/>
      <c r="H92" s="82"/>
      <c r="I92" s="83" t="s">
        <v>56</v>
      </c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4" t="s">
        <v>57</v>
      </c>
      <c r="AH92" s="81"/>
      <c r="AI92" s="81"/>
      <c r="AJ92" s="81"/>
      <c r="AK92" s="81"/>
      <c r="AL92" s="81"/>
      <c r="AM92" s="81"/>
      <c r="AN92" s="83" t="s">
        <v>58</v>
      </c>
      <c r="AO92" s="81"/>
      <c r="AP92" s="85"/>
      <c r="AQ92" s="86" t="s">
        <v>59</v>
      </c>
      <c r="AR92" s="35"/>
      <c r="AS92" s="87" t="s">
        <v>60</v>
      </c>
      <c r="AT92" s="88" t="s">
        <v>61</v>
      </c>
      <c r="AU92" s="88" t="s">
        <v>62</v>
      </c>
      <c r="AV92" s="88" t="s">
        <v>63</v>
      </c>
      <c r="AW92" s="88" t="s">
        <v>64</v>
      </c>
      <c r="AX92" s="88" t="s">
        <v>65</v>
      </c>
      <c r="AY92" s="88" t="s">
        <v>66</v>
      </c>
      <c r="AZ92" s="88" t="s">
        <v>67</v>
      </c>
      <c r="BA92" s="88" t="s">
        <v>68</v>
      </c>
      <c r="BB92" s="88" t="s">
        <v>69</v>
      </c>
      <c r="BC92" s="88" t="s">
        <v>70</v>
      </c>
      <c r="BD92" s="89" t="s">
        <v>71</v>
      </c>
      <c r="BE92" s="34"/>
    </row>
    <row r="93" s="2" customFormat="1" ht="10.8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90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2"/>
      <c r="BE93" s="34"/>
    </row>
    <row r="94" s="6" customFormat="1" ht="32.4" customHeight="1">
      <c r="A94" s="6"/>
      <c r="B94" s="93"/>
      <c r="C94" s="94" t="s">
        <v>72</v>
      </c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6">
        <f>ROUND(AG95+SUM(AG103:AG106),2)</f>
        <v>0</v>
      </c>
      <c r="AH94" s="96"/>
      <c r="AI94" s="96"/>
      <c r="AJ94" s="96"/>
      <c r="AK94" s="96"/>
      <c r="AL94" s="96"/>
      <c r="AM94" s="96"/>
      <c r="AN94" s="97">
        <f>SUM(AG94,AT94)</f>
        <v>0</v>
      </c>
      <c r="AO94" s="97"/>
      <c r="AP94" s="97"/>
      <c r="AQ94" s="98" t="s">
        <v>1</v>
      </c>
      <c r="AR94" s="93"/>
      <c r="AS94" s="99">
        <f>ROUND(AS95+SUM(AS103:AS106),2)</f>
        <v>0</v>
      </c>
      <c r="AT94" s="100">
        <f>ROUND(SUM(AV94:AW94),2)</f>
        <v>0</v>
      </c>
      <c r="AU94" s="101">
        <f>ROUND(AU95+SUM(AU103:AU106),5)</f>
        <v>0</v>
      </c>
      <c r="AV94" s="100">
        <f>ROUND(AZ94*L29,2)</f>
        <v>0</v>
      </c>
      <c r="AW94" s="100">
        <f>ROUND(BA94*L30,2)</f>
        <v>0</v>
      </c>
      <c r="AX94" s="100">
        <f>ROUND(BB94*L29,2)</f>
        <v>0</v>
      </c>
      <c r="AY94" s="100">
        <f>ROUND(BC94*L30,2)</f>
        <v>0</v>
      </c>
      <c r="AZ94" s="100">
        <f>ROUND(AZ95+SUM(AZ103:AZ106),2)</f>
        <v>0</v>
      </c>
      <c r="BA94" s="100">
        <f>ROUND(BA95+SUM(BA103:BA106),2)</f>
        <v>0</v>
      </c>
      <c r="BB94" s="100">
        <f>ROUND(BB95+SUM(BB103:BB106),2)</f>
        <v>0</v>
      </c>
      <c r="BC94" s="100">
        <f>ROUND(BC95+SUM(BC103:BC106),2)</f>
        <v>0</v>
      </c>
      <c r="BD94" s="102">
        <f>ROUND(BD95+SUM(BD103:BD106),2)</f>
        <v>0</v>
      </c>
      <c r="BE94" s="6"/>
      <c r="BS94" s="103" t="s">
        <v>73</v>
      </c>
      <c r="BT94" s="103" t="s">
        <v>74</v>
      </c>
      <c r="BU94" s="104" t="s">
        <v>75</v>
      </c>
      <c r="BV94" s="103" t="s">
        <v>76</v>
      </c>
      <c r="BW94" s="103" t="s">
        <v>4</v>
      </c>
      <c r="BX94" s="103" t="s">
        <v>77</v>
      </c>
      <c r="CL94" s="103" t="s">
        <v>1</v>
      </c>
    </row>
    <row r="95" s="7" customFormat="1" ht="16.5" customHeight="1">
      <c r="A95" s="7"/>
      <c r="B95" s="105"/>
      <c r="C95" s="106"/>
      <c r="D95" s="107" t="s">
        <v>78</v>
      </c>
      <c r="E95" s="107"/>
      <c r="F95" s="107"/>
      <c r="G95" s="107"/>
      <c r="H95" s="107"/>
      <c r="I95" s="108"/>
      <c r="J95" s="107" t="s">
        <v>79</v>
      </c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9">
        <f>ROUND(SUM(AG96:AG102),2)</f>
        <v>0</v>
      </c>
      <c r="AH95" s="108"/>
      <c r="AI95" s="108"/>
      <c r="AJ95" s="108"/>
      <c r="AK95" s="108"/>
      <c r="AL95" s="108"/>
      <c r="AM95" s="108"/>
      <c r="AN95" s="110">
        <f>SUM(AG95,AT95)</f>
        <v>0</v>
      </c>
      <c r="AO95" s="108"/>
      <c r="AP95" s="108"/>
      <c r="AQ95" s="111" t="s">
        <v>80</v>
      </c>
      <c r="AR95" s="105"/>
      <c r="AS95" s="112">
        <f>ROUND(SUM(AS96:AS102),2)</f>
        <v>0</v>
      </c>
      <c r="AT95" s="113">
        <f>ROUND(SUM(AV95:AW95),2)</f>
        <v>0</v>
      </c>
      <c r="AU95" s="114">
        <f>ROUND(SUM(AU96:AU102),5)</f>
        <v>0</v>
      </c>
      <c r="AV95" s="113">
        <f>ROUND(AZ95*L29,2)</f>
        <v>0</v>
      </c>
      <c r="AW95" s="113">
        <f>ROUND(BA95*L30,2)</f>
        <v>0</v>
      </c>
      <c r="AX95" s="113">
        <f>ROUND(BB95*L29,2)</f>
        <v>0</v>
      </c>
      <c r="AY95" s="113">
        <f>ROUND(BC95*L30,2)</f>
        <v>0</v>
      </c>
      <c r="AZ95" s="113">
        <f>ROUND(SUM(AZ96:AZ102),2)</f>
        <v>0</v>
      </c>
      <c r="BA95" s="113">
        <f>ROUND(SUM(BA96:BA102),2)</f>
        <v>0</v>
      </c>
      <c r="BB95" s="113">
        <f>ROUND(SUM(BB96:BB102),2)</f>
        <v>0</v>
      </c>
      <c r="BC95" s="113">
        <f>ROUND(SUM(BC96:BC102),2)</f>
        <v>0</v>
      </c>
      <c r="BD95" s="115">
        <f>ROUND(SUM(BD96:BD102),2)</f>
        <v>0</v>
      </c>
      <c r="BE95" s="7"/>
      <c r="BS95" s="116" t="s">
        <v>73</v>
      </c>
      <c r="BT95" s="116" t="s">
        <v>81</v>
      </c>
      <c r="BU95" s="116" t="s">
        <v>75</v>
      </c>
      <c r="BV95" s="116" t="s">
        <v>76</v>
      </c>
      <c r="BW95" s="116" t="s">
        <v>82</v>
      </c>
      <c r="BX95" s="116" t="s">
        <v>4</v>
      </c>
      <c r="CL95" s="116" t="s">
        <v>1</v>
      </c>
      <c r="CM95" s="116" t="s">
        <v>74</v>
      </c>
    </row>
    <row r="96" s="4" customFormat="1" ht="16.5" customHeight="1">
      <c r="A96" s="117" t="s">
        <v>83</v>
      </c>
      <c r="B96" s="65"/>
      <c r="C96" s="10"/>
      <c r="D96" s="10"/>
      <c r="E96" s="118" t="s">
        <v>84</v>
      </c>
      <c r="F96" s="118"/>
      <c r="G96" s="118"/>
      <c r="H96" s="118"/>
      <c r="I96" s="118"/>
      <c r="J96" s="10"/>
      <c r="K96" s="118" t="s">
        <v>85</v>
      </c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118"/>
      <c r="AA96" s="118"/>
      <c r="AB96" s="118"/>
      <c r="AC96" s="118"/>
      <c r="AD96" s="118"/>
      <c r="AE96" s="118"/>
      <c r="AF96" s="118"/>
      <c r="AG96" s="119">
        <f>'01 - Stavebná časť'!J32</f>
        <v>0</v>
      </c>
      <c r="AH96" s="10"/>
      <c r="AI96" s="10"/>
      <c r="AJ96" s="10"/>
      <c r="AK96" s="10"/>
      <c r="AL96" s="10"/>
      <c r="AM96" s="10"/>
      <c r="AN96" s="119">
        <f>SUM(AG96,AT96)</f>
        <v>0</v>
      </c>
      <c r="AO96" s="10"/>
      <c r="AP96" s="10"/>
      <c r="AQ96" s="120" t="s">
        <v>86</v>
      </c>
      <c r="AR96" s="65"/>
      <c r="AS96" s="121">
        <v>0</v>
      </c>
      <c r="AT96" s="122">
        <f>ROUND(SUM(AV96:AW96),2)</f>
        <v>0</v>
      </c>
      <c r="AU96" s="123">
        <f>'01 - Stavebná časť'!P141</f>
        <v>0</v>
      </c>
      <c r="AV96" s="122">
        <f>'01 - Stavebná časť'!J35</f>
        <v>0</v>
      </c>
      <c r="AW96" s="122">
        <f>'01 - Stavebná časť'!J36</f>
        <v>0</v>
      </c>
      <c r="AX96" s="122">
        <f>'01 - Stavebná časť'!J37</f>
        <v>0</v>
      </c>
      <c r="AY96" s="122">
        <f>'01 - Stavebná časť'!J38</f>
        <v>0</v>
      </c>
      <c r="AZ96" s="122">
        <f>'01 - Stavebná časť'!F35</f>
        <v>0</v>
      </c>
      <c r="BA96" s="122">
        <f>'01 - Stavebná časť'!F36</f>
        <v>0</v>
      </c>
      <c r="BB96" s="122">
        <f>'01 - Stavebná časť'!F37</f>
        <v>0</v>
      </c>
      <c r="BC96" s="122">
        <f>'01 - Stavebná časť'!F38</f>
        <v>0</v>
      </c>
      <c r="BD96" s="124">
        <f>'01 - Stavebná časť'!F39</f>
        <v>0</v>
      </c>
      <c r="BE96" s="4"/>
      <c r="BT96" s="23" t="s">
        <v>87</v>
      </c>
      <c r="BV96" s="23" t="s">
        <v>76</v>
      </c>
      <c r="BW96" s="23" t="s">
        <v>88</v>
      </c>
      <c r="BX96" s="23" t="s">
        <v>82</v>
      </c>
      <c r="CL96" s="23" t="s">
        <v>1</v>
      </c>
    </row>
    <row r="97" s="4" customFormat="1" ht="16.5" customHeight="1">
      <c r="A97" s="117" t="s">
        <v>83</v>
      </c>
      <c r="B97" s="65"/>
      <c r="C97" s="10"/>
      <c r="D97" s="10"/>
      <c r="E97" s="118" t="s">
        <v>89</v>
      </c>
      <c r="F97" s="118"/>
      <c r="G97" s="118"/>
      <c r="H97" s="118"/>
      <c r="I97" s="118"/>
      <c r="J97" s="10"/>
      <c r="K97" s="118" t="s">
        <v>90</v>
      </c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19">
        <f>'02 - Zdravotechnika'!J32</f>
        <v>0</v>
      </c>
      <c r="AH97" s="10"/>
      <c r="AI97" s="10"/>
      <c r="AJ97" s="10"/>
      <c r="AK97" s="10"/>
      <c r="AL97" s="10"/>
      <c r="AM97" s="10"/>
      <c r="AN97" s="119">
        <f>SUM(AG97,AT97)</f>
        <v>0</v>
      </c>
      <c r="AO97" s="10"/>
      <c r="AP97" s="10"/>
      <c r="AQ97" s="120" t="s">
        <v>86</v>
      </c>
      <c r="AR97" s="65"/>
      <c r="AS97" s="121">
        <v>0</v>
      </c>
      <c r="AT97" s="122">
        <f>ROUND(SUM(AV97:AW97),2)</f>
        <v>0</v>
      </c>
      <c r="AU97" s="123">
        <f>'02 - Zdravotechnika'!P128</f>
        <v>0</v>
      </c>
      <c r="AV97" s="122">
        <f>'02 - Zdravotechnika'!J35</f>
        <v>0</v>
      </c>
      <c r="AW97" s="122">
        <f>'02 - Zdravotechnika'!J36</f>
        <v>0</v>
      </c>
      <c r="AX97" s="122">
        <f>'02 - Zdravotechnika'!J37</f>
        <v>0</v>
      </c>
      <c r="AY97" s="122">
        <f>'02 - Zdravotechnika'!J38</f>
        <v>0</v>
      </c>
      <c r="AZ97" s="122">
        <f>'02 - Zdravotechnika'!F35</f>
        <v>0</v>
      </c>
      <c r="BA97" s="122">
        <f>'02 - Zdravotechnika'!F36</f>
        <v>0</v>
      </c>
      <c r="BB97" s="122">
        <f>'02 - Zdravotechnika'!F37</f>
        <v>0</v>
      </c>
      <c r="BC97" s="122">
        <f>'02 - Zdravotechnika'!F38</f>
        <v>0</v>
      </c>
      <c r="BD97" s="124">
        <f>'02 - Zdravotechnika'!F39</f>
        <v>0</v>
      </c>
      <c r="BE97" s="4"/>
      <c r="BT97" s="23" t="s">
        <v>87</v>
      </c>
      <c r="BV97" s="23" t="s">
        <v>76</v>
      </c>
      <c r="BW97" s="23" t="s">
        <v>91</v>
      </c>
      <c r="BX97" s="23" t="s">
        <v>82</v>
      </c>
      <c r="CL97" s="23" t="s">
        <v>1</v>
      </c>
    </row>
    <row r="98" s="4" customFormat="1" ht="16.5" customHeight="1">
      <c r="A98" s="117" t="s">
        <v>83</v>
      </c>
      <c r="B98" s="65"/>
      <c r="C98" s="10"/>
      <c r="D98" s="10"/>
      <c r="E98" s="118" t="s">
        <v>92</v>
      </c>
      <c r="F98" s="118"/>
      <c r="G98" s="118"/>
      <c r="H98" s="118"/>
      <c r="I98" s="118"/>
      <c r="J98" s="10"/>
      <c r="K98" s="118" t="s">
        <v>93</v>
      </c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  <c r="AA98" s="118"/>
      <c r="AB98" s="118"/>
      <c r="AC98" s="118"/>
      <c r="AD98" s="118"/>
      <c r="AE98" s="118"/>
      <c r="AF98" s="118"/>
      <c r="AG98" s="119">
        <f>'03 - Rozvody vody, kanali...'!J32</f>
        <v>0</v>
      </c>
      <c r="AH98" s="10"/>
      <c r="AI98" s="10"/>
      <c r="AJ98" s="10"/>
      <c r="AK98" s="10"/>
      <c r="AL98" s="10"/>
      <c r="AM98" s="10"/>
      <c r="AN98" s="119">
        <f>SUM(AG98,AT98)</f>
        <v>0</v>
      </c>
      <c r="AO98" s="10"/>
      <c r="AP98" s="10"/>
      <c r="AQ98" s="120" t="s">
        <v>86</v>
      </c>
      <c r="AR98" s="65"/>
      <c r="AS98" s="121">
        <v>0</v>
      </c>
      <c r="AT98" s="122">
        <f>ROUND(SUM(AV98:AW98),2)</f>
        <v>0</v>
      </c>
      <c r="AU98" s="123">
        <f>'03 - Rozvody vody, kanali...'!P129</f>
        <v>0</v>
      </c>
      <c r="AV98" s="122">
        <f>'03 - Rozvody vody, kanali...'!J35</f>
        <v>0</v>
      </c>
      <c r="AW98" s="122">
        <f>'03 - Rozvody vody, kanali...'!J36</f>
        <v>0</v>
      </c>
      <c r="AX98" s="122">
        <f>'03 - Rozvody vody, kanali...'!J37</f>
        <v>0</v>
      </c>
      <c r="AY98" s="122">
        <f>'03 - Rozvody vody, kanali...'!J38</f>
        <v>0</v>
      </c>
      <c r="AZ98" s="122">
        <f>'03 - Rozvody vody, kanali...'!F35</f>
        <v>0</v>
      </c>
      <c r="BA98" s="122">
        <f>'03 - Rozvody vody, kanali...'!F36</f>
        <v>0</v>
      </c>
      <c r="BB98" s="122">
        <f>'03 - Rozvody vody, kanali...'!F37</f>
        <v>0</v>
      </c>
      <c r="BC98" s="122">
        <f>'03 - Rozvody vody, kanali...'!F38</f>
        <v>0</v>
      </c>
      <c r="BD98" s="124">
        <f>'03 - Rozvody vody, kanali...'!F39</f>
        <v>0</v>
      </c>
      <c r="BE98" s="4"/>
      <c r="BT98" s="23" t="s">
        <v>87</v>
      </c>
      <c r="BV98" s="23" t="s">
        <v>76</v>
      </c>
      <c r="BW98" s="23" t="s">
        <v>94</v>
      </c>
      <c r="BX98" s="23" t="s">
        <v>82</v>
      </c>
      <c r="CL98" s="23" t="s">
        <v>1</v>
      </c>
    </row>
    <row r="99" s="4" customFormat="1" ht="16.5" customHeight="1">
      <c r="A99" s="117" t="s">
        <v>83</v>
      </c>
      <c r="B99" s="65"/>
      <c r="C99" s="10"/>
      <c r="D99" s="10"/>
      <c r="E99" s="118" t="s">
        <v>95</v>
      </c>
      <c r="F99" s="118"/>
      <c r="G99" s="118"/>
      <c r="H99" s="118"/>
      <c r="I99" s="118"/>
      <c r="J99" s="10"/>
      <c r="K99" s="118" t="s">
        <v>96</v>
      </c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19">
        <f>'04 - Vykurovanie'!J32</f>
        <v>0</v>
      </c>
      <c r="AH99" s="10"/>
      <c r="AI99" s="10"/>
      <c r="AJ99" s="10"/>
      <c r="AK99" s="10"/>
      <c r="AL99" s="10"/>
      <c r="AM99" s="10"/>
      <c r="AN99" s="119">
        <f>SUM(AG99,AT99)</f>
        <v>0</v>
      </c>
      <c r="AO99" s="10"/>
      <c r="AP99" s="10"/>
      <c r="AQ99" s="120" t="s">
        <v>86</v>
      </c>
      <c r="AR99" s="65"/>
      <c r="AS99" s="121">
        <v>0</v>
      </c>
      <c r="AT99" s="122">
        <f>ROUND(SUM(AV99:AW99),2)</f>
        <v>0</v>
      </c>
      <c r="AU99" s="123">
        <f>'04 - Vykurovanie'!P130</f>
        <v>0</v>
      </c>
      <c r="AV99" s="122">
        <f>'04 - Vykurovanie'!J35</f>
        <v>0</v>
      </c>
      <c r="AW99" s="122">
        <f>'04 - Vykurovanie'!J36</f>
        <v>0</v>
      </c>
      <c r="AX99" s="122">
        <f>'04 - Vykurovanie'!J37</f>
        <v>0</v>
      </c>
      <c r="AY99" s="122">
        <f>'04 - Vykurovanie'!J38</f>
        <v>0</v>
      </c>
      <c r="AZ99" s="122">
        <f>'04 - Vykurovanie'!F35</f>
        <v>0</v>
      </c>
      <c r="BA99" s="122">
        <f>'04 - Vykurovanie'!F36</f>
        <v>0</v>
      </c>
      <c r="BB99" s="122">
        <f>'04 - Vykurovanie'!F37</f>
        <v>0</v>
      </c>
      <c r="BC99" s="122">
        <f>'04 - Vykurovanie'!F38</f>
        <v>0</v>
      </c>
      <c r="BD99" s="124">
        <f>'04 - Vykurovanie'!F39</f>
        <v>0</v>
      </c>
      <c r="BE99" s="4"/>
      <c r="BT99" s="23" t="s">
        <v>87</v>
      </c>
      <c r="BV99" s="23" t="s">
        <v>76</v>
      </c>
      <c r="BW99" s="23" t="s">
        <v>97</v>
      </c>
      <c r="BX99" s="23" t="s">
        <v>82</v>
      </c>
      <c r="CL99" s="23" t="s">
        <v>1</v>
      </c>
    </row>
    <row r="100" s="4" customFormat="1" ht="16.5" customHeight="1">
      <c r="A100" s="117" t="s">
        <v>83</v>
      </c>
      <c r="B100" s="65"/>
      <c r="C100" s="10"/>
      <c r="D100" s="10"/>
      <c r="E100" s="118" t="s">
        <v>98</v>
      </c>
      <c r="F100" s="118"/>
      <c r="G100" s="118"/>
      <c r="H100" s="118"/>
      <c r="I100" s="118"/>
      <c r="J100" s="10"/>
      <c r="K100" s="118" t="s">
        <v>99</v>
      </c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18"/>
      <c r="AF100" s="118"/>
      <c r="AG100" s="119">
        <f>'05 - UK - Kotolňa'!J32</f>
        <v>0</v>
      </c>
      <c r="AH100" s="10"/>
      <c r="AI100" s="10"/>
      <c r="AJ100" s="10"/>
      <c r="AK100" s="10"/>
      <c r="AL100" s="10"/>
      <c r="AM100" s="10"/>
      <c r="AN100" s="119">
        <f>SUM(AG100,AT100)</f>
        <v>0</v>
      </c>
      <c r="AO100" s="10"/>
      <c r="AP100" s="10"/>
      <c r="AQ100" s="120" t="s">
        <v>86</v>
      </c>
      <c r="AR100" s="65"/>
      <c r="AS100" s="121">
        <v>0</v>
      </c>
      <c r="AT100" s="122">
        <f>ROUND(SUM(AV100:AW100),2)</f>
        <v>0</v>
      </c>
      <c r="AU100" s="123">
        <f>'05 - UK - Kotolňa'!P130</f>
        <v>0</v>
      </c>
      <c r="AV100" s="122">
        <f>'05 - UK - Kotolňa'!J35</f>
        <v>0</v>
      </c>
      <c r="AW100" s="122">
        <f>'05 - UK - Kotolňa'!J36</f>
        <v>0</v>
      </c>
      <c r="AX100" s="122">
        <f>'05 - UK - Kotolňa'!J37</f>
        <v>0</v>
      </c>
      <c r="AY100" s="122">
        <f>'05 - UK - Kotolňa'!J38</f>
        <v>0</v>
      </c>
      <c r="AZ100" s="122">
        <f>'05 - UK - Kotolňa'!F35</f>
        <v>0</v>
      </c>
      <c r="BA100" s="122">
        <f>'05 - UK - Kotolňa'!F36</f>
        <v>0</v>
      </c>
      <c r="BB100" s="122">
        <f>'05 - UK - Kotolňa'!F37</f>
        <v>0</v>
      </c>
      <c r="BC100" s="122">
        <f>'05 - UK - Kotolňa'!F38</f>
        <v>0</v>
      </c>
      <c r="BD100" s="124">
        <f>'05 - UK - Kotolňa'!F39</f>
        <v>0</v>
      </c>
      <c r="BE100" s="4"/>
      <c r="BT100" s="23" t="s">
        <v>87</v>
      </c>
      <c r="BV100" s="23" t="s">
        <v>76</v>
      </c>
      <c r="BW100" s="23" t="s">
        <v>100</v>
      </c>
      <c r="BX100" s="23" t="s">
        <v>82</v>
      </c>
      <c r="CL100" s="23" t="s">
        <v>1</v>
      </c>
    </row>
    <row r="101" s="4" customFormat="1" ht="16.5" customHeight="1">
      <c r="A101" s="117" t="s">
        <v>83</v>
      </c>
      <c r="B101" s="65"/>
      <c r="C101" s="10"/>
      <c r="D101" s="10"/>
      <c r="E101" s="118" t="s">
        <v>101</v>
      </c>
      <c r="F101" s="118"/>
      <c r="G101" s="118"/>
      <c r="H101" s="118"/>
      <c r="I101" s="118"/>
      <c r="J101" s="10"/>
      <c r="K101" s="118" t="s">
        <v>102</v>
      </c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  <c r="AA101" s="118"/>
      <c r="AB101" s="118"/>
      <c r="AC101" s="118"/>
      <c r="AD101" s="118"/>
      <c r="AE101" s="118"/>
      <c r="AF101" s="118"/>
      <c r="AG101" s="119">
        <f>'06 - Vzduchotechnika'!J32</f>
        <v>0</v>
      </c>
      <c r="AH101" s="10"/>
      <c r="AI101" s="10"/>
      <c r="AJ101" s="10"/>
      <c r="AK101" s="10"/>
      <c r="AL101" s="10"/>
      <c r="AM101" s="10"/>
      <c r="AN101" s="119">
        <f>SUM(AG101,AT101)</f>
        <v>0</v>
      </c>
      <c r="AO101" s="10"/>
      <c r="AP101" s="10"/>
      <c r="AQ101" s="120" t="s">
        <v>86</v>
      </c>
      <c r="AR101" s="65"/>
      <c r="AS101" s="121">
        <v>0</v>
      </c>
      <c r="AT101" s="122">
        <f>ROUND(SUM(AV101:AW101),2)</f>
        <v>0</v>
      </c>
      <c r="AU101" s="123">
        <f>'06 - Vzduchotechnika'!P128</f>
        <v>0</v>
      </c>
      <c r="AV101" s="122">
        <f>'06 - Vzduchotechnika'!J35</f>
        <v>0</v>
      </c>
      <c r="AW101" s="122">
        <f>'06 - Vzduchotechnika'!J36</f>
        <v>0</v>
      </c>
      <c r="AX101" s="122">
        <f>'06 - Vzduchotechnika'!J37</f>
        <v>0</v>
      </c>
      <c r="AY101" s="122">
        <f>'06 - Vzduchotechnika'!J38</f>
        <v>0</v>
      </c>
      <c r="AZ101" s="122">
        <f>'06 - Vzduchotechnika'!F35</f>
        <v>0</v>
      </c>
      <c r="BA101" s="122">
        <f>'06 - Vzduchotechnika'!F36</f>
        <v>0</v>
      </c>
      <c r="BB101" s="122">
        <f>'06 - Vzduchotechnika'!F37</f>
        <v>0</v>
      </c>
      <c r="BC101" s="122">
        <f>'06 - Vzduchotechnika'!F38</f>
        <v>0</v>
      </c>
      <c r="BD101" s="124">
        <f>'06 - Vzduchotechnika'!F39</f>
        <v>0</v>
      </c>
      <c r="BE101" s="4"/>
      <c r="BT101" s="23" t="s">
        <v>87</v>
      </c>
      <c r="BV101" s="23" t="s">
        <v>76</v>
      </c>
      <c r="BW101" s="23" t="s">
        <v>103</v>
      </c>
      <c r="BX101" s="23" t="s">
        <v>82</v>
      </c>
      <c r="CL101" s="23" t="s">
        <v>1</v>
      </c>
    </row>
    <row r="102" s="4" customFormat="1" ht="16.5" customHeight="1">
      <c r="A102" s="117" t="s">
        <v>83</v>
      </c>
      <c r="B102" s="65"/>
      <c r="C102" s="10"/>
      <c r="D102" s="10"/>
      <c r="E102" s="118" t="s">
        <v>104</v>
      </c>
      <c r="F102" s="118"/>
      <c r="G102" s="118"/>
      <c r="H102" s="118"/>
      <c r="I102" s="118"/>
      <c r="J102" s="10"/>
      <c r="K102" s="118" t="s">
        <v>105</v>
      </c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AD102" s="118"/>
      <c r="AE102" s="118"/>
      <c r="AF102" s="118"/>
      <c r="AG102" s="119">
        <f>'07 - Elektorinštalácia a ...'!J32</f>
        <v>0</v>
      </c>
      <c r="AH102" s="10"/>
      <c r="AI102" s="10"/>
      <c r="AJ102" s="10"/>
      <c r="AK102" s="10"/>
      <c r="AL102" s="10"/>
      <c r="AM102" s="10"/>
      <c r="AN102" s="119">
        <f>SUM(AG102,AT102)</f>
        <v>0</v>
      </c>
      <c r="AO102" s="10"/>
      <c r="AP102" s="10"/>
      <c r="AQ102" s="120" t="s">
        <v>86</v>
      </c>
      <c r="AR102" s="65"/>
      <c r="AS102" s="121">
        <v>0</v>
      </c>
      <c r="AT102" s="122">
        <f>ROUND(SUM(AV102:AW102),2)</f>
        <v>0</v>
      </c>
      <c r="AU102" s="123">
        <f>'07 - Elektorinštalácia a ...'!P123</f>
        <v>0</v>
      </c>
      <c r="AV102" s="122">
        <f>'07 - Elektorinštalácia a ...'!J35</f>
        <v>0</v>
      </c>
      <c r="AW102" s="122">
        <f>'07 - Elektorinštalácia a ...'!J36</f>
        <v>0</v>
      </c>
      <c r="AX102" s="122">
        <f>'07 - Elektorinštalácia a ...'!J37</f>
        <v>0</v>
      </c>
      <c r="AY102" s="122">
        <f>'07 - Elektorinštalácia a ...'!J38</f>
        <v>0</v>
      </c>
      <c r="AZ102" s="122">
        <f>'07 - Elektorinštalácia a ...'!F35</f>
        <v>0</v>
      </c>
      <c r="BA102" s="122">
        <f>'07 - Elektorinštalácia a ...'!F36</f>
        <v>0</v>
      </c>
      <c r="BB102" s="122">
        <f>'07 - Elektorinštalácia a ...'!F37</f>
        <v>0</v>
      </c>
      <c r="BC102" s="122">
        <f>'07 - Elektorinštalácia a ...'!F38</f>
        <v>0</v>
      </c>
      <c r="BD102" s="124">
        <f>'07 - Elektorinštalácia a ...'!F39</f>
        <v>0</v>
      </c>
      <c r="BE102" s="4"/>
      <c r="BT102" s="23" t="s">
        <v>87</v>
      </c>
      <c r="BV102" s="23" t="s">
        <v>76</v>
      </c>
      <c r="BW102" s="23" t="s">
        <v>106</v>
      </c>
      <c r="BX102" s="23" t="s">
        <v>82</v>
      </c>
      <c r="CL102" s="23" t="s">
        <v>1</v>
      </c>
    </row>
    <row r="103" s="7" customFormat="1" ht="16.5" customHeight="1">
      <c r="A103" s="117" t="s">
        <v>83</v>
      </c>
      <c r="B103" s="105"/>
      <c r="C103" s="106"/>
      <c r="D103" s="107" t="s">
        <v>107</v>
      </c>
      <c r="E103" s="107"/>
      <c r="F103" s="107"/>
      <c r="G103" s="107"/>
      <c r="H103" s="107"/>
      <c r="I103" s="108"/>
      <c r="J103" s="107" t="s">
        <v>108</v>
      </c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10">
        <f>'SO 02 - Elektrická prípoj...'!J30</f>
        <v>0</v>
      </c>
      <c r="AH103" s="108"/>
      <c r="AI103" s="108"/>
      <c r="AJ103" s="108"/>
      <c r="AK103" s="108"/>
      <c r="AL103" s="108"/>
      <c r="AM103" s="108"/>
      <c r="AN103" s="110">
        <f>SUM(AG103,AT103)</f>
        <v>0</v>
      </c>
      <c r="AO103" s="108"/>
      <c r="AP103" s="108"/>
      <c r="AQ103" s="111" t="s">
        <v>80</v>
      </c>
      <c r="AR103" s="105"/>
      <c r="AS103" s="112">
        <v>0</v>
      </c>
      <c r="AT103" s="113">
        <f>ROUND(SUM(AV103:AW103),2)</f>
        <v>0</v>
      </c>
      <c r="AU103" s="114">
        <f>'SO 02 - Elektrická prípoj...'!P122</f>
        <v>0</v>
      </c>
      <c r="AV103" s="113">
        <f>'SO 02 - Elektrická prípoj...'!J33</f>
        <v>0</v>
      </c>
      <c r="AW103" s="113">
        <f>'SO 02 - Elektrická prípoj...'!J34</f>
        <v>0</v>
      </c>
      <c r="AX103" s="113">
        <f>'SO 02 - Elektrická prípoj...'!J35</f>
        <v>0</v>
      </c>
      <c r="AY103" s="113">
        <f>'SO 02 - Elektrická prípoj...'!J36</f>
        <v>0</v>
      </c>
      <c r="AZ103" s="113">
        <f>'SO 02 - Elektrická prípoj...'!F33</f>
        <v>0</v>
      </c>
      <c r="BA103" s="113">
        <f>'SO 02 - Elektrická prípoj...'!F34</f>
        <v>0</v>
      </c>
      <c r="BB103" s="113">
        <f>'SO 02 - Elektrická prípoj...'!F35</f>
        <v>0</v>
      </c>
      <c r="BC103" s="113">
        <f>'SO 02 - Elektrická prípoj...'!F36</f>
        <v>0</v>
      </c>
      <c r="BD103" s="115">
        <f>'SO 02 - Elektrická prípoj...'!F37</f>
        <v>0</v>
      </c>
      <c r="BE103" s="7"/>
      <c r="BT103" s="116" t="s">
        <v>81</v>
      </c>
      <c r="BV103" s="116" t="s">
        <v>76</v>
      </c>
      <c r="BW103" s="116" t="s">
        <v>109</v>
      </c>
      <c r="BX103" s="116" t="s">
        <v>4</v>
      </c>
      <c r="CL103" s="116" t="s">
        <v>1</v>
      </c>
      <c r="CM103" s="116" t="s">
        <v>74</v>
      </c>
    </row>
    <row r="104" s="7" customFormat="1" ht="16.5" customHeight="1">
      <c r="A104" s="117" t="s">
        <v>83</v>
      </c>
      <c r="B104" s="105"/>
      <c r="C104" s="106"/>
      <c r="D104" s="107" t="s">
        <v>110</v>
      </c>
      <c r="E104" s="107"/>
      <c r="F104" s="107"/>
      <c r="G104" s="107"/>
      <c r="H104" s="107"/>
      <c r="I104" s="108"/>
      <c r="J104" s="107" t="s">
        <v>111</v>
      </c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10">
        <f>'SO 03 - Vodovodná prípojka'!J30</f>
        <v>0</v>
      </c>
      <c r="AH104" s="108"/>
      <c r="AI104" s="108"/>
      <c r="AJ104" s="108"/>
      <c r="AK104" s="108"/>
      <c r="AL104" s="108"/>
      <c r="AM104" s="108"/>
      <c r="AN104" s="110">
        <f>SUM(AG104,AT104)</f>
        <v>0</v>
      </c>
      <c r="AO104" s="108"/>
      <c r="AP104" s="108"/>
      <c r="AQ104" s="111" t="s">
        <v>80</v>
      </c>
      <c r="AR104" s="105"/>
      <c r="AS104" s="112">
        <v>0</v>
      </c>
      <c r="AT104" s="113">
        <f>ROUND(SUM(AV104:AW104),2)</f>
        <v>0</v>
      </c>
      <c r="AU104" s="114">
        <f>'SO 03 - Vodovodná prípojka'!P126</f>
        <v>0</v>
      </c>
      <c r="AV104" s="113">
        <f>'SO 03 - Vodovodná prípojka'!J33</f>
        <v>0</v>
      </c>
      <c r="AW104" s="113">
        <f>'SO 03 - Vodovodná prípojka'!J34</f>
        <v>0</v>
      </c>
      <c r="AX104" s="113">
        <f>'SO 03 - Vodovodná prípojka'!J35</f>
        <v>0</v>
      </c>
      <c r="AY104" s="113">
        <f>'SO 03 - Vodovodná prípojka'!J36</f>
        <v>0</v>
      </c>
      <c r="AZ104" s="113">
        <f>'SO 03 - Vodovodná prípojka'!F33</f>
        <v>0</v>
      </c>
      <c r="BA104" s="113">
        <f>'SO 03 - Vodovodná prípojka'!F34</f>
        <v>0</v>
      </c>
      <c r="BB104" s="113">
        <f>'SO 03 - Vodovodná prípojka'!F35</f>
        <v>0</v>
      </c>
      <c r="BC104" s="113">
        <f>'SO 03 - Vodovodná prípojka'!F36</f>
        <v>0</v>
      </c>
      <c r="BD104" s="115">
        <f>'SO 03 - Vodovodná prípojka'!F37</f>
        <v>0</v>
      </c>
      <c r="BE104" s="7"/>
      <c r="BT104" s="116" t="s">
        <v>81</v>
      </c>
      <c r="BV104" s="116" t="s">
        <v>76</v>
      </c>
      <c r="BW104" s="116" t="s">
        <v>112</v>
      </c>
      <c r="BX104" s="116" t="s">
        <v>4</v>
      </c>
      <c r="CL104" s="116" t="s">
        <v>1</v>
      </c>
      <c r="CM104" s="116" t="s">
        <v>74</v>
      </c>
    </row>
    <row r="105" s="7" customFormat="1" ht="16.5" customHeight="1">
      <c r="A105" s="117" t="s">
        <v>83</v>
      </c>
      <c r="B105" s="105"/>
      <c r="C105" s="106"/>
      <c r="D105" s="107" t="s">
        <v>113</v>
      </c>
      <c r="E105" s="107"/>
      <c r="F105" s="107"/>
      <c r="G105" s="107"/>
      <c r="H105" s="107"/>
      <c r="I105" s="108"/>
      <c r="J105" s="107" t="s">
        <v>114</v>
      </c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10">
        <f>'SO 04 - Kanalizačná prípojka'!J30</f>
        <v>0</v>
      </c>
      <c r="AH105" s="108"/>
      <c r="AI105" s="108"/>
      <c r="AJ105" s="108"/>
      <c r="AK105" s="108"/>
      <c r="AL105" s="108"/>
      <c r="AM105" s="108"/>
      <c r="AN105" s="110">
        <f>SUM(AG105,AT105)</f>
        <v>0</v>
      </c>
      <c r="AO105" s="108"/>
      <c r="AP105" s="108"/>
      <c r="AQ105" s="111" t="s">
        <v>80</v>
      </c>
      <c r="AR105" s="105"/>
      <c r="AS105" s="112">
        <v>0</v>
      </c>
      <c r="AT105" s="113">
        <f>ROUND(SUM(AV105:AW105),2)</f>
        <v>0</v>
      </c>
      <c r="AU105" s="114">
        <f>'SO 04 - Kanalizačná prípojka'!P124</f>
        <v>0</v>
      </c>
      <c r="AV105" s="113">
        <f>'SO 04 - Kanalizačná prípojka'!J33</f>
        <v>0</v>
      </c>
      <c r="AW105" s="113">
        <f>'SO 04 - Kanalizačná prípojka'!J34</f>
        <v>0</v>
      </c>
      <c r="AX105" s="113">
        <f>'SO 04 - Kanalizačná prípojka'!J35</f>
        <v>0</v>
      </c>
      <c r="AY105" s="113">
        <f>'SO 04 - Kanalizačná prípojka'!J36</f>
        <v>0</v>
      </c>
      <c r="AZ105" s="113">
        <f>'SO 04 - Kanalizačná prípojka'!F33</f>
        <v>0</v>
      </c>
      <c r="BA105" s="113">
        <f>'SO 04 - Kanalizačná prípojka'!F34</f>
        <v>0</v>
      </c>
      <c r="BB105" s="113">
        <f>'SO 04 - Kanalizačná prípojka'!F35</f>
        <v>0</v>
      </c>
      <c r="BC105" s="113">
        <f>'SO 04 - Kanalizačná prípojka'!F36</f>
        <v>0</v>
      </c>
      <c r="BD105" s="115">
        <f>'SO 04 - Kanalizačná prípojka'!F37</f>
        <v>0</v>
      </c>
      <c r="BE105" s="7"/>
      <c r="BT105" s="116" t="s">
        <v>81</v>
      </c>
      <c r="BV105" s="116" t="s">
        <v>76</v>
      </c>
      <c r="BW105" s="116" t="s">
        <v>115</v>
      </c>
      <c r="BX105" s="116" t="s">
        <v>4</v>
      </c>
      <c r="CL105" s="116" t="s">
        <v>1</v>
      </c>
      <c r="CM105" s="116" t="s">
        <v>74</v>
      </c>
    </row>
    <row r="106" s="7" customFormat="1" ht="16.5" customHeight="1">
      <c r="A106" s="117" t="s">
        <v>83</v>
      </c>
      <c r="B106" s="105"/>
      <c r="C106" s="106"/>
      <c r="D106" s="107" t="s">
        <v>116</v>
      </c>
      <c r="E106" s="107"/>
      <c r="F106" s="107"/>
      <c r="G106" s="107"/>
      <c r="H106" s="107"/>
      <c r="I106" s="108"/>
      <c r="J106" s="107" t="s">
        <v>117</v>
      </c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10">
        <f>'SO 05 - Dažďová kanalizáč...'!J30</f>
        <v>0</v>
      </c>
      <c r="AH106" s="108"/>
      <c r="AI106" s="108"/>
      <c r="AJ106" s="108"/>
      <c r="AK106" s="108"/>
      <c r="AL106" s="108"/>
      <c r="AM106" s="108"/>
      <c r="AN106" s="110">
        <f>SUM(AG106,AT106)</f>
        <v>0</v>
      </c>
      <c r="AO106" s="108"/>
      <c r="AP106" s="108"/>
      <c r="AQ106" s="111" t="s">
        <v>80</v>
      </c>
      <c r="AR106" s="105"/>
      <c r="AS106" s="125">
        <v>0</v>
      </c>
      <c r="AT106" s="126">
        <f>ROUND(SUM(AV106:AW106),2)</f>
        <v>0</v>
      </c>
      <c r="AU106" s="127">
        <f>'SO 05 - Dažďová kanalizáč...'!P125</f>
        <v>0</v>
      </c>
      <c r="AV106" s="126">
        <f>'SO 05 - Dažďová kanalizáč...'!J33</f>
        <v>0</v>
      </c>
      <c r="AW106" s="126">
        <f>'SO 05 - Dažďová kanalizáč...'!J34</f>
        <v>0</v>
      </c>
      <c r="AX106" s="126">
        <f>'SO 05 - Dažďová kanalizáč...'!J35</f>
        <v>0</v>
      </c>
      <c r="AY106" s="126">
        <f>'SO 05 - Dažďová kanalizáč...'!J36</f>
        <v>0</v>
      </c>
      <c r="AZ106" s="126">
        <f>'SO 05 - Dažďová kanalizáč...'!F33</f>
        <v>0</v>
      </c>
      <c r="BA106" s="126">
        <f>'SO 05 - Dažďová kanalizáč...'!F34</f>
        <v>0</v>
      </c>
      <c r="BB106" s="126">
        <f>'SO 05 - Dažďová kanalizáč...'!F35</f>
        <v>0</v>
      </c>
      <c r="BC106" s="126">
        <f>'SO 05 - Dažďová kanalizáč...'!F36</f>
        <v>0</v>
      </c>
      <c r="BD106" s="128">
        <f>'SO 05 - Dažďová kanalizáč...'!F37</f>
        <v>0</v>
      </c>
      <c r="BE106" s="7"/>
      <c r="BT106" s="116" t="s">
        <v>81</v>
      </c>
      <c r="BV106" s="116" t="s">
        <v>76</v>
      </c>
      <c r="BW106" s="116" t="s">
        <v>118</v>
      </c>
      <c r="BX106" s="116" t="s">
        <v>4</v>
      </c>
      <c r="CL106" s="116" t="s">
        <v>1</v>
      </c>
      <c r="CM106" s="116" t="s">
        <v>74</v>
      </c>
    </row>
    <row r="107" s="2" customFormat="1" ht="30" customHeight="1">
      <c r="A107" s="34"/>
      <c r="B107" s="35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5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</row>
    <row r="108" s="2" customFormat="1" ht="6.96" customHeight="1">
      <c r="A108" s="34"/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35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</row>
  </sheetData>
  <mergeCells count="86">
    <mergeCell ref="C92:G92"/>
    <mergeCell ref="D103:H103"/>
    <mergeCell ref="D104:H104"/>
    <mergeCell ref="D95:H95"/>
    <mergeCell ref="E99:I99"/>
    <mergeCell ref="E100:I100"/>
    <mergeCell ref="E96:I96"/>
    <mergeCell ref="E97:I97"/>
    <mergeCell ref="E102:I102"/>
    <mergeCell ref="E98:I98"/>
    <mergeCell ref="E101:I101"/>
    <mergeCell ref="I92:AF92"/>
    <mergeCell ref="J104:AF104"/>
    <mergeCell ref="J95:AF95"/>
    <mergeCell ref="J103:AF103"/>
    <mergeCell ref="K96:AF96"/>
    <mergeCell ref="K98:AF98"/>
    <mergeCell ref="K99:AF99"/>
    <mergeCell ref="K100:AF100"/>
    <mergeCell ref="K102:AF102"/>
    <mergeCell ref="K97:AF97"/>
    <mergeCell ref="K101:AF101"/>
    <mergeCell ref="L85:AJ85"/>
    <mergeCell ref="D105:H105"/>
    <mergeCell ref="J105:AF105"/>
    <mergeCell ref="D106:H106"/>
    <mergeCell ref="J106:AF106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98:AM98"/>
    <mergeCell ref="AG101:AM101"/>
    <mergeCell ref="AG104:AM104"/>
    <mergeCell ref="AG96:AM96"/>
    <mergeCell ref="AG102:AM102"/>
    <mergeCell ref="AG95:AM95"/>
    <mergeCell ref="AG103:AM103"/>
    <mergeCell ref="AG99:AM99"/>
    <mergeCell ref="AG92:AM92"/>
    <mergeCell ref="AG100:AM100"/>
    <mergeCell ref="AG97:AM97"/>
    <mergeCell ref="AM90:AP90"/>
    <mergeCell ref="AM89:AP89"/>
    <mergeCell ref="AM87:AN87"/>
    <mergeCell ref="AN103:AP103"/>
    <mergeCell ref="AN98:AP98"/>
    <mergeCell ref="AN101:AP101"/>
    <mergeCell ref="AN100:AP100"/>
    <mergeCell ref="AN99:AP99"/>
    <mergeCell ref="AN97:AP97"/>
    <mergeCell ref="AN96:AP96"/>
    <mergeCell ref="AN95:AP95"/>
    <mergeCell ref="AN92:AP92"/>
    <mergeCell ref="AN102:AP102"/>
    <mergeCell ref="AN104:AP104"/>
    <mergeCell ref="AS89:AT91"/>
    <mergeCell ref="AN105:AP105"/>
    <mergeCell ref="AG105:AM105"/>
    <mergeCell ref="AN106:AP106"/>
    <mergeCell ref="AG106:AM106"/>
    <mergeCell ref="AG94:AM94"/>
    <mergeCell ref="AN94:AP94"/>
  </mergeCells>
  <hyperlinks>
    <hyperlink ref="A96" location="'01 - Stavebná časť'!C2" display="/"/>
    <hyperlink ref="A97" location="'02 - Zdravotechnika'!C2" display="/"/>
    <hyperlink ref="A98" location="'03 - Rozvody vody, kanali...'!C2" display="/"/>
    <hyperlink ref="A99" location="'04 - Vykurovanie'!C2" display="/"/>
    <hyperlink ref="A100" location="'05 - UK - Kotolňa'!C2" display="/"/>
    <hyperlink ref="A101" location="'06 - Vzduchotechnika'!C2" display="/"/>
    <hyperlink ref="A102" location="'07 - Elektorinštalácia a ...'!C2" display="/"/>
    <hyperlink ref="A103" location="'SO 02 - Elektrická prípoj...'!C2" display="/"/>
    <hyperlink ref="A104" location="'SO 03 - Vodovodná prípojka'!C2" display="/"/>
    <hyperlink ref="A105" location="'SO 04 - Kanalizačná prípojka'!C2" display="/"/>
    <hyperlink ref="A106" location="'SO 05 - Dažďová kanalizáč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88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74</v>
      </c>
    </row>
    <row r="4" s="1" customFormat="1" ht="24.96" customHeight="1">
      <c r="B4" s="18"/>
      <c r="D4" s="19" t="s">
        <v>119</v>
      </c>
      <c r="L4" s="18"/>
      <c r="M4" s="129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16.5" customHeight="1">
      <c r="B7" s="18"/>
      <c r="E7" s="130" t="str">
        <f>'Rekapitulácia stavby'!K6</f>
        <v>Komunitné centrum Svidník</v>
      </c>
      <c r="F7" s="28"/>
      <c r="G7" s="28"/>
      <c r="H7" s="28"/>
      <c r="L7" s="18"/>
    </row>
    <row r="8" s="1" customFormat="1" ht="12" customHeight="1">
      <c r="B8" s="18"/>
      <c r="D8" s="28" t="s">
        <v>120</v>
      </c>
      <c r="L8" s="18"/>
    </row>
    <row r="9" s="2" customFormat="1" ht="16.5" customHeight="1">
      <c r="A9" s="34"/>
      <c r="B9" s="35"/>
      <c r="C9" s="34"/>
      <c r="D9" s="34"/>
      <c r="E9" s="130" t="s">
        <v>121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122</v>
      </c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35"/>
      <c r="C11" s="34"/>
      <c r="D11" s="34"/>
      <c r="E11" s="68" t="s">
        <v>123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35"/>
      <c r="C13" s="34"/>
      <c r="D13" s="28" t="s">
        <v>17</v>
      </c>
      <c r="E13" s="34"/>
      <c r="F13" s="23" t="s">
        <v>1</v>
      </c>
      <c r="G13" s="34"/>
      <c r="H13" s="34"/>
      <c r="I13" s="28" t="s">
        <v>18</v>
      </c>
      <c r="J13" s="23" t="s">
        <v>1</v>
      </c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19</v>
      </c>
      <c r="E14" s="34"/>
      <c r="F14" s="23" t="s">
        <v>20</v>
      </c>
      <c r="G14" s="34"/>
      <c r="H14" s="34"/>
      <c r="I14" s="28" t="s">
        <v>21</v>
      </c>
      <c r="J14" s="70" t="str">
        <f>'Rekapitulácia stavby'!AN8</f>
        <v>12. 1. 2023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23</v>
      </c>
      <c r="E16" s="34"/>
      <c r="F16" s="34"/>
      <c r="G16" s="34"/>
      <c r="H16" s="34"/>
      <c r="I16" s="28" t="s">
        <v>24</v>
      </c>
      <c r="J16" s="23" t="s">
        <v>1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35"/>
      <c r="C17" s="34"/>
      <c r="D17" s="34"/>
      <c r="E17" s="23" t="s">
        <v>25</v>
      </c>
      <c r="F17" s="34"/>
      <c r="G17" s="34"/>
      <c r="H17" s="34"/>
      <c r="I17" s="28" t="s">
        <v>26</v>
      </c>
      <c r="J17" s="23" t="s">
        <v>1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35"/>
      <c r="C19" s="34"/>
      <c r="D19" s="28" t="s">
        <v>27</v>
      </c>
      <c r="E19" s="34"/>
      <c r="F19" s="34"/>
      <c r="G19" s="34"/>
      <c r="H19" s="34"/>
      <c r="I19" s="28" t="s">
        <v>24</v>
      </c>
      <c r="J19" s="29" t="str">
        <f>'Rekapitulácia stavby'!AN13</f>
        <v>Vyplň údaj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26</v>
      </c>
      <c r="J20" s="29" t="str">
        <f>'Rekapitulácia stavby'!AN14</f>
        <v>Vyplň údaj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35"/>
      <c r="C22" s="34"/>
      <c r="D22" s="28" t="s">
        <v>29</v>
      </c>
      <c r="E22" s="34"/>
      <c r="F22" s="34"/>
      <c r="G22" s="34"/>
      <c r="H22" s="34"/>
      <c r="I22" s="28" t="s">
        <v>24</v>
      </c>
      <c r="J22" s="23" t="s">
        <v>1</v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35"/>
      <c r="C23" s="34"/>
      <c r="D23" s="34"/>
      <c r="E23" s="23" t="s">
        <v>30</v>
      </c>
      <c r="F23" s="34"/>
      <c r="G23" s="34"/>
      <c r="H23" s="34"/>
      <c r="I23" s="28" t="s">
        <v>26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35"/>
      <c r="C25" s="34"/>
      <c r="D25" s="28" t="s">
        <v>32</v>
      </c>
      <c r="E25" s="34"/>
      <c r="F25" s="34"/>
      <c r="G25" s="34"/>
      <c r="H25" s="34"/>
      <c r="I25" s="28" t="s">
        <v>24</v>
      </c>
      <c r="J25" s="23" t="s">
        <v>1</v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35"/>
      <c r="C26" s="34"/>
      <c r="D26" s="34"/>
      <c r="E26" s="23" t="s">
        <v>20</v>
      </c>
      <c r="F26" s="34"/>
      <c r="G26" s="34"/>
      <c r="H26" s="34"/>
      <c r="I26" s="28" t="s">
        <v>26</v>
      </c>
      <c r="J26" s="23" t="s">
        <v>1</v>
      </c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35"/>
      <c r="C28" s="34"/>
      <c r="D28" s="28" t="s">
        <v>33</v>
      </c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31"/>
      <c r="B29" s="132"/>
      <c r="C29" s="131"/>
      <c r="D29" s="131"/>
      <c r="E29" s="32" t="s">
        <v>1</v>
      </c>
      <c r="F29" s="32"/>
      <c r="G29" s="32"/>
      <c r="H29" s="32"/>
      <c r="I29" s="131"/>
      <c r="J29" s="131"/>
      <c r="K29" s="131"/>
      <c r="L29" s="133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</row>
    <row r="30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34" t="s">
        <v>34</v>
      </c>
      <c r="E32" s="34"/>
      <c r="F32" s="34"/>
      <c r="G32" s="34"/>
      <c r="H32" s="34"/>
      <c r="I32" s="34"/>
      <c r="J32" s="97">
        <f>ROUND(J141,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36</v>
      </c>
      <c r="G34" s="34"/>
      <c r="H34" s="34"/>
      <c r="I34" s="39" t="s">
        <v>35</v>
      </c>
      <c r="J34" s="39" t="s">
        <v>37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35" t="s">
        <v>38</v>
      </c>
      <c r="E35" s="41" t="s">
        <v>39</v>
      </c>
      <c r="F35" s="136">
        <f>ROUND((SUM(BE141:BE307)),  2)</f>
        <v>0</v>
      </c>
      <c r="G35" s="137"/>
      <c r="H35" s="137"/>
      <c r="I35" s="138">
        <v>0.20000000000000001</v>
      </c>
      <c r="J35" s="136">
        <f>ROUND(((SUM(BE141:BE307))*I35), 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41" t="s">
        <v>40</v>
      </c>
      <c r="F36" s="136">
        <f>ROUND((SUM(BF141:BF307)),  2)</f>
        <v>0</v>
      </c>
      <c r="G36" s="137"/>
      <c r="H36" s="137"/>
      <c r="I36" s="138">
        <v>0.20000000000000001</v>
      </c>
      <c r="J36" s="136">
        <f>ROUND(((SUM(BF141:BF307))*I36), 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41</v>
      </c>
      <c r="F37" s="139">
        <f>ROUND((SUM(BG141:BG307)),  2)</f>
        <v>0</v>
      </c>
      <c r="G37" s="34"/>
      <c r="H37" s="34"/>
      <c r="I37" s="140">
        <v>0.20000000000000001</v>
      </c>
      <c r="J37" s="139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42</v>
      </c>
      <c r="F38" s="139">
        <f>ROUND((SUM(BH141:BH307)),  2)</f>
        <v>0</v>
      </c>
      <c r="G38" s="34"/>
      <c r="H38" s="34"/>
      <c r="I38" s="140">
        <v>0.20000000000000001</v>
      </c>
      <c r="J38" s="139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43</v>
      </c>
      <c r="F39" s="136">
        <f>ROUND((SUM(BI141:BI307)),  2)</f>
        <v>0</v>
      </c>
      <c r="G39" s="137"/>
      <c r="H39" s="137"/>
      <c r="I39" s="138">
        <v>0</v>
      </c>
      <c r="J39" s="136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41"/>
      <c r="D41" s="142" t="s">
        <v>44</v>
      </c>
      <c r="E41" s="82"/>
      <c r="F41" s="82"/>
      <c r="G41" s="143" t="s">
        <v>45</v>
      </c>
      <c r="H41" s="144" t="s">
        <v>46</v>
      </c>
      <c r="I41" s="82"/>
      <c r="J41" s="145">
        <f>SUM(J32:J39)</f>
        <v>0</v>
      </c>
      <c r="K41" s="146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47</v>
      </c>
      <c r="E50" s="58"/>
      <c r="F50" s="58"/>
      <c r="G50" s="57" t="s">
        <v>48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49</v>
      </c>
      <c r="E61" s="37"/>
      <c r="F61" s="147" t="s">
        <v>50</v>
      </c>
      <c r="G61" s="59" t="s">
        <v>49</v>
      </c>
      <c r="H61" s="37"/>
      <c r="I61" s="37"/>
      <c r="J61" s="148" t="s">
        <v>50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51</v>
      </c>
      <c r="E65" s="60"/>
      <c r="F65" s="60"/>
      <c r="G65" s="57" t="s">
        <v>52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49</v>
      </c>
      <c r="E76" s="37"/>
      <c r="F76" s="147" t="s">
        <v>50</v>
      </c>
      <c r="G76" s="59" t="s">
        <v>49</v>
      </c>
      <c r="H76" s="37"/>
      <c r="I76" s="37"/>
      <c r="J76" s="148" t="s">
        <v>50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124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30" t="str">
        <f>E7</f>
        <v>Komunitné centrum Svidník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120</v>
      </c>
      <c r="L86" s="18"/>
    </row>
    <row r="87" s="2" customFormat="1" ht="16.5" customHeight="1">
      <c r="A87" s="34"/>
      <c r="B87" s="35"/>
      <c r="C87" s="34"/>
      <c r="D87" s="34"/>
      <c r="E87" s="130" t="s">
        <v>121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122</v>
      </c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6.5" customHeight="1">
      <c r="A89" s="34"/>
      <c r="B89" s="35"/>
      <c r="C89" s="34"/>
      <c r="D89" s="34"/>
      <c r="E89" s="68" t="str">
        <f>E11</f>
        <v>01 - Stavebná časť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19</v>
      </c>
      <c r="D91" s="34"/>
      <c r="E91" s="34"/>
      <c r="F91" s="23" t="str">
        <f>F14</f>
        <v xml:space="preserve"> </v>
      </c>
      <c r="G91" s="34"/>
      <c r="H91" s="34"/>
      <c r="I91" s="28" t="s">
        <v>21</v>
      </c>
      <c r="J91" s="70" t="str">
        <f>IF(J14="","",J14)</f>
        <v>12. 1. 2023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5.15" customHeight="1">
      <c r="A93" s="34"/>
      <c r="B93" s="35"/>
      <c r="C93" s="28" t="s">
        <v>23</v>
      </c>
      <c r="D93" s="34"/>
      <c r="E93" s="34"/>
      <c r="F93" s="23" t="str">
        <f>E17</f>
        <v>Mesto Svidník</v>
      </c>
      <c r="G93" s="34"/>
      <c r="H93" s="34"/>
      <c r="I93" s="28" t="s">
        <v>29</v>
      </c>
      <c r="J93" s="32" t="str">
        <f>E23</f>
        <v>Ing. Jozef Špirko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5.15" customHeight="1">
      <c r="A94" s="34"/>
      <c r="B94" s="35"/>
      <c r="C94" s="28" t="s">
        <v>27</v>
      </c>
      <c r="D94" s="34"/>
      <c r="E94" s="34"/>
      <c r="F94" s="23" t="str">
        <f>IF(E20="","",E20)</f>
        <v>Vyplň údaj</v>
      </c>
      <c r="G94" s="34"/>
      <c r="H94" s="34"/>
      <c r="I94" s="28" t="s">
        <v>32</v>
      </c>
      <c r="J94" s="32" t="str">
        <f>E26</f>
        <v xml:space="preserve"> </v>
      </c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49" t="s">
        <v>125</v>
      </c>
      <c r="D96" s="141"/>
      <c r="E96" s="141"/>
      <c r="F96" s="141"/>
      <c r="G96" s="141"/>
      <c r="H96" s="141"/>
      <c r="I96" s="141"/>
      <c r="J96" s="150" t="s">
        <v>126</v>
      </c>
      <c r="K96" s="141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51" t="s">
        <v>127</v>
      </c>
      <c r="D98" s="34"/>
      <c r="E98" s="34"/>
      <c r="F98" s="34"/>
      <c r="G98" s="34"/>
      <c r="H98" s="34"/>
      <c r="I98" s="34"/>
      <c r="J98" s="97">
        <f>J141</f>
        <v>0</v>
      </c>
      <c r="K98" s="34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128</v>
      </c>
    </row>
    <row r="99" s="9" customFormat="1" ht="24.96" customHeight="1">
      <c r="A99" s="9"/>
      <c r="B99" s="152"/>
      <c r="C99" s="9"/>
      <c r="D99" s="153" t="s">
        <v>129</v>
      </c>
      <c r="E99" s="154"/>
      <c r="F99" s="154"/>
      <c r="G99" s="154"/>
      <c r="H99" s="154"/>
      <c r="I99" s="154"/>
      <c r="J99" s="155">
        <f>J142</f>
        <v>0</v>
      </c>
      <c r="K99" s="9"/>
      <c r="L99" s="15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6"/>
      <c r="C100" s="10"/>
      <c r="D100" s="157" t="s">
        <v>130</v>
      </c>
      <c r="E100" s="158"/>
      <c r="F100" s="158"/>
      <c r="G100" s="158"/>
      <c r="H100" s="158"/>
      <c r="I100" s="158"/>
      <c r="J100" s="159">
        <f>J143</f>
        <v>0</v>
      </c>
      <c r="K100" s="10"/>
      <c r="L100" s="15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6"/>
      <c r="C101" s="10"/>
      <c r="D101" s="157" t="s">
        <v>131</v>
      </c>
      <c r="E101" s="158"/>
      <c r="F101" s="158"/>
      <c r="G101" s="158"/>
      <c r="H101" s="158"/>
      <c r="I101" s="158"/>
      <c r="J101" s="159">
        <f>J154</f>
        <v>0</v>
      </c>
      <c r="K101" s="10"/>
      <c r="L101" s="15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6"/>
      <c r="C102" s="10"/>
      <c r="D102" s="157" t="s">
        <v>132</v>
      </c>
      <c r="E102" s="158"/>
      <c r="F102" s="158"/>
      <c r="G102" s="158"/>
      <c r="H102" s="158"/>
      <c r="I102" s="158"/>
      <c r="J102" s="159">
        <f>J160</f>
        <v>0</v>
      </c>
      <c r="K102" s="10"/>
      <c r="L102" s="15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6"/>
      <c r="C103" s="10"/>
      <c r="D103" s="157" t="s">
        <v>133</v>
      </c>
      <c r="E103" s="158"/>
      <c r="F103" s="158"/>
      <c r="G103" s="158"/>
      <c r="H103" s="158"/>
      <c r="I103" s="158"/>
      <c r="J103" s="159">
        <f>J164</f>
        <v>0</v>
      </c>
      <c r="K103" s="10"/>
      <c r="L103" s="15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6"/>
      <c r="C104" s="10"/>
      <c r="D104" s="157" t="s">
        <v>134</v>
      </c>
      <c r="E104" s="158"/>
      <c r="F104" s="158"/>
      <c r="G104" s="158"/>
      <c r="H104" s="158"/>
      <c r="I104" s="158"/>
      <c r="J104" s="159">
        <f>J181</f>
        <v>0</v>
      </c>
      <c r="K104" s="10"/>
      <c r="L104" s="15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6"/>
      <c r="C105" s="10"/>
      <c r="D105" s="157" t="s">
        <v>135</v>
      </c>
      <c r="E105" s="158"/>
      <c r="F105" s="158"/>
      <c r="G105" s="158"/>
      <c r="H105" s="158"/>
      <c r="I105" s="158"/>
      <c r="J105" s="159">
        <f>J191</f>
        <v>0</v>
      </c>
      <c r="K105" s="10"/>
      <c r="L105" s="15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52"/>
      <c r="C106" s="9"/>
      <c r="D106" s="153" t="s">
        <v>136</v>
      </c>
      <c r="E106" s="154"/>
      <c r="F106" s="154"/>
      <c r="G106" s="154"/>
      <c r="H106" s="154"/>
      <c r="I106" s="154"/>
      <c r="J106" s="155">
        <f>J193</f>
        <v>0</v>
      </c>
      <c r="K106" s="9"/>
      <c r="L106" s="152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56"/>
      <c r="C107" s="10"/>
      <c r="D107" s="157" t="s">
        <v>137</v>
      </c>
      <c r="E107" s="158"/>
      <c r="F107" s="158"/>
      <c r="G107" s="158"/>
      <c r="H107" s="158"/>
      <c r="I107" s="158"/>
      <c r="J107" s="159">
        <f>J194</f>
        <v>0</v>
      </c>
      <c r="K107" s="10"/>
      <c r="L107" s="15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6"/>
      <c r="C108" s="10"/>
      <c r="D108" s="157" t="s">
        <v>138</v>
      </c>
      <c r="E108" s="158"/>
      <c r="F108" s="158"/>
      <c r="G108" s="158"/>
      <c r="H108" s="158"/>
      <c r="I108" s="158"/>
      <c r="J108" s="159">
        <f>J214</f>
        <v>0</v>
      </c>
      <c r="K108" s="10"/>
      <c r="L108" s="15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56"/>
      <c r="C109" s="10"/>
      <c r="D109" s="157" t="s">
        <v>139</v>
      </c>
      <c r="E109" s="158"/>
      <c r="F109" s="158"/>
      <c r="G109" s="158"/>
      <c r="H109" s="158"/>
      <c r="I109" s="158"/>
      <c r="J109" s="159">
        <f>J224</f>
        <v>0</v>
      </c>
      <c r="K109" s="10"/>
      <c r="L109" s="15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56"/>
      <c r="C110" s="10"/>
      <c r="D110" s="157" t="s">
        <v>140</v>
      </c>
      <c r="E110" s="158"/>
      <c r="F110" s="158"/>
      <c r="G110" s="158"/>
      <c r="H110" s="158"/>
      <c r="I110" s="158"/>
      <c r="J110" s="159">
        <f>J240</f>
        <v>0</v>
      </c>
      <c r="K110" s="10"/>
      <c r="L110" s="15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56"/>
      <c r="C111" s="10"/>
      <c r="D111" s="157" t="s">
        <v>141</v>
      </c>
      <c r="E111" s="158"/>
      <c r="F111" s="158"/>
      <c r="G111" s="158"/>
      <c r="H111" s="158"/>
      <c r="I111" s="158"/>
      <c r="J111" s="159">
        <f>J250</f>
        <v>0</v>
      </c>
      <c r="K111" s="10"/>
      <c r="L111" s="15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56"/>
      <c r="C112" s="10"/>
      <c r="D112" s="157" t="s">
        <v>142</v>
      </c>
      <c r="E112" s="158"/>
      <c r="F112" s="158"/>
      <c r="G112" s="158"/>
      <c r="H112" s="158"/>
      <c r="I112" s="158"/>
      <c r="J112" s="159">
        <f>J253</f>
        <v>0</v>
      </c>
      <c r="K112" s="10"/>
      <c r="L112" s="156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56"/>
      <c r="C113" s="10"/>
      <c r="D113" s="157" t="s">
        <v>143</v>
      </c>
      <c r="E113" s="158"/>
      <c r="F113" s="158"/>
      <c r="G113" s="158"/>
      <c r="H113" s="158"/>
      <c r="I113" s="158"/>
      <c r="J113" s="159">
        <f>J274</f>
        <v>0</v>
      </c>
      <c r="K113" s="10"/>
      <c r="L113" s="156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56"/>
      <c r="C114" s="10"/>
      <c r="D114" s="157" t="s">
        <v>144</v>
      </c>
      <c r="E114" s="158"/>
      <c r="F114" s="158"/>
      <c r="G114" s="158"/>
      <c r="H114" s="158"/>
      <c r="I114" s="158"/>
      <c r="J114" s="159">
        <f>J279</f>
        <v>0</v>
      </c>
      <c r="K114" s="10"/>
      <c r="L114" s="156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56"/>
      <c r="C115" s="10"/>
      <c r="D115" s="157" t="s">
        <v>145</v>
      </c>
      <c r="E115" s="158"/>
      <c r="F115" s="158"/>
      <c r="G115" s="158"/>
      <c r="H115" s="158"/>
      <c r="I115" s="158"/>
      <c r="J115" s="159">
        <f>J285</f>
        <v>0</v>
      </c>
      <c r="K115" s="10"/>
      <c r="L115" s="156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56"/>
      <c r="C116" s="10"/>
      <c r="D116" s="157" t="s">
        <v>146</v>
      </c>
      <c r="E116" s="158"/>
      <c r="F116" s="158"/>
      <c r="G116" s="158"/>
      <c r="H116" s="158"/>
      <c r="I116" s="158"/>
      <c r="J116" s="159">
        <f>J292</f>
        <v>0</v>
      </c>
      <c r="K116" s="10"/>
      <c r="L116" s="156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56"/>
      <c r="C117" s="10"/>
      <c r="D117" s="157" t="s">
        <v>147</v>
      </c>
      <c r="E117" s="158"/>
      <c r="F117" s="158"/>
      <c r="G117" s="158"/>
      <c r="H117" s="158"/>
      <c r="I117" s="158"/>
      <c r="J117" s="159">
        <f>J298</f>
        <v>0</v>
      </c>
      <c r="K117" s="10"/>
      <c r="L117" s="156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9" customFormat="1" ht="24.96" customHeight="1">
      <c r="A118" s="9"/>
      <c r="B118" s="152"/>
      <c r="C118" s="9"/>
      <c r="D118" s="153" t="s">
        <v>148</v>
      </c>
      <c r="E118" s="154"/>
      <c r="F118" s="154"/>
      <c r="G118" s="154"/>
      <c r="H118" s="154"/>
      <c r="I118" s="154"/>
      <c r="J118" s="155">
        <f>J301</f>
        <v>0</v>
      </c>
      <c r="K118" s="9"/>
      <c r="L118" s="152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="10" customFormat="1" ht="19.92" customHeight="1">
      <c r="A119" s="10"/>
      <c r="B119" s="156"/>
      <c r="C119" s="10"/>
      <c r="D119" s="157" t="s">
        <v>149</v>
      </c>
      <c r="E119" s="158"/>
      <c r="F119" s="158"/>
      <c r="G119" s="158"/>
      <c r="H119" s="158"/>
      <c r="I119" s="158"/>
      <c r="J119" s="159">
        <f>J302</f>
        <v>0</v>
      </c>
      <c r="K119" s="10"/>
      <c r="L119" s="156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2" customFormat="1" ht="21.84" customHeight="1">
      <c r="A120" s="34"/>
      <c r="B120" s="35"/>
      <c r="C120" s="34"/>
      <c r="D120" s="34"/>
      <c r="E120" s="34"/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6.96" customHeight="1">
      <c r="A121" s="34"/>
      <c r="B121" s="61"/>
      <c r="C121" s="62"/>
      <c r="D121" s="62"/>
      <c r="E121" s="62"/>
      <c r="F121" s="62"/>
      <c r="G121" s="62"/>
      <c r="H121" s="62"/>
      <c r="I121" s="62"/>
      <c r="J121" s="62"/>
      <c r="K121" s="62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5" s="2" customFormat="1" ht="6.96" customHeight="1">
      <c r="A125" s="34"/>
      <c r="B125" s="63"/>
      <c r="C125" s="64"/>
      <c r="D125" s="64"/>
      <c r="E125" s="64"/>
      <c r="F125" s="64"/>
      <c r="G125" s="64"/>
      <c r="H125" s="64"/>
      <c r="I125" s="64"/>
      <c r="J125" s="64"/>
      <c r="K125" s="6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24.96" customHeight="1">
      <c r="A126" s="34"/>
      <c r="B126" s="35"/>
      <c r="C126" s="19" t="s">
        <v>150</v>
      </c>
      <c r="D126" s="34"/>
      <c r="E126" s="34"/>
      <c r="F126" s="34"/>
      <c r="G126" s="34"/>
      <c r="H126" s="34"/>
      <c r="I126" s="34"/>
      <c r="J126" s="34"/>
      <c r="K126" s="34"/>
      <c r="L126" s="56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6.96" customHeight="1">
      <c r="A127" s="34"/>
      <c r="B127" s="35"/>
      <c r="C127" s="34"/>
      <c r="D127" s="34"/>
      <c r="E127" s="34"/>
      <c r="F127" s="34"/>
      <c r="G127" s="34"/>
      <c r="H127" s="34"/>
      <c r="I127" s="34"/>
      <c r="J127" s="34"/>
      <c r="K127" s="34"/>
      <c r="L127" s="56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2" customFormat="1" ht="12" customHeight="1">
      <c r="A128" s="34"/>
      <c r="B128" s="35"/>
      <c r="C128" s="28" t="s">
        <v>15</v>
      </c>
      <c r="D128" s="34"/>
      <c r="E128" s="34"/>
      <c r="F128" s="34"/>
      <c r="G128" s="34"/>
      <c r="H128" s="34"/>
      <c r="I128" s="34"/>
      <c r="J128" s="34"/>
      <c r="K128" s="34"/>
      <c r="L128" s="56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="2" customFormat="1" ht="16.5" customHeight="1">
      <c r="A129" s="34"/>
      <c r="B129" s="35"/>
      <c r="C129" s="34"/>
      <c r="D129" s="34"/>
      <c r="E129" s="130" t="str">
        <f>E7</f>
        <v>Komunitné centrum Svidník</v>
      </c>
      <c r="F129" s="28"/>
      <c r="G129" s="28"/>
      <c r="H129" s="28"/>
      <c r="I129" s="34"/>
      <c r="J129" s="34"/>
      <c r="K129" s="34"/>
      <c r="L129" s="56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="1" customFormat="1" ht="12" customHeight="1">
      <c r="B130" s="18"/>
      <c r="C130" s="28" t="s">
        <v>120</v>
      </c>
      <c r="L130" s="18"/>
    </row>
    <row r="131" s="2" customFormat="1" ht="16.5" customHeight="1">
      <c r="A131" s="34"/>
      <c r="B131" s="35"/>
      <c r="C131" s="34"/>
      <c r="D131" s="34"/>
      <c r="E131" s="130" t="s">
        <v>121</v>
      </c>
      <c r="F131" s="34"/>
      <c r="G131" s="34"/>
      <c r="H131" s="34"/>
      <c r="I131" s="34"/>
      <c r="J131" s="34"/>
      <c r="K131" s="34"/>
      <c r="L131" s="56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="2" customFormat="1" ht="12" customHeight="1">
      <c r="A132" s="34"/>
      <c r="B132" s="35"/>
      <c r="C132" s="28" t="s">
        <v>122</v>
      </c>
      <c r="D132" s="34"/>
      <c r="E132" s="34"/>
      <c r="F132" s="34"/>
      <c r="G132" s="34"/>
      <c r="H132" s="34"/>
      <c r="I132" s="34"/>
      <c r="J132" s="34"/>
      <c r="K132" s="34"/>
      <c r="L132" s="56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="2" customFormat="1" ht="16.5" customHeight="1">
      <c r="A133" s="34"/>
      <c r="B133" s="35"/>
      <c r="C133" s="34"/>
      <c r="D133" s="34"/>
      <c r="E133" s="68" t="str">
        <f>E11</f>
        <v>01 - Stavebná časť</v>
      </c>
      <c r="F133" s="34"/>
      <c r="G133" s="34"/>
      <c r="H133" s="34"/>
      <c r="I133" s="34"/>
      <c r="J133" s="34"/>
      <c r="K133" s="34"/>
      <c r="L133" s="56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="2" customFormat="1" ht="6.96" customHeight="1">
      <c r="A134" s="34"/>
      <c r="B134" s="35"/>
      <c r="C134" s="34"/>
      <c r="D134" s="34"/>
      <c r="E134" s="34"/>
      <c r="F134" s="34"/>
      <c r="G134" s="34"/>
      <c r="H134" s="34"/>
      <c r="I134" s="34"/>
      <c r="J134" s="34"/>
      <c r="K134" s="34"/>
      <c r="L134" s="56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="2" customFormat="1" ht="12" customHeight="1">
      <c r="A135" s="34"/>
      <c r="B135" s="35"/>
      <c r="C135" s="28" t="s">
        <v>19</v>
      </c>
      <c r="D135" s="34"/>
      <c r="E135" s="34"/>
      <c r="F135" s="23" t="str">
        <f>F14</f>
        <v xml:space="preserve"> </v>
      </c>
      <c r="G135" s="34"/>
      <c r="H135" s="34"/>
      <c r="I135" s="28" t="s">
        <v>21</v>
      </c>
      <c r="J135" s="70" t="str">
        <f>IF(J14="","",J14)</f>
        <v>12. 1. 2023</v>
      </c>
      <c r="K135" s="34"/>
      <c r="L135" s="56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="2" customFormat="1" ht="6.96" customHeight="1">
      <c r="A136" s="34"/>
      <c r="B136" s="35"/>
      <c r="C136" s="34"/>
      <c r="D136" s="34"/>
      <c r="E136" s="34"/>
      <c r="F136" s="34"/>
      <c r="G136" s="34"/>
      <c r="H136" s="34"/>
      <c r="I136" s="34"/>
      <c r="J136" s="34"/>
      <c r="K136" s="34"/>
      <c r="L136" s="56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="2" customFormat="1" ht="15.15" customHeight="1">
      <c r="A137" s="34"/>
      <c r="B137" s="35"/>
      <c r="C137" s="28" t="s">
        <v>23</v>
      </c>
      <c r="D137" s="34"/>
      <c r="E137" s="34"/>
      <c r="F137" s="23" t="str">
        <f>E17</f>
        <v>Mesto Svidník</v>
      </c>
      <c r="G137" s="34"/>
      <c r="H137" s="34"/>
      <c r="I137" s="28" t="s">
        <v>29</v>
      </c>
      <c r="J137" s="32" t="str">
        <f>E23</f>
        <v>Ing. Jozef Špirko</v>
      </c>
      <c r="K137" s="34"/>
      <c r="L137" s="56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="2" customFormat="1" ht="15.15" customHeight="1">
      <c r="A138" s="34"/>
      <c r="B138" s="35"/>
      <c r="C138" s="28" t="s">
        <v>27</v>
      </c>
      <c r="D138" s="34"/>
      <c r="E138" s="34"/>
      <c r="F138" s="23" t="str">
        <f>IF(E20="","",E20)</f>
        <v>Vyplň údaj</v>
      </c>
      <c r="G138" s="34"/>
      <c r="H138" s="34"/>
      <c r="I138" s="28" t="s">
        <v>32</v>
      </c>
      <c r="J138" s="32" t="str">
        <f>E26</f>
        <v xml:space="preserve"> </v>
      </c>
      <c r="K138" s="34"/>
      <c r="L138" s="56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39" s="2" customFormat="1" ht="10.32" customHeight="1">
      <c r="A139" s="34"/>
      <c r="B139" s="35"/>
      <c r="C139" s="34"/>
      <c r="D139" s="34"/>
      <c r="E139" s="34"/>
      <c r="F139" s="34"/>
      <c r="G139" s="34"/>
      <c r="H139" s="34"/>
      <c r="I139" s="34"/>
      <c r="J139" s="34"/>
      <c r="K139" s="34"/>
      <c r="L139" s="56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  <row r="140" s="11" customFormat="1" ht="29.28" customHeight="1">
      <c r="A140" s="160"/>
      <c r="B140" s="161"/>
      <c r="C140" s="162" t="s">
        <v>151</v>
      </c>
      <c r="D140" s="163" t="s">
        <v>59</v>
      </c>
      <c r="E140" s="163" t="s">
        <v>55</v>
      </c>
      <c r="F140" s="163" t="s">
        <v>56</v>
      </c>
      <c r="G140" s="163" t="s">
        <v>152</v>
      </c>
      <c r="H140" s="163" t="s">
        <v>153</v>
      </c>
      <c r="I140" s="163" t="s">
        <v>154</v>
      </c>
      <c r="J140" s="164" t="s">
        <v>126</v>
      </c>
      <c r="K140" s="165" t="s">
        <v>155</v>
      </c>
      <c r="L140" s="166"/>
      <c r="M140" s="87" t="s">
        <v>1</v>
      </c>
      <c r="N140" s="88" t="s">
        <v>38</v>
      </c>
      <c r="O140" s="88" t="s">
        <v>156</v>
      </c>
      <c r="P140" s="88" t="s">
        <v>157</v>
      </c>
      <c r="Q140" s="88" t="s">
        <v>158</v>
      </c>
      <c r="R140" s="88" t="s">
        <v>159</v>
      </c>
      <c r="S140" s="88" t="s">
        <v>160</v>
      </c>
      <c r="T140" s="89" t="s">
        <v>161</v>
      </c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</row>
    <row r="141" s="2" customFormat="1" ht="22.8" customHeight="1">
      <c r="A141" s="34"/>
      <c r="B141" s="35"/>
      <c r="C141" s="94" t="s">
        <v>127</v>
      </c>
      <c r="D141" s="34"/>
      <c r="E141" s="34"/>
      <c r="F141" s="34"/>
      <c r="G141" s="34"/>
      <c r="H141" s="34"/>
      <c r="I141" s="34"/>
      <c r="J141" s="167">
        <f>BK141</f>
        <v>0</v>
      </c>
      <c r="K141" s="34"/>
      <c r="L141" s="35"/>
      <c r="M141" s="90"/>
      <c r="N141" s="74"/>
      <c r="O141" s="91"/>
      <c r="P141" s="168">
        <f>P142+P193+P301</f>
        <v>0</v>
      </c>
      <c r="Q141" s="91"/>
      <c r="R141" s="168">
        <f>R142+R193+R301</f>
        <v>310.83205150000003</v>
      </c>
      <c r="S141" s="91"/>
      <c r="T141" s="169">
        <f>T142+T193+T301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5" t="s">
        <v>73</v>
      </c>
      <c r="AU141" s="15" t="s">
        <v>128</v>
      </c>
      <c r="BK141" s="170">
        <f>BK142+BK193+BK301</f>
        <v>0</v>
      </c>
    </row>
    <row r="142" s="12" customFormat="1" ht="25.92" customHeight="1">
      <c r="A142" s="12"/>
      <c r="B142" s="171"/>
      <c r="C142" s="12"/>
      <c r="D142" s="172" t="s">
        <v>73</v>
      </c>
      <c r="E142" s="173" t="s">
        <v>162</v>
      </c>
      <c r="F142" s="173" t="s">
        <v>163</v>
      </c>
      <c r="G142" s="12"/>
      <c r="H142" s="12"/>
      <c r="I142" s="174"/>
      <c r="J142" s="175">
        <f>BK142</f>
        <v>0</v>
      </c>
      <c r="K142" s="12"/>
      <c r="L142" s="171"/>
      <c r="M142" s="176"/>
      <c r="N142" s="177"/>
      <c r="O142" s="177"/>
      <c r="P142" s="178">
        <f>P143+P154+P160+P164+P181+P191</f>
        <v>0</v>
      </c>
      <c r="Q142" s="177"/>
      <c r="R142" s="178">
        <f>R143+R154+R160+R164+R181+R191</f>
        <v>250.59447473000003</v>
      </c>
      <c r="S142" s="177"/>
      <c r="T142" s="179">
        <f>T143+T154+T160+T164+T181+T191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72" t="s">
        <v>81</v>
      </c>
      <c r="AT142" s="180" t="s">
        <v>73</v>
      </c>
      <c r="AU142" s="180" t="s">
        <v>74</v>
      </c>
      <c r="AY142" s="172" t="s">
        <v>164</v>
      </c>
      <c r="BK142" s="181">
        <f>BK143+BK154+BK160+BK164+BK181+BK191</f>
        <v>0</v>
      </c>
    </row>
    <row r="143" s="12" customFormat="1" ht="22.8" customHeight="1">
      <c r="A143" s="12"/>
      <c r="B143" s="171"/>
      <c r="C143" s="12"/>
      <c r="D143" s="172" t="s">
        <v>73</v>
      </c>
      <c r="E143" s="182" t="s">
        <v>81</v>
      </c>
      <c r="F143" s="182" t="s">
        <v>165</v>
      </c>
      <c r="G143" s="12"/>
      <c r="H143" s="12"/>
      <c r="I143" s="174"/>
      <c r="J143" s="183">
        <f>BK143</f>
        <v>0</v>
      </c>
      <c r="K143" s="12"/>
      <c r="L143" s="171"/>
      <c r="M143" s="176"/>
      <c r="N143" s="177"/>
      <c r="O143" s="177"/>
      <c r="P143" s="178">
        <f>SUM(P144:P153)</f>
        <v>0</v>
      </c>
      <c r="Q143" s="177"/>
      <c r="R143" s="178">
        <f>SUM(R144:R153)</f>
        <v>9.2929999999999993</v>
      </c>
      <c r="S143" s="177"/>
      <c r="T143" s="179">
        <f>SUM(T144:T153)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72" t="s">
        <v>81</v>
      </c>
      <c r="AT143" s="180" t="s">
        <v>73</v>
      </c>
      <c r="AU143" s="180" t="s">
        <v>81</v>
      </c>
      <c r="AY143" s="172" t="s">
        <v>164</v>
      </c>
      <c r="BK143" s="181">
        <f>SUM(BK144:BK153)</f>
        <v>0</v>
      </c>
    </row>
    <row r="144" s="2" customFormat="1" ht="21.75" customHeight="1">
      <c r="A144" s="34"/>
      <c r="B144" s="184"/>
      <c r="C144" s="185" t="s">
        <v>81</v>
      </c>
      <c r="D144" s="185" t="s">
        <v>166</v>
      </c>
      <c r="E144" s="186" t="s">
        <v>167</v>
      </c>
      <c r="F144" s="187" t="s">
        <v>168</v>
      </c>
      <c r="G144" s="188" t="s">
        <v>169</v>
      </c>
      <c r="H144" s="189">
        <v>101.75</v>
      </c>
      <c r="I144" s="190"/>
      <c r="J144" s="191">
        <f>ROUND(I144*H144,2)</f>
        <v>0</v>
      </c>
      <c r="K144" s="192"/>
      <c r="L144" s="35"/>
      <c r="M144" s="193" t="s">
        <v>1</v>
      </c>
      <c r="N144" s="194" t="s">
        <v>40</v>
      </c>
      <c r="O144" s="78"/>
      <c r="P144" s="195">
        <f>O144*H144</f>
        <v>0</v>
      </c>
      <c r="Q144" s="195">
        <v>0</v>
      </c>
      <c r="R144" s="195">
        <f>Q144*H144</f>
        <v>0</v>
      </c>
      <c r="S144" s="195">
        <v>0</v>
      </c>
      <c r="T144" s="196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7" t="s">
        <v>170</v>
      </c>
      <c r="AT144" s="197" t="s">
        <v>166</v>
      </c>
      <c r="AU144" s="197" t="s">
        <v>87</v>
      </c>
      <c r="AY144" s="15" t="s">
        <v>164</v>
      </c>
      <c r="BE144" s="198">
        <f>IF(N144="základná",J144,0)</f>
        <v>0</v>
      </c>
      <c r="BF144" s="198">
        <f>IF(N144="znížená",J144,0)</f>
        <v>0</v>
      </c>
      <c r="BG144" s="198">
        <f>IF(N144="zákl. prenesená",J144,0)</f>
        <v>0</v>
      </c>
      <c r="BH144" s="198">
        <f>IF(N144="zníž. prenesená",J144,0)</f>
        <v>0</v>
      </c>
      <c r="BI144" s="198">
        <f>IF(N144="nulová",J144,0)</f>
        <v>0</v>
      </c>
      <c r="BJ144" s="15" t="s">
        <v>87</v>
      </c>
      <c r="BK144" s="198">
        <f>ROUND(I144*H144,2)</f>
        <v>0</v>
      </c>
      <c r="BL144" s="15" t="s">
        <v>170</v>
      </c>
      <c r="BM144" s="197" t="s">
        <v>171</v>
      </c>
    </row>
    <row r="145" s="2" customFormat="1" ht="24.15" customHeight="1">
      <c r="A145" s="34"/>
      <c r="B145" s="184"/>
      <c r="C145" s="185" t="s">
        <v>87</v>
      </c>
      <c r="D145" s="185" t="s">
        <v>166</v>
      </c>
      <c r="E145" s="186" t="s">
        <v>172</v>
      </c>
      <c r="F145" s="187" t="s">
        <v>173</v>
      </c>
      <c r="G145" s="188" t="s">
        <v>169</v>
      </c>
      <c r="H145" s="189">
        <v>30.524999999999999</v>
      </c>
      <c r="I145" s="190"/>
      <c r="J145" s="191">
        <f>ROUND(I145*H145,2)</f>
        <v>0</v>
      </c>
      <c r="K145" s="192"/>
      <c r="L145" s="35"/>
      <c r="M145" s="193" t="s">
        <v>1</v>
      </c>
      <c r="N145" s="194" t="s">
        <v>40</v>
      </c>
      <c r="O145" s="78"/>
      <c r="P145" s="195">
        <f>O145*H145</f>
        <v>0</v>
      </c>
      <c r="Q145" s="195">
        <v>0</v>
      </c>
      <c r="R145" s="195">
        <f>Q145*H145</f>
        <v>0</v>
      </c>
      <c r="S145" s="195">
        <v>0</v>
      </c>
      <c r="T145" s="19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7" t="s">
        <v>170</v>
      </c>
      <c r="AT145" s="197" t="s">
        <v>166</v>
      </c>
      <c r="AU145" s="197" t="s">
        <v>87</v>
      </c>
      <c r="AY145" s="15" t="s">
        <v>164</v>
      </c>
      <c r="BE145" s="198">
        <f>IF(N145="základná",J145,0)</f>
        <v>0</v>
      </c>
      <c r="BF145" s="198">
        <f>IF(N145="znížená",J145,0)</f>
        <v>0</v>
      </c>
      <c r="BG145" s="198">
        <f>IF(N145="zákl. prenesená",J145,0)</f>
        <v>0</v>
      </c>
      <c r="BH145" s="198">
        <f>IF(N145="zníž. prenesená",J145,0)</f>
        <v>0</v>
      </c>
      <c r="BI145" s="198">
        <f>IF(N145="nulová",J145,0)</f>
        <v>0</v>
      </c>
      <c r="BJ145" s="15" t="s">
        <v>87</v>
      </c>
      <c r="BK145" s="198">
        <f>ROUND(I145*H145,2)</f>
        <v>0</v>
      </c>
      <c r="BL145" s="15" t="s">
        <v>170</v>
      </c>
      <c r="BM145" s="197" t="s">
        <v>174</v>
      </c>
    </row>
    <row r="146" s="2" customFormat="1" ht="21.75" customHeight="1">
      <c r="A146" s="34"/>
      <c r="B146" s="184"/>
      <c r="C146" s="185" t="s">
        <v>175</v>
      </c>
      <c r="D146" s="185" t="s">
        <v>166</v>
      </c>
      <c r="E146" s="186" t="s">
        <v>176</v>
      </c>
      <c r="F146" s="187" t="s">
        <v>177</v>
      </c>
      <c r="G146" s="188" t="s">
        <v>169</v>
      </c>
      <c r="H146" s="189">
        <v>5.9859999999999998</v>
      </c>
      <c r="I146" s="190"/>
      <c r="J146" s="191">
        <f>ROUND(I146*H146,2)</f>
        <v>0</v>
      </c>
      <c r="K146" s="192"/>
      <c r="L146" s="35"/>
      <c r="M146" s="193" t="s">
        <v>1</v>
      </c>
      <c r="N146" s="194" t="s">
        <v>40</v>
      </c>
      <c r="O146" s="78"/>
      <c r="P146" s="195">
        <f>O146*H146</f>
        <v>0</v>
      </c>
      <c r="Q146" s="195">
        <v>0</v>
      </c>
      <c r="R146" s="195">
        <f>Q146*H146</f>
        <v>0</v>
      </c>
      <c r="S146" s="195">
        <v>0</v>
      </c>
      <c r="T146" s="196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7" t="s">
        <v>170</v>
      </c>
      <c r="AT146" s="197" t="s">
        <v>166</v>
      </c>
      <c r="AU146" s="197" t="s">
        <v>87</v>
      </c>
      <c r="AY146" s="15" t="s">
        <v>164</v>
      </c>
      <c r="BE146" s="198">
        <f>IF(N146="základná",J146,0)</f>
        <v>0</v>
      </c>
      <c r="BF146" s="198">
        <f>IF(N146="znížená",J146,0)</f>
        <v>0</v>
      </c>
      <c r="BG146" s="198">
        <f>IF(N146="zákl. prenesená",J146,0)</f>
        <v>0</v>
      </c>
      <c r="BH146" s="198">
        <f>IF(N146="zníž. prenesená",J146,0)</f>
        <v>0</v>
      </c>
      <c r="BI146" s="198">
        <f>IF(N146="nulová",J146,0)</f>
        <v>0</v>
      </c>
      <c r="BJ146" s="15" t="s">
        <v>87</v>
      </c>
      <c r="BK146" s="198">
        <f>ROUND(I146*H146,2)</f>
        <v>0</v>
      </c>
      <c r="BL146" s="15" t="s">
        <v>170</v>
      </c>
      <c r="BM146" s="197" t="s">
        <v>178</v>
      </c>
    </row>
    <row r="147" s="2" customFormat="1" ht="24.15" customHeight="1">
      <c r="A147" s="34"/>
      <c r="B147" s="184"/>
      <c r="C147" s="185" t="s">
        <v>170</v>
      </c>
      <c r="D147" s="185" t="s">
        <v>166</v>
      </c>
      <c r="E147" s="186" t="s">
        <v>179</v>
      </c>
      <c r="F147" s="187" t="s">
        <v>180</v>
      </c>
      <c r="G147" s="188" t="s">
        <v>169</v>
      </c>
      <c r="H147" s="189">
        <v>1.796</v>
      </c>
      <c r="I147" s="190"/>
      <c r="J147" s="191">
        <f>ROUND(I147*H147,2)</f>
        <v>0</v>
      </c>
      <c r="K147" s="192"/>
      <c r="L147" s="35"/>
      <c r="M147" s="193" t="s">
        <v>1</v>
      </c>
      <c r="N147" s="194" t="s">
        <v>40</v>
      </c>
      <c r="O147" s="78"/>
      <c r="P147" s="195">
        <f>O147*H147</f>
        <v>0</v>
      </c>
      <c r="Q147" s="195">
        <v>0</v>
      </c>
      <c r="R147" s="195">
        <f>Q147*H147</f>
        <v>0</v>
      </c>
      <c r="S147" s="195">
        <v>0</v>
      </c>
      <c r="T147" s="19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7" t="s">
        <v>170</v>
      </c>
      <c r="AT147" s="197" t="s">
        <v>166</v>
      </c>
      <c r="AU147" s="197" t="s">
        <v>87</v>
      </c>
      <c r="AY147" s="15" t="s">
        <v>164</v>
      </c>
      <c r="BE147" s="198">
        <f>IF(N147="základná",J147,0)</f>
        <v>0</v>
      </c>
      <c r="BF147" s="198">
        <f>IF(N147="znížená",J147,0)</f>
        <v>0</v>
      </c>
      <c r="BG147" s="198">
        <f>IF(N147="zákl. prenesená",J147,0)</f>
        <v>0</v>
      </c>
      <c r="BH147" s="198">
        <f>IF(N147="zníž. prenesená",J147,0)</f>
        <v>0</v>
      </c>
      <c r="BI147" s="198">
        <f>IF(N147="nulová",J147,0)</f>
        <v>0</v>
      </c>
      <c r="BJ147" s="15" t="s">
        <v>87</v>
      </c>
      <c r="BK147" s="198">
        <f>ROUND(I147*H147,2)</f>
        <v>0</v>
      </c>
      <c r="BL147" s="15" t="s">
        <v>170</v>
      </c>
      <c r="BM147" s="197" t="s">
        <v>181</v>
      </c>
    </row>
    <row r="148" s="2" customFormat="1" ht="16.5" customHeight="1">
      <c r="A148" s="34"/>
      <c r="B148" s="184"/>
      <c r="C148" s="185" t="s">
        <v>182</v>
      </c>
      <c r="D148" s="185" t="s">
        <v>166</v>
      </c>
      <c r="E148" s="186" t="s">
        <v>183</v>
      </c>
      <c r="F148" s="187" t="s">
        <v>184</v>
      </c>
      <c r="G148" s="188" t="s">
        <v>169</v>
      </c>
      <c r="H148" s="189">
        <v>29.515999999999998</v>
      </c>
      <c r="I148" s="190"/>
      <c r="J148" s="191">
        <f>ROUND(I148*H148,2)</f>
        <v>0</v>
      </c>
      <c r="K148" s="192"/>
      <c r="L148" s="35"/>
      <c r="M148" s="193" t="s">
        <v>1</v>
      </c>
      <c r="N148" s="194" t="s">
        <v>40</v>
      </c>
      <c r="O148" s="78"/>
      <c r="P148" s="195">
        <f>O148*H148</f>
        <v>0</v>
      </c>
      <c r="Q148" s="195">
        <v>0</v>
      </c>
      <c r="R148" s="195">
        <f>Q148*H148</f>
        <v>0</v>
      </c>
      <c r="S148" s="195">
        <v>0</v>
      </c>
      <c r="T148" s="19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7" t="s">
        <v>170</v>
      </c>
      <c r="AT148" s="197" t="s">
        <v>166</v>
      </c>
      <c r="AU148" s="197" t="s">
        <v>87</v>
      </c>
      <c r="AY148" s="15" t="s">
        <v>164</v>
      </c>
      <c r="BE148" s="198">
        <f>IF(N148="základná",J148,0)</f>
        <v>0</v>
      </c>
      <c r="BF148" s="198">
        <f>IF(N148="znížená",J148,0)</f>
        <v>0</v>
      </c>
      <c r="BG148" s="198">
        <f>IF(N148="zákl. prenesená",J148,0)</f>
        <v>0</v>
      </c>
      <c r="BH148" s="198">
        <f>IF(N148="zníž. prenesená",J148,0)</f>
        <v>0</v>
      </c>
      <c r="BI148" s="198">
        <f>IF(N148="nulová",J148,0)</f>
        <v>0</v>
      </c>
      <c r="BJ148" s="15" t="s">
        <v>87</v>
      </c>
      <c r="BK148" s="198">
        <f>ROUND(I148*H148,2)</f>
        <v>0</v>
      </c>
      <c r="BL148" s="15" t="s">
        <v>170</v>
      </c>
      <c r="BM148" s="197" t="s">
        <v>185</v>
      </c>
    </row>
    <row r="149" s="2" customFormat="1" ht="37.8" customHeight="1">
      <c r="A149" s="34"/>
      <c r="B149" s="184"/>
      <c r="C149" s="185" t="s">
        <v>186</v>
      </c>
      <c r="D149" s="185" t="s">
        <v>166</v>
      </c>
      <c r="E149" s="186" t="s">
        <v>187</v>
      </c>
      <c r="F149" s="187" t="s">
        <v>188</v>
      </c>
      <c r="G149" s="188" t="s">
        <v>169</v>
      </c>
      <c r="H149" s="189">
        <v>8.8550000000000004</v>
      </c>
      <c r="I149" s="190"/>
      <c r="J149" s="191">
        <f>ROUND(I149*H149,2)</f>
        <v>0</v>
      </c>
      <c r="K149" s="192"/>
      <c r="L149" s="35"/>
      <c r="M149" s="193" t="s">
        <v>1</v>
      </c>
      <c r="N149" s="194" t="s">
        <v>40</v>
      </c>
      <c r="O149" s="78"/>
      <c r="P149" s="195">
        <f>O149*H149</f>
        <v>0</v>
      </c>
      <c r="Q149" s="195">
        <v>0</v>
      </c>
      <c r="R149" s="195">
        <f>Q149*H149</f>
        <v>0</v>
      </c>
      <c r="S149" s="195">
        <v>0</v>
      </c>
      <c r="T149" s="19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7" t="s">
        <v>170</v>
      </c>
      <c r="AT149" s="197" t="s">
        <v>166</v>
      </c>
      <c r="AU149" s="197" t="s">
        <v>87</v>
      </c>
      <c r="AY149" s="15" t="s">
        <v>164</v>
      </c>
      <c r="BE149" s="198">
        <f>IF(N149="základná",J149,0)</f>
        <v>0</v>
      </c>
      <c r="BF149" s="198">
        <f>IF(N149="znížená",J149,0)</f>
        <v>0</v>
      </c>
      <c r="BG149" s="198">
        <f>IF(N149="zákl. prenesená",J149,0)</f>
        <v>0</v>
      </c>
      <c r="BH149" s="198">
        <f>IF(N149="zníž. prenesená",J149,0)</f>
        <v>0</v>
      </c>
      <c r="BI149" s="198">
        <f>IF(N149="nulová",J149,0)</f>
        <v>0</v>
      </c>
      <c r="BJ149" s="15" t="s">
        <v>87</v>
      </c>
      <c r="BK149" s="198">
        <f>ROUND(I149*H149,2)</f>
        <v>0</v>
      </c>
      <c r="BL149" s="15" t="s">
        <v>170</v>
      </c>
      <c r="BM149" s="197" t="s">
        <v>189</v>
      </c>
    </row>
    <row r="150" s="2" customFormat="1" ht="33" customHeight="1">
      <c r="A150" s="34"/>
      <c r="B150" s="184"/>
      <c r="C150" s="185" t="s">
        <v>190</v>
      </c>
      <c r="D150" s="185" t="s">
        <v>166</v>
      </c>
      <c r="E150" s="186" t="s">
        <v>191</v>
      </c>
      <c r="F150" s="187" t="s">
        <v>192</v>
      </c>
      <c r="G150" s="188" t="s">
        <v>169</v>
      </c>
      <c r="H150" s="189">
        <v>137.25200000000001</v>
      </c>
      <c r="I150" s="190"/>
      <c r="J150" s="191">
        <f>ROUND(I150*H150,2)</f>
        <v>0</v>
      </c>
      <c r="K150" s="192"/>
      <c r="L150" s="35"/>
      <c r="M150" s="193" t="s">
        <v>1</v>
      </c>
      <c r="N150" s="194" t="s">
        <v>40</v>
      </c>
      <c r="O150" s="78"/>
      <c r="P150" s="195">
        <f>O150*H150</f>
        <v>0</v>
      </c>
      <c r="Q150" s="195">
        <v>0</v>
      </c>
      <c r="R150" s="195">
        <f>Q150*H150</f>
        <v>0</v>
      </c>
      <c r="S150" s="195">
        <v>0</v>
      </c>
      <c r="T150" s="19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7" t="s">
        <v>170</v>
      </c>
      <c r="AT150" s="197" t="s">
        <v>166</v>
      </c>
      <c r="AU150" s="197" t="s">
        <v>87</v>
      </c>
      <c r="AY150" s="15" t="s">
        <v>164</v>
      </c>
      <c r="BE150" s="198">
        <f>IF(N150="základná",J150,0)</f>
        <v>0</v>
      </c>
      <c r="BF150" s="198">
        <f>IF(N150="znížená",J150,0)</f>
        <v>0</v>
      </c>
      <c r="BG150" s="198">
        <f>IF(N150="zákl. prenesená",J150,0)</f>
        <v>0</v>
      </c>
      <c r="BH150" s="198">
        <f>IF(N150="zníž. prenesená",J150,0)</f>
        <v>0</v>
      </c>
      <c r="BI150" s="198">
        <f>IF(N150="nulová",J150,0)</f>
        <v>0</v>
      </c>
      <c r="BJ150" s="15" t="s">
        <v>87</v>
      </c>
      <c r="BK150" s="198">
        <f>ROUND(I150*H150,2)</f>
        <v>0</v>
      </c>
      <c r="BL150" s="15" t="s">
        <v>170</v>
      </c>
      <c r="BM150" s="197" t="s">
        <v>193</v>
      </c>
    </row>
    <row r="151" s="2" customFormat="1" ht="24.15" customHeight="1">
      <c r="A151" s="34"/>
      <c r="B151" s="184"/>
      <c r="C151" s="185" t="s">
        <v>194</v>
      </c>
      <c r="D151" s="185" t="s">
        <v>166</v>
      </c>
      <c r="E151" s="186" t="s">
        <v>195</v>
      </c>
      <c r="F151" s="187" t="s">
        <v>196</v>
      </c>
      <c r="G151" s="188" t="s">
        <v>169</v>
      </c>
      <c r="H151" s="189">
        <v>5.3099999999999996</v>
      </c>
      <c r="I151" s="190"/>
      <c r="J151" s="191">
        <f>ROUND(I151*H151,2)</f>
        <v>0</v>
      </c>
      <c r="K151" s="192"/>
      <c r="L151" s="35"/>
      <c r="M151" s="193" t="s">
        <v>1</v>
      </c>
      <c r="N151" s="194" t="s">
        <v>40</v>
      </c>
      <c r="O151" s="78"/>
      <c r="P151" s="195">
        <f>O151*H151</f>
        <v>0</v>
      </c>
      <c r="Q151" s="195">
        <v>0</v>
      </c>
      <c r="R151" s="195">
        <f>Q151*H151</f>
        <v>0</v>
      </c>
      <c r="S151" s="195">
        <v>0</v>
      </c>
      <c r="T151" s="196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7" t="s">
        <v>170</v>
      </c>
      <c r="AT151" s="197" t="s">
        <v>166</v>
      </c>
      <c r="AU151" s="197" t="s">
        <v>87</v>
      </c>
      <c r="AY151" s="15" t="s">
        <v>164</v>
      </c>
      <c r="BE151" s="198">
        <f>IF(N151="základná",J151,0)</f>
        <v>0</v>
      </c>
      <c r="BF151" s="198">
        <f>IF(N151="znížená",J151,0)</f>
        <v>0</v>
      </c>
      <c r="BG151" s="198">
        <f>IF(N151="zákl. prenesená",J151,0)</f>
        <v>0</v>
      </c>
      <c r="BH151" s="198">
        <f>IF(N151="zníž. prenesená",J151,0)</f>
        <v>0</v>
      </c>
      <c r="BI151" s="198">
        <f>IF(N151="nulová",J151,0)</f>
        <v>0</v>
      </c>
      <c r="BJ151" s="15" t="s">
        <v>87</v>
      </c>
      <c r="BK151" s="198">
        <f>ROUND(I151*H151,2)</f>
        <v>0</v>
      </c>
      <c r="BL151" s="15" t="s">
        <v>170</v>
      </c>
      <c r="BM151" s="197" t="s">
        <v>197</v>
      </c>
    </row>
    <row r="152" s="2" customFormat="1" ht="16.5" customHeight="1">
      <c r="A152" s="34"/>
      <c r="B152" s="184"/>
      <c r="C152" s="199" t="s">
        <v>198</v>
      </c>
      <c r="D152" s="199" t="s">
        <v>199</v>
      </c>
      <c r="E152" s="200" t="s">
        <v>200</v>
      </c>
      <c r="F152" s="201" t="s">
        <v>201</v>
      </c>
      <c r="G152" s="202" t="s">
        <v>202</v>
      </c>
      <c r="H152" s="203">
        <v>9.2929999999999993</v>
      </c>
      <c r="I152" s="204"/>
      <c r="J152" s="205">
        <f>ROUND(I152*H152,2)</f>
        <v>0</v>
      </c>
      <c r="K152" s="206"/>
      <c r="L152" s="207"/>
      <c r="M152" s="208" t="s">
        <v>1</v>
      </c>
      <c r="N152" s="209" t="s">
        <v>40</v>
      </c>
      <c r="O152" s="78"/>
      <c r="P152" s="195">
        <f>O152*H152</f>
        <v>0</v>
      </c>
      <c r="Q152" s="195">
        <v>1</v>
      </c>
      <c r="R152" s="195">
        <f>Q152*H152</f>
        <v>9.2929999999999993</v>
      </c>
      <c r="S152" s="195">
        <v>0</v>
      </c>
      <c r="T152" s="19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7" t="s">
        <v>194</v>
      </c>
      <c r="AT152" s="197" t="s">
        <v>199</v>
      </c>
      <c r="AU152" s="197" t="s">
        <v>87</v>
      </c>
      <c r="AY152" s="15" t="s">
        <v>164</v>
      </c>
      <c r="BE152" s="198">
        <f>IF(N152="základná",J152,0)</f>
        <v>0</v>
      </c>
      <c r="BF152" s="198">
        <f>IF(N152="znížená",J152,0)</f>
        <v>0</v>
      </c>
      <c r="BG152" s="198">
        <f>IF(N152="zákl. prenesená",J152,0)</f>
        <v>0</v>
      </c>
      <c r="BH152" s="198">
        <f>IF(N152="zníž. prenesená",J152,0)</f>
        <v>0</v>
      </c>
      <c r="BI152" s="198">
        <f>IF(N152="nulová",J152,0)</f>
        <v>0</v>
      </c>
      <c r="BJ152" s="15" t="s">
        <v>87</v>
      </c>
      <c r="BK152" s="198">
        <f>ROUND(I152*H152,2)</f>
        <v>0</v>
      </c>
      <c r="BL152" s="15" t="s">
        <v>170</v>
      </c>
      <c r="BM152" s="197" t="s">
        <v>203</v>
      </c>
    </row>
    <row r="153" s="2" customFormat="1" ht="21.75" customHeight="1">
      <c r="A153" s="34"/>
      <c r="B153" s="184"/>
      <c r="C153" s="185" t="s">
        <v>204</v>
      </c>
      <c r="D153" s="185" t="s">
        <v>166</v>
      </c>
      <c r="E153" s="186" t="s">
        <v>205</v>
      </c>
      <c r="F153" s="187" t="s">
        <v>206</v>
      </c>
      <c r="G153" s="188" t="s">
        <v>207</v>
      </c>
      <c r="H153" s="189">
        <v>234.86000000000001</v>
      </c>
      <c r="I153" s="190"/>
      <c r="J153" s="191">
        <f>ROUND(I153*H153,2)</f>
        <v>0</v>
      </c>
      <c r="K153" s="192"/>
      <c r="L153" s="35"/>
      <c r="M153" s="193" t="s">
        <v>1</v>
      </c>
      <c r="N153" s="194" t="s">
        <v>40</v>
      </c>
      <c r="O153" s="78"/>
      <c r="P153" s="195">
        <f>O153*H153</f>
        <v>0</v>
      </c>
      <c r="Q153" s="195">
        <v>0</v>
      </c>
      <c r="R153" s="195">
        <f>Q153*H153</f>
        <v>0</v>
      </c>
      <c r="S153" s="195">
        <v>0</v>
      </c>
      <c r="T153" s="196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7" t="s">
        <v>170</v>
      </c>
      <c r="AT153" s="197" t="s">
        <v>166</v>
      </c>
      <c r="AU153" s="197" t="s">
        <v>87</v>
      </c>
      <c r="AY153" s="15" t="s">
        <v>164</v>
      </c>
      <c r="BE153" s="198">
        <f>IF(N153="základná",J153,0)</f>
        <v>0</v>
      </c>
      <c r="BF153" s="198">
        <f>IF(N153="znížená",J153,0)</f>
        <v>0</v>
      </c>
      <c r="BG153" s="198">
        <f>IF(N153="zákl. prenesená",J153,0)</f>
        <v>0</v>
      </c>
      <c r="BH153" s="198">
        <f>IF(N153="zníž. prenesená",J153,0)</f>
        <v>0</v>
      </c>
      <c r="BI153" s="198">
        <f>IF(N153="nulová",J153,0)</f>
        <v>0</v>
      </c>
      <c r="BJ153" s="15" t="s">
        <v>87</v>
      </c>
      <c r="BK153" s="198">
        <f>ROUND(I153*H153,2)</f>
        <v>0</v>
      </c>
      <c r="BL153" s="15" t="s">
        <v>170</v>
      </c>
      <c r="BM153" s="197" t="s">
        <v>208</v>
      </c>
    </row>
    <row r="154" s="12" customFormat="1" ht="22.8" customHeight="1">
      <c r="A154" s="12"/>
      <c r="B154" s="171"/>
      <c r="C154" s="12"/>
      <c r="D154" s="172" t="s">
        <v>73</v>
      </c>
      <c r="E154" s="182" t="s">
        <v>87</v>
      </c>
      <c r="F154" s="182" t="s">
        <v>209</v>
      </c>
      <c r="G154" s="12"/>
      <c r="H154" s="12"/>
      <c r="I154" s="174"/>
      <c r="J154" s="183">
        <f>BK154</f>
        <v>0</v>
      </c>
      <c r="K154" s="12"/>
      <c r="L154" s="171"/>
      <c r="M154" s="176"/>
      <c r="N154" s="177"/>
      <c r="O154" s="177"/>
      <c r="P154" s="178">
        <f>SUM(P155:P159)</f>
        <v>0</v>
      </c>
      <c r="Q154" s="177"/>
      <c r="R154" s="178">
        <f>SUM(R155:R159)</f>
        <v>157.27022597999999</v>
      </c>
      <c r="S154" s="177"/>
      <c r="T154" s="179">
        <f>SUM(T155:T159)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72" t="s">
        <v>81</v>
      </c>
      <c r="AT154" s="180" t="s">
        <v>73</v>
      </c>
      <c r="AU154" s="180" t="s">
        <v>81</v>
      </c>
      <c r="AY154" s="172" t="s">
        <v>164</v>
      </c>
      <c r="BK154" s="181">
        <f>SUM(BK155:BK159)</f>
        <v>0</v>
      </c>
    </row>
    <row r="155" s="2" customFormat="1" ht="24.15" customHeight="1">
      <c r="A155" s="34"/>
      <c r="B155" s="184"/>
      <c r="C155" s="185" t="s">
        <v>210</v>
      </c>
      <c r="D155" s="185" t="s">
        <v>166</v>
      </c>
      <c r="E155" s="186" t="s">
        <v>211</v>
      </c>
      <c r="F155" s="187" t="s">
        <v>212</v>
      </c>
      <c r="G155" s="188" t="s">
        <v>169</v>
      </c>
      <c r="H155" s="189">
        <v>26.597000000000001</v>
      </c>
      <c r="I155" s="190"/>
      <c r="J155" s="191">
        <f>ROUND(I155*H155,2)</f>
        <v>0</v>
      </c>
      <c r="K155" s="192"/>
      <c r="L155" s="35"/>
      <c r="M155" s="193" t="s">
        <v>1</v>
      </c>
      <c r="N155" s="194" t="s">
        <v>40</v>
      </c>
      <c r="O155" s="78"/>
      <c r="P155" s="195">
        <f>O155*H155</f>
        <v>0</v>
      </c>
      <c r="Q155" s="195">
        <v>2.0699999999999998</v>
      </c>
      <c r="R155" s="195">
        <f>Q155*H155</f>
        <v>55.055790000000002</v>
      </c>
      <c r="S155" s="195">
        <v>0</v>
      </c>
      <c r="T155" s="196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7" t="s">
        <v>170</v>
      </c>
      <c r="AT155" s="197" t="s">
        <v>166</v>
      </c>
      <c r="AU155" s="197" t="s">
        <v>87</v>
      </c>
      <c r="AY155" s="15" t="s">
        <v>164</v>
      </c>
      <c r="BE155" s="198">
        <f>IF(N155="základná",J155,0)</f>
        <v>0</v>
      </c>
      <c r="BF155" s="198">
        <f>IF(N155="znížená",J155,0)</f>
        <v>0</v>
      </c>
      <c r="BG155" s="198">
        <f>IF(N155="zákl. prenesená",J155,0)</f>
        <v>0</v>
      </c>
      <c r="BH155" s="198">
        <f>IF(N155="zníž. prenesená",J155,0)</f>
        <v>0</v>
      </c>
      <c r="BI155" s="198">
        <f>IF(N155="nulová",J155,0)</f>
        <v>0</v>
      </c>
      <c r="BJ155" s="15" t="s">
        <v>87</v>
      </c>
      <c r="BK155" s="198">
        <f>ROUND(I155*H155,2)</f>
        <v>0</v>
      </c>
      <c r="BL155" s="15" t="s">
        <v>170</v>
      </c>
      <c r="BM155" s="197" t="s">
        <v>213</v>
      </c>
    </row>
    <row r="156" s="2" customFormat="1" ht="37.8" customHeight="1">
      <c r="A156" s="34"/>
      <c r="B156" s="184"/>
      <c r="C156" s="185" t="s">
        <v>214</v>
      </c>
      <c r="D156" s="185" t="s">
        <v>166</v>
      </c>
      <c r="E156" s="186" t="s">
        <v>215</v>
      </c>
      <c r="F156" s="187" t="s">
        <v>216</v>
      </c>
      <c r="G156" s="188" t="s">
        <v>169</v>
      </c>
      <c r="H156" s="189">
        <v>15.210000000000001</v>
      </c>
      <c r="I156" s="190"/>
      <c r="J156" s="191">
        <f>ROUND(I156*H156,2)</f>
        <v>0</v>
      </c>
      <c r="K156" s="192"/>
      <c r="L156" s="35"/>
      <c r="M156" s="193" t="s">
        <v>1</v>
      </c>
      <c r="N156" s="194" t="s">
        <v>40</v>
      </c>
      <c r="O156" s="78"/>
      <c r="P156" s="195">
        <f>O156*H156</f>
        <v>0</v>
      </c>
      <c r="Q156" s="195">
        <v>2.1544500000000002</v>
      </c>
      <c r="R156" s="195">
        <f>Q156*H156</f>
        <v>32.769184500000001</v>
      </c>
      <c r="S156" s="195">
        <v>0</v>
      </c>
      <c r="T156" s="19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7" t="s">
        <v>170</v>
      </c>
      <c r="AT156" s="197" t="s">
        <v>166</v>
      </c>
      <c r="AU156" s="197" t="s">
        <v>87</v>
      </c>
      <c r="AY156" s="15" t="s">
        <v>164</v>
      </c>
      <c r="BE156" s="198">
        <f>IF(N156="základná",J156,0)</f>
        <v>0</v>
      </c>
      <c r="BF156" s="198">
        <f>IF(N156="znížená",J156,0)</f>
        <v>0</v>
      </c>
      <c r="BG156" s="198">
        <f>IF(N156="zákl. prenesená",J156,0)</f>
        <v>0</v>
      </c>
      <c r="BH156" s="198">
        <f>IF(N156="zníž. prenesená",J156,0)</f>
        <v>0</v>
      </c>
      <c r="BI156" s="198">
        <f>IF(N156="nulová",J156,0)</f>
        <v>0</v>
      </c>
      <c r="BJ156" s="15" t="s">
        <v>87</v>
      </c>
      <c r="BK156" s="198">
        <f>ROUND(I156*H156,2)</f>
        <v>0</v>
      </c>
      <c r="BL156" s="15" t="s">
        <v>170</v>
      </c>
      <c r="BM156" s="197" t="s">
        <v>217</v>
      </c>
    </row>
    <row r="157" s="2" customFormat="1" ht="24.15" customHeight="1">
      <c r="A157" s="34"/>
      <c r="B157" s="184"/>
      <c r="C157" s="185" t="s">
        <v>218</v>
      </c>
      <c r="D157" s="185" t="s">
        <v>166</v>
      </c>
      <c r="E157" s="186" t="s">
        <v>219</v>
      </c>
      <c r="F157" s="187" t="s">
        <v>220</v>
      </c>
      <c r="G157" s="188" t="s">
        <v>169</v>
      </c>
      <c r="H157" s="189">
        <v>23.504000000000001</v>
      </c>
      <c r="I157" s="190"/>
      <c r="J157" s="191">
        <f>ROUND(I157*H157,2)</f>
        <v>0</v>
      </c>
      <c r="K157" s="192"/>
      <c r="L157" s="35"/>
      <c r="M157" s="193" t="s">
        <v>1</v>
      </c>
      <c r="N157" s="194" t="s">
        <v>40</v>
      </c>
      <c r="O157" s="78"/>
      <c r="P157" s="195">
        <f>O157*H157</f>
        <v>0</v>
      </c>
      <c r="Q157" s="195">
        <v>2.4157199999999999</v>
      </c>
      <c r="R157" s="195">
        <f>Q157*H157</f>
        <v>56.779082879999997</v>
      </c>
      <c r="S157" s="195">
        <v>0</v>
      </c>
      <c r="T157" s="19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7" t="s">
        <v>170</v>
      </c>
      <c r="AT157" s="197" t="s">
        <v>166</v>
      </c>
      <c r="AU157" s="197" t="s">
        <v>87</v>
      </c>
      <c r="AY157" s="15" t="s">
        <v>164</v>
      </c>
      <c r="BE157" s="198">
        <f>IF(N157="základná",J157,0)</f>
        <v>0</v>
      </c>
      <c r="BF157" s="198">
        <f>IF(N157="znížená",J157,0)</f>
        <v>0</v>
      </c>
      <c r="BG157" s="198">
        <f>IF(N157="zákl. prenesená",J157,0)</f>
        <v>0</v>
      </c>
      <c r="BH157" s="198">
        <f>IF(N157="zníž. prenesená",J157,0)</f>
        <v>0</v>
      </c>
      <c r="BI157" s="198">
        <f>IF(N157="nulová",J157,0)</f>
        <v>0</v>
      </c>
      <c r="BJ157" s="15" t="s">
        <v>87</v>
      </c>
      <c r="BK157" s="198">
        <f>ROUND(I157*H157,2)</f>
        <v>0</v>
      </c>
      <c r="BL157" s="15" t="s">
        <v>170</v>
      </c>
      <c r="BM157" s="197" t="s">
        <v>221</v>
      </c>
    </row>
    <row r="158" s="2" customFormat="1" ht="24.15" customHeight="1">
      <c r="A158" s="34"/>
      <c r="B158" s="184"/>
      <c r="C158" s="185" t="s">
        <v>222</v>
      </c>
      <c r="D158" s="185" t="s">
        <v>166</v>
      </c>
      <c r="E158" s="186" t="s">
        <v>223</v>
      </c>
      <c r="F158" s="187" t="s">
        <v>224</v>
      </c>
      <c r="G158" s="188" t="s">
        <v>202</v>
      </c>
      <c r="H158" s="189">
        <v>0.30399999999999999</v>
      </c>
      <c r="I158" s="190"/>
      <c r="J158" s="191">
        <f>ROUND(I158*H158,2)</f>
        <v>0</v>
      </c>
      <c r="K158" s="192"/>
      <c r="L158" s="35"/>
      <c r="M158" s="193" t="s">
        <v>1</v>
      </c>
      <c r="N158" s="194" t="s">
        <v>40</v>
      </c>
      <c r="O158" s="78"/>
      <c r="P158" s="195">
        <f>O158*H158</f>
        <v>0</v>
      </c>
      <c r="Q158" s="195">
        <v>1.01895</v>
      </c>
      <c r="R158" s="195">
        <f>Q158*H158</f>
        <v>0.3097608</v>
      </c>
      <c r="S158" s="195">
        <v>0</v>
      </c>
      <c r="T158" s="19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7" t="s">
        <v>170</v>
      </c>
      <c r="AT158" s="197" t="s">
        <v>166</v>
      </c>
      <c r="AU158" s="197" t="s">
        <v>87</v>
      </c>
      <c r="AY158" s="15" t="s">
        <v>164</v>
      </c>
      <c r="BE158" s="198">
        <f>IF(N158="základná",J158,0)</f>
        <v>0</v>
      </c>
      <c r="BF158" s="198">
        <f>IF(N158="znížená",J158,0)</f>
        <v>0</v>
      </c>
      <c r="BG158" s="198">
        <f>IF(N158="zákl. prenesená",J158,0)</f>
        <v>0</v>
      </c>
      <c r="BH158" s="198">
        <f>IF(N158="zníž. prenesená",J158,0)</f>
        <v>0</v>
      </c>
      <c r="BI158" s="198">
        <f>IF(N158="nulová",J158,0)</f>
        <v>0</v>
      </c>
      <c r="BJ158" s="15" t="s">
        <v>87</v>
      </c>
      <c r="BK158" s="198">
        <f>ROUND(I158*H158,2)</f>
        <v>0</v>
      </c>
      <c r="BL158" s="15" t="s">
        <v>170</v>
      </c>
      <c r="BM158" s="197" t="s">
        <v>225</v>
      </c>
    </row>
    <row r="159" s="2" customFormat="1" ht="16.5" customHeight="1">
      <c r="A159" s="34"/>
      <c r="B159" s="184"/>
      <c r="C159" s="185" t="s">
        <v>226</v>
      </c>
      <c r="D159" s="185" t="s">
        <v>166</v>
      </c>
      <c r="E159" s="186" t="s">
        <v>227</v>
      </c>
      <c r="F159" s="187" t="s">
        <v>228</v>
      </c>
      <c r="G159" s="188" t="s">
        <v>169</v>
      </c>
      <c r="H159" s="189">
        <v>5.1150000000000002</v>
      </c>
      <c r="I159" s="190"/>
      <c r="J159" s="191">
        <f>ROUND(I159*H159,2)</f>
        <v>0</v>
      </c>
      <c r="K159" s="192"/>
      <c r="L159" s="35"/>
      <c r="M159" s="193" t="s">
        <v>1</v>
      </c>
      <c r="N159" s="194" t="s">
        <v>40</v>
      </c>
      <c r="O159" s="78"/>
      <c r="P159" s="195">
        <f>O159*H159</f>
        <v>0</v>
      </c>
      <c r="Q159" s="195">
        <v>2.4157199999999999</v>
      </c>
      <c r="R159" s="195">
        <f>Q159*H159</f>
        <v>12.3564078</v>
      </c>
      <c r="S159" s="195">
        <v>0</v>
      </c>
      <c r="T159" s="196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7" t="s">
        <v>170</v>
      </c>
      <c r="AT159" s="197" t="s">
        <v>166</v>
      </c>
      <c r="AU159" s="197" t="s">
        <v>87</v>
      </c>
      <c r="AY159" s="15" t="s">
        <v>164</v>
      </c>
      <c r="BE159" s="198">
        <f>IF(N159="základná",J159,0)</f>
        <v>0</v>
      </c>
      <c r="BF159" s="198">
        <f>IF(N159="znížená",J159,0)</f>
        <v>0</v>
      </c>
      <c r="BG159" s="198">
        <f>IF(N159="zákl. prenesená",J159,0)</f>
        <v>0</v>
      </c>
      <c r="BH159" s="198">
        <f>IF(N159="zníž. prenesená",J159,0)</f>
        <v>0</v>
      </c>
      <c r="BI159" s="198">
        <f>IF(N159="nulová",J159,0)</f>
        <v>0</v>
      </c>
      <c r="BJ159" s="15" t="s">
        <v>87</v>
      </c>
      <c r="BK159" s="198">
        <f>ROUND(I159*H159,2)</f>
        <v>0</v>
      </c>
      <c r="BL159" s="15" t="s">
        <v>170</v>
      </c>
      <c r="BM159" s="197" t="s">
        <v>229</v>
      </c>
    </row>
    <row r="160" s="12" customFormat="1" ht="22.8" customHeight="1">
      <c r="A160" s="12"/>
      <c r="B160" s="171"/>
      <c r="C160" s="12"/>
      <c r="D160" s="172" t="s">
        <v>73</v>
      </c>
      <c r="E160" s="182" t="s">
        <v>182</v>
      </c>
      <c r="F160" s="182" t="s">
        <v>230</v>
      </c>
      <c r="G160" s="12"/>
      <c r="H160" s="12"/>
      <c r="I160" s="174"/>
      <c r="J160" s="183">
        <f>BK160</f>
        <v>0</v>
      </c>
      <c r="K160" s="12"/>
      <c r="L160" s="171"/>
      <c r="M160" s="176"/>
      <c r="N160" s="177"/>
      <c r="O160" s="177"/>
      <c r="P160" s="178">
        <f>SUM(P161:P163)</f>
        <v>0</v>
      </c>
      <c r="Q160" s="177"/>
      <c r="R160" s="178">
        <f>SUM(R161:R163)</f>
        <v>26.955607999999998</v>
      </c>
      <c r="S160" s="177"/>
      <c r="T160" s="179">
        <f>SUM(T161:T163)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72" t="s">
        <v>81</v>
      </c>
      <c r="AT160" s="180" t="s">
        <v>73</v>
      </c>
      <c r="AU160" s="180" t="s">
        <v>81</v>
      </c>
      <c r="AY160" s="172" t="s">
        <v>164</v>
      </c>
      <c r="BK160" s="181">
        <f>SUM(BK161:BK163)</f>
        <v>0</v>
      </c>
    </row>
    <row r="161" s="2" customFormat="1" ht="24.15" customHeight="1">
      <c r="A161" s="34"/>
      <c r="B161" s="184"/>
      <c r="C161" s="185" t="s">
        <v>231</v>
      </c>
      <c r="D161" s="185" t="s">
        <v>166</v>
      </c>
      <c r="E161" s="186" t="s">
        <v>232</v>
      </c>
      <c r="F161" s="187" t="s">
        <v>233</v>
      </c>
      <c r="G161" s="188" t="s">
        <v>169</v>
      </c>
      <c r="H161" s="189">
        <v>9.4079999999999995</v>
      </c>
      <c r="I161" s="190"/>
      <c r="J161" s="191">
        <f>ROUND(I161*H161,2)</f>
        <v>0</v>
      </c>
      <c r="K161" s="192"/>
      <c r="L161" s="35"/>
      <c r="M161" s="193" t="s">
        <v>1</v>
      </c>
      <c r="N161" s="194" t="s">
        <v>40</v>
      </c>
      <c r="O161" s="78"/>
      <c r="P161" s="195">
        <f>O161*H161</f>
        <v>0</v>
      </c>
      <c r="Q161" s="195">
        <v>1.9312499999999999</v>
      </c>
      <c r="R161" s="195">
        <f>Q161*H161</f>
        <v>18.169199999999996</v>
      </c>
      <c r="S161" s="195">
        <v>0</v>
      </c>
      <c r="T161" s="196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7" t="s">
        <v>170</v>
      </c>
      <c r="AT161" s="197" t="s">
        <v>166</v>
      </c>
      <c r="AU161" s="197" t="s">
        <v>87</v>
      </c>
      <c r="AY161" s="15" t="s">
        <v>164</v>
      </c>
      <c r="BE161" s="198">
        <f>IF(N161="základná",J161,0)</f>
        <v>0</v>
      </c>
      <c r="BF161" s="198">
        <f>IF(N161="znížená",J161,0)</f>
        <v>0</v>
      </c>
      <c r="BG161" s="198">
        <f>IF(N161="zákl. prenesená",J161,0)</f>
        <v>0</v>
      </c>
      <c r="BH161" s="198">
        <f>IF(N161="zníž. prenesená",J161,0)</f>
        <v>0</v>
      </c>
      <c r="BI161" s="198">
        <f>IF(N161="nulová",J161,0)</f>
        <v>0</v>
      </c>
      <c r="BJ161" s="15" t="s">
        <v>87</v>
      </c>
      <c r="BK161" s="198">
        <f>ROUND(I161*H161,2)</f>
        <v>0</v>
      </c>
      <c r="BL161" s="15" t="s">
        <v>170</v>
      </c>
      <c r="BM161" s="197" t="s">
        <v>234</v>
      </c>
    </row>
    <row r="162" s="2" customFormat="1" ht="37.8" customHeight="1">
      <c r="A162" s="34"/>
      <c r="B162" s="184"/>
      <c r="C162" s="185" t="s">
        <v>235</v>
      </c>
      <c r="D162" s="185" t="s">
        <v>166</v>
      </c>
      <c r="E162" s="186" t="s">
        <v>236</v>
      </c>
      <c r="F162" s="187" t="s">
        <v>237</v>
      </c>
      <c r="G162" s="188" t="s">
        <v>207</v>
      </c>
      <c r="H162" s="189">
        <v>31.359999999999999</v>
      </c>
      <c r="I162" s="190"/>
      <c r="J162" s="191">
        <f>ROUND(I162*H162,2)</f>
        <v>0</v>
      </c>
      <c r="K162" s="192"/>
      <c r="L162" s="35"/>
      <c r="M162" s="193" t="s">
        <v>1</v>
      </c>
      <c r="N162" s="194" t="s">
        <v>40</v>
      </c>
      <c r="O162" s="78"/>
      <c r="P162" s="195">
        <f>O162*H162</f>
        <v>0</v>
      </c>
      <c r="Q162" s="195">
        <v>0.092499999999999999</v>
      </c>
      <c r="R162" s="195">
        <f>Q162*H162</f>
        <v>2.9007999999999998</v>
      </c>
      <c r="S162" s="195">
        <v>0</v>
      </c>
      <c r="T162" s="196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7" t="s">
        <v>170</v>
      </c>
      <c r="AT162" s="197" t="s">
        <v>166</v>
      </c>
      <c r="AU162" s="197" t="s">
        <v>87</v>
      </c>
      <c r="AY162" s="15" t="s">
        <v>164</v>
      </c>
      <c r="BE162" s="198">
        <f>IF(N162="základná",J162,0)</f>
        <v>0</v>
      </c>
      <c r="BF162" s="198">
        <f>IF(N162="znížená",J162,0)</f>
        <v>0</v>
      </c>
      <c r="BG162" s="198">
        <f>IF(N162="zákl. prenesená",J162,0)</f>
        <v>0</v>
      </c>
      <c r="BH162" s="198">
        <f>IF(N162="zníž. prenesená",J162,0)</f>
        <v>0</v>
      </c>
      <c r="BI162" s="198">
        <f>IF(N162="nulová",J162,0)</f>
        <v>0</v>
      </c>
      <c r="BJ162" s="15" t="s">
        <v>87</v>
      </c>
      <c r="BK162" s="198">
        <f>ROUND(I162*H162,2)</f>
        <v>0</v>
      </c>
      <c r="BL162" s="15" t="s">
        <v>170</v>
      </c>
      <c r="BM162" s="197" t="s">
        <v>238</v>
      </c>
    </row>
    <row r="163" s="2" customFormat="1" ht="16.5" customHeight="1">
      <c r="A163" s="34"/>
      <c r="B163" s="184"/>
      <c r="C163" s="199" t="s">
        <v>239</v>
      </c>
      <c r="D163" s="199" t="s">
        <v>199</v>
      </c>
      <c r="E163" s="200" t="s">
        <v>240</v>
      </c>
      <c r="F163" s="201" t="s">
        <v>241</v>
      </c>
      <c r="G163" s="202" t="s">
        <v>207</v>
      </c>
      <c r="H163" s="203">
        <v>31.986999999999998</v>
      </c>
      <c r="I163" s="204"/>
      <c r="J163" s="205">
        <f>ROUND(I163*H163,2)</f>
        <v>0</v>
      </c>
      <c r="K163" s="206"/>
      <c r="L163" s="207"/>
      <c r="M163" s="208" t="s">
        <v>1</v>
      </c>
      <c r="N163" s="209" t="s">
        <v>40</v>
      </c>
      <c r="O163" s="78"/>
      <c r="P163" s="195">
        <f>O163*H163</f>
        <v>0</v>
      </c>
      <c r="Q163" s="195">
        <v>0.184</v>
      </c>
      <c r="R163" s="195">
        <f>Q163*H163</f>
        <v>5.8856079999999995</v>
      </c>
      <c r="S163" s="195">
        <v>0</v>
      </c>
      <c r="T163" s="196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7" t="s">
        <v>194</v>
      </c>
      <c r="AT163" s="197" t="s">
        <v>199</v>
      </c>
      <c r="AU163" s="197" t="s">
        <v>87</v>
      </c>
      <c r="AY163" s="15" t="s">
        <v>164</v>
      </c>
      <c r="BE163" s="198">
        <f>IF(N163="základná",J163,0)</f>
        <v>0</v>
      </c>
      <c r="BF163" s="198">
        <f>IF(N163="znížená",J163,0)</f>
        <v>0</v>
      </c>
      <c r="BG163" s="198">
        <f>IF(N163="zákl. prenesená",J163,0)</f>
        <v>0</v>
      </c>
      <c r="BH163" s="198">
        <f>IF(N163="zníž. prenesená",J163,0)</f>
        <v>0</v>
      </c>
      <c r="BI163" s="198">
        <f>IF(N163="nulová",J163,0)</f>
        <v>0</v>
      </c>
      <c r="BJ163" s="15" t="s">
        <v>87</v>
      </c>
      <c r="BK163" s="198">
        <f>ROUND(I163*H163,2)</f>
        <v>0</v>
      </c>
      <c r="BL163" s="15" t="s">
        <v>170</v>
      </c>
      <c r="BM163" s="197" t="s">
        <v>242</v>
      </c>
    </row>
    <row r="164" s="12" customFormat="1" ht="22.8" customHeight="1">
      <c r="A164" s="12"/>
      <c r="B164" s="171"/>
      <c r="C164" s="12"/>
      <c r="D164" s="172" t="s">
        <v>73</v>
      </c>
      <c r="E164" s="182" t="s">
        <v>186</v>
      </c>
      <c r="F164" s="182" t="s">
        <v>243</v>
      </c>
      <c r="G164" s="12"/>
      <c r="H164" s="12"/>
      <c r="I164" s="174"/>
      <c r="J164" s="183">
        <f>BK164</f>
        <v>0</v>
      </c>
      <c r="K164" s="12"/>
      <c r="L164" s="171"/>
      <c r="M164" s="176"/>
      <c r="N164" s="177"/>
      <c r="O164" s="177"/>
      <c r="P164" s="178">
        <f>SUM(P165:P180)</f>
        <v>0</v>
      </c>
      <c r="Q164" s="177"/>
      <c r="R164" s="178">
        <f>SUM(R165:R180)</f>
        <v>14.30184725</v>
      </c>
      <c r="S164" s="177"/>
      <c r="T164" s="179">
        <f>SUM(T165:T180)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72" t="s">
        <v>81</v>
      </c>
      <c r="AT164" s="180" t="s">
        <v>73</v>
      </c>
      <c r="AU164" s="180" t="s">
        <v>81</v>
      </c>
      <c r="AY164" s="172" t="s">
        <v>164</v>
      </c>
      <c r="BK164" s="181">
        <f>SUM(BK165:BK180)</f>
        <v>0</v>
      </c>
    </row>
    <row r="165" s="2" customFormat="1" ht="33" customHeight="1">
      <c r="A165" s="34"/>
      <c r="B165" s="184"/>
      <c r="C165" s="185" t="s">
        <v>7</v>
      </c>
      <c r="D165" s="185" t="s">
        <v>166</v>
      </c>
      <c r="E165" s="186" t="s">
        <v>244</v>
      </c>
      <c r="F165" s="187" t="s">
        <v>245</v>
      </c>
      <c r="G165" s="188" t="s">
        <v>207</v>
      </c>
      <c r="H165" s="189">
        <v>31.460000000000001</v>
      </c>
      <c r="I165" s="190"/>
      <c r="J165" s="191">
        <f>ROUND(I165*H165,2)</f>
        <v>0</v>
      </c>
      <c r="K165" s="192"/>
      <c r="L165" s="35"/>
      <c r="M165" s="193" t="s">
        <v>1</v>
      </c>
      <c r="N165" s="194" t="s">
        <v>40</v>
      </c>
      <c r="O165" s="78"/>
      <c r="P165" s="195">
        <f>O165*H165</f>
        <v>0</v>
      </c>
      <c r="Q165" s="195">
        <v>0.00035</v>
      </c>
      <c r="R165" s="195">
        <f>Q165*H165</f>
        <v>0.011011</v>
      </c>
      <c r="S165" s="195">
        <v>0</v>
      </c>
      <c r="T165" s="196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7" t="s">
        <v>170</v>
      </c>
      <c r="AT165" s="197" t="s">
        <v>166</v>
      </c>
      <c r="AU165" s="197" t="s">
        <v>87</v>
      </c>
      <c r="AY165" s="15" t="s">
        <v>164</v>
      </c>
      <c r="BE165" s="198">
        <f>IF(N165="základná",J165,0)</f>
        <v>0</v>
      </c>
      <c r="BF165" s="198">
        <f>IF(N165="znížená",J165,0)</f>
        <v>0</v>
      </c>
      <c r="BG165" s="198">
        <f>IF(N165="zákl. prenesená",J165,0)</f>
        <v>0</v>
      </c>
      <c r="BH165" s="198">
        <f>IF(N165="zníž. prenesená",J165,0)</f>
        <v>0</v>
      </c>
      <c r="BI165" s="198">
        <f>IF(N165="nulová",J165,0)</f>
        <v>0</v>
      </c>
      <c r="BJ165" s="15" t="s">
        <v>87</v>
      </c>
      <c r="BK165" s="198">
        <f>ROUND(I165*H165,2)</f>
        <v>0</v>
      </c>
      <c r="BL165" s="15" t="s">
        <v>170</v>
      </c>
      <c r="BM165" s="197" t="s">
        <v>246</v>
      </c>
    </row>
    <row r="166" s="2" customFormat="1" ht="24.15" customHeight="1">
      <c r="A166" s="34"/>
      <c r="B166" s="184"/>
      <c r="C166" s="185" t="s">
        <v>247</v>
      </c>
      <c r="D166" s="185" t="s">
        <v>166</v>
      </c>
      <c r="E166" s="186" t="s">
        <v>248</v>
      </c>
      <c r="F166" s="187" t="s">
        <v>249</v>
      </c>
      <c r="G166" s="188" t="s">
        <v>207</v>
      </c>
      <c r="H166" s="189">
        <v>31.460000000000001</v>
      </c>
      <c r="I166" s="190"/>
      <c r="J166" s="191">
        <f>ROUND(I166*H166,2)</f>
        <v>0</v>
      </c>
      <c r="K166" s="192"/>
      <c r="L166" s="35"/>
      <c r="M166" s="193" t="s">
        <v>1</v>
      </c>
      <c r="N166" s="194" t="s">
        <v>40</v>
      </c>
      <c r="O166" s="78"/>
      <c r="P166" s="195">
        <f>O166*H166</f>
        <v>0</v>
      </c>
      <c r="Q166" s="195">
        <v>0.00023000000000000001</v>
      </c>
      <c r="R166" s="195">
        <f>Q166*H166</f>
        <v>0.0072358000000000006</v>
      </c>
      <c r="S166" s="195">
        <v>0</v>
      </c>
      <c r="T166" s="196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7" t="s">
        <v>170</v>
      </c>
      <c r="AT166" s="197" t="s">
        <v>166</v>
      </c>
      <c r="AU166" s="197" t="s">
        <v>87</v>
      </c>
      <c r="AY166" s="15" t="s">
        <v>164</v>
      </c>
      <c r="BE166" s="198">
        <f>IF(N166="základná",J166,0)</f>
        <v>0</v>
      </c>
      <c r="BF166" s="198">
        <f>IF(N166="znížená",J166,0)</f>
        <v>0</v>
      </c>
      <c r="BG166" s="198">
        <f>IF(N166="zákl. prenesená",J166,0)</f>
        <v>0</v>
      </c>
      <c r="BH166" s="198">
        <f>IF(N166="zníž. prenesená",J166,0)</f>
        <v>0</v>
      </c>
      <c r="BI166" s="198">
        <f>IF(N166="nulová",J166,0)</f>
        <v>0</v>
      </c>
      <c r="BJ166" s="15" t="s">
        <v>87</v>
      </c>
      <c r="BK166" s="198">
        <f>ROUND(I166*H166,2)</f>
        <v>0</v>
      </c>
      <c r="BL166" s="15" t="s">
        <v>170</v>
      </c>
      <c r="BM166" s="197" t="s">
        <v>250</v>
      </c>
    </row>
    <row r="167" s="2" customFormat="1" ht="24.15" customHeight="1">
      <c r="A167" s="34"/>
      <c r="B167" s="184"/>
      <c r="C167" s="185" t="s">
        <v>251</v>
      </c>
      <c r="D167" s="185" t="s">
        <v>166</v>
      </c>
      <c r="E167" s="186" t="s">
        <v>252</v>
      </c>
      <c r="F167" s="187" t="s">
        <v>253</v>
      </c>
      <c r="G167" s="188" t="s">
        <v>207</v>
      </c>
      <c r="H167" s="189">
        <v>31.460000000000001</v>
      </c>
      <c r="I167" s="190"/>
      <c r="J167" s="191">
        <f>ROUND(I167*H167,2)</f>
        <v>0</v>
      </c>
      <c r="K167" s="192"/>
      <c r="L167" s="35"/>
      <c r="M167" s="193" t="s">
        <v>1</v>
      </c>
      <c r="N167" s="194" t="s">
        <v>40</v>
      </c>
      <c r="O167" s="78"/>
      <c r="P167" s="195">
        <f>O167*H167</f>
        <v>0</v>
      </c>
      <c r="Q167" s="195">
        <v>0.00040000000000000002</v>
      </c>
      <c r="R167" s="195">
        <f>Q167*H167</f>
        <v>0.012584000000000001</v>
      </c>
      <c r="S167" s="195">
        <v>0</v>
      </c>
      <c r="T167" s="196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7" t="s">
        <v>170</v>
      </c>
      <c r="AT167" s="197" t="s">
        <v>166</v>
      </c>
      <c r="AU167" s="197" t="s">
        <v>87</v>
      </c>
      <c r="AY167" s="15" t="s">
        <v>164</v>
      </c>
      <c r="BE167" s="198">
        <f>IF(N167="základná",J167,0)</f>
        <v>0</v>
      </c>
      <c r="BF167" s="198">
        <f>IF(N167="znížená",J167,0)</f>
        <v>0</v>
      </c>
      <c r="BG167" s="198">
        <f>IF(N167="zákl. prenesená",J167,0)</f>
        <v>0</v>
      </c>
      <c r="BH167" s="198">
        <f>IF(N167="zníž. prenesená",J167,0)</f>
        <v>0</v>
      </c>
      <c r="BI167" s="198">
        <f>IF(N167="nulová",J167,0)</f>
        <v>0</v>
      </c>
      <c r="BJ167" s="15" t="s">
        <v>87</v>
      </c>
      <c r="BK167" s="198">
        <f>ROUND(I167*H167,2)</f>
        <v>0</v>
      </c>
      <c r="BL167" s="15" t="s">
        <v>170</v>
      </c>
      <c r="BM167" s="197" t="s">
        <v>254</v>
      </c>
    </row>
    <row r="168" s="2" customFormat="1" ht="24.15" customHeight="1">
      <c r="A168" s="34"/>
      <c r="B168" s="184"/>
      <c r="C168" s="185" t="s">
        <v>255</v>
      </c>
      <c r="D168" s="185" t="s">
        <v>166</v>
      </c>
      <c r="E168" s="186" t="s">
        <v>256</v>
      </c>
      <c r="F168" s="187" t="s">
        <v>257</v>
      </c>
      <c r="G168" s="188" t="s">
        <v>207</v>
      </c>
      <c r="H168" s="189">
        <v>31.460000000000001</v>
      </c>
      <c r="I168" s="190"/>
      <c r="J168" s="191">
        <f>ROUND(I168*H168,2)</f>
        <v>0</v>
      </c>
      <c r="K168" s="192"/>
      <c r="L168" s="35"/>
      <c r="M168" s="193" t="s">
        <v>1</v>
      </c>
      <c r="N168" s="194" t="s">
        <v>40</v>
      </c>
      <c r="O168" s="78"/>
      <c r="P168" s="195">
        <f>O168*H168</f>
        <v>0</v>
      </c>
      <c r="Q168" s="195">
        <v>0.0039199999999999999</v>
      </c>
      <c r="R168" s="195">
        <f>Q168*H168</f>
        <v>0.12332319999999999</v>
      </c>
      <c r="S168" s="195">
        <v>0</v>
      </c>
      <c r="T168" s="196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7" t="s">
        <v>170</v>
      </c>
      <c r="AT168" s="197" t="s">
        <v>166</v>
      </c>
      <c r="AU168" s="197" t="s">
        <v>87</v>
      </c>
      <c r="AY168" s="15" t="s">
        <v>164</v>
      </c>
      <c r="BE168" s="198">
        <f>IF(N168="základná",J168,0)</f>
        <v>0</v>
      </c>
      <c r="BF168" s="198">
        <f>IF(N168="znížená",J168,0)</f>
        <v>0</v>
      </c>
      <c r="BG168" s="198">
        <f>IF(N168="zákl. prenesená",J168,0)</f>
        <v>0</v>
      </c>
      <c r="BH168" s="198">
        <f>IF(N168="zníž. prenesená",J168,0)</f>
        <v>0</v>
      </c>
      <c r="BI168" s="198">
        <f>IF(N168="nulová",J168,0)</f>
        <v>0</v>
      </c>
      <c r="BJ168" s="15" t="s">
        <v>87</v>
      </c>
      <c r="BK168" s="198">
        <f>ROUND(I168*H168,2)</f>
        <v>0</v>
      </c>
      <c r="BL168" s="15" t="s">
        <v>170</v>
      </c>
      <c r="BM168" s="197" t="s">
        <v>258</v>
      </c>
    </row>
    <row r="169" s="2" customFormat="1" ht="24.15" customHeight="1">
      <c r="A169" s="34"/>
      <c r="B169" s="184"/>
      <c r="C169" s="185" t="s">
        <v>259</v>
      </c>
      <c r="D169" s="185" t="s">
        <v>166</v>
      </c>
      <c r="E169" s="186" t="s">
        <v>260</v>
      </c>
      <c r="F169" s="187" t="s">
        <v>261</v>
      </c>
      <c r="G169" s="188" t="s">
        <v>207</v>
      </c>
      <c r="H169" s="189">
        <v>31.460000000000001</v>
      </c>
      <c r="I169" s="190"/>
      <c r="J169" s="191">
        <f>ROUND(I169*H169,2)</f>
        <v>0</v>
      </c>
      <c r="K169" s="192"/>
      <c r="L169" s="35"/>
      <c r="M169" s="193" t="s">
        <v>1</v>
      </c>
      <c r="N169" s="194" t="s">
        <v>40</v>
      </c>
      <c r="O169" s="78"/>
      <c r="P169" s="195">
        <f>O169*H169</f>
        <v>0</v>
      </c>
      <c r="Q169" s="195">
        <v>0.00415</v>
      </c>
      <c r="R169" s="195">
        <f>Q169*H169</f>
        <v>0.13055900000000001</v>
      </c>
      <c r="S169" s="195">
        <v>0</v>
      </c>
      <c r="T169" s="196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7" t="s">
        <v>170</v>
      </c>
      <c r="AT169" s="197" t="s">
        <v>166</v>
      </c>
      <c r="AU169" s="197" t="s">
        <v>87</v>
      </c>
      <c r="AY169" s="15" t="s">
        <v>164</v>
      </c>
      <c r="BE169" s="198">
        <f>IF(N169="základná",J169,0)</f>
        <v>0</v>
      </c>
      <c r="BF169" s="198">
        <f>IF(N169="znížená",J169,0)</f>
        <v>0</v>
      </c>
      <c r="BG169" s="198">
        <f>IF(N169="zákl. prenesená",J169,0)</f>
        <v>0</v>
      </c>
      <c r="BH169" s="198">
        <f>IF(N169="zníž. prenesená",J169,0)</f>
        <v>0</v>
      </c>
      <c r="BI169" s="198">
        <f>IF(N169="nulová",J169,0)</f>
        <v>0</v>
      </c>
      <c r="BJ169" s="15" t="s">
        <v>87</v>
      </c>
      <c r="BK169" s="198">
        <f>ROUND(I169*H169,2)</f>
        <v>0</v>
      </c>
      <c r="BL169" s="15" t="s">
        <v>170</v>
      </c>
      <c r="BM169" s="197" t="s">
        <v>262</v>
      </c>
    </row>
    <row r="170" s="2" customFormat="1" ht="24.15" customHeight="1">
      <c r="A170" s="34"/>
      <c r="B170" s="184"/>
      <c r="C170" s="185" t="s">
        <v>263</v>
      </c>
      <c r="D170" s="185" t="s">
        <v>166</v>
      </c>
      <c r="E170" s="186" t="s">
        <v>264</v>
      </c>
      <c r="F170" s="187" t="s">
        <v>265</v>
      </c>
      <c r="G170" s="188" t="s">
        <v>207</v>
      </c>
      <c r="H170" s="189">
        <v>29.145</v>
      </c>
      <c r="I170" s="190"/>
      <c r="J170" s="191">
        <f>ROUND(I170*H170,2)</f>
        <v>0</v>
      </c>
      <c r="K170" s="192"/>
      <c r="L170" s="35"/>
      <c r="M170" s="193" t="s">
        <v>1</v>
      </c>
      <c r="N170" s="194" t="s">
        <v>40</v>
      </c>
      <c r="O170" s="78"/>
      <c r="P170" s="195">
        <f>O170*H170</f>
        <v>0</v>
      </c>
      <c r="Q170" s="195">
        <v>0.00042000000000000002</v>
      </c>
      <c r="R170" s="195">
        <f>Q170*H170</f>
        <v>0.012240900000000001</v>
      </c>
      <c r="S170" s="195">
        <v>0</v>
      </c>
      <c r="T170" s="196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7" t="s">
        <v>170</v>
      </c>
      <c r="AT170" s="197" t="s">
        <v>166</v>
      </c>
      <c r="AU170" s="197" t="s">
        <v>87</v>
      </c>
      <c r="AY170" s="15" t="s">
        <v>164</v>
      </c>
      <c r="BE170" s="198">
        <f>IF(N170="základná",J170,0)</f>
        <v>0</v>
      </c>
      <c r="BF170" s="198">
        <f>IF(N170="znížená",J170,0)</f>
        <v>0</v>
      </c>
      <c r="BG170" s="198">
        <f>IF(N170="zákl. prenesená",J170,0)</f>
        <v>0</v>
      </c>
      <c r="BH170" s="198">
        <f>IF(N170="zníž. prenesená",J170,0)</f>
        <v>0</v>
      </c>
      <c r="BI170" s="198">
        <f>IF(N170="nulová",J170,0)</f>
        <v>0</v>
      </c>
      <c r="BJ170" s="15" t="s">
        <v>87</v>
      </c>
      <c r="BK170" s="198">
        <f>ROUND(I170*H170,2)</f>
        <v>0</v>
      </c>
      <c r="BL170" s="15" t="s">
        <v>170</v>
      </c>
      <c r="BM170" s="197" t="s">
        <v>266</v>
      </c>
    </row>
    <row r="171" s="2" customFormat="1" ht="24.15" customHeight="1">
      <c r="A171" s="34"/>
      <c r="B171" s="184"/>
      <c r="C171" s="185" t="s">
        <v>267</v>
      </c>
      <c r="D171" s="185" t="s">
        <v>166</v>
      </c>
      <c r="E171" s="186" t="s">
        <v>268</v>
      </c>
      <c r="F171" s="187" t="s">
        <v>269</v>
      </c>
      <c r="G171" s="188" t="s">
        <v>207</v>
      </c>
      <c r="H171" s="189">
        <v>304.15499999999997</v>
      </c>
      <c r="I171" s="190"/>
      <c r="J171" s="191">
        <f>ROUND(I171*H171,2)</f>
        <v>0</v>
      </c>
      <c r="K171" s="192"/>
      <c r="L171" s="35"/>
      <c r="M171" s="193" t="s">
        <v>1</v>
      </c>
      <c r="N171" s="194" t="s">
        <v>40</v>
      </c>
      <c r="O171" s="78"/>
      <c r="P171" s="195">
        <f>O171*H171</f>
        <v>0</v>
      </c>
      <c r="Q171" s="195">
        <v>0.00035</v>
      </c>
      <c r="R171" s="195">
        <f>Q171*H171</f>
        <v>0.10645424999999999</v>
      </c>
      <c r="S171" s="195">
        <v>0</v>
      </c>
      <c r="T171" s="196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7" t="s">
        <v>170</v>
      </c>
      <c r="AT171" s="197" t="s">
        <v>166</v>
      </c>
      <c r="AU171" s="197" t="s">
        <v>87</v>
      </c>
      <c r="AY171" s="15" t="s">
        <v>164</v>
      </c>
      <c r="BE171" s="198">
        <f>IF(N171="základná",J171,0)</f>
        <v>0</v>
      </c>
      <c r="BF171" s="198">
        <f>IF(N171="znížená",J171,0)</f>
        <v>0</v>
      </c>
      <c r="BG171" s="198">
        <f>IF(N171="zákl. prenesená",J171,0)</f>
        <v>0</v>
      </c>
      <c r="BH171" s="198">
        <f>IF(N171="zníž. prenesená",J171,0)</f>
        <v>0</v>
      </c>
      <c r="BI171" s="198">
        <f>IF(N171="nulová",J171,0)</f>
        <v>0</v>
      </c>
      <c r="BJ171" s="15" t="s">
        <v>87</v>
      </c>
      <c r="BK171" s="198">
        <f>ROUND(I171*H171,2)</f>
        <v>0</v>
      </c>
      <c r="BL171" s="15" t="s">
        <v>170</v>
      </c>
      <c r="BM171" s="197" t="s">
        <v>270</v>
      </c>
    </row>
    <row r="172" s="2" customFormat="1" ht="24.15" customHeight="1">
      <c r="A172" s="34"/>
      <c r="B172" s="184"/>
      <c r="C172" s="185" t="s">
        <v>271</v>
      </c>
      <c r="D172" s="185" t="s">
        <v>166</v>
      </c>
      <c r="E172" s="186" t="s">
        <v>272</v>
      </c>
      <c r="F172" s="187" t="s">
        <v>273</v>
      </c>
      <c r="G172" s="188" t="s">
        <v>207</v>
      </c>
      <c r="H172" s="189">
        <v>333.58999999999997</v>
      </c>
      <c r="I172" s="190"/>
      <c r="J172" s="191">
        <f>ROUND(I172*H172,2)</f>
        <v>0</v>
      </c>
      <c r="K172" s="192"/>
      <c r="L172" s="35"/>
      <c r="M172" s="193" t="s">
        <v>1</v>
      </c>
      <c r="N172" s="194" t="s">
        <v>40</v>
      </c>
      <c r="O172" s="78"/>
      <c r="P172" s="195">
        <f>O172*H172</f>
        <v>0</v>
      </c>
      <c r="Q172" s="195">
        <v>0.00023000000000000001</v>
      </c>
      <c r="R172" s="195">
        <f>Q172*H172</f>
        <v>0.076725699999999994</v>
      </c>
      <c r="S172" s="195">
        <v>0</v>
      </c>
      <c r="T172" s="196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7" t="s">
        <v>170</v>
      </c>
      <c r="AT172" s="197" t="s">
        <v>166</v>
      </c>
      <c r="AU172" s="197" t="s">
        <v>87</v>
      </c>
      <c r="AY172" s="15" t="s">
        <v>164</v>
      </c>
      <c r="BE172" s="198">
        <f>IF(N172="základná",J172,0)</f>
        <v>0</v>
      </c>
      <c r="BF172" s="198">
        <f>IF(N172="znížená",J172,0)</f>
        <v>0</v>
      </c>
      <c r="BG172" s="198">
        <f>IF(N172="zákl. prenesená",J172,0)</f>
        <v>0</v>
      </c>
      <c r="BH172" s="198">
        <f>IF(N172="zníž. prenesená",J172,0)</f>
        <v>0</v>
      </c>
      <c r="BI172" s="198">
        <f>IF(N172="nulová",J172,0)</f>
        <v>0</v>
      </c>
      <c r="BJ172" s="15" t="s">
        <v>87</v>
      </c>
      <c r="BK172" s="198">
        <f>ROUND(I172*H172,2)</f>
        <v>0</v>
      </c>
      <c r="BL172" s="15" t="s">
        <v>170</v>
      </c>
      <c r="BM172" s="197" t="s">
        <v>274</v>
      </c>
    </row>
    <row r="173" s="2" customFormat="1" ht="24.15" customHeight="1">
      <c r="A173" s="34"/>
      <c r="B173" s="184"/>
      <c r="C173" s="185" t="s">
        <v>275</v>
      </c>
      <c r="D173" s="185" t="s">
        <v>166</v>
      </c>
      <c r="E173" s="186" t="s">
        <v>276</v>
      </c>
      <c r="F173" s="187" t="s">
        <v>277</v>
      </c>
      <c r="G173" s="188" t="s">
        <v>207</v>
      </c>
      <c r="H173" s="189">
        <v>333.58999999999997</v>
      </c>
      <c r="I173" s="190"/>
      <c r="J173" s="191">
        <f>ROUND(I173*H173,2)</f>
        <v>0</v>
      </c>
      <c r="K173" s="192"/>
      <c r="L173" s="35"/>
      <c r="M173" s="193" t="s">
        <v>1</v>
      </c>
      <c r="N173" s="194" t="s">
        <v>40</v>
      </c>
      <c r="O173" s="78"/>
      <c r="P173" s="195">
        <f>O173*H173</f>
        <v>0</v>
      </c>
      <c r="Q173" s="195">
        <v>0.00040000000000000002</v>
      </c>
      <c r="R173" s="195">
        <f>Q173*H173</f>
        <v>0.133436</v>
      </c>
      <c r="S173" s="195">
        <v>0</v>
      </c>
      <c r="T173" s="196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7" t="s">
        <v>170</v>
      </c>
      <c r="AT173" s="197" t="s">
        <v>166</v>
      </c>
      <c r="AU173" s="197" t="s">
        <v>87</v>
      </c>
      <c r="AY173" s="15" t="s">
        <v>164</v>
      </c>
      <c r="BE173" s="198">
        <f>IF(N173="základná",J173,0)</f>
        <v>0</v>
      </c>
      <c r="BF173" s="198">
        <f>IF(N173="znížená",J173,0)</f>
        <v>0</v>
      </c>
      <c r="BG173" s="198">
        <f>IF(N173="zákl. prenesená",J173,0)</f>
        <v>0</v>
      </c>
      <c r="BH173" s="198">
        <f>IF(N173="zníž. prenesená",J173,0)</f>
        <v>0</v>
      </c>
      <c r="BI173" s="198">
        <f>IF(N173="nulová",J173,0)</f>
        <v>0</v>
      </c>
      <c r="BJ173" s="15" t="s">
        <v>87</v>
      </c>
      <c r="BK173" s="198">
        <f>ROUND(I173*H173,2)</f>
        <v>0</v>
      </c>
      <c r="BL173" s="15" t="s">
        <v>170</v>
      </c>
      <c r="BM173" s="197" t="s">
        <v>278</v>
      </c>
    </row>
    <row r="174" s="2" customFormat="1" ht="24.15" customHeight="1">
      <c r="A174" s="34"/>
      <c r="B174" s="184"/>
      <c r="C174" s="185" t="s">
        <v>279</v>
      </c>
      <c r="D174" s="185" t="s">
        <v>166</v>
      </c>
      <c r="E174" s="186" t="s">
        <v>280</v>
      </c>
      <c r="F174" s="187" t="s">
        <v>281</v>
      </c>
      <c r="G174" s="188" t="s">
        <v>207</v>
      </c>
      <c r="H174" s="189">
        <v>333.58999999999997</v>
      </c>
      <c r="I174" s="190"/>
      <c r="J174" s="191">
        <f>ROUND(I174*H174,2)</f>
        <v>0</v>
      </c>
      <c r="K174" s="192"/>
      <c r="L174" s="35"/>
      <c r="M174" s="193" t="s">
        <v>1</v>
      </c>
      <c r="N174" s="194" t="s">
        <v>40</v>
      </c>
      <c r="O174" s="78"/>
      <c r="P174" s="195">
        <f>O174*H174</f>
        <v>0</v>
      </c>
      <c r="Q174" s="195">
        <v>0.0039199999999999999</v>
      </c>
      <c r="R174" s="195">
        <f>Q174*H174</f>
        <v>1.3076728</v>
      </c>
      <c r="S174" s="195">
        <v>0</v>
      </c>
      <c r="T174" s="196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7" t="s">
        <v>170</v>
      </c>
      <c r="AT174" s="197" t="s">
        <v>166</v>
      </c>
      <c r="AU174" s="197" t="s">
        <v>87</v>
      </c>
      <c r="AY174" s="15" t="s">
        <v>164</v>
      </c>
      <c r="BE174" s="198">
        <f>IF(N174="základná",J174,0)</f>
        <v>0</v>
      </c>
      <c r="BF174" s="198">
        <f>IF(N174="znížená",J174,0)</f>
        <v>0</v>
      </c>
      <c r="BG174" s="198">
        <f>IF(N174="zákl. prenesená",J174,0)</f>
        <v>0</v>
      </c>
      <c r="BH174" s="198">
        <f>IF(N174="zníž. prenesená",J174,0)</f>
        <v>0</v>
      </c>
      <c r="BI174" s="198">
        <f>IF(N174="nulová",J174,0)</f>
        <v>0</v>
      </c>
      <c r="BJ174" s="15" t="s">
        <v>87</v>
      </c>
      <c r="BK174" s="198">
        <f>ROUND(I174*H174,2)</f>
        <v>0</v>
      </c>
      <c r="BL174" s="15" t="s">
        <v>170</v>
      </c>
      <c r="BM174" s="197" t="s">
        <v>282</v>
      </c>
    </row>
    <row r="175" s="2" customFormat="1" ht="24.15" customHeight="1">
      <c r="A175" s="34"/>
      <c r="B175" s="184"/>
      <c r="C175" s="185" t="s">
        <v>283</v>
      </c>
      <c r="D175" s="185" t="s">
        <v>166</v>
      </c>
      <c r="E175" s="186" t="s">
        <v>284</v>
      </c>
      <c r="F175" s="187" t="s">
        <v>285</v>
      </c>
      <c r="G175" s="188" t="s">
        <v>207</v>
      </c>
      <c r="H175" s="189">
        <v>319.31</v>
      </c>
      <c r="I175" s="190"/>
      <c r="J175" s="191">
        <f>ROUND(I175*H175,2)</f>
        <v>0</v>
      </c>
      <c r="K175" s="192"/>
      <c r="L175" s="35"/>
      <c r="M175" s="193" t="s">
        <v>1</v>
      </c>
      <c r="N175" s="194" t="s">
        <v>40</v>
      </c>
      <c r="O175" s="78"/>
      <c r="P175" s="195">
        <f>O175*H175</f>
        <v>0</v>
      </c>
      <c r="Q175" s="195">
        <v>0.00415</v>
      </c>
      <c r="R175" s="195">
        <f>Q175*H175</f>
        <v>1.3251364999999999</v>
      </c>
      <c r="S175" s="195">
        <v>0</v>
      </c>
      <c r="T175" s="196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7" t="s">
        <v>170</v>
      </c>
      <c r="AT175" s="197" t="s">
        <v>166</v>
      </c>
      <c r="AU175" s="197" t="s">
        <v>87</v>
      </c>
      <c r="AY175" s="15" t="s">
        <v>164</v>
      </c>
      <c r="BE175" s="198">
        <f>IF(N175="základná",J175,0)</f>
        <v>0</v>
      </c>
      <c r="BF175" s="198">
        <f>IF(N175="znížená",J175,0)</f>
        <v>0</v>
      </c>
      <c r="BG175" s="198">
        <f>IF(N175="zákl. prenesená",J175,0)</f>
        <v>0</v>
      </c>
      <c r="BH175" s="198">
        <f>IF(N175="zníž. prenesená",J175,0)</f>
        <v>0</v>
      </c>
      <c r="BI175" s="198">
        <f>IF(N175="nulová",J175,0)</f>
        <v>0</v>
      </c>
      <c r="BJ175" s="15" t="s">
        <v>87</v>
      </c>
      <c r="BK175" s="198">
        <f>ROUND(I175*H175,2)</f>
        <v>0</v>
      </c>
      <c r="BL175" s="15" t="s">
        <v>170</v>
      </c>
      <c r="BM175" s="197" t="s">
        <v>286</v>
      </c>
    </row>
    <row r="176" s="2" customFormat="1" ht="24.15" customHeight="1">
      <c r="A176" s="34"/>
      <c r="B176" s="184"/>
      <c r="C176" s="185" t="s">
        <v>287</v>
      </c>
      <c r="D176" s="185" t="s">
        <v>166</v>
      </c>
      <c r="E176" s="186" t="s">
        <v>288</v>
      </c>
      <c r="F176" s="187" t="s">
        <v>289</v>
      </c>
      <c r="G176" s="188" t="s">
        <v>207</v>
      </c>
      <c r="H176" s="189">
        <v>304.15499999999997</v>
      </c>
      <c r="I176" s="190"/>
      <c r="J176" s="191">
        <f>ROUND(I176*H176,2)</f>
        <v>0</v>
      </c>
      <c r="K176" s="192"/>
      <c r="L176" s="35"/>
      <c r="M176" s="193" t="s">
        <v>1</v>
      </c>
      <c r="N176" s="194" t="s">
        <v>40</v>
      </c>
      <c r="O176" s="78"/>
      <c r="P176" s="195">
        <f>O176*H176</f>
        <v>0</v>
      </c>
      <c r="Q176" s="195">
        <v>0.03363</v>
      </c>
      <c r="R176" s="195">
        <f>Q176*H176</f>
        <v>10.22873265</v>
      </c>
      <c r="S176" s="195">
        <v>0</v>
      </c>
      <c r="T176" s="196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7" t="s">
        <v>170</v>
      </c>
      <c r="AT176" s="197" t="s">
        <v>166</v>
      </c>
      <c r="AU176" s="197" t="s">
        <v>87</v>
      </c>
      <c r="AY176" s="15" t="s">
        <v>164</v>
      </c>
      <c r="BE176" s="198">
        <f>IF(N176="základná",J176,0)</f>
        <v>0</v>
      </c>
      <c r="BF176" s="198">
        <f>IF(N176="znížená",J176,0)</f>
        <v>0</v>
      </c>
      <c r="BG176" s="198">
        <f>IF(N176="zákl. prenesená",J176,0)</f>
        <v>0</v>
      </c>
      <c r="BH176" s="198">
        <f>IF(N176="zníž. prenesená",J176,0)</f>
        <v>0</v>
      </c>
      <c r="BI176" s="198">
        <f>IF(N176="nulová",J176,0)</f>
        <v>0</v>
      </c>
      <c r="BJ176" s="15" t="s">
        <v>87</v>
      </c>
      <c r="BK176" s="198">
        <f>ROUND(I176*H176,2)</f>
        <v>0</v>
      </c>
      <c r="BL176" s="15" t="s">
        <v>170</v>
      </c>
      <c r="BM176" s="197" t="s">
        <v>290</v>
      </c>
    </row>
    <row r="177" s="2" customFormat="1" ht="37.8" customHeight="1">
      <c r="A177" s="34"/>
      <c r="B177" s="184"/>
      <c r="C177" s="185" t="s">
        <v>291</v>
      </c>
      <c r="D177" s="185" t="s">
        <v>166</v>
      </c>
      <c r="E177" s="186" t="s">
        <v>292</v>
      </c>
      <c r="F177" s="187" t="s">
        <v>293</v>
      </c>
      <c r="G177" s="188" t="s">
        <v>207</v>
      </c>
      <c r="H177" s="189">
        <v>41.969000000000001</v>
      </c>
      <c r="I177" s="190"/>
      <c r="J177" s="191">
        <f>ROUND(I177*H177,2)</f>
        <v>0</v>
      </c>
      <c r="K177" s="192"/>
      <c r="L177" s="35"/>
      <c r="M177" s="193" t="s">
        <v>1</v>
      </c>
      <c r="N177" s="194" t="s">
        <v>40</v>
      </c>
      <c r="O177" s="78"/>
      <c r="P177" s="195">
        <f>O177*H177</f>
        <v>0</v>
      </c>
      <c r="Q177" s="195">
        <v>0.013050000000000001</v>
      </c>
      <c r="R177" s="195">
        <f>Q177*H177</f>
        <v>0.54769545000000008</v>
      </c>
      <c r="S177" s="195">
        <v>0</v>
      </c>
      <c r="T177" s="196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7" t="s">
        <v>170</v>
      </c>
      <c r="AT177" s="197" t="s">
        <v>166</v>
      </c>
      <c r="AU177" s="197" t="s">
        <v>87</v>
      </c>
      <c r="AY177" s="15" t="s">
        <v>164</v>
      </c>
      <c r="BE177" s="198">
        <f>IF(N177="základná",J177,0)</f>
        <v>0</v>
      </c>
      <c r="BF177" s="198">
        <f>IF(N177="znížená",J177,0)</f>
        <v>0</v>
      </c>
      <c r="BG177" s="198">
        <f>IF(N177="zákl. prenesená",J177,0)</f>
        <v>0</v>
      </c>
      <c r="BH177" s="198">
        <f>IF(N177="zníž. prenesená",J177,0)</f>
        <v>0</v>
      </c>
      <c r="BI177" s="198">
        <f>IF(N177="nulová",J177,0)</f>
        <v>0</v>
      </c>
      <c r="BJ177" s="15" t="s">
        <v>87</v>
      </c>
      <c r="BK177" s="198">
        <f>ROUND(I177*H177,2)</f>
        <v>0</v>
      </c>
      <c r="BL177" s="15" t="s">
        <v>170</v>
      </c>
      <c r="BM177" s="197" t="s">
        <v>294</v>
      </c>
    </row>
    <row r="178" s="2" customFormat="1" ht="24.15" customHeight="1">
      <c r="A178" s="34"/>
      <c r="B178" s="184"/>
      <c r="C178" s="185" t="s">
        <v>295</v>
      </c>
      <c r="D178" s="185" t="s">
        <v>166</v>
      </c>
      <c r="E178" s="186" t="s">
        <v>296</v>
      </c>
      <c r="F178" s="187" t="s">
        <v>297</v>
      </c>
      <c r="G178" s="188" t="s">
        <v>298</v>
      </c>
      <c r="H178" s="189">
        <v>30.5</v>
      </c>
      <c r="I178" s="190"/>
      <c r="J178" s="191">
        <f>ROUND(I178*H178,2)</f>
        <v>0</v>
      </c>
      <c r="K178" s="192"/>
      <c r="L178" s="35"/>
      <c r="M178" s="193" t="s">
        <v>1</v>
      </c>
      <c r="N178" s="194" t="s">
        <v>40</v>
      </c>
      <c r="O178" s="78"/>
      <c r="P178" s="195">
        <f>O178*H178</f>
        <v>0</v>
      </c>
      <c r="Q178" s="195">
        <v>0.0079399999999999991</v>
      </c>
      <c r="R178" s="195">
        <f>Q178*H178</f>
        <v>0.24216999999999997</v>
      </c>
      <c r="S178" s="195">
        <v>0</v>
      </c>
      <c r="T178" s="196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7" t="s">
        <v>170</v>
      </c>
      <c r="AT178" s="197" t="s">
        <v>166</v>
      </c>
      <c r="AU178" s="197" t="s">
        <v>87</v>
      </c>
      <c r="AY178" s="15" t="s">
        <v>164</v>
      </c>
      <c r="BE178" s="198">
        <f>IF(N178="základná",J178,0)</f>
        <v>0</v>
      </c>
      <c r="BF178" s="198">
        <f>IF(N178="znížená",J178,0)</f>
        <v>0</v>
      </c>
      <c r="BG178" s="198">
        <f>IF(N178="zákl. prenesená",J178,0)</f>
        <v>0</v>
      </c>
      <c r="BH178" s="198">
        <f>IF(N178="zníž. prenesená",J178,0)</f>
        <v>0</v>
      </c>
      <c r="BI178" s="198">
        <f>IF(N178="nulová",J178,0)</f>
        <v>0</v>
      </c>
      <c r="BJ178" s="15" t="s">
        <v>87</v>
      </c>
      <c r="BK178" s="198">
        <f>ROUND(I178*H178,2)</f>
        <v>0</v>
      </c>
      <c r="BL178" s="15" t="s">
        <v>170</v>
      </c>
      <c r="BM178" s="197" t="s">
        <v>299</v>
      </c>
    </row>
    <row r="179" s="2" customFormat="1" ht="37.8" customHeight="1">
      <c r="A179" s="34"/>
      <c r="B179" s="184"/>
      <c r="C179" s="199" t="s">
        <v>300</v>
      </c>
      <c r="D179" s="199" t="s">
        <v>199</v>
      </c>
      <c r="E179" s="200" t="s">
        <v>301</v>
      </c>
      <c r="F179" s="201" t="s">
        <v>302</v>
      </c>
      <c r="G179" s="202" t="s">
        <v>298</v>
      </c>
      <c r="H179" s="203">
        <v>30.5</v>
      </c>
      <c r="I179" s="204"/>
      <c r="J179" s="205">
        <f>ROUND(I179*H179,2)</f>
        <v>0</v>
      </c>
      <c r="K179" s="206"/>
      <c r="L179" s="207"/>
      <c r="M179" s="208" t="s">
        <v>1</v>
      </c>
      <c r="N179" s="209" t="s">
        <v>40</v>
      </c>
      <c r="O179" s="78"/>
      <c r="P179" s="195">
        <f>O179*H179</f>
        <v>0</v>
      </c>
      <c r="Q179" s="195">
        <v>0.00114</v>
      </c>
      <c r="R179" s="195">
        <f>Q179*H179</f>
        <v>0.034769999999999995</v>
      </c>
      <c r="S179" s="195">
        <v>0</v>
      </c>
      <c r="T179" s="196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7" t="s">
        <v>194</v>
      </c>
      <c r="AT179" s="197" t="s">
        <v>199</v>
      </c>
      <c r="AU179" s="197" t="s">
        <v>87</v>
      </c>
      <c r="AY179" s="15" t="s">
        <v>164</v>
      </c>
      <c r="BE179" s="198">
        <f>IF(N179="základná",J179,0)</f>
        <v>0</v>
      </c>
      <c r="BF179" s="198">
        <f>IF(N179="znížená",J179,0)</f>
        <v>0</v>
      </c>
      <c r="BG179" s="198">
        <f>IF(N179="zákl. prenesená",J179,0)</f>
        <v>0</v>
      </c>
      <c r="BH179" s="198">
        <f>IF(N179="zníž. prenesená",J179,0)</f>
        <v>0</v>
      </c>
      <c r="BI179" s="198">
        <f>IF(N179="nulová",J179,0)</f>
        <v>0</v>
      </c>
      <c r="BJ179" s="15" t="s">
        <v>87</v>
      </c>
      <c r="BK179" s="198">
        <f>ROUND(I179*H179,2)</f>
        <v>0</v>
      </c>
      <c r="BL179" s="15" t="s">
        <v>170</v>
      </c>
      <c r="BM179" s="197" t="s">
        <v>303</v>
      </c>
    </row>
    <row r="180" s="2" customFormat="1" ht="33" customHeight="1">
      <c r="A180" s="34"/>
      <c r="B180" s="184"/>
      <c r="C180" s="199" t="s">
        <v>304</v>
      </c>
      <c r="D180" s="199" t="s">
        <v>199</v>
      </c>
      <c r="E180" s="200" t="s">
        <v>305</v>
      </c>
      <c r="F180" s="201" t="s">
        <v>306</v>
      </c>
      <c r="G180" s="202" t="s">
        <v>307</v>
      </c>
      <c r="H180" s="203">
        <v>21</v>
      </c>
      <c r="I180" s="204"/>
      <c r="J180" s="205">
        <f>ROUND(I180*H180,2)</f>
        <v>0</v>
      </c>
      <c r="K180" s="206"/>
      <c r="L180" s="207"/>
      <c r="M180" s="208" t="s">
        <v>1</v>
      </c>
      <c r="N180" s="209" t="s">
        <v>40</v>
      </c>
      <c r="O180" s="78"/>
      <c r="P180" s="195">
        <f>O180*H180</f>
        <v>0</v>
      </c>
      <c r="Q180" s="195">
        <v>0.00010000000000000001</v>
      </c>
      <c r="R180" s="195">
        <f>Q180*H180</f>
        <v>0.0021000000000000003</v>
      </c>
      <c r="S180" s="195">
        <v>0</v>
      </c>
      <c r="T180" s="196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7" t="s">
        <v>194</v>
      </c>
      <c r="AT180" s="197" t="s">
        <v>199</v>
      </c>
      <c r="AU180" s="197" t="s">
        <v>87</v>
      </c>
      <c r="AY180" s="15" t="s">
        <v>164</v>
      </c>
      <c r="BE180" s="198">
        <f>IF(N180="základná",J180,0)</f>
        <v>0</v>
      </c>
      <c r="BF180" s="198">
        <f>IF(N180="znížená",J180,0)</f>
        <v>0</v>
      </c>
      <c r="BG180" s="198">
        <f>IF(N180="zákl. prenesená",J180,0)</f>
        <v>0</v>
      </c>
      <c r="BH180" s="198">
        <f>IF(N180="zníž. prenesená",J180,0)</f>
        <v>0</v>
      </c>
      <c r="BI180" s="198">
        <f>IF(N180="nulová",J180,0)</f>
        <v>0</v>
      </c>
      <c r="BJ180" s="15" t="s">
        <v>87</v>
      </c>
      <c r="BK180" s="198">
        <f>ROUND(I180*H180,2)</f>
        <v>0</v>
      </c>
      <c r="BL180" s="15" t="s">
        <v>170</v>
      </c>
      <c r="BM180" s="197" t="s">
        <v>308</v>
      </c>
    </row>
    <row r="181" s="12" customFormat="1" ht="22.8" customHeight="1">
      <c r="A181" s="12"/>
      <c r="B181" s="171"/>
      <c r="C181" s="12"/>
      <c r="D181" s="172" t="s">
        <v>73</v>
      </c>
      <c r="E181" s="182" t="s">
        <v>198</v>
      </c>
      <c r="F181" s="182" t="s">
        <v>309</v>
      </c>
      <c r="G181" s="12"/>
      <c r="H181" s="12"/>
      <c r="I181" s="174"/>
      <c r="J181" s="183">
        <f>BK181</f>
        <v>0</v>
      </c>
      <c r="K181" s="12"/>
      <c r="L181" s="171"/>
      <c r="M181" s="176"/>
      <c r="N181" s="177"/>
      <c r="O181" s="177"/>
      <c r="P181" s="178">
        <f>SUM(P182:P190)</f>
        <v>0</v>
      </c>
      <c r="Q181" s="177"/>
      <c r="R181" s="178">
        <f>SUM(R182:R190)</f>
        <v>42.773793500000004</v>
      </c>
      <c r="S181" s="177"/>
      <c r="T181" s="179">
        <f>SUM(T182:T190)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172" t="s">
        <v>81</v>
      </c>
      <c r="AT181" s="180" t="s">
        <v>73</v>
      </c>
      <c r="AU181" s="180" t="s">
        <v>81</v>
      </c>
      <c r="AY181" s="172" t="s">
        <v>164</v>
      </c>
      <c r="BK181" s="181">
        <f>SUM(BK182:BK190)</f>
        <v>0</v>
      </c>
    </row>
    <row r="182" s="2" customFormat="1" ht="37.8" customHeight="1">
      <c r="A182" s="34"/>
      <c r="B182" s="184"/>
      <c r="C182" s="185" t="s">
        <v>310</v>
      </c>
      <c r="D182" s="185" t="s">
        <v>166</v>
      </c>
      <c r="E182" s="186" t="s">
        <v>311</v>
      </c>
      <c r="F182" s="187" t="s">
        <v>312</v>
      </c>
      <c r="G182" s="188" t="s">
        <v>298</v>
      </c>
      <c r="H182" s="189">
        <v>93</v>
      </c>
      <c r="I182" s="190"/>
      <c r="J182" s="191">
        <f>ROUND(I182*H182,2)</f>
        <v>0</v>
      </c>
      <c r="K182" s="192"/>
      <c r="L182" s="35"/>
      <c r="M182" s="193" t="s">
        <v>1</v>
      </c>
      <c r="N182" s="194" t="s">
        <v>40</v>
      </c>
      <c r="O182" s="78"/>
      <c r="P182" s="195">
        <f>O182*H182</f>
        <v>0</v>
      </c>
      <c r="Q182" s="195">
        <v>0.097930000000000003</v>
      </c>
      <c r="R182" s="195">
        <f>Q182*H182</f>
        <v>9.1074900000000003</v>
      </c>
      <c r="S182" s="195">
        <v>0</v>
      </c>
      <c r="T182" s="196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7" t="s">
        <v>170</v>
      </c>
      <c r="AT182" s="197" t="s">
        <v>166</v>
      </c>
      <c r="AU182" s="197" t="s">
        <v>87</v>
      </c>
      <c r="AY182" s="15" t="s">
        <v>164</v>
      </c>
      <c r="BE182" s="198">
        <f>IF(N182="základná",J182,0)</f>
        <v>0</v>
      </c>
      <c r="BF182" s="198">
        <f>IF(N182="znížená",J182,0)</f>
        <v>0</v>
      </c>
      <c r="BG182" s="198">
        <f>IF(N182="zákl. prenesená",J182,0)</f>
        <v>0</v>
      </c>
      <c r="BH182" s="198">
        <f>IF(N182="zníž. prenesená",J182,0)</f>
        <v>0</v>
      </c>
      <c r="BI182" s="198">
        <f>IF(N182="nulová",J182,0)</f>
        <v>0</v>
      </c>
      <c r="BJ182" s="15" t="s">
        <v>87</v>
      </c>
      <c r="BK182" s="198">
        <f>ROUND(I182*H182,2)</f>
        <v>0</v>
      </c>
      <c r="BL182" s="15" t="s">
        <v>170</v>
      </c>
      <c r="BM182" s="197" t="s">
        <v>313</v>
      </c>
    </row>
    <row r="183" s="2" customFormat="1" ht="21.75" customHeight="1">
      <c r="A183" s="34"/>
      <c r="B183" s="184"/>
      <c r="C183" s="199" t="s">
        <v>314</v>
      </c>
      <c r="D183" s="199" t="s">
        <v>199</v>
      </c>
      <c r="E183" s="200" t="s">
        <v>315</v>
      </c>
      <c r="F183" s="201" t="s">
        <v>316</v>
      </c>
      <c r="G183" s="202" t="s">
        <v>307</v>
      </c>
      <c r="H183" s="203">
        <v>93.930000000000007</v>
      </c>
      <c r="I183" s="204"/>
      <c r="J183" s="205">
        <f>ROUND(I183*H183,2)</f>
        <v>0</v>
      </c>
      <c r="K183" s="206"/>
      <c r="L183" s="207"/>
      <c r="M183" s="208" t="s">
        <v>1</v>
      </c>
      <c r="N183" s="209" t="s">
        <v>40</v>
      </c>
      <c r="O183" s="78"/>
      <c r="P183" s="195">
        <f>O183*H183</f>
        <v>0</v>
      </c>
      <c r="Q183" s="195">
        <v>0.023</v>
      </c>
      <c r="R183" s="195">
        <f>Q183*H183</f>
        <v>2.16039</v>
      </c>
      <c r="S183" s="195">
        <v>0</v>
      </c>
      <c r="T183" s="196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7" t="s">
        <v>194</v>
      </c>
      <c r="AT183" s="197" t="s">
        <v>199</v>
      </c>
      <c r="AU183" s="197" t="s">
        <v>87</v>
      </c>
      <c r="AY183" s="15" t="s">
        <v>164</v>
      </c>
      <c r="BE183" s="198">
        <f>IF(N183="základná",J183,0)</f>
        <v>0</v>
      </c>
      <c r="BF183" s="198">
        <f>IF(N183="znížená",J183,0)</f>
        <v>0</v>
      </c>
      <c r="BG183" s="198">
        <f>IF(N183="zákl. prenesená",J183,0)</f>
        <v>0</v>
      </c>
      <c r="BH183" s="198">
        <f>IF(N183="zníž. prenesená",J183,0)</f>
        <v>0</v>
      </c>
      <c r="BI183" s="198">
        <f>IF(N183="nulová",J183,0)</f>
        <v>0</v>
      </c>
      <c r="BJ183" s="15" t="s">
        <v>87</v>
      </c>
      <c r="BK183" s="198">
        <f>ROUND(I183*H183,2)</f>
        <v>0</v>
      </c>
      <c r="BL183" s="15" t="s">
        <v>170</v>
      </c>
      <c r="BM183" s="197" t="s">
        <v>317</v>
      </c>
    </row>
    <row r="184" s="2" customFormat="1" ht="33" customHeight="1">
      <c r="A184" s="34"/>
      <c r="B184" s="184"/>
      <c r="C184" s="185" t="s">
        <v>318</v>
      </c>
      <c r="D184" s="185" t="s">
        <v>166</v>
      </c>
      <c r="E184" s="186" t="s">
        <v>319</v>
      </c>
      <c r="F184" s="187" t="s">
        <v>320</v>
      </c>
      <c r="G184" s="188" t="s">
        <v>169</v>
      </c>
      <c r="H184" s="189">
        <v>5.5800000000000001</v>
      </c>
      <c r="I184" s="190"/>
      <c r="J184" s="191">
        <f>ROUND(I184*H184,2)</f>
        <v>0</v>
      </c>
      <c r="K184" s="192"/>
      <c r="L184" s="35"/>
      <c r="M184" s="193" t="s">
        <v>1</v>
      </c>
      <c r="N184" s="194" t="s">
        <v>40</v>
      </c>
      <c r="O184" s="78"/>
      <c r="P184" s="195">
        <f>O184*H184</f>
        <v>0</v>
      </c>
      <c r="Q184" s="195">
        <v>2.2010900000000002</v>
      </c>
      <c r="R184" s="195">
        <f>Q184*H184</f>
        <v>12.282082200000001</v>
      </c>
      <c r="S184" s="195">
        <v>0</v>
      </c>
      <c r="T184" s="196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7" t="s">
        <v>170</v>
      </c>
      <c r="AT184" s="197" t="s">
        <v>166</v>
      </c>
      <c r="AU184" s="197" t="s">
        <v>87</v>
      </c>
      <c r="AY184" s="15" t="s">
        <v>164</v>
      </c>
      <c r="BE184" s="198">
        <f>IF(N184="základná",J184,0)</f>
        <v>0</v>
      </c>
      <c r="BF184" s="198">
        <f>IF(N184="znížená",J184,0)</f>
        <v>0</v>
      </c>
      <c r="BG184" s="198">
        <f>IF(N184="zákl. prenesená",J184,0)</f>
        <v>0</v>
      </c>
      <c r="BH184" s="198">
        <f>IF(N184="zníž. prenesená",J184,0)</f>
        <v>0</v>
      </c>
      <c r="BI184" s="198">
        <f>IF(N184="nulová",J184,0)</f>
        <v>0</v>
      </c>
      <c r="BJ184" s="15" t="s">
        <v>87</v>
      </c>
      <c r="BK184" s="198">
        <f>ROUND(I184*H184,2)</f>
        <v>0</v>
      </c>
      <c r="BL184" s="15" t="s">
        <v>170</v>
      </c>
      <c r="BM184" s="197" t="s">
        <v>321</v>
      </c>
    </row>
    <row r="185" s="2" customFormat="1" ht="33" customHeight="1">
      <c r="A185" s="34"/>
      <c r="B185" s="184"/>
      <c r="C185" s="185" t="s">
        <v>322</v>
      </c>
      <c r="D185" s="185" t="s">
        <v>166</v>
      </c>
      <c r="E185" s="186" t="s">
        <v>323</v>
      </c>
      <c r="F185" s="187" t="s">
        <v>324</v>
      </c>
      <c r="G185" s="188" t="s">
        <v>207</v>
      </c>
      <c r="H185" s="189">
        <v>366.39999999999998</v>
      </c>
      <c r="I185" s="190"/>
      <c r="J185" s="191">
        <f>ROUND(I185*H185,2)</f>
        <v>0</v>
      </c>
      <c r="K185" s="192"/>
      <c r="L185" s="35"/>
      <c r="M185" s="193" t="s">
        <v>1</v>
      </c>
      <c r="N185" s="194" t="s">
        <v>40</v>
      </c>
      <c r="O185" s="78"/>
      <c r="P185" s="195">
        <f>O185*H185</f>
        <v>0</v>
      </c>
      <c r="Q185" s="195">
        <v>0.02572</v>
      </c>
      <c r="R185" s="195">
        <f>Q185*H185</f>
        <v>9.4238079999999993</v>
      </c>
      <c r="S185" s="195">
        <v>0</v>
      </c>
      <c r="T185" s="196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7" t="s">
        <v>170</v>
      </c>
      <c r="AT185" s="197" t="s">
        <v>166</v>
      </c>
      <c r="AU185" s="197" t="s">
        <v>87</v>
      </c>
      <c r="AY185" s="15" t="s">
        <v>164</v>
      </c>
      <c r="BE185" s="198">
        <f>IF(N185="základná",J185,0)</f>
        <v>0</v>
      </c>
      <c r="BF185" s="198">
        <f>IF(N185="znížená",J185,0)</f>
        <v>0</v>
      </c>
      <c r="BG185" s="198">
        <f>IF(N185="zákl. prenesená",J185,0)</f>
        <v>0</v>
      </c>
      <c r="BH185" s="198">
        <f>IF(N185="zníž. prenesená",J185,0)</f>
        <v>0</v>
      </c>
      <c r="BI185" s="198">
        <f>IF(N185="nulová",J185,0)</f>
        <v>0</v>
      </c>
      <c r="BJ185" s="15" t="s">
        <v>87</v>
      </c>
      <c r="BK185" s="198">
        <f>ROUND(I185*H185,2)</f>
        <v>0</v>
      </c>
      <c r="BL185" s="15" t="s">
        <v>170</v>
      </c>
      <c r="BM185" s="197" t="s">
        <v>325</v>
      </c>
    </row>
    <row r="186" s="2" customFormat="1" ht="44.25" customHeight="1">
      <c r="A186" s="34"/>
      <c r="B186" s="184"/>
      <c r="C186" s="185" t="s">
        <v>326</v>
      </c>
      <c r="D186" s="185" t="s">
        <v>166</v>
      </c>
      <c r="E186" s="186" t="s">
        <v>327</v>
      </c>
      <c r="F186" s="187" t="s">
        <v>328</v>
      </c>
      <c r="G186" s="188" t="s">
        <v>207</v>
      </c>
      <c r="H186" s="189">
        <v>732.79999999999995</v>
      </c>
      <c r="I186" s="190"/>
      <c r="J186" s="191">
        <f>ROUND(I186*H186,2)</f>
        <v>0</v>
      </c>
      <c r="K186" s="192"/>
      <c r="L186" s="35"/>
      <c r="M186" s="193" t="s">
        <v>1</v>
      </c>
      <c r="N186" s="194" t="s">
        <v>40</v>
      </c>
      <c r="O186" s="78"/>
      <c r="P186" s="195">
        <f>O186*H186</f>
        <v>0</v>
      </c>
      <c r="Q186" s="195">
        <v>0</v>
      </c>
      <c r="R186" s="195">
        <f>Q186*H186</f>
        <v>0</v>
      </c>
      <c r="S186" s="195">
        <v>0</v>
      </c>
      <c r="T186" s="196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7" t="s">
        <v>170</v>
      </c>
      <c r="AT186" s="197" t="s">
        <v>166</v>
      </c>
      <c r="AU186" s="197" t="s">
        <v>87</v>
      </c>
      <c r="AY186" s="15" t="s">
        <v>164</v>
      </c>
      <c r="BE186" s="198">
        <f>IF(N186="základná",J186,0)</f>
        <v>0</v>
      </c>
      <c r="BF186" s="198">
        <f>IF(N186="znížená",J186,0)</f>
        <v>0</v>
      </c>
      <c r="BG186" s="198">
        <f>IF(N186="zákl. prenesená",J186,0)</f>
        <v>0</v>
      </c>
      <c r="BH186" s="198">
        <f>IF(N186="zníž. prenesená",J186,0)</f>
        <v>0</v>
      </c>
      <c r="BI186" s="198">
        <f>IF(N186="nulová",J186,0)</f>
        <v>0</v>
      </c>
      <c r="BJ186" s="15" t="s">
        <v>87</v>
      </c>
      <c r="BK186" s="198">
        <f>ROUND(I186*H186,2)</f>
        <v>0</v>
      </c>
      <c r="BL186" s="15" t="s">
        <v>170</v>
      </c>
      <c r="BM186" s="197" t="s">
        <v>329</v>
      </c>
    </row>
    <row r="187" s="2" customFormat="1" ht="33" customHeight="1">
      <c r="A187" s="34"/>
      <c r="B187" s="184"/>
      <c r="C187" s="185" t="s">
        <v>330</v>
      </c>
      <c r="D187" s="185" t="s">
        <v>166</v>
      </c>
      <c r="E187" s="186" t="s">
        <v>331</v>
      </c>
      <c r="F187" s="187" t="s">
        <v>332</v>
      </c>
      <c r="G187" s="188" t="s">
        <v>207</v>
      </c>
      <c r="H187" s="189">
        <v>366.39999999999998</v>
      </c>
      <c r="I187" s="190"/>
      <c r="J187" s="191">
        <f>ROUND(I187*H187,2)</f>
        <v>0</v>
      </c>
      <c r="K187" s="192"/>
      <c r="L187" s="35"/>
      <c r="M187" s="193" t="s">
        <v>1</v>
      </c>
      <c r="N187" s="194" t="s">
        <v>40</v>
      </c>
      <c r="O187" s="78"/>
      <c r="P187" s="195">
        <f>O187*H187</f>
        <v>0</v>
      </c>
      <c r="Q187" s="195">
        <v>0.02572</v>
      </c>
      <c r="R187" s="195">
        <f>Q187*H187</f>
        <v>9.4238079999999993</v>
      </c>
      <c r="S187" s="195">
        <v>0</v>
      </c>
      <c r="T187" s="196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7" t="s">
        <v>170</v>
      </c>
      <c r="AT187" s="197" t="s">
        <v>166</v>
      </c>
      <c r="AU187" s="197" t="s">
        <v>87</v>
      </c>
      <c r="AY187" s="15" t="s">
        <v>164</v>
      </c>
      <c r="BE187" s="198">
        <f>IF(N187="základná",J187,0)</f>
        <v>0</v>
      </c>
      <c r="BF187" s="198">
        <f>IF(N187="znížená",J187,0)</f>
        <v>0</v>
      </c>
      <c r="BG187" s="198">
        <f>IF(N187="zákl. prenesená",J187,0)</f>
        <v>0</v>
      </c>
      <c r="BH187" s="198">
        <f>IF(N187="zníž. prenesená",J187,0)</f>
        <v>0</v>
      </c>
      <c r="BI187" s="198">
        <f>IF(N187="nulová",J187,0)</f>
        <v>0</v>
      </c>
      <c r="BJ187" s="15" t="s">
        <v>87</v>
      </c>
      <c r="BK187" s="198">
        <f>ROUND(I187*H187,2)</f>
        <v>0</v>
      </c>
      <c r="BL187" s="15" t="s">
        <v>170</v>
      </c>
      <c r="BM187" s="197" t="s">
        <v>333</v>
      </c>
    </row>
    <row r="188" s="2" customFormat="1" ht="24.15" customHeight="1">
      <c r="A188" s="34"/>
      <c r="B188" s="184"/>
      <c r="C188" s="185" t="s">
        <v>334</v>
      </c>
      <c r="D188" s="185" t="s">
        <v>166</v>
      </c>
      <c r="E188" s="186" t="s">
        <v>335</v>
      </c>
      <c r="F188" s="187" t="s">
        <v>336</v>
      </c>
      <c r="G188" s="188" t="s">
        <v>207</v>
      </c>
      <c r="H188" s="189">
        <v>228.81</v>
      </c>
      <c r="I188" s="190"/>
      <c r="J188" s="191">
        <f>ROUND(I188*H188,2)</f>
        <v>0</v>
      </c>
      <c r="K188" s="192"/>
      <c r="L188" s="35"/>
      <c r="M188" s="193" t="s">
        <v>1</v>
      </c>
      <c r="N188" s="194" t="s">
        <v>40</v>
      </c>
      <c r="O188" s="78"/>
      <c r="P188" s="195">
        <f>O188*H188</f>
        <v>0</v>
      </c>
      <c r="Q188" s="195">
        <v>0.0015299999999999999</v>
      </c>
      <c r="R188" s="195">
        <f>Q188*H188</f>
        <v>0.35007929999999998</v>
      </c>
      <c r="S188" s="195">
        <v>0</v>
      </c>
      <c r="T188" s="196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7" t="s">
        <v>170</v>
      </c>
      <c r="AT188" s="197" t="s">
        <v>166</v>
      </c>
      <c r="AU188" s="197" t="s">
        <v>87</v>
      </c>
      <c r="AY188" s="15" t="s">
        <v>164</v>
      </c>
      <c r="BE188" s="198">
        <f>IF(N188="základná",J188,0)</f>
        <v>0</v>
      </c>
      <c r="BF188" s="198">
        <f>IF(N188="znížená",J188,0)</f>
        <v>0</v>
      </c>
      <c r="BG188" s="198">
        <f>IF(N188="zákl. prenesená",J188,0)</f>
        <v>0</v>
      </c>
      <c r="BH188" s="198">
        <f>IF(N188="zníž. prenesená",J188,0)</f>
        <v>0</v>
      </c>
      <c r="BI188" s="198">
        <f>IF(N188="nulová",J188,0)</f>
        <v>0</v>
      </c>
      <c r="BJ188" s="15" t="s">
        <v>87</v>
      </c>
      <c r="BK188" s="198">
        <f>ROUND(I188*H188,2)</f>
        <v>0</v>
      </c>
      <c r="BL188" s="15" t="s">
        <v>170</v>
      </c>
      <c r="BM188" s="197" t="s">
        <v>337</v>
      </c>
    </row>
    <row r="189" s="2" customFormat="1" ht="16.5" customHeight="1">
      <c r="A189" s="34"/>
      <c r="B189" s="184"/>
      <c r="C189" s="185" t="s">
        <v>338</v>
      </c>
      <c r="D189" s="185" t="s">
        <v>166</v>
      </c>
      <c r="E189" s="186" t="s">
        <v>339</v>
      </c>
      <c r="F189" s="187" t="s">
        <v>340</v>
      </c>
      <c r="G189" s="188" t="s">
        <v>298</v>
      </c>
      <c r="H189" s="189">
        <v>58.200000000000003</v>
      </c>
      <c r="I189" s="190"/>
      <c r="J189" s="191">
        <f>ROUND(I189*H189,2)</f>
        <v>0</v>
      </c>
      <c r="K189" s="192"/>
      <c r="L189" s="35"/>
      <c r="M189" s="193" t="s">
        <v>1</v>
      </c>
      <c r="N189" s="194" t="s">
        <v>40</v>
      </c>
      <c r="O189" s="78"/>
      <c r="P189" s="195">
        <f>O189*H189</f>
        <v>0</v>
      </c>
      <c r="Q189" s="195">
        <v>0.00040000000000000002</v>
      </c>
      <c r="R189" s="195">
        <f>Q189*H189</f>
        <v>0.023280000000000002</v>
      </c>
      <c r="S189" s="195">
        <v>0</v>
      </c>
      <c r="T189" s="196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7" t="s">
        <v>170</v>
      </c>
      <c r="AT189" s="197" t="s">
        <v>166</v>
      </c>
      <c r="AU189" s="197" t="s">
        <v>87</v>
      </c>
      <c r="AY189" s="15" t="s">
        <v>164</v>
      </c>
      <c r="BE189" s="198">
        <f>IF(N189="základná",J189,0)</f>
        <v>0</v>
      </c>
      <c r="BF189" s="198">
        <f>IF(N189="znížená",J189,0)</f>
        <v>0</v>
      </c>
      <c r="BG189" s="198">
        <f>IF(N189="zákl. prenesená",J189,0)</f>
        <v>0</v>
      </c>
      <c r="BH189" s="198">
        <f>IF(N189="zníž. prenesená",J189,0)</f>
        <v>0</v>
      </c>
      <c r="BI189" s="198">
        <f>IF(N189="nulová",J189,0)</f>
        <v>0</v>
      </c>
      <c r="BJ189" s="15" t="s">
        <v>87</v>
      </c>
      <c r="BK189" s="198">
        <f>ROUND(I189*H189,2)</f>
        <v>0</v>
      </c>
      <c r="BL189" s="15" t="s">
        <v>170</v>
      </c>
      <c r="BM189" s="197" t="s">
        <v>341</v>
      </c>
    </row>
    <row r="190" s="2" customFormat="1" ht="24.15" customHeight="1">
      <c r="A190" s="34"/>
      <c r="B190" s="184"/>
      <c r="C190" s="185" t="s">
        <v>342</v>
      </c>
      <c r="D190" s="185" t="s">
        <v>166</v>
      </c>
      <c r="E190" s="186" t="s">
        <v>343</v>
      </c>
      <c r="F190" s="187" t="s">
        <v>344</v>
      </c>
      <c r="G190" s="188" t="s">
        <v>298</v>
      </c>
      <c r="H190" s="189">
        <v>95.200000000000003</v>
      </c>
      <c r="I190" s="190"/>
      <c r="J190" s="191">
        <f>ROUND(I190*H190,2)</f>
        <v>0</v>
      </c>
      <c r="K190" s="192"/>
      <c r="L190" s="35"/>
      <c r="M190" s="193" t="s">
        <v>1</v>
      </c>
      <c r="N190" s="194" t="s">
        <v>40</v>
      </c>
      <c r="O190" s="78"/>
      <c r="P190" s="195">
        <f>O190*H190</f>
        <v>0</v>
      </c>
      <c r="Q190" s="195">
        <v>3.0000000000000001E-05</v>
      </c>
      <c r="R190" s="195">
        <f>Q190*H190</f>
        <v>0.002856</v>
      </c>
      <c r="S190" s="195">
        <v>0</v>
      </c>
      <c r="T190" s="196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7" t="s">
        <v>170</v>
      </c>
      <c r="AT190" s="197" t="s">
        <v>166</v>
      </c>
      <c r="AU190" s="197" t="s">
        <v>87</v>
      </c>
      <c r="AY190" s="15" t="s">
        <v>164</v>
      </c>
      <c r="BE190" s="198">
        <f>IF(N190="základná",J190,0)</f>
        <v>0</v>
      </c>
      <c r="BF190" s="198">
        <f>IF(N190="znížená",J190,0)</f>
        <v>0</v>
      </c>
      <c r="BG190" s="198">
        <f>IF(N190="zákl. prenesená",J190,0)</f>
        <v>0</v>
      </c>
      <c r="BH190" s="198">
        <f>IF(N190="zníž. prenesená",J190,0)</f>
        <v>0</v>
      </c>
      <c r="BI190" s="198">
        <f>IF(N190="nulová",J190,0)</f>
        <v>0</v>
      </c>
      <c r="BJ190" s="15" t="s">
        <v>87</v>
      </c>
      <c r="BK190" s="198">
        <f>ROUND(I190*H190,2)</f>
        <v>0</v>
      </c>
      <c r="BL190" s="15" t="s">
        <v>170</v>
      </c>
      <c r="BM190" s="197" t="s">
        <v>345</v>
      </c>
    </row>
    <row r="191" s="12" customFormat="1" ht="22.8" customHeight="1">
      <c r="A191" s="12"/>
      <c r="B191" s="171"/>
      <c r="C191" s="12"/>
      <c r="D191" s="172" t="s">
        <v>73</v>
      </c>
      <c r="E191" s="182" t="s">
        <v>346</v>
      </c>
      <c r="F191" s="182" t="s">
        <v>347</v>
      </c>
      <c r="G191" s="12"/>
      <c r="H191" s="12"/>
      <c r="I191" s="174"/>
      <c r="J191" s="183">
        <f>BK191</f>
        <v>0</v>
      </c>
      <c r="K191" s="12"/>
      <c r="L191" s="171"/>
      <c r="M191" s="176"/>
      <c r="N191" s="177"/>
      <c r="O191" s="177"/>
      <c r="P191" s="178">
        <f>P192</f>
        <v>0</v>
      </c>
      <c r="Q191" s="177"/>
      <c r="R191" s="178">
        <f>R192</f>
        <v>0</v>
      </c>
      <c r="S191" s="177"/>
      <c r="T191" s="179">
        <f>T192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172" t="s">
        <v>81</v>
      </c>
      <c r="AT191" s="180" t="s">
        <v>73</v>
      </c>
      <c r="AU191" s="180" t="s">
        <v>81</v>
      </c>
      <c r="AY191" s="172" t="s">
        <v>164</v>
      </c>
      <c r="BK191" s="181">
        <f>BK192</f>
        <v>0</v>
      </c>
    </row>
    <row r="192" s="2" customFormat="1" ht="24.15" customHeight="1">
      <c r="A192" s="34"/>
      <c r="B192" s="184"/>
      <c r="C192" s="185" t="s">
        <v>348</v>
      </c>
      <c r="D192" s="185" t="s">
        <v>166</v>
      </c>
      <c r="E192" s="186" t="s">
        <v>349</v>
      </c>
      <c r="F192" s="187" t="s">
        <v>350</v>
      </c>
      <c r="G192" s="188" t="s">
        <v>202</v>
      </c>
      <c r="H192" s="189">
        <v>250.59399999999999</v>
      </c>
      <c r="I192" s="190"/>
      <c r="J192" s="191">
        <f>ROUND(I192*H192,2)</f>
        <v>0</v>
      </c>
      <c r="K192" s="192"/>
      <c r="L192" s="35"/>
      <c r="M192" s="193" t="s">
        <v>1</v>
      </c>
      <c r="N192" s="194" t="s">
        <v>40</v>
      </c>
      <c r="O192" s="78"/>
      <c r="P192" s="195">
        <f>O192*H192</f>
        <v>0</v>
      </c>
      <c r="Q192" s="195">
        <v>0</v>
      </c>
      <c r="R192" s="195">
        <f>Q192*H192</f>
        <v>0</v>
      </c>
      <c r="S192" s="195">
        <v>0</v>
      </c>
      <c r="T192" s="196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7" t="s">
        <v>170</v>
      </c>
      <c r="AT192" s="197" t="s">
        <v>166</v>
      </c>
      <c r="AU192" s="197" t="s">
        <v>87</v>
      </c>
      <c r="AY192" s="15" t="s">
        <v>164</v>
      </c>
      <c r="BE192" s="198">
        <f>IF(N192="základná",J192,0)</f>
        <v>0</v>
      </c>
      <c r="BF192" s="198">
        <f>IF(N192="znížená",J192,0)</f>
        <v>0</v>
      </c>
      <c r="BG192" s="198">
        <f>IF(N192="zákl. prenesená",J192,0)</f>
        <v>0</v>
      </c>
      <c r="BH192" s="198">
        <f>IF(N192="zníž. prenesená",J192,0)</f>
        <v>0</v>
      </c>
      <c r="BI192" s="198">
        <f>IF(N192="nulová",J192,0)</f>
        <v>0</v>
      </c>
      <c r="BJ192" s="15" t="s">
        <v>87</v>
      </c>
      <c r="BK192" s="198">
        <f>ROUND(I192*H192,2)</f>
        <v>0</v>
      </c>
      <c r="BL192" s="15" t="s">
        <v>170</v>
      </c>
      <c r="BM192" s="197" t="s">
        <v>351</v>
      </c>
    </row>
    <row r="193" s="12" customFormat="1" ht="25.92" customHeight="1">
      <c r="A193" s="12"/>
      <c r="B193" s="171"/>
      <c r="C193" s="12"/>
      <c r="D193" s="172" t="s">
        <v>73</v>
      </c>
      <c r="E193" s="173" t="s">
        <v>352</v>
      </c>
      <c r="F193" s="173" t="s">
        <v>353</v>
      </c>
      <c r="G193" s="12"/>
      <c r="H193" s="12"/>
      <c r="I193" s="174"/>
      <c r="J193" s="175">
        <f>BK193</f>
        <v>0</v>
      </c>
      <c r="K193" s="12"/>
      <c r="L193" s="171"/>
      <c r="M193" s="176"/>
      <c r="N193" s="177"/>
      <c r="O193" s="177"/>
      <c r="P193" s="178">
        <f>P194+P214+P224+P240+P250+P253+P274+P279+P285+P292+P298</f>
        <v>0</v>
      </c>
      <c r="Q193" s="177"/>
      <c r="R193" s="178">
        <f>R194+R214+R224+R240+R250+R253+R274+R279+R285+R292+R298</f>
        <v>60.237576770000004</v>
      </c>
      <c r="S193" s="177"/>
      <c r="T193" s="179">
        <f>T194+T214+T224+T240+T250+T253+T274+T279+T285+T292+T298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172" t="s">
        <v>87</v>
      </c>
      <c r="AT193" s="180" t="s">
        <v>73</v>
      </c>
      <c r="AU193" s="180" t="s">
        <v>74</v>
      </c>
      <c r="AY193" s="172" t="s">
        <v>164</v>
      </c>
      <c r="BK193" s="181">
        <f>BK194+BK214+BK224+BK240+BK250+BK253+BK274+BK279+BK285+BK292+BK298</f>
        <v>0</v>
      </c>
    </row>
    <row r="194" s="12" customFormat="1" ht="22.8" customHeight="1">
      <c r="A194" s="12"/>
      <c r="B194" s="171"/>
      <c r="C194" s="12"/>
      <c r="D194" s="172" t="s">
        <v>73</v>
      </c>
      <c r="E194" s="182" t="s">
        <v>354</v>
      </c>
      <c r="F194" s="182" t="s">
        <v>355</v>
      </c>
      <c r="G194" s="12"/>
      <c r="H194" s="12"/>
      <c r="I194" s="174"/>
      <c r="J194" s="183">
        <f>BK194</f>
        <v>0</v>
      </c>
      <c r="K194" s="12"/>
      <c r="L194" s="171"/>
      <c r="M194" s="176"/>
      <c r="N194" s="177"/>
      <c r="O194" s="177"/>
      <c r="P194" s="178">
        <f>SUM(P195:P213)</f>
        <v>0</v>
      </c>
      <c r="Q194" s="177"/>
      <c r="R194" s="178">
        <f>SUM(R195:R213)</f>
        <v>11.190301190000001</v>
      </c>
      <c r="S194" s="177"/>
      <c r="T194" s="179">
        <f>SUM(T195:T213)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172" t="s">
        <v>87</v>
      </c>
      <c r="AT194" s="180" t="s">
        <v>73</v>
      </c>
      <c r="AU194" s="180" t="s">
        <v>81</v>
      </c>
      <c r="AY194" s="172" t="s">
        <v>164</v>
      </c>
      <c r="BK194" s="181">
        <f>SUM(BK195:BK213)</f>
        <v>0</v>
      </c>
    </row>
    <row r="195" s="2" customFormat="1" ht="24.15" customHeight="1">
      <c r="A195" s="34"/>
      <c r="B195" s="184"/>
      <c r="C195" s="185" t="s">
        <v>356</v>
      </c>
      <c r="D195" s="185" t="s">
        <v>166</v>
      </c>
      <c r="E195" s="186" t="s">
        <v>357</v>
      </c>
      <c r="F195" s="187" t="s">
        <v>358</v>
      </c>
      <c r="G195" s="188" t="s">
        <v>207</v>
      </c>
      <c r="H195" s="189">
        <v>321.88</v>
      </c>
      <c r="I195" s="190"/>
      <c r="J195" s="191">
        <f>ROUND(I195*H195,2)</f>
        <v>0</v>
      </c>
      <c r="K195" s="192"/>
      <c r="L195" s="35"/>
      <c r="M195" s="193" t="s">
        <v>1</v>
      </c>
      <c r="N195" s="194" t="s">
        <v>40</v>
      </c>
      <c r="O195" s="78"/>
      <c r="P195" s="195">
        <f>O195*H195</f>
        <v>0</v>
      </c>
      <c r="Q195" s="195">
        <v>0</v>
      </c>
      <c r="R195" s="195">
        <f>Q195*H195</f>
        <v>0</v>
      </c>
      <c r="S195" s="195">
        <v>0</v>
      </c>
      <c r="T195" s="196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7" t="s">
        <v>359</v>
      </c>
      <c r="AT195" s="197" t="s">
        <v>166</v>
      </c>
      <c r="AU195" s="197" t="s">
        <v>87</v>
      </c>
      <c r="AY195" s="15" t="s">
        <v>164</v>
      </c>
      <c r="BE195" s="198">
        <f>IF(N195="základná",J195,0)</f>
        <v>0</v>
      </c>
      <c r="BF195" s="198">
        <f>IF(N195="znížená",J195,0)</f>
        <v>0</v>
      </c>
      <c r="BG195" s="198">
        <f>IF(N195="zákl. prenesená",J195,0)</f>
        <v>0</v>
      </c>
      <c r="BH195" s="198">
        <f>IF(N195="zníž. prenesená",J195,0)</f>
        <v>0</v>
      </c>
      <c r="BI195" s="198">
        <f>IF(N195="nulová",J195,0)</f>
        <v>0</v>
      </c>
      <c r="BJ195" s="15" t="s">
        <v>87</v>
      </c>
      <c r="BK195" s="198">
        <f>ROUND(I195*H195,2)</f>
        <v>0</v>
      </c>
      <c r="BL195" s="15" t="s">
        <v>359</v>
      </c>
      <c r="BM195" s="197" t="s">
        <v>360</v>
      </c>
    </row>
    <row r="196" s="2" customFormat="1" ht="24.15" customHeight="1">
      <c r="A196" s="34"/>
      <c r="B196" s="184"/>
      <c r="C196" s="199" t="s">
        <v>361</v>
      </c>
      <c r="D196" s="199" t="s">
        <v>199</v>
      </c>
      <c r="E196" s="200" t="s">
        <v>362</v>
      </c>
      <c r="F196" s="201" t="s">
        <v>363</v>
      </c>
      <c r="G196" s="202" t="s">
        <v>207</v>
      </c>
      <c r="H196" s="203">
        <v>164.15899999999999</v>
      </c>
      <c r="I196" s="204"/>
      <c r="J196" s="205">
        <f>ROUND(I196*H196,2)</f>
        <v>0</v>
      </c>
      <c r="K196" s="206"/>
      <c r="L196" s="207"/>
      <c r="M196" s="208" t="s">
        <v>1</v>
      </c>
      <c r="N196" s="209" t="s">
        <v>40</v>
      </c>
      <c r="O196" s="78"/>
      <c r="P196" s="195">
        <f>O196*H196</f>
        <v>0</v>
      </c>
      <c r="Q196" s="195">
        <v>0.014999999999999999</v>
      </c>
      <c r="R196" s="195">
        <f>Q196*H196</f>
        <v>2.4623849999999998</v>
      </c>
      <c r="S196" s="195">
        <v>0</v>
      </c>
      <c r="T196" s="196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7" t="s">
        <v>291</v>
      </c>
      <c r="AT196" s="197" t="s">
        <v>199</v>
      </c>
      <c r="AU196" s="197" t="s">
        <v>87</v>
      </c>
      <c r="AY196" s="15" t="s">
        <v>164</v>
      </c>
      <c r="BE196" s="198">
        <f>IF(N196="základná",J196,0)</f>
        <v>0</v>
      </c>
      <c r="BF196" s="198">
        <f>IF(N196="znížená",J196,0)</f>
        <v>0</v>
      </c>
      <c r="BG196" s="198">
        <f>IF(N196="zákl. prenesená",J196,0)</f>
        <v>0</v>
      </c>
      <c r="BH196" s="198">
        <f>IF(N196="zníž. prenesená",J196,0)</f>
        <v>0</v>
      </c>
      <c r="BI196" s="198">
        <f>IF(N196="nulová",J196,0)</f>
        <v>0</v>
      </c>
      <c r="BJ196" s="15" t="s">
        <v>87</v>
      </c>
      <c r="BK196" s="198">
        <f>ROUND(I196*H196,2)</f>
        <v>0</v>
      </c>
      <c r="BL196" s="15" t="s">
        <v>359</v>
      </c>
      <c r="BM196" s="197" t="s">
        <v>364</v>
      </c>
    </row>
    <row r="197" s="2" customFormat="1" ht="24.15" customHeight="1">
      <c r="A197" s="34"/>
      <c r="B197" s="184"/>
      <c r="C197" s="199" t="s">
        <v>365</v>
      </c>
      <c r="D197" s="199" t="s">
        <v>199</v>
      </c>
      <c r="E197" s="200" t="s">
        <v>366</v>
      </c>
      <c r="F197" s="201" t="s">
        <v>367</v>
      </c>
      <c r="G197" s="202" t="s">
        <v>207</v>
      </c>
      <c r="H197" s="203">
        <v>164.15899999999999</v>
      </c>
      <c r="I197" s="204"/>
      <c r="J197" s="205">
        <f>ROUND(I197*H197,2)</f>
        <v>0</v>
      </c>
      <c r="K197" s="206"/>
      <c r="L197" s="207"/>
      <c r="M197" s="208" t="s">
        <v>1</v>
      </c>
      <c r="N197" s="209" t="s">
        <v>40</v>
      </c>
      <c r="O197" s="78"/>
      <c r="P197" s="195">
        <f>O197*H197</f>
        <v>0</v>
      </c>
      <c r="Q197" s="195">
        <v>0.0135</v>
      </c>
      <c r="R197" s="195">
        <f>Q197*H197</f>
        <v>2.2161464999999998</v>
      </c>
      <c r="S197" s="195">
        <v>0</v>
      </c>
      <c r="T197" s="196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7" t="s">
        <v>291</v>
      </c>
      <c r="AT197" s="197" t="s">
        <v>199</v>
      </c>
      <c r="AU197" s="197" t="s">
        <v>87</v>
      </c>
      <c r="AY197" s="15" t="s">
        <v>164</v>
      </c>
      <c r="BE197" s="198">
        <f>IF(N197="základná",J197,0)</f>
        <v>0</v>
      </c>
      <c r="BF197" s="198">
        <f>IF(N197="znížená",J197,0)</f>
        <v>0</v>
      </c>
      <c r="BG197" s="198">
        <f>IF(N197="zákl. prenesená",J197,0)</f>
        <v>0</v>
      </c>
      <c r="BH197" s="198">
        <f>IF(N197="zníž. prenesená",J197,0)</f>
        <v>0</v>
      </c>
      <c r="BI197" s="198">
        <f>IF(N197="nulová",J197,0)</f>
        <v>0</v>
      </c>
      <c r="BJ197" s="15" t="s">
        <v>87</v>
      </c>
      <c r="BK197" s="198">
        <f>ROUND(I197*H197,2)</f>
        <v>0</v>
      </c>
      <c r="BL197" s="15" t="s">
        <v>359</v>
      </c>
      <c r="BM197" s="197" t="s">
        <v>368</v>
      </c>
    </row>
    <row r="198" s="2" customFormat="1" ht="33" customHeight="1">
      <c r="A198" s="34"/>
      <c r="B198" s="184"/>
      <c r="C198" s="185" t="s">
        <v>369</v>
      </c>
      <c r="D198" s="185" t="s">
        <v>166</v>
      </c>
      <c r="E198" s="186" t="s">
        <v>370</v>
      </c>
      <c r="F198" s="187" t="s">
        <v>371</v>
      </c>
      <c r="G198" s="188" t="s">
        <v>207</v>
      </c>
      <c r="H198" s="189">
        <v>85.170000000000002</v>
      </c>
      <c r="I198" s="190"/>
      <c r="J198" s="191">
        <f>ROUND(I198*H198,2)</f>
        <v>0</v>
      </c>
      <c r="K198" s="192"/>
      <c r="L198" s="35"/>
      <c r="M198" s="193" t="s">
        <v>1</v>
      </c>
      <c r="N198" s="194" t="s">
        <v>40</v>
      </c>
      <c r="O198" s="78"/>
      <c r="P198" s="195">
        <f>O198*H198</f>
        <v>0</v>
      </c>
      <c r="Q198" s="195">
        <v>0.00029999999999999997</v>
      </c>
      <c r="R198" s="195">
        <f>Q198*H198</f>
        <v>0.025550999999999997</v>
      </c>
      <c r="S198" s="195">
        <v>0</v>
      </c>
      <c r="T198" s="196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7" t="s">
        <v>359</v>
      </c>
      <c r="AT198" s="197" t="s">
        <v>166</v>
      </c>
      <c r="AU198" s="197" t="s">
        <v>87</v>
      </c>
      <c r="AY198" s="15" t="s">
        <v>164</v>
      </c>
      <c r="BE198" s="198">
        <f>IF(N198="základná",J198,0)</f>
        <v>0</v>
      </c>
      <c r="BF198" s="198">
        <f>IF(N198="znížená",J198,0)</f>
        <v>0</v>
      </c>
      <c r="BG198" s="198">
        <f>IF(N198="zákl. prenesená",J198,0)</f>
        <v>0</v>
      </c>
      <c r="BH198" s="198">
        <f>IF(N198="zníž. prenesená",J198,0)</f>
        <v>0</v>
      </c>
      <c r="BI198" s="198">
        <f>IF(N198="nulová",J198,0)</f>
        <v>0</v>
      </c>
      <c r="BJ198" s="15" t="s">
        <v>87</v>
      </c>
      <c r="BK198" s="198">
        <f>ROUND(I198*H198,2)</f>
        <v>0</v>
      </c>
      <c r="BL198" s="15" t="s">
        <v>359</v>
      </c>
      <c r="BM198" s="197" t="s">
        <v>372</v>
      </c>
    </row>
    <row r="199" s="2" customFormat="1" ht="24.15" customHeight="1">
      <c r="A199" s="34"/>
      <c r="B199" s="184"/>
      <c r="C199" s="199" t="s">
        <v>373</v>
      </c>
      <c r="D199" s="199" t="s">
        <v>199</v>
      </c>
      <c r="E199" s="200" t="s">
        <v>362</v>
      </c>
      <c r="F199" s="201" t="s">
        <v>363</v>
      </c>
      <c r="G199" s="202" t="s">
        <v>207</v>
      </c>
      <c r="H199" s="203">
        <v>86.873000000000005</v>
      </c>
      <c r="I199" s="204"/>
      <c r="J199" s="205">
        <f>ROUND(I199*H199,2)</f>
        <v>0</v>
      </c>
      <c r="K199" s="206"/>
      <c r="L199" s="207"/>
      <c r="M199" s="208" t="s">
        <v>1</v>
      </c>
      <c r="N199" s="209" t="s">
        <v>40</v>
      </c>
      <c r="O199" s="78"/>
      <c r="P199" s="195">
        <f>O199*H199</f>
        <v>0</v>
      </c>
      <c r="Q199" s="195">
        <v>0.014999999999999999</v>
      </c>
      <c r="R199" s="195">
        <f>Q199*H199</f>
        <v>1.3030950000000001</v>
      </c>
      <c r="S199" s="195">
        <v>0</v>
      </c>
      <c r="T199" s="196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7" t="s">
        <v>291</v>
      </c>
      <c r="AT199" s="197" t="s">
        <v>199</v>
      </c>
      <c r="AU199" s="197" t="s">
        <v>87</v>
      </c>
      <c r="AY199" s="15" t="s">
        <v>164</v>
      </c>
      <c r="BE199" s="198">
        <f>IF(N199="základná",J199,0)</f>
        <v>0</v>
      </c>
      <c r="BF199" s="198">
        <f>IF(N199="znížená",J199,0)</f>
        <v>0</v>
      </c>
      <c r="BG199" s="198">
        <f>IF(N199="zákl. prenesená",J199,0)</f>
        <v>0</v>
      </c>
      <c r="BH199" s="198">
        <f>IF(N199="zníž. prenesená",J199,0)</f>
        <v>0</v>
      </c>
      <c r="BI199" s="198">
        <f>IF(N199="nulová",J199,0)</f>
        <v>0</v>
      </c>
      <c r="BJ199" s="15" t="s">
        <v>87</v>
      </c>
      <c r="BK199" s="198">
        <f>ROUND(I199*H199,2)</f>
        <v>0</v>
      </c>
      <c r="BL199" s="15" t="s">
        <v>359</v>
      </c>
      <c r="BM199" s="197" t="s">
        <v>374</v>
      </c>
    </row>
    <row r="200" s="2" customFormat="1" ht="33" customHeight="1">
      <c r="A200" s="34"/>
      <c r="B200" s="184"/>
      <c r="C200" s="185" t="s">
        <v>375</v>
      </c>
      <c r="D200" s="185" t="s">
        <v>166</v>
      </c>
      <c r="E200" s="186" t="s">
        <v>370</v>
      </c>
      <c r="F200" s="187" t="s">
        <v>371</v>
      </c>
      <c r="G200" s="188" t="s">
        <v>207</v>
      </c>
      <c r="H200" s="189">
        <v>143.63999999999999</v>
      </c>
      <c r="I200" s="190"/>
      <c r="J200" s="191">
        <f>ROUND(I200*H200,2)</f>
        <v>0</v>
      </c>
      <c r="K200" s="192"/>
      <c r="L200" s="35"/>
      <c r="M200" s="193" t="s">
        <v>1</v>
      </c>
      <c r="N200" s="194" t="s">
        <v>40</v>
      </c>
      <c r="O200" s="78"/>
      <c r="P200" s="195">
        <f>O200*H200</f>
        <v>0</v>
      </c>
      <c r="Q200" s="195">
        <v>0.00029999999999999997</v>
      </c>
      <c r="R200" s="195">
        <f>Q200*H200</f>
        <v>0.043091999999999991</v>
      </c>
      <c r="S200" s="195">
        <v>0</v>
      </c>
      <c r="T200" s="196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7" t="s">
        <v>359</v>
      </c>
      <c r="AT200" s="197" t="s">
        <v>166</v>
      </c>
      <c r="AU200" s="197" t="s">
        <v>87</v>
      </c>
      <c r="AY200" s="15" t="s">
        <v>164</v>
      </c>
      <c r="BE200" s="198">
        <f>IF(N200="základná",J200,0)</f>
        <v>0</v>
      </c>
      <c r="BF200" s="198">
        <f>IF(N200="znížená",J200,0)</f>
        <v>0</v>
      </c>
      <c r="BG200" s="198">
        <f>IF(N200="zákl. prenesená",J200,0)</f>
        <v>0</v>
      </c>
      <c r="BH200" s="198">
        <f>IF(N200="zníž. prenesená",J200,0)</f>
        <v>0</v>
      </c>
      <c r="BI200" s="198">
        <f>IF(N200="nulová",J200,0)</f>
        <v>0</v>
      </c>
      <c r="BJ200" s="15" t="s">
        <v>87</v>
      </c>
      <c r="BK200" s="198">
        <f>ROUND(I200*H200,2)</f>
        <v>0</v>
      </c>
      <c r="BL200" s="15" t="s">
        <v>359</v>
      </c>
      <c r="BM200" s="197" t="s">
        <v>376</v>
      </c>
    </row>
    <row r="201" s="2" customFormat="1" ht="24.15" customHeight="1">
      <c r="A201" s="34"/>
      <c r="B201" s="184"/>
      <c r="C201" s="199" t="s">
        <v>377</v>
      </c>
      <c r="D201" s="199" t="s">
        <v>199</v>
      </c>
      <c r="E201" s="200" t="s">
        <v>378</v>
      </c>
      <c r="F201" s="201" t="s">
        <v>379</v>
      </c>
      <c r="G201" s="202" t="s">
        <v>207</v>
      </c>
      <c r="H201" s="203">
        <v>146.51300000000001</v>
      </c>
      <c r="I201" s="204"/>
      <c r="J201" s="205">
        <f>ROUND(I201*H201,2)</f>
        <v>0</v>
      </c>
      <c r="K201" s="206"/>
      <c r="L201" s="207"/>
      <c r="M201" s="208" t="s">
        <v>1</v>
      </c>
      <c r="N201" s="209" t="s">
        <v>40</v>
      </c>
      <c r="O201" s="78"/>
      <c r="P201" s="195">
        <f>O201*H201</f>
        <v>0</v>
      </c>
      <c r="Q201" s="195">
        <v>0.0144</v>
      </c>
      <c r="R201" s="195">
        <f>Q201*H201</f>
        <v>2.1097872</v>
      </c>
      <c r="S201" s="195">
        <v>0</v>
      </c>
      <c r="T201" s="196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7" t="s">
        <v>291</v>
      </c>
      <c r="AT201" s="197" t="s">
        <v>199</v>
      </c>
      <c r="AU201" s="197" t="s">
        <v>87</v>
      </c>
      <c r="AY201" s="15" t="s">
        <v>164</v>
      </c>
      <c r="BE201" s="198">
        <f>IF(N201="základná",J201,0)</f>
        <v>0</v>
      </c>
      <c r="BF201" s="198">
        <f>IF(N201="znížená",J201,0)</f>
        <v>0</v>
      </c>
      <c r="BG201" s="198">
        <f>IF(N201="zákl. prenesená",J201,0)</f>
        <v>0</v>
      </c>
      <c r="BH201" s="198">
        <f>IF(N201="zníž. prenesená",J201,0)</f>
        <v>0</v>
      </c>
      <c r="BI201" s="198">
        <f>IF(N201="nulová",J201,0)</f>
        <v>0</v>
      </c>
      <c r="BJ201" s="15" t="s">
        <v>87</v>
      </c>
      <c r="BK201" s="198">
        <f>ROUND(I201*H201,2)</f>
        <v>0</v>
      </c>
      <c r="BL201" s="15" t="s">
        <v>359</v>
      </c>
      <c r="BM201" s="197" t="s">
        <v>380</v>
      </c>
    </row>
    <row r="202" s="2" customFormat="1" ht="24.15" customHeight="1">
      <c r="A202" s="34"/>
      <c r="B202" s="184"/>
      <c r="C202" s="185" t="s">
        <v>381</v>
      </c>
      <c r="D202" s="185" t="s">
        <v>166</v>
      </c>
      <c r="E202" s="186" t="s">
        <v>382</v>
      </c>
      <c r="F202" s="187" t="s">
        <v>383</v>
      </c>
      <c r="G202" s="188" t="s">
        <v>207</v>
      </c>
      <c r="H202" s="189">
        <v>31.460000000000001</v>
      </c>
      <c r="I202" s="190"/>
      <c r="J202" s="191">
        <f>ROUND(I202*H202,2)</f>
        <v>0</v>
      </c>
      <c r="K202" s="192"/>
      <c r="L202" s="35"/>
      <c r="M202" s="193" t="s">
        <v>1</v>
      </c>
      <c r="N202" s="194" t="s">
        <v>40</v>
      </c>
      <c r="O202" s="78"/>
      <c r="P202" s="195">
        <f>O202*H202</f>
        <v>0</v>
      </c>
      <c r="Q202" s="195">
        <v>0.00029</v>
      </c>
      <c r="R202" s="195">
        <f>Q202*H202</f>
        <v>0.0091234000000000003</v>
      </c>
      <c r="S202" s="195">
        <v>0</v>
      </c>
      <c r="T202" s="196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7" t="s">
        <v>359</v>
      </c>
      <c r="AT202" s="197" t="s">
        <v>166</v>
      </c>
      <c r="AU202" s="197" t="s">
        <v>87</v>
      </c>
      <c r="AY202" s="15" t="s">
        <v>164</v>
      </c>
      <c r="BE202" s="198">
        <f>IF(N202="základná",J202,0)</f>
        <v>0</v>
      </c>
      <c r="BF202" s="198">
        <f>IF(N202="znížená",J202,0)</f>
        <v>0</v>
      </c>
      <c r="BG202" s="198">
        <f>IF(N202="zákl. prenesená",J202,0)</f>
        <v>0</v>
      </c>
      <c r="BH202" s="198">
        <f>IF(N202="zníž. prenesená",J202,0)</f>
        <v>0</v>
      </c>
      <c r="BI202" s="198">
        <f>IF(N202="nulová",J202,0)</f>
        <v>0</v>
      </c>
      <c r="BJ202" s="15" t="s">
        <v>87</v>
      </c>
      <c r="BK202" s="198">
        <f>ROUND(I202*H202,2)</f>
        <v>0</v>
      </c>
      <c r="BL202" s="15" t="s">
        <v>359</v>
      </c>
      <c r="BM202" s="197" t="s">
        <v>384</v>
      </c>
    </row>
    <row r="203" s="2" customFormat="1" ht="16.5" customHeight="1">
      <c r="A203" s="34"/>
      <c r="B203" s="184"/>
      <c r="C203" s="199" t="s">
        <v>385</v>
      </c>
      <c r="D203" s="199" t="s">
        <v>199</v>
      </c>
      <c r="E203" s="200" t="s">
        <v>386</v>
      </c>
      <c r="F203" s="201" t="s">
        <v>387</v>
      </c>
      <c r="G203" s="202" t="s">
        <v>207</v>
      </c>
      <c r="H203" s="203">
        <v>32.088999999999999</v>
      </c>
      <c r="I203" s="204"/>
      <c r="J203" s="205">
        <f>ROUND(I203*H203,2)</f>
        <v>0</v>
      </c>
      <c r="K203" s="206"/>
      <c r="L203" s="207"/>
      <c r="M203" s="208" t="s">
        <v>1</v>
      </c>
      <c r="N203" s="209" t="s">
        <v>40</v>
      </c>
      <c r="O203" s="78"/>
      <c r="P203" s="195">
        <f>O203*H203</f>
        <v>0</v>
      </c>
      <c r="Q203" s="195">
        <v>0.00040000000000000002</v>
      </c>
      <c r="R203" s="195">
        <f>Q203*H203</f>
        <v>0.012835600000000001</v>
      </c>
      <c r="S203" s="195">
        <v>0</v>
      </c>
      <c r="T203" s="196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7" t="s">
        <v>291</v>
      </c>
      <c r="AT203" s="197" t="s">
        <v>199</v>
      </c>
      <c r="AU203" s="197" t="s">
        <v>87</v>
      </c>
      <c r="AY203" s="15" t="s">
        <v>164</v>
      </c>
      <c r="BE203" s="198">
        <f>IF(N203="základná",J203,0)</f>
        <v>0</v>
      </c>
      <c r="BF203" s="198">
        <f>IF(N203="znížená",J203,0)</f>
        <v>0</v>
      </c>
      <c r="BG203" s="198">
        <f>IF(N203="zákl. prenesená",J203,0)</f>
        <v>0</v>
      </c>
      <c r="BH203" s="198">
        <f>IF(N203="zníž. prenesená",J203,0)</f>
        <v>0</v>
      </c>
      <c r="BI203" s="198">
        <f>IF(N203="nulová",J203,0)</f>
        <v>0</v>
      </c>
      <c r="BJ203" s="15" t="s">
        <v>87</v>
      </c>
      <c r="BK203" s="198">
        <f>ROUND(I203*H203,2)</f>
        <v>0</v>
      </c>
      <c r="BL203" s="15" t="s">
        <v>359</v>
      </c>
      <c r="BM203" s="197" t="s">
        <v>388</v>
      </c>
    </row>
    <row r="204" s="2" customFormat="1" ht="24.15" customHeight="1">
      <c r="A204" s="34"/>
      <c r="B204" s="184"/>
      <c r="C204" s="185" t="s">
        <v>389</v>
      </c>
      <c r="D204" s="185" t="s">
        <v>166</v>
      </c>
      <c r="E204" s="186" t="s">
        <v>390</v>
      </c>
      <c r="F204" s="187" t="s">
        <v>391</v>
      </c>
      <c r="G204" s="188" t="s">
        <v>207</v>
      </c>
      <c r="H204" s="189">
        <v>249.08000000000001</v>
      </c>
      <c r="I204" s="190"/>
      <c r="J204" s="191">
        <f>ROUND(I204*H204,2)</f>
        <v>0</v>
      </c>
      <c r="K204" s="192"/>
      <c r="L204" s="35"/>
      <c r="M204" s="193" t="s">
        <v>1</v>
      </c>
      <c r="N204" s="194" t="s">
        <v>40</v>
      </c>
      <c r="O204" s="78"/>
      <c r="P204" s="195">
        <f>O204*H204</f>
        <v>0</v>
      </c>
      <c r="Q204" s="195">
        <v>0</v>
      </c>
      <c r="R204" s="195">
        <f>Q204*H204</f>
        <v>0</v>
      </c>
      <c r="S204" s="195">
        <v>0</v>
      </c>
      <c r="T204" s="196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7" t="s">
        <v>359</v>
      </c>
      <c r="AT204" s="197" t="s">
        <v>166</v>
      </c>
      <c r="AU204" s="197" t="s">
        <v>87</v>
      </c>
      <c r="AY204" s="15" t="s">
        <v>164</v>
      </c>
      <c r="BE204" s="198">
        <f>IF(N204="základná",J204,0)</f>
        <v>0</v>
      </c>
      <c r="BF204" s="198">
        <f>IF(N204="znížená",J204,0)</f>
        <v>0</v>
      </c>
      <c r="BG204" s="198">
        <f>IF(N204="zákl. prenesená",J204,0)</f>
        <v>0</v>
      </c>
      <c r="BH204" s="198">
        <f>IF(N204="zníž. prenesená",J204,0)</f>
        <v>0</v>
      </c>
      <c r="BI204" s="198">
        <f>IF(N204="nulová",J204,0)</f>
        <v>0</v>
      </c>
      <c r="BJ204" s="15" t="s">
        <v>87</v>
      </c>
      <c r="BK204" s="198">
        <f>ROUND(I204*H204,2)</f>
        <v>0</v>
      </c>
      <c r="BL204" s="15" t="s">
        <v>359</v>
      </c>
      <c r="BM204" s="197" t="s">
        <v>392</v>
      </c>
    </row>
    <row r="205" s="2" customFormat="1" ht="24.15" customHeight="1">
      <c r="A205" s="34"/>
      <c r="B205" s="184"/>
      <c r="C205" s="199" t="s">
        <v>393</v>
      </c>
      <c r="D205" s="199" t="s">
        <v>199</v>
      </c>
      <c r="E205" s="200" t="s">
        <v>394</v>
      </c>
      <c r="F205" s="201" t="s">
        <v>395</v>
      </c>
      <c r="G205" s="202" t="s">
        <v>207</v>
      </c>
      <c r="H205" s="203">
        <v>254.06200000000001</v>
      </c>
      <c r="I205" s="204"/>
      <c r="J205" s="205">
        <f>ROUND(I205*H205,2)</f>
        <v>0</v>
      </c>
      <c r="K205" s="206"/>
      <c r="L205" s="207"/>
      <c r="M205" s="208" t="s">
        <v>1</v>
      </c>
      <c r="N205" s="209" t="s">
        <v>40</v>
      </c>
      <c r="O205" s="78"/>
      <c r="P205" s="195">
        <f>O205*H205</f>
        <v>0</v>
      </c>
      <c r="Q205" s="195">
        <v>0.0028800000000000002</v>
      </c>
      <c r="R205" s="195">
        <f>Q205*H205</f>
        <v>0.73169856000000011</v>
      </c>
      <c r="S205" s="195">
        <v>0</v>
      </c>
      <c r="T205" s="196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7" t="s">
        <v>291</v>
      </c>
      <c r="AT205" s="197" t="s">
        <v>199</v>
      </c>
      <c r="AU205" s="197" t="s">
        <v>87</v>
      </c>
      <c r="AY205" s="15" t="s">
        <v>164</v>
      </c>
      <c r="BE205" s="198">
        <f>IF(N205="základná",J205,0)</f>
        <v>0</v>
      </c>
      <c r="BF205" s="198">
        <f>IF(N205="znížená",J205,0)</f>
        <v>0</v>
      </c>
      <c r="BG205" s="198">
        <f>IF(N205="zákl. prenesená",J205,0)</f>
        <v>0</v>
      </c>
      <c r="BH205" s="198">
        <f>IF(N205="zníž. prenesená",J205,0)</f>
        <v>0</v>
      </c>
      <c r="BI205" s="198">
        <f>IF(N205="nulová",J205,0)</f>
        <v>0</v>
      </c>
      <c r="BJ205" s="15" t="s">
        <v>87</v>
      </c>
      <c r="BK205" s="198">
        <f>ROUND(I205*H205,2)</f>
        <v>0</v>
      </c>
      <c r="BL205" s="15" t="s">
        <v>359</v>
      </c>
      <c r="BM205" s="197" t="s">
        <v>396</v>
      </c>
    </row>
    <row r="206" s="2" customFormat="1" ht="24.15" customHeight="1">
      <c r="A206" s="34"/>
      <c r="B206" s="184"/>
      <c r="C206" s="185" t="s">
        <v>397</v>
      </c>
      <c r="D206" s="185" t="s">
        <v>166</v>
      </c>
      <c r="E206" s="186" t="s">
        <v>398</v>
      </c>
      <c r="F206" s="187" t="s">
        <v>399</v>
      </c>
      <c r="G206" s="188" t="s">
        <v>207</v>
      </c>
      <c r="H206" s="189">
        <v>249.08000000000001</v>
      </c>
      <c r="I206" s="190"/>
      <c r="J206" s="191">
        <f>ROUND(I206*H206,2)</f>
        <v>0</v>
      </c>
      <c r="K206" s="192"/>
      <c r="L206" s="35"/>
      <c r="M206" s="193" t="s">
        <v>1</v>
      </c>
      <c r="N206" s="194" t="s">
        <v>40</v>
      </c>
      <c r="O206" s="78"/>
      <c r="P206" s="195">
        <f>O206*H206</f>
        <v>0</v>
      </c>
      <c r="Q206" s="195">
        <v>0</v>
      </c>
      <c r="R206" s="195">
        <f>Q206*H206</f>
        <v>0</v>
      </c>
      <c r="S206" s="195">
        <v>0</v>
      </c>
      <c r="T206" s="196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7" t="s">
        <v>359</v>
      </c>
      <c r="AT206" s="197" t="s">
        <v>166</v>
      </c>
      <c r="AU206" s="197" t="s">
        <v>87</v>
      </c>
      <c r="AY206" s="15" t="s">
        <v>164</v>
      </c>
      <c r="BE206" s="198">
        <f>IF(N206="základná",J206,0)</f>
        <v>0</v>
      </c>
      <c r="BF206" s="198">
        <f>IF(N206="znížená",J206,0)</f>
        <v>0</v>
      </c>
      <c r="BG206" s="198">
        <f>IF(N206="zákl. prenesená",J206,0)</f>
        <v>0</v>
      </c>
      <c r="BH206" s="198">
        <f>IF(N206="zníž. prenesená",J206,0)</f>
        <v>0</v>
      </c>
      <c r="BI206" s="198">
        <f>IF(N206="nulová",J206,0)</f>
        <v>0</v>
      </c>
      <c r="BJ206" s="15" t="s">
        <v>87</v>
      </c>
      <c r="BK206" s="198">
        <f>ROUND(I206*H206,2)</f>
        <v>0</v>
      </c>
      <c r="BL206" s="15" t="s">
        <v>359</v>
      </c>
      <c r="BM206" s="197" t="s">
        <v>400</v>
      </c>
    </row>
    <row r="207" s="2" customFormat="1" ht="33" customHeight="1">
      <c r="A207" s="34"/>
      <c r="B207" s="184"/>
      <c r="C207" s="199" t="s">
        <v>401</v>
      </c>
      <c r="D207" s="199" t="s">
        <v>199</v>
      </c>
      <c r="E207" s="200" t="s">
        <v>402</v>
      </c>
      <c r="F207" s="201" t="s">
        <v>403</v>
      </c>
      <c r="G207" s="202" t="s">
        <v>207</v>
      </c>
      <c r="H207" s="203">
        <v>254.06200000000001</v>
      </c>
      <c r="I207" s="204"/>
      <c r="J207" s="205">
        <f>ROUND(I207*H207,2)</f>
        <v>0</v>
      </c>
      <c r="K207" s="206"/>
      <c r="L207" s="207"/>
      <c r="M207" s="208" t="s">
        <v>1</v>
      </c>
      <c r="N207" s="209" t="s">
        <v>40</v>
      </c>
      <c r="O207" s="78"/>
      <c r="P207" s="195">
        <f>O207*H207</f>
        <v>0</v>
      </c>
      <c r="Q207" s="195">
        <v>0.0018</v>
      </c>
      <c r="R207" s="195">
        <f>Q207*H207</f>
        <v>0.45731159999999998</v>
      </c>
      <c r="S207" s="195">
        <v>0</v>
      </c>
      <c r="T207" s="196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7" t="s">
        <v>291</v>
      </c>
      <c r="AT207" s="197" t="s">
        <v>199</v>
      </c>
      <c r="AU207" s="197" t="s">
        <v>87</v>
      </c>
      <c r="AY207" s="15" t="s">
        <v>164</v>
      </c>
      <c r="BE207" s="198">
        <f>IF(N207="základná",J207,0)</f>
        <v>0</v>
      </c>
      <c r="BF207" s="198">
        <f>IF(N207="znížená",J207,0)</f>
        <v>0</v>
      </c>
      <c r="BG207" s="198">
        <f>IF(N207="zákl. prenesená",J207,0)</f>
        <v>0</v>
      </c>
      <c r="BH207" s="198">
        <f>IF(N207="zníž. prenesená",J207,0)</f>
        <v>0</v>
      </c>
      <c r="BI207" s="198">
        <f>IF(N207="nulová",J207,0)</f>
        <v>0</v>
      </c>
      <c r="BJ207" s="15" t="s">
        <v>87</v>
      </c>
      <c r="BK207" s="198">
        <f>ROUND(I207*H207,2)</f>
        <v>0</v>
      </c>
      <c r="BL207" s="15" t="s">
        <v>359</v>
      </c>
      <c r="BM207" s="197" t="s">
        <v>404</v>
      </c>
    </row>
    <row r="208" s="2" customFormat="1" ht="24.15" customHeight="1">
      <c r="A208" s="34"/>
      <c r="B208" s="184"/>
      <c r="C208" s="185" t="s">
        <v>405</v>
      </c>
      <c r="D208" s="185" t="s">
        <v>166</v>
      </c>
      <c r="E208" s="186" t="s">
        <v>406</v>
      </c>
      <c r="F208" s="187" t="s">
        <v>407</v>
      </c>
      <c r="G208" s="188" t="s">
        <v>207</v>
      </c>
      <c r="H208" s="189">
        <v>222.65000000000001</v>
      </c>
      <c r="I208" s="190"/>
      <c r="J208" s="191">
        <f>ROUND(I208*H208,2)</f>
        <v>0</v>
      </c>
      <c r="K208" s="192"/>
      <c r="L208" s="35"/>
      <c r="M208" s="193" t="s">
        <v>1</v>
      </c>
      <c r="N208" s="194" t="s">
        <v>40</v>
      </c>
      <c r="O208" s="78"/>
      <c r="P208" s="195">
        <f>O208*H208</f>
        <v>0</v>
      </c>
      <c r="Q208" s="195">
        <v>0.00029999999999999997</v>
      </c>
      <c r="R208" s="195">
        <f>Q208*H208</f>
        <v>0.066794999999999993</v>
      </c>
      <c r="S208" s="195">
        <v>0</v>
      </c>
      <c r="T208" s="196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7" t="s">
        <v>359</v>
      </c>
      <c r="AT208" s="197" t="s">
        <v>166</v>
      </c>
      <c r="AU208" s="197" t="s">
        <v>87</v>
      </c>
      <c r="AY208" s="15" t="s">
        <v>164</v>
      </c>
      <c r="BE208" s="198">
        <f>IF(N208="základná",J208,0)</f>
        <v>0</v>
      </c>
      <c r="BF208" s="198">
        <f>IF(N208="znížená",J208,0)</f>
        <v>0</v>
      </c>
      <c r="BG208" s="198">
        <f>IF(N208="zákl. prenesená",J208,0)</f>
        <v>0</v>
      </c>
      <c r="BH208" s="198">
        <f>IF(N208="zníž. prenesená",J208,0)</f>
        <v>0</v>
      </c>
      <c r="BI208" s="198">
        <f>IF(N208="nulová",J208,0)</f>
        <v>0</v>
      </c>
      <c r="BJ208" s="15" t="s">
        <v>87</v>
      </c>
      <c r="BK208" s="198">
        <f>ROUND(I208*H208,2)</f>
        <v>0</v>
      </c>
      <c r="BL208" s="15" t="s">
        <v>359</v>
      </c>
      <c r="BM208" s="197" t="s">
        <v>408</v>
      </c>
    </row>
    <row r="209" s="2" customFormat="1" ht="37.8" customHeight="1">
      <c r="A209" s="34"/>
      <c r="B209" s="184"/>
      <c r="C209" s="199" t="s">
        <v>409</v>
      </c>
      <c r="D209" s="199" t="s">
        <v>199</v>
      </c>
      <c r="E209" s="200" t="s">
        <v>410</v>
      </c>
      <c r="F209" s="201" t="s">
        <v>411</v>
      </c>
      <c r="G209" s="202" t="s">
        <v>207</v>
      </c>
      <c r="H209" s="203">
        <v>227.10300000000001</v>
      </c>
      <c r="I209" s="204"/>
      <c r="J209" s="205">
        <f>ROUND(I209*H209,2)</f>
        <v>0</v>
      </c>
      <c r="K209" s="206"/>
      <c r="L209" s="207"/>
      <c r="M209" s="208" t="s">
        <v>1</v>
      </c>
      <c r="N209" s="209" t="s">
        <v>40</v>
      </c>
      <c r="O209" s="78"/>
      <c r="P209" s="195">
        <f>O209*H209</f>
        <v>0</v>
      </c>
      <c r="Q209" s="195">
        <v>0.0064000000000000003</v>
      </c>
      <c r="R209" s="195">
        <f>Q209*H209</f>
        <v>1.4534592000000002</v>
      </c>
      <c r="S209" s="195">
        <v>0</v>
      </c>
      <c r="T209" s="196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7" t="s">
        <v>291</v>
      </c>
      <c r="AT209" s="197" t="s">
        <v>199</v>
      </c>
      <c r="AU209" s="197" t="s">
        <v>87</v>
      </c>
      <c r="AY209" s="15" t="s">
        <v>164</v>
      </c>
      <c r="BE209" s="198">
        <f>IF(N209="základná",J209,0)</f>
        <v>0</v>
      </c>
      <c r="BF209" s="198">
        <f>IF(N209="znížená",J209,0)</f>
        <v>0</v>
      </c>
      <c r="BG209" s="198">
        <f>IF(N209="zákl. prenesená",J209,0)</f>
        <v>0</v>
      </c>
      <c r="BH209" s="198">
        <f>IF(N209="zníž. prenesená",J209,0)</f>
        <v>0</v>
      </c>
      <c r="BI209" s="198">
        <f>IF(N209="nulová",J209,0)</f>
        <v>0</v>
      </c>
      <c r="BJ209" s="15" t="s">
        <v>87</v>
      </c>
      <c r="BK209" s="198">
        <f>ROUND(I209*H209,2)</f>
        <v>0</v>
      </c>
      <c r="BL209" s="15" t="s">
        <v>359</v>
      </c>
      <c r="BM209" s="197" t="s">
        <v>412</v>
      </c>
    </row>
    <row r="210" s="2" customFormat="1" ht="16.5" customHeight="1">
      <c r="A210" s="34"/>
      <c r="B210" s="184"/>
      <c r="C210" s="185" t="s">
        <v>413</v>
      </c>
      <c r="D210" s="185" t="s">
        <v>166</v>
      </c>
      <c r="E210" s="186" t="s">
        <v>414</v>
      </c>
      <c r="F210" s="187" t="s">
        <v>415</v>
      </c>
      <c r="G210" s="188" t="s">
        <v>207</v>
      </c>
      <c r="H210" s="189">
        <v>304.15499999999997</v>
      </c>
      <c r="I210" s="190"/>
      <c r="J210" s="191">
        <f>ROUND(I210*H210,2)</f>
        <v>0</v>
      </c>
      <c r="K210" s="192"/>
      <c r="L210" s="35"/>
      <c r="M210" s="193" t="s">
        <v>1</v>
      </c>
      <c r="N210" s="194" t="s">
        <v>40</v>
      </c>
      <c r="O210" s="78"/>
      <c r="P210" s="195">
        <f>O210*H210</f>
        <v>0</v>
      </c>
      <c r="Q210" s="195">
        <v>1.0000000000000001E-05</v>
      </c>
      <c r="R210" s="195">
        <f>Q210*H210</f>
        <v>0.0030415500000000001</v>
      </c>
      <c r="S210" s="195">
        <v>0</v>
      </c>
      <c r="T210" s="196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7" t="s">
        <v>359</v>
      </c>
      <c r="AT210" s="197" t="s">
        <v>166</v>
      </c>
      <c r="AU210" s="197" t="s">
        <v>87</v>
      </c>
      <c r="AY210" s="15" t="s">
        <v>164</v>
      </c>
      <c r="BE210" s="198">
        <f>IF(N210="základná",J210,0)</f>
        <v>0</v>
      </c>
      <c r="BF210" s="198">
        <f>IF(N210="znížená",J210,0)</f>
        <v>0</v>
      </c>
      <c r="BG210" s="198">
        <f>IF(N210="zákl. prenesená",J210,0)</f>
        <v>0</v>
      </c>
      <c r="BH210" s="198">
        <f>IF(N210="zníž. prenesená",J210,0)</f>
        <v>0</v>
      </c>
      <c r="BI210" s="198">
        <f>IF(N210="nulová",J210,0)</f>
        <v>0</v>
      </c>
      <c r="BJ210" s="15" t="s">
        <v>87</v>
      </c>
      <c r="BK210" s="198">
        <f>ROUND(I210*H210,2)</f>
        <v>0</v>
      </c>
      <c r="BL210" s="15" t="s">
        <v>359</v>
      </c>
      <c r="BM210" s="197" t="s">
        <v>416</v>
      </c>
    </row>
    <row r="211" s="2" customFormat="1" ht="24.15" customHeight="1">
      <c r="A211" s="34"/>
      <c r="B211" s="184"/>
      <c r="C211" s="199" t="s">
        <v>417</v>
      </c>
      <c r="D211" s="199" t="s">
        <v>199</v>
      </c>
      <c r="E211" s="200" t="s">
        <v>418</v>
      </c>
      <c r="F211" s="201" t="s">
        <v>419</v>
      </c>
      <c r="G211" s="202" t="s">
        <v>207</v>
      </c>
      <c r="H211" s="203">
        <v>349.77800000000002</v>
      </c>
      <c r="I211" s="204"/>
      <c r="J211" s="205">
        <f>ROUND(I211*H211,2)</f>
        <v>0</v>
      </c>
      <c r="K211" s="206"/>
      <c r="L211" s="207"/>
      <c r="M211" s="208" t="s">
        <v>1</v>
      </c>
      <c r="N211" s="209" t="s">
        <v>40</v>
      </c>
      <c r="O211" s="78"/>
      <c r="P211" s="195">
        <f>O211*H211</f>
        <v>0</v>
      </c>
      <c r="Q211" s="195">
        <v>0.00011</v>
      </c>
      <c r="R211" s="195">
        <f>Q211*H211</f>
        <v>0.038475580000000002</v>
      </c>
      <c r="S211" s="195">
        <v>0</v>
      </c>
      <c r="T211" s="196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7" t="s">
        <v>291</v>
      </c>
      <c r="AT211" s="197" t="s">
        <v>199</v>
      </c>
      <c r="AU211" s="197" t="s">
        <v>87</v>
      </c>
      <c r="AY211" s="15" t="s">
        <v>164</v>
      </c>
      <c r="BE211" s="198">
        <f>IF(N211="základná",J211,0)</f>
        <v>0</v>
      </c>
      <c r="BF211" s="198">
        <f>IF(N211="znížená",J211,0)</f>
        <v>0</v>
      </c>
      <c r="BG211" s="198">
        <f>IF(N211="zákl. prenesená",J211,0)</f>
        <v>0</v>
      </c>
      <c r="BH211" s="198">
        <f>IF(N211="zníž. prenesená",J211,0)</f>
        <v>0</v>
      </c>
      <c r="BI211" s="198">
        <f>IF(N211="nulová",J211,0)</f>
        <v>0</v>
      </c>
      <c r="BJ211" s="15" t="s">
        <v>87</v>
      </c>
      <c r="BK211" s="198">
        <f>ROUND(I211*H211,2)</f>
        <v>0</v>
      </c>
      <c r="BL211" s="15" t="s">
        <v>359</v>
      </c>
      <c r="BM211" s="197" t="s">
        <v>420</v>
      </c>
    </row>
    <row r="212" s="2" customFormat="1" ht="33" customHeight="1">
      <c r="A212" s="34"/>
      <c r="B212" s="184"/>
      <c r="C212" s="185" t="s">
        <v>421</v>
      </c>
      <c r="D212" s="185" t="s">
        <v>166</v>
      </c>
      <c r="E212" s="186" t="s">
        <v>422</v>
      </c>
      <c r="F212" s="187" t="s">
        <v>423</v>
      </c>
      <c r="G212" s="188" t="s">
        <v>207</v>
      </c>
      <c r="H212" s="189">
        <v>160.94</v>
      </c>
      <c r="I212" s="190"/>
      <c r="J212" s="191">
        <f>ROUND(I212*H212,2)</f>
        <v>0</v>
      </c>
      <c r="K212" s="192"/>
      <c r="L212" s="35"/>
      <c r="M212" s="193" t="s">
        <v>1</v>
      </c>
      <c r="N212" s="194" t="s">
        <v>40</v>
      </c>
      <c r="O212" s="78"/>
      <c r="P212" s="195">
        <f>O212*H212</f>
        <v>0</v>
      </c>
      <c r="Q212" s="195">
        <v>0.0016000000000000001</v>
      </c>
      <c r="R212" s="195">
        <f>Q212*H212</f>
        <v>0.25750400000000001</v>
      </c>
      <c r="S212" s="195">
        <v>0</v>
      </c>
      <c r="T212" s="196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7" t="s">
        <v>359</v>
      </c>
      <c r="AT212" s="197" t="s">
        <v>166</v>
      </c>
      <c r="AU212" s="197" t="s">
        <v>87</v>
      </c>
      <c r="AY212" s="15" t="s">
        <v>164</v>
      </c>
      <c r="BE212" s="198">
        <f>IF(N212="základná",J212,0)</f>
        <v>0</v>
      </c>
      <c r="BF212" s="198">
        <f>IF(N212="znížená",J212,0)</f>
        <v>0</v>
      </c>
      <c r="BG212" s="198">
        <f>IF(N212="zákl. prenesená",J212,0)</f>
        <v>0</v>
      </c>
      <c r="BH212" s="198">
        <f>IF(N212="zníž. prenesená",J212,0)</f>
        <v>0</v>
      </c>
      <c r="BI212" s="198">
        <f>IF(N212="nulová",J212,0)</f>
        <v>0</v>
      </c>
      <c r="BJ212" s="15" t="s">
        <v>87</v>
      </c>
      <c r="BK212" s="198">
        <f>ROUND(I212*H212,2)</f>
        <v>0</v>
      </c>
      <c r="BL212" s="15" t="s">
        <v>359</v>
      </c>
      <c r="BM212" s="197" t="s">
        <v>424</v>
      </c>
    </row>
    <row r="213" s="2" customFormat="1" ht="24.15" customHeight="1">
      <c r="A213" s="34"/>
      <c r="B213" s="184"/>
      <c r="C213" s="185" t="s">
        <v>425</v>
      </c>
      <c r="D213" s="185" t="s">
        <v>166</v>
      </c>
      <c r="E213" s="186" t="s">
        <v>426</v>
      </c>
      <c r="F213" s="187" t="s">
        <v>427</v>
      </c>
      <c r="G213" s="188" t="s">
        <v>428</v>
      </c>
      <c r="H213" s="210"/>
      <c r="I213" s="190"/>
      <c r="J213" s="191">
        <f>ROUND(I213*H213,2)</f>
        <v>0</v>
      </c>
      <c r="K213" s="192"/>
      <c r="L213" s="35"/>
      <c r="M213" s="193" t="s">
        <v>1</v>
      </c>
      <c r="N213" s="194" t="s">
        <v>40</v>
      </c>
      <c r="O213" s="78"/>
      <c r="P213" s="195">
        <f>O213*H213</f>
        <v>0</v>
      </c>
      <c r="Q213" s="195">
        <v>0</v>
      </c>
      <c r="R213" s="195">
        <f>Q213*H213</f>
        <v>0</v>
      </c>
      <c r="S213" s="195">
        <v>0</v>
      </c>
      <c r="T213" s="196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7" t="s">
        <v>359</v>
      </c>
      <c r="AT213" s="197" t="s">
        <v>166</v>
      </c>
      <c r="AU213" s="197" t="s">
        <v>87</v>
      </c>
      <c r="AY213" s="15" t="s">
        <v>164</v>
      </c>
      <c r="BE213" s="198">
        <f>IF(N213="základná",J213,0)</f>
        <v>0</v>
      </c>
      <c r="BF213" s="198">
        <f>IF(N213="znížená",J213,0)</f>
        <v>0</v>
      </c>
      <c r="BG213" s="198">
        <f>IF(N213="zákl. prenesená",J213,0)</f>
        <v>0</v>
      </c>
      <c r="BH213" s="198">
        <f>IF(N213="zníž. prenesená",J213,0)</f>
        <v>0</v>
      </c>
      <c r="BI213" s="198">
        <f>IF(N213="nulová",J213,0)</f>
        <v>0</v>
      </c>
      <c r="BJ213" s="15" t="s">
        <v>87</v>
      </c>
      <c r="BK213" s="198">
        <f>ROUND(I213*H213,2)</f>
        <v>0</v>
      </c>
      <c r="BL213" s="15" t="s">
        <v>359</v>
      </c>
      <c r="BM213" s="197" t="s">
        <v>429</v>
      </c>
    </row>
    <row r="214" s="12" customFormat="1" ht="22.8" customHeight="1">
      <c r="A214" s="12"/>
      <c r="B214" s="171"/>
      <c r="C214" s="12"/>
      <c r="D214" s="172" t="s">
        <v>73</v>
      </c>
      <c r="E214" s="182" t="s">
        <v>430</v>
      </c>
      <c r="F214" s="182" t="s">
        <v>431</v>
      </c>
      <c r="G214" s="12"/>
      <c r="H214" s="12"/>
      <c r="I214" s="174"/>
      <c r="J214" s="183">
        <f>BK214</f>
        <v>0</v>
      </c>
      <c r="K214" s="12"/>
      <c r="L214" s="171"/>
      <c r="M214" s="176"/>
      <c r="N214" s="177"/>
      <c r="O214" s="177"/>
      <c r="P214" s="178">
        <f>SUM(P215:P223)</f>
        <v>0</v>
      </c>
      <c r="Q214" s="177"/>
      <c r="R214" s="178">
        <f>SUM(R215:R223)</f>
        <v>7.570285329999999</v>
      </c>
      <c r="S214" s="177"/>
      <c r="T214" s="179">
        <f>SUM(T215:T223)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172" t="s">
        <v>87</v>
      </c>
      <c r="AT214" s="180" t="s">
        <v>73</v>
      </c>
      <c r="AU214" s="180" t="s">
        <v>81</v>
      </c>
      <c r="AY214" s="172" t="s">
        <v>164</v>
      </c>
      <c r="BK214" s="181">
        <f>SUM(BK215:BK223)</f>
        <v>0</v>
      </c>
    </row>
    <row r="215" s="2" customFormat="1" ht="16.5" customHeight="1">
      <c r="A215" s="34"/>
      <c r="B215" s="184"/>
      <c r="C215" s="185" t="s">
        <v>432</v>
      </c>
      <c r="D215" s="185" t="s">
        <v>166</v>
      </c>
      <c r="E215" s="186" t="s">
        <v>433</v>
      </c>
      <c r="F215" s="187" t="s">
        <v>434</v>
      </c>
      <c r="G215" s="188" t="s">
        <v>298</v>
      </c>
      <c r="H215" s="189">
        <v>1040</v>
      </c>
      <c r="I215" s="190"/>
      <c r="J215" s="191">
        <f>ROUND(I215*H215,2)</f>
        <v>0</v>
      </c>
      <c r="K215" s="192"/>
      <c r="L215" s="35"/>
      <c r="M215" s="193" t="s">
        <v>1</v>
      </c>
      <c r="N215" s="194" t="s">
        <v>40</v>
      </c>
      <c r="O215" s="78"/>
      <c r="P215" s="195">
        <f>O215*H215</f>
        <v>0</v>
      </c>
      <c r="Q215" s="195">
        <v>0</v>
      </c>
      <c r="R215" s="195">
        <f>Q215*H215</f>
        <v>0</v>
      </c>
      <c r="S215" s="195">
        <v>0</v>
      </c>
      <c r="T215" s="196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7" t="s">
        <v>359</v>
      </c>
      <c r="AT215" s="197" t="s">
        <v>166</v>
      </c>
      <c r="AU215" s="197" t="s">
        <v>87</v>
      </c>
      <c r="AY215" s="15" t="s">
        <v>164</v>
      </c>
      <c r="BE215" s="198">
        <f>IF(N215="základná",J215,0)</f>
        <v>0</v>
      </c>
      <c r="BF215" s="198">
        <f>IF(N215="znížená",J215,0)</f>
        <v>0</v>
      </c>
      <c r="BG215" s="198">
        <f>IF(N215="zákl. prenesená",J215,0)</f>
        <v>0</v>
      </c>
      <c r="BH215" s="198">
        <f>IF(N215="zníž. prenesená",J215,0)</f>
        <v>0</v>
      </c>
      <c r="BI215" s="198">
        <f>IF(N215="nulová",J215,0)</f>
        <v>0</v>
      </c>
      <c r="BJ215" s="15" t="s">
        <v>87</v>
      </c>
      <c r="BK215" s="198">
        <f>ROUND(I215*H215,2)</f>
        <v>0</v>
      </c>
      <c r="BL215" s="15" t="s">
        <v>359</v>
      </c>
      <c r="BM215" s="197" t="s">
        <v>435</v>
      </c>
    </row>
    <row r="216" s="2" customFormat="1" ht="24.15" customHeight="1">
      <c r="A216" s="34"/>
      <c r="B216" s="184"/>
      <c r="C216" s="199" t="s">
        <v>436</v>
      </c>
      <c r="D216" s="199" t="s">
        <v>199</v>
      </c>
      <c r="E216" s="200" t="s">
        <v>437</v>
      </c>
      <c r="F216" s="201" t="s">
        <v>438</v>
      </c>
      <c r="G216" s="202" t="s">
        <v>169</v>
      </c>
      <c r="H216" s="203">
        <v>2.0800000000000001</v>
      </c>
      <c r="I216" s="204"/>
      <c r="J216" s="205">
        <f>ROUND(I216*H216,2)</f>
        <v>0</v>
      </c>
      <c r="K216" s="206"/>
      <c r="L216" s="207"/>
      <c r="M216" s="208" t="s">
        <v>1</v>
      </c>
      <c r="N216" s="209" t="s">
        <v>40</v>
      </c>
      <c r="O216" s="78"/>
      <c r="P216" s="195">
        <f>O216*H216</f>
        <v>0</v>
      </c>
      <c r="Q216" s="195">
        <v>0.55000000000000004</v>
      </c>
      <c r="R216" s="195">
        <f>Q216*H216</f>
        <v>1.1440000000000001</v>
      </c>
      <c r="S216" s="195">
        <v>0</v>
      </c>
      <c r="T216" s="196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7" t="s">
        <v>291</v>
      </c>
      <c r="AT216" s="197" t="s">
        <v>199</v>
      </c>
      <c r="AU216" s="197" t="s">
        <v>87</v>
      </c>
      <c r="AY216" s="15" t="s">
        <v>164</v>
      </c>
      <c r="BE216" s="198">
        <f>IF(N216="základná",J216,0)</f>
        <v>0</v>
      </c>
      <c r="BF216" s="198">
        <f>IF(N216="znížená",J216,0)</f>
        <v>0</v>
      </c>
      <c r="BG216" s="198">
        <f>IF(N216="zákl. prenesená",J216,0)</f>
        <v>0</v>
      </c>
      <c r="BH216" s="198">
        <f>IF(N216="zníž. prenesená",J216,0)</f>
        <v>0</v>
      </c>
      <c r="BI216" s="198">
        <f>IF(N216="nulová",J216,0)</f>
        <v>0</v>
      </c>
      <c r="BJ216" s="15" t="s">
        <v>87</v>
      </c>
      <c r="BK216" s="198">
        <f>ROUND(I216*H216,2)</f>
        <v>0</v>
      </c>
      <c r="BL216" s="15" t="s">
        <v>359</v>
      </c>
      <c r="BM216" s="197" t="s">
        <v>439</v>
      </c>
    </row>
    <row r="217" s="2" customFormat="1" ht="44.25" customHeight="1">
      <c r="A217" s="34"/>
      <c r="B217" s="184"/>
      <c r="C217" s="185" t="s">
        <v>440</v>
      </c>
      <c r="D217" s="185" t="s">
        <v>166</v>
      </c>
      <c r="E217" s="186" t="s">
        <v>441</v>
      </c>
      <c r="F217" s="187" t="s">
        <v>442</v>
      </c>
      <c r="G217" s="188" t="s">
        <v>169</v>
      </c>
      <c r="H217" s="189">
        <v>2.0800000000000001</v>
      </c>
      <c r="I217" s="190"/>
      <c r="J217" s="191">
        <f>ROUND(I217*H217,2)</f>
        <v>0</v>
      </c>
      <c r="K217" s="192"/>
      <c r="L217" s="35"/>
      <c r="M217" s="193" t="s">
        <v>1</v>
      </c>
      <c r="N217" s="194" t="s">
        <v>40</v>
      </c>
      <c r="O217" s="78"/>
      <c r="P217" s="195">
        <f>O217*H217</f>
        <v>0</v>
      </c>
      <c r="Q217" s="195">
        <v>0.023099999999999999</v>
      </c>
      <c r="R217" s="195">
        <f>Q217*H217</f>
        <v>0.048048</v>
      </c>
      <c r="S217" s="195">
        <v>0</v>
      </c>
      <c r="T217" s="196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7" t="s">
        <v>359</v>
      </c>
      <c r="AT217" s="197" t="s">
        <v>166</v>
      </c>
      <c r="AU217" s="197" t="s">
        <v>87</v>
      </c>
      <c r="AY217" s="15" t="s">
        <v>164</v>
      </c>
      <c r="BE217" s="198">
        <f>IF(N217="základná",J217,0)</f>
        <v>0</v>
      </c>
      <c r="BF217" s="198">
        <f>IF(N217="znížená",J217,0)</f>
        <v>0</v>
      </c>
      <c r="BG217" s="198">
        <f>IF(N217="zákl. prenesená",J217,0)</f>
        <v>0</v>
      </c>
      <c r="BH217" s="198">
        <f>IF(N217="zníž. prenesená",J217,0)</f>
        <v>0</v>
      </c>
      <c r="BI217" s="198">
        <f>IF(N217="nulová",J217,0)</f>
        <v>0</v>
      </c>
      <c r="BJ217" s="15" t="s">
        <v>87</v>
      </c>
      <c r="BK217" s="198">
        <f>ROUND(I217*H217,2)</f>
        <v>0</v>
      </c>
      <c r="BL217" s="15" t="s">
        <v>359</v>
      </c>
      <c r="BM217" s="197" t="s">
        <v>443</v>
      </c>
    </row>
    <row r="218" s="2" customFormat="1" ht="24.15" customHeight="1">
      <c r="A218" s="34"/>
      <c r="B218" s="184"/>
      <c r="C218" s="185" t="s">
        <v>444</v>
      </c>
      <c r="D218" s="185" t="s">
        <v>166</v>
      </c>
      <c r="E218" s="186" t="s">
        <v>445</v>
      </c>
      <c r="F218" s="187" t="s">
        <v>446</v>
      </c>
      <c r="G218" s="188" t="s">
        <v>207</v>
      </c>
      <c r="H218" s="189">
        <v>304.15499999999997</v>
      </c>
      <c r="I218" s="190"/>
      <c r="J218" s="191">
        <f>ROUND(I218*H218,2)</f>
        <v>0</v>
      </c>
      <c r="K218" s="192"/>
      <c r="L218" s="35"/>
      <c r="M218" s="193" t="s">
        <v>1</v>
      </c>
      <c r="N218" s="194" t="s">
        <v>40</v>
      </c>
      <c r="O218" s="78"/>
      <c r="P218" s="195">
        <f>O218*H218</f>
        <v>0</v>
      </c>
      <c r="Q218" s="195">
        <v>0.0057299999999999999</v>
      </c>
      <c r="R218" s="195">
        <f>Q218*H218</f>
        <v>1.7428081499999999</v>
      </c>
      <c r="S218" s="195">
        <v>0</v>
      </c>
      <c r="T218" s="196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7" t="s">
        <v>359</v>
      </c>
      <c r="AT218" s="197" t="s">
        <v>166</v>
      </c>
      <c r="AU218" s="197" t="s">
        <v>87</v>
      </c>
      <c r="AY218" s="15" t="s">
        <v>164</v>
      </c>
      <c r="BE218" s="198">
        <f>IF(N218="základná",J218,0)</f>
        <v>0</v>
      </c>
      <c r="BF218" s="198">
        <f>IF(N218="znížená",J218,0)</f>
        <v>0</v>
      </c>
      <c r="BG218" s="198">
        <f>IF(N218="zákl. prenesená",J218,0)</f>
        <v>0</v>
      </c>
      <c r="BH218" s="198">
        <f>IF(N218="zníž. prenesená",J218,0)</f>
        <v>0</v>
      </c>
      <c r="BI218" s="198">
        <f>IF(N218="nulová",J218,0)</f>
        <v>0</v>
      </c>
      <c r="BJ218" s="15" t="s">
        <v>87</v>
      </c>
      <c r="BK218" s="198">
        <f>ROUND(I218*H218,2)</f>
        <v>0</v>
      </c>
      <c r="BL218" s="15" t="s">
        <v>359</v>
      </c>
      <c r="BM218" s="197" t="s">
        <v>447</v>
      </c>
    </row>
    <row r="219" s="2" customFormat="1" ht="16.5" customHeight="1">
      <c r="A219" s="34"/>
      <c r="B219" s="184"/>
      <c r="C219" s="185" t="s">
        <v>448</v>
      </c>
      <c r="D219" s="185" t="s">
        <v>166</v>
      </c>
      <c r="E219" s="186" t="s">
        <v>449</v>
      </c>
      <c r="F219" s="187" t="s">
        <v>450</v>
      </c>
      <c r="G219" s="188" t="s">
        <v>207</v>
      </c>
      <c r="H219" s="189">
        <v>498.16000000000002</v>
      </c>
      <c r="I219" s="190"/>
      <c r="J219" s="191">
        <f>ROUND(I219*H219,2)</f>
        <v>0</v>
      </c>
      <c r="K219" s="192"/>
      <c r="L219" s="35"/>
      <c r="M219" s="193" t="s">
        <v>1</v>
      </c>
      <c r="N219" s="194" t="s">
        <v>40</v>
      </c>
      <c r="O219" s="78"/>
      <c r="P219" s="195">
        <f>O219*H219</f>
        <v>0</v>
      </c>
      <c r="Q219" s="195">
        <v>0</v>
      </c>
      <c r="R219" s="195">
        <f>Q219*H219</f>
        <v>0</v>
      </c>
      <c r="S219" s="195">
        <v>0</v>
      </c>
      <c r="T219" s="196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7" t="s">
        <v>359</v>
      </c>
      <c r="AT219" s="197" t="s">
        <v>166</v>
      </c>
      <c r="AU219" s="197" t="s">
        <v>87</v>
      </c>
      <c r="AY219" s="15" t="s">
        <v>164</v>
      </c>
      <c r="BE219" s="198">
        <f>IF(N219="základná",J219,0)</f>
        <v>0</v>
      </c>
      <c r="BF219" s="198">
        <f>IF(N219="znížená",J219,0)</f>
        <v>0</v>
      </c>
      <c r="BG219" s="198">
        <f>IF(N219="zákl. prenesená",J219,0)</f>
        <v>0</v>
      </c>
      <c r="BH219" s="198">
        <f>IF(N219="zníž. prenesená",J219,0)</f>
        <v>0</v>
      </c>
      <c r="BI219" s="198">
        <f>IF(N219="nulová",J219,0)</f>
        <v>0</v>
      </c>
      <c r="BJ219" s="15" t="s">
        <v>87</v>
      </c>
      <c r="BK219" s="198">
        <f>ROUND(I219*H219,2)</f>
        <v>0</v>
      </c>
      <c r="BL219" s="15" t="s">
        <v>359</v>
      </c>
      <c r="BM219" s="197" t="s">
        <v>451</v>
      </c>
    </row>
    <row r="220" s="2" customFormat="1" ht="16.5" customHeight="1">
      <c r="A220" s="34"/>
      <c r="B220" s="184"/>
      <c r="C220" s="199" t="s">
        <v>452</v>
      </c>
      <c r="D220" s="199" t="s">
        <v>199</v>
      </c>
      <c r="E220" s="200" t="s">
        <v>453</v>
      </c>
      <c r="F220" s="201" t="s">
        <v>454</v>
      </c>
      <c r="G220" s="202" t="s">
        <v>207</v>
      </c>
      <c r="H220" s="203">
        <v>269.00599999999997</v>
      </c>
      <c r="I220" s="204"/>
      <c r="J220" s="205">
        <f>ROUND(I220*H220,2)</f>
        <v>0</v>
      </c>
      <c r="K220" s="206"/>
      <c r="L220" s="207"/>
      <c r="M220" s="208" t="s">
        <v>1</v>
      </c>
      <c r="N220" s="209" t="s">
        <v>40</v>
      </c>
      <c r="O220" s="78"/>
      <c r="P220" s="195">
        <f>O220*H220</f>
        <v>0</v>
      </c>
      <c r="Q220" s="195">
        <v>0.00528</v>
      </c>
      <c r="R220" s="195">
        <f>Q220*H220</f>
        <v>1.4203516799999998</v>
      </c>
      <c r="S220" s="195">
        <v>0</v>
      </c>
      <c r="T220" s="196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7" t="s">
        <v>291</v>
      </c>
      <c r="AT220" s="197" t="s">
        <v>199</v>
      </c>
      <c r="AU220" s="197" t="s">
        <v>87</v>
      </c>
      <c r="AY220" s="15" t="s">
        <v>164</v>
      </c>
      <c r="BE220" s="198">
        <f>IF(N220="základná",J220,0)</f>
        <v>0</v>
      </c>
      <c r="BF220" s="198">
        <f>IF(N220="znížená",J220,0)</f>
        <v>0</v>
      </c>
      <c r="BG220" s="198">
        <f>IF(N220="zákl. prenesená",J220,0)</f>
        <v>0</v>
      </c>
      <c r="BH220" s="198">
        <f>IF(N220="zníž. prenesená",J220,0)</f>
        <v>0</v>
      </c>
      <c r="BI220" s="198">
        <f>IF(N220="nulová",J220,0)</f>
        <v>0</v>
      </c>
      <c r="BJ220" s="15" t="s">
        <v>87</v>
      </c>
      <c r="BK220" s="198">
        <f>ROUND(I220*H220,2)</f>
        <v>0</v>
      </c>
      <c r="BL220" s="15" t="s">
        <v>359</v>
      </c>
      <c r="BM220" s="197" t="s">
        <v>455</v>
      </c>
    </row>
    <row r="221" s="2" customFormat="1" ht="24.15" customHeight="1">
      <c r="A221" s="34"/>
      <c r="B221" s="184"/>
      <c r="C221" s="199" t="s">
        <v>456</v>
      </c>
      <c r="D221" s="199" t="s">
        <v>199</v>
      </c>
      <c r="E221" s="200" t="s">
        <v>457</v>
      </c>
      <c r="F221" s="201" t="s">
        <v>458</v>
      </c>
      <c r="G221" s="202" t="s">
        <v>207</v>
      </c>
      <c r="H221" s="203">
        <v>269.00599999999997</v>
      </c>
      <c r="I221" s="204"/>
      <c r="J221" s="205">
        <f>ROUND(I221*H221,2)</f>
        <v>0</v>
      </c>
      <c r="K221" s="206"/>
      <c r="L221" s="207"/>
      <c r="M221" s="208" t="s">
        <v>1</v>
      </c>
      <c r="N221" s="209" t="s">
        <v>40</v>
      </c>
      <c r="O221" s="78"/>
      <c r="P221" s="195">
        <f>O221*H221</f>
        <v>0</v>
      </c>
      <c r="Q221" s="195">
        <v>0.01125</v>
      </c>
      <c r="R221" s="195">
        <f>Q221*H221</f>
        <v>3.0263174999999998</v>
      </c>
      <c r="S221" s="195">
        <v>0</v>
      </c>
      <c r="T221" s="196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7" t="s">
        <v>291</v>
      </c>
      <c r="AT221" s="197" t="s">
        <v>199</v>
      </c>
      <c r="AU221" s="197" t="s">
        <v>87</v>
      </c>
      <c r="AY221" s="15" t="s">
        <v>164</v>
      </c>
      <c r="BE221" s="198">
        <f>IF(N221="základná",J221,0)</f>
        <v>0</v>
      </c>
      <c r="BF221" s="198">
        <f>IF(N221="znížená",J221,0)</f>
        <v>0</v>
      </c>
      <c r="BG221" s="198">
        <f>IF(N221="zákl. prenesená",J221,0)</f>
        <v>0</v>
      </c>
      <c r="BH221" s="198">
        <f>IF(N221="zníž. prenesená",J221,0)</f>
        <v>0</v>
      </c>
      <c r="BI221" s="198">
        <f>IF(N221="nulová",J221,0)</f>
        <v>0</v>
      </c>
      <c r="BJ221" s="15" t="s">
        <v>87</v>
      </c>
      <c r="BK221" s="198">
        <f>ROUND(I221*H221,2)</f>
        <v>0</v>
      </c>
      <c r="BL221" s="15" t="s">
        <v>359</v>
      </c>
      <c r="BM221" s="197" t="s">
        <v>459</v>
      </c>
    </row>
    <row r="222" s="2" customFormat="1" ht="24.15" customHeight="1">
      <c r="A222" s="34"/>
      <c r="B222" s="184"/>
      <c r="C222" s="185" t="s">
        <v>460</v>
      </c>
      <c r="D222" s="185" t="s">
        <v>166</v>
      </c>
      <c r="E222" s="186" t="s">
        <v>461</v>
      </c>
      <c r="F222" s="187" t="s">
        <v>462</v>
      </c>
      <c r="G222" s="188" t="s">
        <v>207</v>
      </c>
      <c r="H222" s="189">
        <v>31.460000000000001</v>
      </c>
      <c r="I222" s="190"/>
      <c r="J222" s="191">
        <f>ROUND(I222*H222,2)</f>
        <v>0</v>
      </c>
      <c r="K222" s="192"/>
      <c r="L222" s="35"/>
      <c r="M222" s="193" t="s">
        <v>1</v>
      </c>
      <c r="N222" s="194" t="s">
        <v>40</v>
      </c>
      <c r="O222" s="78"/>
      <c r="P222" s="195">
        <f>O222*H222</f>
        <v>0</v>
      </c>
      <c r="Q222" s="195">
        <v>0.0060000000000000001</v>
      </c>
      <c r="R222" s="195">
        <f>Q222*H222</f>
        <v>0.18876000000000001</v>
      </c>
      <c r="S222" s="195">
        <v>0</v>
      </c>
      <c r="T222" s="196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7" t="s">
        <v>359</v>
      </c>
      <c r="AT222" s="197" t="s">
        <v>166</v>
      </c>
      <c r="AU222" s="197" t="s">
        <v>87</v>
      </c>
      <c r="AY222" s="15" t="s">
        <v>164</v>
      </c>
      <c r="BE222" s="198">
        <f>IF(N222="základná",J222,0)</f>
        <v>0</v>
      </c>
      <c r="BF222" s="198">
        <f>IF(N222="znížená",J222,0)</f>
        <v>0</v>
      </c>
      <c r="BG222" s="198">
        <f>IF(N222="zákl. prenesená",J222,0)</f>
        <v>0</v>
      </c>
      <c r="BH222" s="198">
        <f>IF(N222="zníž. prenesená",J222,0)</f>
        <v>0</v>
      </c>
      <c r="BI222" s="198">
        <f>IF(N222="nulová",J222,0)</f>
        <v>0</v>
      </c>
      <c r="BJ222" s="15" t="s">
        <v>87</v>
      </c>
      <c r="BK222" s="198">
        <f>ROUND(I222*H222,2)</f>
        <v>0</v>
      </c>
      <c r="BL222" s="15" t="s">
        <v>359</v>
      </c>
      <c r="BM222" s="197" t="s">
        <v>463</v>
      </c>
    </row>
    <row r="223" s="2" customFormat="1" ht="24.15" customHeight="1">
      <c r="A223" s="34"/>
      <c r="B223" s="184"/>
      <c r="C223" s="185" t="s">
        <v>464</v>
      </c>
      <c r="D223" s="185" t="s">
        <v>166</v>
      </c>
      <c r="E223" s="186" t="s">
        <v>465</v>
      </c>
      <c r="F223" s="187" t="s">
        <v>466</v>
      </c>
      <c r="G223" s="188" t="s">
        <v>428</v>
      </c>
      <c r="H223" s="210"/>
      <c r="I223" s="190"/>
      <c r="J223" s="191">
        <f>ROUND(I223*H223,2)</f>
        <v>0</v>
      </c>
      <c r="K223" s="192"/>
      <c r="L223" s="35"/>
      <c r="M223" s="193" t="s">
        <v>1</v>
      </c>
      <c r="N223" s="194" t="s">
        <v>40</v>
      </c>
      <c r="O223" s="78"/>
      <c r="P223" s="195">
        <f>O223*H223</f>
        <v>0</v>
      </c>
      <c r="Q223" s="195">
        <v>0</v>
      </c>
      <c r="R223" s="195">
        <f>Q223*H223</f>
        <v>0</v>
      </c>
      <c r="S223" s="195">
        <v>0</v>
      </c>
      <c r="T223" s="196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7" t="s">
        <v>359</v>
      </c>
      <c r="AT223" s="197" t="s">
        <v>166</v>
      </c>
      <c r="AU223" s="197" t="s">
        <v>87</v>
      </c>
      <c r="AY223" s="15" t="s">
        <v>164</v>
      </c>
      <c r="BE223" s="198">
        <f>IF(N223="základná",J223,0)</f>
        <v>0</v>
      </c>
      <c r="BF223" s="198">
        <f>IF(N223="znížená",J223,0)</f>
        <v>0</v>
      </c>
      <c r="BG223" s="198">
        <f>IF(N223="zákl. prenesená",J223,0)</f>
        <v>0</v>
      </c>
      <c r="BH223" s="198">
        <f>IF(N223="zníž. prenesená",J223,0)</f>
        <v>0</v>
      </c>
      <c r="BI223" s="198">
        <f>IF(N223="nulová",J223,0)</f>
        <v>0</v>
      </c>
      <c r="BJ223" s="15" t="s">
        <v>87</v>
      </c>
      <c r="BK223" s="198">
        <f>ROUND(I223*H223,2)</f>
        <v>0</v>
      </c>
      <c r="BL223" s="15" t="s">
        <v>359</v>
      </c>
      <c r="BM223" s="197" t="s">
        <v>467</v>
      </c>
    </row>
    <row r="224" s="12" customFormat="1" ht="22.8" customHeight="1">
      <c r="A224" s="12"/>
      <c r="B224" s="171"/>
      <c r="C224" s="12"/>
      <c r="D224" s="172" t="s">
        <v>73</v>
      </c>
      <c r="E224" s="182" t="s">
        <v>468</v>
      </c>
      <c r="F224" s="182" t="s">
        <v>469</v>
      </c>
      <c r="G224" s="12"/>
      <c r="H224" s="12"/>
      <c r="I224" s="174"/>
      <c r="J224" s="183">
        <f>BK224</f>
        <v>0</v>
      </c>
      <c r="K224" s="12"/>
      <c r="L224" s="171"/>
      <c r="M224" s="176"/>
      <c r="N224" s="177"/>
      <c r="O224" s="177"/>
      <c r="P224" s="178">
        <f>SUM(P225:P239)</f>
        <v>0</v>
      </c>
      <c r="Q224" s="177"/>
      <c r="R224" s="178">
        <f>SUM(R225:R239)</f>
        <v>26.897490300000001</v>
      </c>
      <c r="S224" s="177"/>
      <c r="T224" s="179">
        <f>SUM(T225:T239)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172" t="s">
        <v>87</v>
      </c>
      <c r="AT224" s="180" t="s">
        <v>73</v>
      </c>
      <c r="AU224" s="180" t="s">
        <v>81</v>
      </c>
      <c r="AY224" s="172" t="s">
        <v>164</v>
      </c>
      <c r="BK224" s="181">
        <f>SUM(BK225:BK239)</f>
        <v>0</v>
      </c>
    </row>
    <row r="225" s="2" customFormat="1" ht="37.8" customHeight="1">
      <c r="A225" s="34"/>
      <c r="B225" s="184"/>
      <c r="C225" s="185" t="s">
        <v>470</v>
      </c>
      <c r="D225" s="185" t="s">
        <v>166</v>
      </c>
      <c r="E225" s="186" t="s">
        <v>471</v>
      </c>
      <c r="F225" s="187" t="s">
        <v>472</v>
      </c>
      <c r="G225" s="188" t="s">
        <v>207</v>
      </c>
      <c r="H225" s="189">
        <v>73.719999999999999</v>
      </c>
      <c r="I225" s="190"/>
      <c r="J225" s="191">
        <f>ROUND(I225*H225,2)</f>
        <v>0</v>
      </c>
      <c r="K225" s="192"/>
      <c r="L225" s="35"/>
      <c r="M225" s="193" t="s">
        <v>1</v>
      </c>
      <c r="N225" s="194" t="s">
        <v>40</v>
      </c>
      <c r="O225" s="78"/>
      <c r="P225" s="195">
        <f>O225*H225</f>
        <v>0</v>
      </c>
      <c r="Q225" s="195">
        <v>0.048070000000000002</v>
      </c>
      <c r="R225" s="195">
        <f>Q225*H225</f>
        <v>3.5437204000000002</v>
      </c>
      <c r="S225" s="195">
        <v>0</v>
      </c>
      <c r="T225" s="196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7" t="s">
        <v>359</v>
      </c>
      <c r="AT225" s="197" t="s">
        <v>166</v>
      </c>
      <c r="AU225" s="197" t="s">
        <v>87</v>
      </c>
      <c r="AY225" s="15" t="s">
        <v>164</v>
      </c>
      <c r="BE225" s="198">
        <f>IF(N225="základná",J225,0)</f>
        <v>0</v>
      </c>
      <c r="BF225" s="198">
        <f>IF(N225="znížená",J225,0)</f>
        <v>0</v>
      </c>
      <c r="BG225" s="198">
        <f>IF(N225="zákl. prenesená",J225,0)</f>
        <v>0</v>
      </c>
      <c r="BH225" s="198">
        <f>IF(N225="zníž. prenesená",J225,0)</f>
        <v>0</v>
      </c>
      <c r="BI225" s="198">
        <f>IF(N225="nulová",J225,0)</f>
        <v>0</v>
      </c>
      <c r="BJ225" s="15" t="s">
        <v>87</v>
      </c>
      <c r="BK225" s="198">
        <f>ROUND(I225*H225,2)</f>
        <v>0</v>
      </c>
      <c r="BL225" s="15" t="s">
        <v>359</v>
      </c>
      <c r="BM225" s="197" t="s">
        <v>473</v>
      </c>
    </row>
    <row r="226" s="2" customFormat="1" ht="37.8" customHeight="1">
      <c r="A226" s="34"/>
      <c r="B226" s="184"/>
      <c r="C226" s="185" t="s">
        <v>474</v>
      </c>
      <c r="D226" s="185" t="s">
        <v>166</v>
      </c>
      <c r="E226" s="186" t="s">
        <v>475</v>
      </c>
      <c r="F226" s="187" t="s">
        <v>476</v>
      </c>
      <c r="G226" s="188" t="s">
        <v>207</v>
      </c>
      <c r="H226" s="189">
        <v>101.06</v>
      </c>
      <c r="I226" s="190"/>
      <c r="J226" s="191">
        <f>ROUND(I226*H226,2)</f>
        <v>0</v>
      </c>
      <c r="K226" s="192"/>
      <c r="L226" s="35"/>
      <c r="M226" s="193" t="s">
        <v>1</v>
      </c>
      <c r="N226" s="194" t="s">
        <v>40</v>
      </c>
      <c r="O226" s="78"/>
      <c r="P226" s="195">
        <f>O226*H226</f>
        <v>0</v>
      </c>
      <c r="Q226" s="195">
        <v>0.049439999999999998</v>
      </c>
      <c r="R226" s="195">
        <f>Q226*H226</f>
        <v>4.9964063999999997</v>
      </c>
      <c r="S226" s="195">
        <v>0</v>
      </c>
      <c r="T226" s="196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7" t="s">
        <v>359</v>
      </c>
      <c r="AT226" s="197" t="s">
        <v>166</v>
      </c>
      <c r="AU226" s="197" t="s">
        <v>87</v>
      </c>
      <c r="AY226" s="15" t="s">
        <v>164</v>
      </c>
      <c r="BE226" s="198">
        <f>IF(N226="základná",J226,0)</f>
        <v>0</v>
      </c>
      <c r="BF226" s="198">
        <f>IF(N226="znížená",J226,0)</f>
        <v>0</v>
      </c>
      <c r="BG226" s="198">
        <f>IF(N226="zákl. prenesená",J226,0)</f>
        <v>0</v>
      </c>
      <c r="BH226" s="198">
        <f>IF(N226="zníž. prenesená",J226,0)</f>
        <v>0</v>
      </c>
      <c r="BI226" s="198">
        <f>IF(N226="nulová",J226,0)</f>
        <v>0</v>
      </c>
      <c r="BJ226" s="15" t="s">
        <v>87</v>
      </c>
      <c r="BK226" s="198">
        <f>ROUND(I226*H226,2)</f>
        <v>0</v>
      </c>
      <c r="BL226" s="15" t="s">
        <v>359</v>
      </c>
      <c r="BM226" s="197" t="s">
        <v>477</v>
      </c>
    </row>
    <row r="227" s="2" customFormat="1" ht="37.8" customHeight="1">
      <c r="A227" s="34"/>
      <c r="B227" s="184"/>
      <c r="C227" s="185" t="s">
        <v>478</v>
      </c>
      <c r="D227" s="185" t="s">
        <v>166</v>
      </c>
      <c r="E227" s="186" t="s">
        <v>479</v>
      </c>
      <c r="F227" s="187" t="s">
        <v>480</v>
      </c>
      <c r="G227" s="188" t="s">
        <v>207</v>
      </c>
      <c r="H227" s="189">
        <v>17.52</v>
      </c>
      <c r="I227" s="190"/>
      <c r="J227" s="191">
        <f>ROUND(I227*H227,2)</f>
        <v>0</v>
      </c>
      <c r="K227" s="192"/>
      <c r="L227" s="35"/>
      <c r="M227" s="193" t="s">
        <v>1</v>
      </c>
      <c r="N227" s="194" t="s">
        <v>40</v>
      </c>
      <c r="O227" s="78"/>
      <c r="P227" s="195">
        <f>O227*H227</f>
        <v>0</v>
      </c>
      <c r="Q227" s="195">
        <v>0.051920000000000001</v>
      </c>
      <c r="R227" s="195">
        <f>Q227*H227</f>
        <v>0.90963839999999996</v>
      </c>
      <c r="S227" s="195">
        <v>0</v>
      </c>
      <c r="T227" s="196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7" t="s">
        <v>359</v>
      </c>
      <c r="AT227" s="197" t="s">
        <v>166</v>
      </c>
      <c r="AU227" s="197" t="s">
        <v>87</v>
      </c>
      <c r="AY227" s="15" t="s">
        <v>164</v>
      </c>
      <c r="BE227" s="198">
        <f>IF(N227="základná",J227,0)</f>
        <v>0</v>
      </c>
      <c r="BF227" s="198">
        <f>IF(N227="znížená",J227,0)</f>
        <v>0</v>
      </c>
      <c r="BG227" s="198">
        <f>IF(N227="zákl. prenesená",J227,0)</f>
        <v>0</v>
      </c>
      <c r="BH227" s="198">
        <f>IF(N227="zníž. prenesená",J227,0)</f>
        <v>0</v>
      </c>
      <c r="BI227" s="198">
        <f>IF(N227="nulová",J227,0)</f>
        <v>0</v>
      </c>
      <c r="BJ227" s="15" t="s">
        <v>87</v>
      </c>
      <c r="BK227" s="198">
        <f>ROUND(I227*H227,2)</f>
        <v>0</v>
      </c>
      <c r="BL227" s="15" t="s">
        <v>359</v>
      </c>
      <c r="BM227" s="197" t="s">
        <v>481</v>
      </c>
    </row>
    <row r="228" s="2" customFormat="1" ht="37.8" customHeight="1">
      <c r="A228" s="34"/>
      <c r="B228" s="184"/>
      <c r="C228" s="185" t="s">
        <v>482</v>
      </c>
      <c r="D228" s="185" t="s">
        <v>166</v>
      </c>
      <c r="E228" s="186" t="s">
        <v>483</v>
      </c>
      <c r="F228" s="187" t="s">
        <v>484</v>
      </c>
      <c r="G228" s="188" t="s">
        <v>207</v>
      </c>
      <c r="H228" s="189">
        <v>11.475</v>
      </c>
      <c r="I228" s="190"/>
      <c r="J228" s="191">
        <f>ROUND(I228*H228,2)</f>
        <v>0</v>
      </c>
      <c r="K228" s="192"/>
      <c r="L228" s="35"/>
      <c r="M228" s="193" t="s">
        <v>1</v>
      </c>
      <c r="N228" s="194" t="s">
        <v>40</v>
      </c>
      <c r="O228" s="78"/>
      <c r="P228" s="195">
        <f>O228*H228</f>
        <v>0</v>
      </c>
      <c r="Q228" s="195">
        <v>0.011820000000000001</v>
      </c>
      <c r="R228" s="195">
        <f>Q228*H228</f>
        <v>0.13563449999999999</v>
      </c>
      <c r="S228" s="195">
        <v>0</v>
      </c>
      <c r="T228" s="196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7" t="s">
        <v>359</v>
      </c>
      <c r="AT228" s="197" t="s">
        <v>166</v>
      </c>
      <c r="AU228" s="197" t="s">
        <v>87</v>
      </c>
      <c r="AY228" s="15" t="s">
        <v>164</v>
      </c>
      <c r="BE228" s="198">
        <f>IF(N228="základná",J228,0)</f>
        <v>0</v>
      </c>
      <c r="BF228" s="198">
        <f>IF(N228="znížená",J228,0)</f>
        <v>0</v>
      </c>
      <c r="BG228" s="198">
        <f>IF(N228="zákl. prenesená",J228,0)</f>
        <v>0</v>
      </c>
      <c r="BH228" s="198">
        <f>IF(N228="zníž. prenesená",J228,0)</f>
        <v>0</v>
      </c>
      <c r="BI228" s="198">
        <f>IF(N228="nulová",J228,0)</f>
        <v>0</v>
      </c>
      <c r="BJ228" s="15" t="s">
        <v>87</v>
      </c>
      <c r="BK228" s="198">
        <f>ROUND(I228*H228,2)</f>
        <v>0</v>
      </c>
      <c r="BL228" s="15" t="s">
        <v>359</v>
      </c>
      <c r="BM228" s="197" t="s">
        <v>485</v>
      </c>
    </row>
    <row r="229" s="2" customFormat="1" ht="16.5" customHeight="1">
      <c r="A229" s="34"/>
      <c r="B229" s="184"/>
      <c r="C229" s="185" t="s">
        <v>486</v>
      </c>
      <c r="D229" s="185" t="s">
        <v>166</v>
      </c>
      <c r="E229" s="186" t="s">
        <v>487</v>
      </c>
      <c r="F229" s="187" t="s">
        <v>488</v>
      </c>
      <c r="G229" s="188" t="s">
        <v>207</v>
      </c>
      <c r="H229" s="189">
        <v>13.77</v>
      </c>
      <c r="I229" s="190"/>
      <c r="J229" s="191">
        <f>ROUND(I229*H229,2)</f>
        <v>0</v>
      </c>
      <c r="K229" s="192"/>
      <c r="L229" s="35"/>
      <c r="M229" s="193" t="s">
        <v>1</v>
      </c>
      <c r="N229" s="194" t="s">
        <v>40</v>
      </c>
      <c r="O229" s="78"/>
      <c r="P229" s="195">
        <f>O229*H229</f>
        <v>0</v>
      </c>
      <c r="Q229" s="195">
        <v>0.022020000000000001</v>
      </c>
      <c r="R229" s="195">
        <f>Q229*H229</f>
        <v>0.30321540000000002</v>
      </c>
      <c r="S229" s="195">
        <v>0</v>
      </c>
      <c r="T229" s="196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7" t="s">
        <v>359</v>
      </c>
      <c r="AT229" s="197" t="s">
        <v>166</v>
      </c>
      <c r="AU229" s="197" t="s">
        <v>87</v>
      </c>
      <c r="AY229" s="15" t="s">
        <v>164</v>
      </c>
      <c r="BE229" s="198">
        <f>IF(N229="základná",J229,0)</f>
        <v>0</v>
      </c>
      <c r="BF229" s="198">
        <f>IF(N229="znížená",J229,0)</f>
        <v>0</v>
      </c>
      <c r="BG229" s="198">
        <f>IF(N229="zákl. prenesená",J229,0)</f>
        <v>0</v>
      </c>
      <c r="BH229" s="198">
        <f>IF(N229="zníž. prenesená",J229,0)</f>
        <v>0</v>
      </c>
      <c r="BI229" s="198">
        <f>IF(N229="nulová",J229,0)</f>
        <v>0</v>
      </c>
      <c r="BJ229" s="15" t="s">
        <v>87</v>
      </c>
      <c r="BK229" s="198">
        <f>ROUND(I229*H229,2)</f>
        <v>0</v>
      </c>
      <c r="BL229" s="15" t="s">
        <v>359</v>
      </c>
      <c r="BM229" s="197" t="s">
        <v>489</v>
      </c>
    </row>
    <row r="230" s="2" customFormat="1" ht="37.8" customHeight="1">
      <c r="A230" s="34"/>
      <c r="B230" s="184"/>
      <c r="C230" s="185" t="s">
        <v>490</v>
      </c>
      <c r="D230" s="185" t="s">
        <v>166</v>
      </c>
      <c r="E230" s="186" t="s">
        <v>491</v>
      </c>
      <c r="F230" s="187" t="s">
        <v>492</v>
      </c>
      <c r="G230" s="188" t="s">
        <v>207</v>
      </c>
      <c r="H230" s="189">
        <v>228.81</v>
      </c>
      <c r="I230" s="190"/>
      <c r="J230" s="191">
        <f>ROUND(I230*H230,2)</f>
        <v>0</v>
      </c>
      <c r="K230" s="192"/>
      <c r="L230" s="35"/>
      <c r="M230" s="193" t="s">
        <v>1</v>
      </c>
      <c r="N230" s="194" t="s">
        <v>40</v>
      </c>
      <c r="O230" s="78"/>
      <c r="P230" s="195">
        <f>O230*H230</f>
        <v>0</v>
      </c>
      <c r="Q230" s="195">
        <v>0.014030000000000001</v>
      </c>
      <c r="R230" s="195">
        <f>Q230*H230</f>
        <v>3.2102043</v>
      </c>
      <c r="S230" s="195">
        <v>0</v>
      </c>
      <c r="T230" s="196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7" t="s">
        <v>359</v>
      </c>
      <c r="AT230" s="197" t="s">
        <v>166</v>
      </c>
      <c r="AU230" s="197" t="s">
        <v>87</v>
      </c>
      <c r="AY230" s="15" t="s">
        <v>164</v>
      </c>
      <c r="BE230" s="198">
        <f>IF(N230="základná",J230,0)</f>
        <v>0</v>
      </c>
      <c r="BF230" s="198">
        <f>IF(N230="znížená",J230,0)</f>
        <v>0</v>
      </c>
      <c r="BG230" s="198">
        <f>IF(N230="zákl. prenesená",J230,0)</f>
        <v>0</v>
      </c>
      <c r="BH230" s="198">
        <f>IF(N230="zníž. prenesená",J230,0)</f>
        <v>0</v>
      </c>
      <c r="BI230" s="198">
        <f>IF(N230="nulová",J230,0)</f>
        <v>0</v>
      </c>
      <c r="BJ230" s="15" t="s">
        <v>87</v>
      </c>
      <c r="BK230" s="198">
        <f>ROUND(I230*H230,2)</f>
        <v>0</v>
      </c>
      <c r="BL230" s="15" t="s">
        <v>359</v>
      </c>
      <c r="BM230" s="197" t="s">
        <v>493</v>
      </c>
    </row>
    <row r="231" s="2" customFormat="1" ht="33" customHeight="1">
      <c r="A231" s="34"/>
      <c r="B231" s="184"/>
      <c r="C231" s="185" t="s">
        <v>494</v>
      </c>
      <c r="D231" s="185" t="s">
        <v>166</v>
      </c>
      <c r="E231" s="186" t="s">
        <v>495</v>
      </c>
      <c r="F231" s="187" t="s">
        <v>496</v>
      </c>
      <c r="G231" s="188" t="s">
        <v>207</v>
      </c>
      <c r="H231" s="189">
        <v>222.65000000000001</v>
      </c>
      <c r="I231" s="190"/>
      <c r="J231" s="191">
        <f>ROUND(I231*H231,2)</f>
        <v>0</v>
      </c>
      <c r="K231" s="192"/>
      <c r="L231" s="35"/>
      <c r="M231" s="193" t="s">
        <v>1</v>
      </c>
      <c r="N231" s="194" t="s">
        <v>40</v>
      </c>
      <c r="O231" s="78"/>
      <c r="P231" s="195">
        <f>O231*H231</f>
        <v>0</v>
      </c>
      <c r="Q231" s="195">
        <v>0.01385</v>
      </c>
      <c r="R231" s="195">
        <f>Q231*H231</f>
        <v>3.0837024999999998</v>
      </c>
      <c r="S231" s="195">
        <v>0</v>
      </c>
      <c r="T231" s="196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7" t="s">
        <v>359</v>
      </c>
      <c r="AT231" s="197" t="s">
        <v>166</v>
      </c>
      <c r="AU231" s="197" t="s">
        <v>87</v>
      </c>
      <c r="AY231" s="15" t="s">
        <v>164</v>
      </c>
      <c r="BE231" s="198">
        <f>IF(N231="základná",J231,0)</f>
        <v>0</v>
      </c>
      <c r="BF231" s="198">
        <f>IF(N231="znížená",J231,0)</f>
        <v>0</v>
      </c>
      <c r="BG231" s="198">
        <f>IF(N231="zákl. prenesená",J231,0)</f>
        <v>0</v>
      </c>
      <c r="BH231" s="198">
        <f>IF(N231="zníž. prenesená",J231,0)</f>
        <v>0</v>
      </c>
      <c r="BI231" s="198">
        <f>IF(N231="nulová",J231,0)</f>
        <v>0</v>
      </c>
      <c r="BJ231" s="15" t="s">
        <v>87</v>
      </c>
      <c r="BK231" s="198">
        <f>ROUND(I231*H231,2)</f>
        <v>0</v>
      </c>
      <c r="BL231" s="15" t="s">
        <v>359</v>
      </c>
      <c r="BM231" s="197" t="s">
        <v>497</v>
      </c>
    </row>
    <row r="232" s="2" customFormat="1" ht="33" customHeight="1">
      <c r="A232" s="34"/>
      <c r="B232" s="184"/>
      <c r="C232" s="185" t="s">
        <v>498</v>
      </c>
      <c r="D232" s="185" t="s">
        <v>166</v>
      </c>
      <c r="E232" s="186" t="s">
        <v>499</v>
      </c>
      <c r="F232" s="187" t="s">
        <v>500</v>
      </c>
      <c r="G232" s="188" t="s">
        <v>207</v>
      </c>
      <c r="H232" s="189">
        <v>249.08000000000001</v>
      </c>
      <c r="I232" s="190"/>
      <c r="J232" s="191">
        <f>ROUND(I232*H232,2)</f>
        <v>0</v>
      </c>
      <c r="K232" s="192"/>
      <c r="L232" s="35"/>
      <c r="M232" s="193" t="s">
        <v>1</v>
      </c>
      <c r="N232" s="194" t="s">
        <v>40</v>
      </c>
      <c r="O232" s="78"/>
      <c r="P232" s="195">
        <f>O232*H232</f>
        <v>0</v>
      </c>
      <c r="Q232" s="195">
        <v>0.00048000000000000001</v>
      </c>
      <c r="R232" s="195">
        <f>Q232*H232</f>
        <v>0.11955840000000001</v>
      </c>
      <c r="S232" s="195">
        <v>0</v>
      </c>
      <c r="T232" s="196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7" t="s">
        <v>359</v>
      </c>
      <c r="AT232" s="197" t="s">
        <v>166</v>
      </c>
      <c r="AU232" s="197" t="s">
        <v>87</v>
      </c>
      <c r="AY232" s="15" t="s">
        <v>164</v>
      </c>
      <c r="BE232" s="198">
        <f>IF(N232="základná",J232,0)</f>
        <v>0</v>
      </c>
      <c r="BF232" s="198">
        <f>IF(N232="znížená",J232,0)</f>
        <v>0</v>
      </c>
      <c r="BG232" s="198">
        <f>IF(N232="zákl. prenesená",J232,0)</f>
        <v>0</v>
      </c>
      <c r="BH232" s="198">
        <f>IF(N232="zníž. prenesená",J232,0)</f>
        <v>0</v>
      </c>
      <c r="BI232" s="198">
        <f>IF(N232="nulová",J232,0)</f>
        <v>0</v>
      </c>
      <c r="BJ232" s="15" t="s">
        <v>87</v>
      </c>
      <c r="BK232" s="198">
        <f>ROUND(I232*H232,2)</f>
        <v>0</v>
      </c>
      <c r="BL232" s="15" t="s">
        <v>359</v>
      </c>
      <c r="BM232" s="197" t="s">
        <v>501</v>
      </c>
    </row>
    <row r="233" s="2" customFormat="1" ht="21.75" customHeight="1">
      <c r="A233" s="34"/>
      <c r="B233" s="184"/>
      <c r="C233" s="199" t="s">
        <v>502</v>
      </c>
      <c r="D233" s="199" t="s">
        <v>199</v>
      </c>
      <c r="E233" s="200" t="s">
        <v>503</v>
      </c>
      <c r="F233" s="201" t="s">
        <v>504</v>
      </c>
      <c r="G233" s="202" t="s">
        <v>207</v>
      </c>
      <c r="H233" s="203">
        <v>523.06799999999998</v>
      </c>
      <c r="I233" s="204"/>
      <c r="J233" s="205">
        <f>ROUND(I233*H233,2)</f>
        <v>0</v>
      </c>
      <c r="K233" s="206"/>
      <c r="L233" s="207"/>
      <c r="M233" s="208" t="s">
        <v>1</v>
      </c>
      <c r="N233" s="209" t="s">
        <v>40</v>
      </c>
      <c r="O233" s="78"/>
      <c r="P233" s="195">
        <f>O233*H233</f>
        <v>0</v>
      </c>
      <c r="Q233" s="195">
        <v>0.012500000000000001</v>
      </c>
      <c r="R233" s="195">
        <f>Q233*H233</f>
        <v>6.5383500000000003</v>
      </c>
      <c r="S233" s="195">
        <v>0</v>
      </c>
      <c r="T233" s="196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7" t="s">
        <v>291</v>
      </c>
      <c r="AT233" s="197" t="s">
        <v>199</v>
      </c>
      <c r="AU233" s="197" t="s">
        <v>87</v>
      </c>
      <c r="AY233" s="15" t="s">
        <v>164</v>
      </c>
      <c r="BE233" s="198">
        <f>IF(N233="základná",J233,0)</f>
        <v>0</v>
      </c>
      <c r="BF233" s="198">
        <f>IF(N233="znížená",J233,0)</f>
        <v>0</v>
      </c>
      <c r="BG233" s="198">
        <f>IF(N233="zákl. prenesená",J233,0)</f>
        <v>0</v>
      </c>
      <c r="BH233" s="198">
        <f>IF(N233="zníž. prenesená",J233,0)</f>
        <v>0</v>
      </c>
      <c r="BI233" s="198">
        <f>IF(N233="nulová",J233,0)</f>
        <v>0</v>
      </c>
      <c r="BJ233" s="15" t="s">
        <v>87</v>
      </c>
      <c r="BK233" s="198">
        <f>ROUND(I233*H233,2)</f>
        <v>0</v>
      </c>
      <c r="BL233" s="15" t="s">
        <v>359</v>
      </c>
      <c r="BM233" s="197" t="s">
        <v>505</v>
      </c>
    </row>
    <row r="234" s="2" customFormat="1" ht="24.15" customHeight="1">
      <c r="A234" s="34"/>
      <c r="B234" s="184"/>
      <c r="C234" s="185" t="s">
        <v>506</v>
      </c>
      <c r="D234" s="185" t="s">
        <v>166</v>
      </c>
      <c r="E234" s="186" t="s">
        <v>507</v>
      </c>
      <c r="F234" s="187" t="s">
        <v>508</v>
      </c>
      <c r="G234" s="188" t="s">
        <v>307</v>
      </c>
      <c r="H234" s="189">
        <v>4</v>
      </c>
      <c r="I234" s="190"/>
      <c r="J234" s="191">
        <f>ROUND(I234*H234,2)</f>
        <v>0</v>
      </c>
      <c r="K234" s="192"/>
      <c r="L234" s="35"/>
      <c r="M234" s="193" t="s">
        <v>1</v>
      </c>
      <c r="N234" s="194" t="s">
        <v>40</v>
      </c>
      <c r="O234" s="78"/>
      <c r="P234" s="195">
        <f>O234*H234</f>
        <v>0</v>
      </c>
      <c r="Q234" s="195">
        <v>0.019980000000000001</v>
      </c>
      <c r="R234" s="195">
        <f>Q234*H234</f>
        <v>0.079920000000000005</v>
      </c>
      <c r="S234" s="195">
        <v>0</v>
      </c>
      <c r="T234" s="196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97" t="s">
        <v>359</v>
      </c>
      <c r="AT234" s="197" t="s">
        <v>166</v>
      </c>
      <c r="AU234" s="197" t="s">
        <v>87</v>
      </c>
      <c r="AY234" s="15" t="s">
        <v>164</v>
      </c>
      <c r="BE234" s="198">
        <f>IF(N234="základná",J234,0)</f>
        <v>0</v>
      </c>
      <c r="BF234" s="198">
        <f>IF(N234="znížená",J234,0)</f>
        <v>0</v>
      </c>
      <c r="BG234" s="198">
        <f>IF(N234="zákl. prenesená",J234,0)</f>
        <v>0</v>
      </c>
      <c r="BH234" s="198">
        <f>IF(N234="zníž. prenesená",J234,0)</f>
        <v>0</v>
      </c>
      <c r="BI234" s="198">
        <f>IF(N234="nulová",J234,0)</f>
        <v>0</v>
      </c>
      <c r="BJ234" s="15" t="s">
        <v>87</v>
      </c>
      <c r="BK234" s="198">
        <f>ROUND(I234*H234,2)</f>
        <v>0</v>
      </c>
      <c r="BL234" s="15" t="s">
        <v>359</v>
      </c>
      <c r="BM234" s="197" t="s">
        <v>509</v>
      </c>
    </row>
    <row r="235" s="2" customFormat="1" ht="24.15" customHeight="1">
      <c r="A235" s="34"/>
      <c r="B235" s="184"/>
      <c r="C235" s="185" t="s">
        <v>510</v>
      </c>
      <c r="D235" s="185" t="s">
        <v>166</v>
      </c>
      <c r="E235" s="186" t="s">
        <v>511</v>
      </c>
      <c r="F235" s="187" t="s">
        <v>512</v>
      </c>
      <c r="G235" s="188" t="s">
        <v>307</v>
      </c>
      <c r="H235" s="189">
        <v>8</v>
      </c>
      <c r="I235" s="190"/>
      <c r="J235" s="191">
        <f>ROUND(I235*H235,2)</f>
        <v>0</v>
      </c>
      <c r="K235" s="192"/>
      <c r="L235" s="35"/>
      <c r="M235" s="193" t="s">
        <v>1</v>
      </c>
      <c r="N235" s="194" t="s">
        <v>40</v>
      </c>
      <c r="O235" s="78"/>
      <c r="P235" s="195">
        <f>O235*H235</f>
        <v>0</v>
      </c>
      <c r="Q235" s="195">
        <v>0.02112</v>
      </c>
      <c r="R235" s="195">
        <f>Q235*H235</f>
        <v>0.16896</v>
      </c>
      <c r="S235" s="195">
        <v>0</v>
      </c>
      <c r="T235" s="196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97" t="s">
        <v>359</v>
      </c>
      <c r="AT235" s="197" t="s">
        <v>166</v>
      </c>
      <c r="AU235" s="197" t="s">
        <v>87</v>
      </c>
      <c r="AY235" s="15" t="s">
        <v>164</v>
      </c>
      <c r="BE235" s="198">
        <f>IF(N235="základná",J235,0)</f>
        <v>0</v>
      </c>
      <c r="BF235" s="198">
        <f>IF(N235="znížená",J235,0)</f>
        <v>0</v>
      </c>
      <c r="BG235" s="198">
        <f>IF(N235="zákl. prenesená",J235,0)</f>
        <v>0</v>
      </c>
      <c r="BH235" s="198">
        <f>IF(N235="zníž. prenesená",J235,0)</f>
        <v>0</v>
      </c>
      <c r="BI235" s="198">
        <f>IF(N235="nulová",J235,0)</f>
        <v>0</v>
      </c>
      <c r="BJ235" s="15" t="s">
        <v>87</v>
      </c>
      <c r="BK235" s="198">
        <f>ROUND(I235*H235,2)</f>
        <v>0</v>
      </c>
      <c r="BL235" s="15" t="s">
        <v>359</v>
      </c>
      <c r="BM235" s="197" t="s">
        <v>513</v>
      </c>
    </row>
    <row r="236" s="2" customFormat="1" ht="24.15" customHeight="1">
      <c r="A236" s="34"/>
      <c r="B236" s="184"/>
      <c r="C236" s="185" t="s">
        <v>514</v>
      </c>
      <c r="D236" s="185" t="s">
        <v>166</v>
      </c>
      <c r="E236" s="186" t="s">
        <v>515</v>
      </c>
      <c r="F236" s="187" t="s">
        <v>516</v>
      </c>
      <c r="G236" s="188" t="s">
        <v>307</v>
      </c>
      <c r="H236" s="189">
        <v>1</v>
      </c>
      <c r="I236" s="190"/>
      <c r="J236" s="191">
        <f>ROUND(I236*H236,2)</f>
        <v>0</v>
      </c>
      <c r="K236" s="192"/>
      <c r="L236" s="35"/>
      <c r="M236" s="193" t="s">
        <v>1</v>
      </c>
      <c r="N236" s="194" t="s">
        <v>40</v>
      </c>
      <c r="O236" s="78"/>
      <c r="P236" s="195">
        <f>O236*H236</f>
        <v>0</v>
      </c>
      <c r="Q236" s="195">
        <v>0.021180000000000001</v>
      </c>
      <c r="R236" s="195">
        <f>Q236*H236</f>
        <v>0.021180000000000001</v>
      </c>
      <c r="S236" s="195">
        <v>0</v>
      </c>
      <c r="T236" s="196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97" t="s">
        <v>359</v>
      </c>
      <c r="AT236" s="197" t="s">
        <v>166</v>
      </c>
      <c r="AU236" s="197" t="s">
        <v>87</v>
      </c>
      <c r="AY236" s="15" t="s">
        <v>164</v>
      </c>
      <c r="BE236" s="198">
        <f>IF(N236="základná",J236,0)</f>
        <v>0</v>
      </c>
      <c r="BF236" s="198">
        <f>IF(N236="znížená",J236,0)</f>
        <v>0</v>
      </c>
      <c r="BG236" s="198">
        <f>IF(N236="zákl. prenesená",J236,0)</f>
        <v>0</v>
      </c>
      <c r="BH236" s="198">
        <f>IF(N236="zníž. prenesená",J236,0)</f>
        <v>0</v>
      </c>
      <c r="BI236" s="198">
        <f>IF(N236="nulová",J236,0)</f>
        <v>0</v>
      </c>
      <c r="BJ236" s="15" t="s">
        <v>87</v>
      </c>
      <c r="BK236" s="198">
        <f>ROUND(I236*H236,2)</f>
        <v>0</v>
      </c>
      <c r="BL236" s="15" t="s">
        <v>359</v>
      </c>
      <c r="BM236" s="197" t="s">
        <v>517</v>
      </c>
    </row>
    <row r="237" s="2" customFormat="1" ht="24.15" customHeight="1">
      <c r="A237" s="34"/>
      <c r="B237" s="184"/>
      <c r="C237" s="185" t="s">
        <v>518</v>
      </c>
      <c r="D237" s="185" t="s">
        <v>166</v>
      </c>
      <c r="E237" s="186" t="s">
        <v>519</v>
      </c>
      <c r="F237" s="187" t="s">
        <v>520</v>
      </c>
      <c r="G237" s="188" t="s">
        <v>298</v>
      </c>
      <c r="H237" s="189">
        <v>223.315</v>
      </c>
      <c r="I237" s="190"/>
      <c r="J237" s="191">
        <f>ROUND(I237*H237,2)</f>
        <v>0</v>
      </c>
      <c r="K237" s="192"/>
      <c r="L237" s="35"/>
      <c r="M237" s="193" t="s">
        <v>1</v>
      </c>
      <c r="N237" s="194" t="s">
        <v>40</v>
      </c>
      <c r="O237" s="78"/>
      <c r="P237" s="195">
        <f>O237*H237</f>
        <v>0</v>
      </c>
      <c r="Q237" s="195">
        <v>0</v>
      </c>
      <c r="R237" s="195">
        <f>Q237*H237</f>
        <v>0</v>
      </c>
      <c r="S237" s="195">
        <v>0</v>
      </c>
      <c r="T237" s="196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7" t="s">
        <v>359</v>
      </c>
      <c r="AT237" s="197" t="s">
        <v>166</v>
      </c>
      <c r="AU237" s="197" t="s">
        <v>87</v>
      </c>
      <c r="AY237" s="15" t="s">
        <v>164</v>
      </c>
      <c r="BE237" s="198">
        <f>IF(N237="základná",J237,0)</f>
        <v>0</v>
      </c>
      <c r="BF237" s="198">
        <f>IF(N237="znížená",J237,0)</f>
        <v>0</v>
      </c>
      <c r="BG237" s="198">
        <f>IF(N237="zákl. prenesená",J237,0)</f>
        <v>0</v>
      </c>
      <c r="BH237" s="198">
        <f>IF(N237="zníž. prenesená",J237,0)</f>
        <v>0</v>
      </c>
      <c r="BI237" s="198">
        <f>IF(N237="nulová",J237,0)</f>
        <v>0</v>
      </c>
      <c r="BJ237" s="15" t="s">
        <v>87</v>
      </c>
      <c r="BK237" s="198">
        <f>ROUND(I237*H237,2)</f>
        <v>0</v>
      </c>
      <c r="BL237" s="15" t="s">
        <v>359</v>
      </c>
      <c r="BM237" s="197" t="s">
        <v>521</v>
      </c>
    </row>
    <row r="238" s="2" customFormat="1" ht="16.5" customHeight="1">
      <c r="A238" s="34"/>
      <c r="B238" s="184"/>
      <c r="C238" s="199" t="s">
        <v>522</v>
      </c>
      <c r="D238" s="199" t="s">
        <v>199</v>
      </c>
      <c r="E238" s="200" t="s">
        <v>523</v>
      </c>
      <c r="F238" s="201" t="s">
        <v>524</v>
      </c>
      <c r="G238" s="202" t="s">
        <v>207</v>
      </c>
      <c r="H238" s="203">
        <v>189.34999999999999</v>
      </c>
      <c r="I238" s="204"/>
      <c r="J238" s="205">
        <f>ROUND(I238*H238,2)</f>
        <v>0</v>
      </c>
      <c r="K238" s="206"/>
      <c r="L238" s="207"/>
      <c r="M238" s="208" t="s">
        <v>1</v>
      </c>
      <c r="N238" s="209" t="s">
        <v>40</v>
      </c>
      <c r="O238" s="78"/>
      <c r="P238" s="195">
        <f>O238*H238</f>
        <v>0</v>
      </c>
      <c r="Q238" s="195">
        <v>0.02</v>
      </c>
      <c r="R238" s="195">
        <f>Q238*H238</f>
        <v>3.7869999999999999</v>
      </c>
      <c r="S238" s="195">
        <v>0</v>
      </c>
      <c r="T238" s="196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7" t="s">
        <v>291</v>
      </c>
      <c r="AT238" s="197" t="s">
        <v>199</v>
      </c>
      <c r="AU238" s="197" t="s">
        <v>87</v>
      </c>
      <c r="AY238" s="15" t="s">
        <v>164</v>
      </c>
      <c r="BE238" s="198">
        <f>IF(N238="základná",J238,0)</f>
        <v>0</v>
      </c>
      <c r="BF238" s="198">
        <f>IF(N238="znížená",J238,0)</f>
        <v>0</v>
      </c>
      <c r="BG238" s="198">
        <f>IF(N238="zákl. prenesená",J238,0)</f>
        <v>0</v>
      </c>
      <c r="BH238" s="198">
        <f>IF(N238="zníž. prenesená",J238,0)</f>
        <v>0</v>
      </c>
      <c r="BI238" s="198">
        <f>IF(N238="nulová",J238,0)</f>
        <v>0</v>
      </c>
      <c r="BJ238" s="15" t="s">
        <v>87</v>
      </c>
      <c r="BK238" s="198">
        <f>ROUND(I238*H238,2)</f>
        <v>0</v>
      </c>
      <c r="BL238" s="15" t="s">
        <v>359</v>
      </c>
      <c r="BM238" s="197" t="s">
        <v>525</v>
      </c>
    </row>
    <row r="239" s="2" customFormat="1" ht="21.75" customHeight="1">
      <c r="A239" s="34"/>
      <c r="B239" s="184"/>
      <c r="C239" s="185" t="s">
        <v>526</v>
      </c>
      <c r="D239" s="185" t="s">
        <v>166</v>
      </c>
      <c r="E239" s="186" t="s">
        <v>527</v>
      </c>
      <c r="F239" s="187" t="s">
        <v>528</v>
      </c>
      <c r="G239" s="188" t="s">
        <v>428</v>
      </c>
      <c r="H239" s="210"/>
      <c r="I239" s="190"/>
      <c r="J239" s="191">
        <f>ROUND(I239*H239,2)</f>
        <v>0</v>
      </c>
      <c r="K239" s="192"/>
      <c r="L239" s="35"/>
      <c r="M239" s="193" t="s">
        <v>1</v>
      </c>
      <c r="N239" s="194" t="s">
        <v>40</v>
      </c>
      <c r="O239" s="78"/>
      <c r="P239" s="195">
        <f>O239*H239</f>
        <v>0</v>
      </c>
      <c r="Q239" s="195">
        <v>0</v>
      </c>
      <c r="R239" s="195">
        <f>Q239*H239</f>
        <v>0</v>
      </c>
      <c r="S239" s="195">
        <v>0</v>
      </c>
      <c r="T239" s="196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7" t="s">
        <v>359</v>
      </c>
      <c r="AT239" s="197" t="s">
        <v>166</v>
      </c>
      <c r="AU239" s="197" t="s">
        <v>87</v>
      </c>
      <c r="AY239" s="15" t="s">
        <v>164</v>
      </c>
      <c r="BE239" s="198">
        <f>IF(N239="základná",J239,0)</f>
        <v>0</v>
      </c>
      <c r="BF239" s="198">
        <f>IF(N239="znížená",J239,0)</f>
        <v>0</v>
      </c>
      <c r="BG239" s="198">
        <f>IF(N239="zákl. prenesená",J239,0)</f>
        <v>0</v>
      </c>
      <c r="BH239" s="198">
        <f>IF(N239="zníž. prenesená",J239,0)</f>
        <v>0</v>
      </c>
      <c r="BI239" s="198">
        <f>IF(N239="nulová",J239,0)</f>
        <v>0</v>
      </c>
      <c r="BJ239" s="15" t="s">
        <v>87</v>
      </c>
      <c r="BK239" s="198">
        <f>ROUND(I239*H239,2)</f>
        <v>0</v>
      </c>
      <c r="BL239" s="15" t="s">
        <v>359</v>
      </c>
      <c r="BM239" s="197" t="s">
        <v>529</v>
      </c>
    </row>
    <row r="240" s="12" customFormat="1" ht="22.8" customHeight="1">
      <c r="A240" s="12"/>
      <c r="B240" s="171"/>
      <c r="C240" s="12"/>
      <c r="D240" s="172" t="s">
        <v>73</v>
      </c>
      <c r="E240" s="182" t="s">
        <v>530</v>
      </c>
      <c r="F240" s="182" t="s">
        <v>531</v>
      </c>
      <c r="G240" s="12"/>
      <c r="H240" s="12"/>
      <c r="I240" s="174"/>
      <c r="J240" s="183">
        <f>BK240</f>
        <v>0</v>
      </c>
      <c r="K240" s="12"/>
      <c r="L240" s="171"/>
      <c r="M240" s="176"/>
      <c r="N240" s="177"/>
      <c r="O240" s="177"/>
      <c r="P240" s="178">
        <f>SUM(P241:P249)</f>
        <v>0</v>
      </c>
      <c r="Q240" s="177"/>
      <c r="R240" s="178">
        <f>SUM(R241:R249)</f>
        <v>1.9233381000000001</v>
      </c>
      <c r="S240" s="177"/>
      <c r="T240" s="179">
        <f>SUM(T241:T249)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172" t="s">
        <v>87</v>
      </c>
      <c r="AT240" s="180" t="s">
        <v>73</v>
      </c>
      <c r="AU240" s="180" t="s">
        <v>81</v>
      </c>
      <c r="AY240" s="172" t="s">
        <v>164</v>
      </c>
      <c r="BK240" s="181">
        <f>SUM(BK241:BK249)</f>
        <v>0</v>
      </c>
    </row>
    <row r="241" s="2" customFormat="1" ht="33" customHeight="1">
      <c r="A241" s="34"/>
      <c r="B241" s="184"/>
      <c r="C241" s="185" t="s">
        <v>532</v>
      </c>
      <c r="D241" s="185" t="s">
        <v>166</v>
      </c>
      <c r="E241" s="186" t="s">
        <v>533</v>
      </c>
      <c r="F241" s="187" t="s">
        <v>534</v>
      </c>
      <c r="G241" s="188" t="s">
        <v>207</v>
      </c>
      <c r="H241" s="189">
        <v>220.81</v>
      </c>
      <c r="I241" s="190"/>
      <c r="J241" s="191">
        <f>ROUND(I241*H241,2)</f>
        <v>0</v>
      </c>
      <c r="K241" s="192"/>
      <c r="L241" s="35"/>
      <c r="M241" s="193" t="s">
        <v>1</v>
      </c>
      <c r="N241" s="194" t="s">
        <v>40</v>
      </c>
      <c r="O241" s="78"/>
      <c r="P241" s="195">
        <f>O241*H241</f>
        <v>0</v>
      </c>
      <c r="Q241" s="195">
        <v>0.0066100000000000004</v>
      </c>
      <c r="R241" s="195">
        <f>Q241*H241</f>
        <v>1.4595541000000001</v>
      </c>
      <c r="S241" s="195">
        <v>0</v>
      </c>
      <c r="T241" s="196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7" t="s">
        <v>359</v>
      </c>
      <c r="AT241" s="197" t="s">
        <v>166</v>
      </c>
      <c r="AU241" s="197" t="s">
        <v>87</v>
      </c>
      <c r="AY241" s="15" t="s">
        <v>164</v>
      </c>
      <c r="BE241" s="198">
        <f>IF(N241="základná",J241,0)</f>
        <v>0</v>
      </c>
      <c r="BF241" s="198">
        <f>IF(N241="znížená",J241,0)</f>
        <v>0</v>
      </c>
      <c r="BG241" s="198">
        <f>IF(N241="zákl. prenesená",J241,0)</f>
        <v>0</v>
      </c>
      <c r="BH241" s="198">
        <f>IF(N241="zníž. prenesená",J241,0)</f>
        <v>0</v>
      </c>
      <c r="BI241" s="198">
        <f>IF(N241="nulová",J241,0)</f>
        <v>0</v>
      </c>
      <c r="BJ241" s="15" t="s">
        <v>87</v>
      </c>
      <c r="BK241" s="198">
        <f>ROUND(I241*H241,2)</f>
        <v>0</v>
      </c>
      <c r="BL241" s="15" t="s">
        <v>359</v>
      </c>
      <c r="BM241" s="197" t="s">
        <v>535</v>
      </c>
    </row>
    <row r="242" s="2" customFormat="1" ht="24.15" customHeight="1">
      <c r="A242" s="34"/>
      <c r="B242" s="184"/>
      <c r="C242" s="185" t="s">
        <v>536</v>
      </c>
      <c r="D242" s="185" t="s">
        <v>166</v>
      </c>
      <c r="E242" s="186" t="s">
        <v>537</v>
      </c>
      <c r="F242" s="187" t="s">
        <v>538</v>
      </c>
      <c r="G242" s="188" t="s">
        <v>298</v>
      </c>
      <c r="H242" s="189">
        <v>24.199999999999999</v>
      </c>
      <c r="I242" s="190"/>
      <c r="J242" s="191">
        <f>ROUND(I242*H242,2)</f>
        <v>0</v>
      </c>
      <c r="K242" s="192"/>
      <c r="L242" s="35"/>
      <c r="M242" s="193" t="s">
        <v>1</v>
      </c>
      <c r="N242" s="194" t="s">
        <v>40</v>
      </c>
      <c r="O242" s="78"/>
      <c r="P242" s="195">
        <f>O242*H242</f>
        <v>0</v>
      </c>
      <c r="Q242" s="195">
        <v>0.0027599999999999999</v>
      </c>
      <c r="R242" s="195">
        <f>Q242*H242</f>
        <v>0.06679199999999999</v>
      </c>
      <c r="S242" s="195">
        <v>0</v>
      </c>
      <c r="T242" s="196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7" t="s">
        <v>359</v>
      </c>
      <c r="AT242" s="197" t="s">
        <v>166</v>
      </c>
      <c r="AU242" s="197" t="s">
        <v>87</v>
      </c>
      <c r="AY242" s="15" t="s">
        <v>164</v>
      </c>
      <c r="BE242" s="198">
        <f>IF(N242="základná",J242,0)</f>
        <v>0</v>
      </c>
      <c r="BF242" s="198">
        <f>IF(N242="znížená",J242,0)</f>
        <v>0</v>
      </c>
      <c r="BG242" s="198">
        <f>IF(N242="zákl. prenesená",J242,0)</f>
        <v>0</v>
      </c>
      <c r="BH242" s="198">
        <f>IF(N242="zníž. prenesená",J242,0)</f>
        <v>0</v>
      </c>
      <c r="BI242" s="198">
        <f>IF(N242="nulová",J242,0)</f>
        <v>0</v>
      </c>
      <c r="BJ242" s="15" t="s">
        <v>87</v>
      </c>
      <c r="BK242" s="198">
        <f>ROUND(I242*H242,2)</f>
        <v>0</v>
      </c>
      <c r="BL242" s="15" t="s">
        <v>359</v>
      </c>
      <c r="BM242" s="197" t="s">
        <v>539</v>
      </c>
    </row>
    <row r="243" s="2" customFormat="1" ht="24.15" customHeight="1">
      <c r="A243" s="34"/>
      <c r="B243" s="184"/>
      <c r="C243" s="185" t="s">
        <v>540</v>
      </c>
      <c r="D243" s="185" t="s">
        <v>166</v>
      </c>
      <c r="E243" s="186" t="s">
        <v>541</v>
      </c>
      <c r="F243" s="187" t="s">
        <v>542</v>
      </c>
      <c r="G243" s="188" t="s">
        <v>298</v>
      </c>
      <c r="H243" s="189">
        <v>45.700000000000003</v>
      </c>
      <c r="I243" s="190"/>
      <c r="J243" s="191">
        <f>ROUND(I243*H243,2)</f>
        <v>0</v>
      </c>
      <c r="K243" s="192"/>
      <c r="L243" s="35"/>
      <c r="M243" s="193" t="s">
        <v>1</v>
      </c>
      <c r="N243" s="194" t="s">
        <v>40</v>
      </c>
      <c r="O243" s="78"/>
      <c r="P243" s="195">
        <f>O243*H243</f>
        <v>0</v>
      </c>
      <c r="Q243" s="195">
        <v>0.0033899999999999998</v>
      </c>
      <c r="R243" s="195">
        <f>Q243*H243</f>
        <v>0.15492300000000001</v>
      </c>
      <c r="S243" s="195">
        <v>0</v>
      </c>
      <c r="T243" s="196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97" t="s">
        <v>359</v>
      </c>
      <c r="AT243" s="197" t="s">
        <v>166</v>
      </c>
      <c r="AU243" s="197" t="s">
        <v>87</v>
      </c>
      <c r="AY243" s="15" t="s">
        <v>164</v>
      </c>
      <c r="BE243" s="198">
        <f>IF(N243="základná",J243,0)</f>
        <v>0</v>
      </c>
      <c r="BF243" s="198">
        <f>IF(N243="znížená",J243,0)</f>
        <v>0</v>
      </c>
      <c r="BG243" s="198">
        <f>IF(N243="zákl. prenesená",J243,0)</f>
        <v>0</v>
      </c>
      <c r="BH243" s="198">
        <f>IF(N243="zníž. prenesená",J243,0)</f>
        <v>0</v>
      </c>
      <c r="BI243" s="198">
        <f>IF(N243="nulová",J243,0)</f>
        <v>0</v>
      </c>
      <c r="BJ243" s="15" t="s">
        <v>87</v>
      </c>
      <c r="BK243" s="198">
        <f>ROUND(I243*H243,2)</f>
        <v>0</v>
      </c>
      <c r="BL243" s="15" t="s">
        <v>359</v>
      </c>
      <c r="BM243" s="197" t="s">
        <v>543</v>
      </c>
    </row>
    <row r="244" s="2" customFormat="1" ht="24.15" customHeight="1">
      <c r="A244" s="34"/>
      <c r="B244" s="184"/>
      <c r="C244" s="185" t="s">
        <v>544</v>
      </c>
      <c r="D244" s="185" t="s">
        <v>166</v>
      </c>
      <c r="E244" s="186" t="s">
        <v>545</v>
      </c>
      <c r="F244" s="187" t="s">
        <v>546</v>
      </c>
      <c r="G244" s="188" t="s">
        <v>298</v>
      </c>
      <c r="H244" s="189">
        <v>8.0999999999999996</v>
      </c>
      <c r="I244" s="190"/>
      <c r="J244" s="191">
        <f>ROUND(I244*H244,2)</f>
        <v>0</v>
      </c>
      <c r="K244" s="192"/>
      <c r="L244" s="35"/>
      <c r="M244" s="193" t="s">
        <v>1</v>
      </c>
      <c r="N244" s="194" t="s">
        <v>40</v>
      </c>
      <c r="O244" s="78"/>
      <c r="P244" s="195">
        <f>O244*H244</f>
        <v>0</v>
      </c>
      <c r="Q244" s="195">
        <v>0.0075399999999999998</v>
      </c>
      <c r="R244" s="195">
        <f>Q244*H244</f>
        <v>0.061073999999999996</v>
      </c>
      <c r="S244" s="195">
        <v>0</v>
      </c>
      <c r="T244" s="196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7" t="s">
        <v>359</v>
      </c>
      <c r="AT244" s="197" t="s">
        <v>166</v>
      </c>
      <c r="AU244" s="197" t="s">
        <v>87</v>
      </c>
      <c r="AY244" s="15" t="s">
        <v>164</v>
      </c>
      <c r="BE244" s="198">
        <f>IF(N244="základná",J244,0)</f>
        <v>0</v>
      </c>
      <c r="BF244" s="198">
        <f>IF(N244="znížená",J244,0)</f>
        <v>0</v>
      </c>
      <c r="BG244" s="198">
        <f>IF(N244="zákl. prenesená",J244,0)</f>
        <v>0</v>
      </c>
      <c r="BH244" s="198">
        <f>IF(N244="zníž. prenesená",J244,0)</f>
        <v>0</v>
      </c>
      <c r="BI244" s="198">
        <f>IF(N244="nulová",J244,0)</f>
        <v>0</v>
      </c>
      <c r="BJ244" s="15" t="s">
        <v>87</v>
      </c>
      <c r="BK244" s="198">
        <f>ROUND(I244*H244,2)</f>
        <v>0</v>
      </c>
      <c r="BL244" s="15" t="s">
        <v>359</v>
      </c>
      <c r="BM244" s="197" t="s">
        <v>547</v>
      </c>
    </row>
    <row r="245" s="2" customFormat="1" ht="24.15" customHeight="1">
      <c r="A245" s="34"/>
      <c r="B245" s="184"/>
      <c r="C245" s="185" t="s">
        <v>548</v>
      </c>
      <c r="D245" s="185" t="s">
        <v>166</v>
      </c>
      <c r="E245" s="186" t="s">
        <v>549</v>
      </c>
      <c r="F245" s="187" t="s">
        <v>550</v>
      </c>
      <c r="G245" s="188" t="s">
        <v>298</v>
      </c>
      <c r="H245" s="189">
        <v>23.800000000000001</v>
      </c>
      <c r="I245" s="190"/>
      <c r="J245" s="191">
        <f>ROUND(I245*H245,2)</f>
        <v>0</v>
      </c>
      <c r="K245" s="192"/>
      <c r="L245" s="35"/>
      <c r="M245" s="193" t="s">
        <v>1</v>
      </c>
      <c r="N245" s="194" t="s">
        <v>40</v>
      </c>
      <c r="O245" s="78"/>
      <c r="P245" s="195">
        <f>O245*H245</f>
        <v>0</v>
      </c>
      <c r="Q245" s="195">
        <v>0.00025999999999999998</v>
      </c>
      <c r="R245" s="195">
        <f>Q245*H245</f>
        <v>0.0061879999999999999</v>
      </c>
      <c r="S245" s="195">
        <v>0</v>
      </c>
      <c r="T245" s="196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97" t="s">
        <v>359</v>
      </c>
      <c r="AT245" s="197" t="s">
        <v>166</v>
      </c>
      <c r="AU245" s="197" t="s">
        <v>87</v>
      </c>
      <c r="AY245" s="15" t="s">
        <v>164</v>
      </c>
      <c r="BE245" s="198">
        <f>IF(N245="základná",J245,0)</f>
        <v>0</v>
      </c>
      <c r="BF245" s="198">
        <f>IF(N245="znížená",J245,0)</f>
        <v>0</v>
      </c>
      <c r="BG245" s="198">
        <f>IF(N245="zákl. prenesená",J245,0)</f>
        <v>0</v>
      </c>
      <c r="BH245" s="198">
        <f>IF(N245="zníž. prenesená",J245,0)</f>
        <v>0</v>
      </c>
      <c r="BI245" s="198">
        <f>IF(N245="nulová",J245,0)</f>
        <v>0</v>
      </c>
      <c r="BJ245" s="15" t="s">
        <v>87</v>
      </c>
      <c r="BK245" s="198">
        <f>ROUND(I245*H245,2)</f>
        <v>0</v>
      </c>
      <c r="BL245" s="15" t="s">
        <v>359</v>
      </c>
      <c r="BM245" s="197" t="s">
        <v>551</v>
      </c>
    </row>
    <row r="246" s="2" customFormat="1" ht="33" customHeight="1">
      <c r="A246" s="34"/>
      <c r="B246" s="184"/>
      <c r="C246" s="185" t="s">
        <v>552</v>
      </c>
      <c r="D246" s="185" t="s">
        <v>166</v>
      </c>
      <c r="E246" s="186" t="s">
        <v>553</v>
      </c>
      <c r="F246" s="187" t="s">
        <v>554</v>
      </c>
      <c r="G246" s="188" t="s">
        <v>298</v>
      </c>
      <c r="H246" s="189">
        <v>30.5</v>
      </c>
      <c r="I246" s="190"/>
      <c r="J246" s="191">
        <f>ROUND(I246*H246,2)</f>
        <v>0</v>
      </c>
      <c r="K246" s="192"/>
      <c r="L246" s="35"/>
      <c r="M246" s="193" t="s">
        <v>1</v>
      </c>
      <c r="N246" s="194" t="s">
        <v>40</v>
      </c>
      <c r="O246" s="78"/>
      <c r="P246" s="195">
        <f>O246*H246</f>
        <v>0</v>
      </c>
      <c r="Q246" s="195">
        <v>0.0029199999999999999</v>
      </c>
      <c r="R246" s="195">
        <f>Q246*H246</f>
        <v>0.08906</v>
      </c>
      <c r="S246" s="195">
        <v>0</v>
      </c>
      <c r="T246" s="196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97" t="s">
        <v>359</v>
      </c>
      <c r="AT246" s="197" t="s">
        <v>166</v>
      </c>
      <c r="AU246" s="197" t="s">
        <v>87</v>
      </c>
      <c r="AY246" s="15" t="s">
        <v>164</v>
      </c>
      <c r="BE246" s="198">
        <f>IF(N246="základná",J246,0)</f>
        <v>0</v>
      </c>
      <c r="BF246" s="198">
        <f>IF(N246="znížená",J246,0)</f>
        <v>0</v>
      </c>
      <c r="BG246" s="198">
        <f>IF(N246="zákl. prenesená",J246,0)</f>
        <v>0</v>
      </c>
      <c r="BH246" s="198">
        <f>IF(N246="zníž. prenesená",J246,0)</f>
        <v>0</v>
      </c>
      <c r="BI246" s="198">
        <f>IF(N246="nulová",J246,0)</f>
        <v>0</v>
      </c>
      <c r="BJ246" s="15" t="s">
        <v>87</v>
      </c>
      <c r="BK246" s="198">
        <f>ROUND(I246*H246,2)</f>
        <v>0</v>
      </c>
      <c r="BL246" s="15" t="s">
        <v>359</v>
      </c>
      <c r="BM246" s="197" t="s">
        <v>555</v>
      </c>
    </row>
    <row r="247" s="2" customFormat="1" ht="24.15" customHeight="1">
      <c r="A247" s="34"/>
      <c r="B247" s="184"/>
      <c r="C247" s="185" t="s">
        <v>556</v>
      </c>
      <c r="D247" s="185" t="s">
        <v>166</v>
      </c>
      <c r="E247" s="186" t="s">
        <v>557</v>
      </c>
      <c r="F247" s="187" t="s">
        <v>558</v>
      </c>
      <c r="G247" s="188" t="s">
        <v>298</v>
      </c>
      <c r="H247" s="189">
        <v>21.899999999999999</v>
      </c>
      <c r="I247" s="190"/>
      <c r="J247" s="191">
        <f>ROUND(I247*H247,2)</f>
        <v>0</v>
      </c>
      <c r="K247" s="192"/>
      <c r="L247" s="35"/>
      <c r="M247" s="193" t="s">
        <v>1</v>
      </c>
      <c r="N247" s="194" t="s">
        <v>40</v>
      </c>
      <c r="O247" s="78"/>
      <c r="P247" s="195">
        <f>O247*H247</f>
        <v>0</v>
      </c>
      <c r="Q247" s="195">
        <v>0.0020699999999999998</v>
      </c>
      <c r="R247" s="195">
        <f>Q247*H247</f>
        <v>0.045332999999999991</v>
      </c>
      <c r="S247" s="195">
        <v>0</v>
      </c>
      <c r="T247" s="196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97" t="s">
        <v>359</v>
      </c>
      <c r="AT247" s="197" t="s">
        <v>166</v>
      </c>
      <c r="AU247" s="197" t="s">
        <v>87</v>
      </c>
      <c r="AY247" s="15" t="s">
        <v>164</v>
      </c>
      <c r="BE247" s="198">
        <f>IF(N247="základná",J247,0)</f>
        <v>0</v>
      </c>
      <c r="BF247" s="198">
        <f>IF(N247="znížená",J247,0)</f>
        <v>0</v>
      </c>
      <c r="BG247" s="198">
        <f>IF(N247="zákl. prenesená",J247,0)</f>
        <v>0</v>
      </c>
      <c r="BH247" s="198">
        <f>IF(N247="zníž. prenesená",J247,0)</f>
        <v>0</v>
      </c>
      <c r="BI247" s="198">
        <f>IF(N247="nulová",J247,0)</f>
        <v>0</v>
      </c>
      <c r="BJ247" s="15" t="s">
        <v>87</v>
      </c>
      <c r="BK247" s="198">
        <f>ROUND(I247*H247,2)</f>
        <v>0</v>
      </c>
      <c r="BL247" s="15" t="s">
        <v>359</v>
      </c>
      <c r="BM247" s="197" t="s">
        <v>559</v>
      </c>
    </row>
    <row r="248" s="2" customFormat="1" ht="24.15" customHeight="1">
      <c r="A248" s="34"/>
      <c r="B248" s="184"/>
      <c r="C248" s="185" t="s">
        <v>560</v>
      </c>
      <c r="D248" s="185" t="s">
        <v>166</v>
      </c>
      <c r="E248" s="186" t="s">
        <v>561</v>
      </c>
      <c r="F248" s="187" t="s">
        <v>562</v>
      </c>
      <c r="G248" s="188" t="s">
        <v>298</v>
      </c>
      <c r="H248" s="189">
        <v>24.199999999999999</v>
      </c>
      <c r="I248" s="190"/>
      <c r="J248" s="191">
        <f>ROUND(I248*H248,2)</f>
        <v>0</v>
      </c>
      <c r="K248" s="192"/>
      <c r="L248" s="35"/>
      <c r="M248" s="193" t="s">
        <v>1</v>
      </c>
      <c r="N248" s="194" t="s">
        <v>40</v>
      </c>
      <c r="O248" s="78"/>
      <c r="P248" s="195">
        <f>O248*H248</f>
        <v>0</v>
      </c>
      <c r="Q248" s="195">
        <v>0.00167</v>
      </c>
      <c r="R248" s="195">
        <f>Q248*H248</f>
        <v>0.040413999999999999</v>
      </c>
      <c r="S248" s="195">
        <v>0</v>
      </c>
      <c r="T248" s="196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97" t="s">
        <v>359</v>
      </c>
      <c r="AT248" s="197" t="s">
        <v>166</v>
      </c>
      <c r="AU248" s="197" t="s">
        <v>87</v>
      </c>
      <c r="AY248" s="15" t="s">
        <v>164</v>
      </c>
      <c r="BE248" s="198">
        <f>IF(N248="základná",J248,0)</f>
        <v>0</v>
      </c>
      <c r="BF248" s="198">
        <f>IF(N248="znížená",J248,0)</f>
        <v>0</v>
      </c>
      <c r="BG248" s="198">
        <f>IF(N248="zákl. prenesená",J248,0)</f>
        <v>0</v>
      </c>
      <c r="BH248" s="198">
        <f>IF(N248="zníž. prenesená",J248,0)</f>
        <v>0</v>
      </c>
      <c r="BI248" s="198">
        <f>IF(N248="nulová",J248,0)</f>
        <v>0</v>
      </c>
      <c r="BJ248" s="15" t="s">
        <v>87</v>
      </c>
      <c r="BK248" s="198">
        <f>ROUND(I248*H248,2)</f>
        <v>0</v>
      </c>
      <c r="BL248" s="15" t="s">
        <v>359</v>
      </c>
      <c r="BM248" s="197" t="s">
        <v>563</v>
      </c>
    </row>
    <row r="249" s="2" customFormat="1" ht="24.15" customHeight="1">
      <c r="A249" s="34"/>
      <c r="B249" s="184"/>
      <c r="C249" s="185" t="s">
        <v>564</v>
      </c>
      <c r="D249" s="185" t="s">
        <v>166</v>
      </c>
      <c r="E249" s="186" t="s">
        <v>565</v>
      </c>
      <c r="F249" s="187" t="s">
        <v>566</v>
      </c>
      <c r="G249" s="188" t="s">
        <v>428</v>
      </c>
      <c r="H249" s="210"/>
      <c r="I249" s="190"/>
      <c r="J249" s="191">
        <f>ROUND(I249*H249,2)</f>
        <v>0</v>
      </c>
      <c r="K249" s="192"/>
      <c r="L249" s="35"/>
      <c r="M249" s="193" t="s">
        <v>1</v>
      </c>
      <c r="N249" s="194" t="s">
        <v>40</v>
      </c>
      <c r="O249" s="78"/>
      <c r="P249" s="195">
        <f>O249*H249</f>
        <v>0</v>
      </c>
      <c r="Q249" s="195">
        <v>0</v>
      </c>
      <c r="R249" s="195">
        <f>Q249*H249</f>
        <v>0</v>
      </c>
      <c r="S249" s="195">
        <v>0</v>
      </c>
      <c r="T249" s="196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97" t="s">
        <v>359</v>
      </c>
      <c r="AT249" s="197" t="s">
        <v>166</v>
      </c>
      <c r="AU249" s="197" t="s">
        <v>87</v>
      </c>
      <c r="AY249" s="15" t="s">
        <v>164</v>
      </c>
      <c r="BE249" s="198">
        <f>IF(N249="základná",J249,0)</f>
        <v>0</v>
      </c>
      <c r="BF249" s="198">
        <f>IF(N249="znížená",J249,0)</f>
        <v>0</v>
      </c>
      <c r="BG249" s="198">
        <f>IF(N249="zákl. prenesená",J249,0)</f>
        <v>0</v>
      </c>
      <c r="BH249" s="198">
        <f>IF(N249="zníž. prenesená",J249,0)</f>
        <v>0</v>
      </c>
      <c r="BI249" s="198">
        <f>IF(N249="nulová",J249,0)</f>
        <v>0</v>
      </c>
      <c r="BJ249" s="15" t="s">
        <v>87</v>
      </c>
      <c r="BK249" s="198">
        <f>ROUND(I249*H249,2)</f>
        <v>0</v>
      </c>
      <c r="BL249" s="15" t="s">
        <v>359</v>
      </c>
      <c r="BM249" s="197" t="s">
        <v>567</v>
      </c>
    </row>
    <row r="250" s="12" customFormat="1" ht="22.8" customHeight="1">
      <c r="A250" s="12"/>
      <c r="B250" s="171"/>
      <c r="C250" s="12"/>
      <c r="D250" s="172" t="s">
        <v>73</v>
      </c>
      <c r="E250" s="182" t="s">
        <v>568</v>
      </c>
      <c r="F250" s="182" t="s">
        <v>569</v>
      </c>
      <c r="G250" s="12"/>
      <c r="H250" s="12"/>
      <c r="I250" s="174"/>
      <c r="J250" s="183">
        <f>BK250</f>
        <v>0</v>
      </c>
      <c r="K250" s="12"/>
      <c r="L250" s="171"/>
      <c r="M250" s="176"/>
      <c r="N250" s="177"/>
      <c r="O250" s="177"/>
      <c r="P250" s="178">
        <f>SUM(P251:P252)</f>
        <v>0</v>
      </c>
      <c r="Q250" s="177"/>
      <c r="R250" s="178">
        <f>SUM(R251:R252)</f>
        <v>0.094674999999999995</v>
      </c>
      <c r="S250" s="177"/>
      <c r="T250" s="179">
        <f>SUM(T251:T252)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172" t="s">
        <v>87</v>
      </c>
      <c r="AT250" s="180" t="s">
        <v>73</v>
      </c>
      <c r="AU250" s="180" t="s">
        <v>81</v>
      </c>
      <c r="AY250" s="172" t="s">
        <v>164</v>
      </c>
      <c r="BK250" s="181">
        <f>SUM(BK251:BK252)</f>
        <v>0</v>
      </c>
    </row>
    <row r="251" s="2" customFormat="1" ht="24.15" customHeight="1">
      <c r="A251" s="34"/>
      <c r="B251" s="184"/>
      <c r="C251" s="185" t="s">
        <v>570</v>
      </c>
      <c r="D251" s="185" t="s">
        <v>166</v>
      </c>
      <c r="E251" s="186" t="s">
        <v>571</v>
      </c>
      <c r="F251" s="187" t="s">
        <v>572</v>
      </c>
      <c r="G251" s="188" t="s">
        <v>207</v>
      </c>
      <c r="H251" s="189">
        <v>189.34999999999999</v>
      </c>
      <c r="I251" s="190"/>
      <c r="J251" s="191">
        <f>ROUND(I251*H251,2)</f>
        <v>0</v>
      </c>
      <c r="K251" s="192"/>
      <c r="L251" s="35"/>
      <c r="M251" s="193" t="s">
        <v>1</v>
      </c>
      <c r="N251" s="194" t="s">
        <v>40</v>
      </c>
      <c r="O251" s="78"/>
      <c r="P251" s="195">
        <f>O251*H251</f>
        <v>0</v>
      </c>
      <c r="Q251" s="195">
        <v>0.00050000000000000001</v>
      </c>
      <c r="R251" s="195">
        <f>Q251*H251</f>
        <v>0.094674999999999995</v>
      </c>
      <c r="S251" s="195">
        <v>0</v>
      </c>
      <c r="T251" s="196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97" t="s">
        <v>359</v>
      </c>
      <c r="AT251" s="197" t="s">
        <v>166</v>
      </c>
      <c r="AU251" s="197" t="s">
        <v>87</v>
      </c>
      <c r="AY251" s="15" t="s">
        <v>164</v>
      </c>
      <c r="BE251" s="198">
        <f>IF(N251="základná",J251,0)</f>
        <v>0</v>
      </c>
      <c r="BF251" s="198">
        <f>IF(N251="znížená",J251,0)</f>
        <v>0</v>
      </c>
      <c r="BG251" s="198">
        <f>IF(N251="zákl. prenesená",J251,0)</f>
        <v>0</v>
      </c>
      <c r="BH251" s="198">
        <f>IF(N251="zníž. prenesená",J251,0)</f>
        <v>0</v>
      </c>
      <c r="BI251" s="198">
        <f>IF(N251="nulová",J251,0)</f>
        <v>0</v>
      </c>
      <c r="BJ251" s="15" t="s">
        <v>87</v>
      </c>
      <c r="BK251" s="198">
        <f>ROUND(I251*H251,2)</f>
        <v>0</v>
      </c>
      <c r="BL251" s="15" t="s">
        <v>359</v>
      </c>
      <c r="BM251" s="197" t="s">
        <v>573</v>
      </c>
    </row>
    <row r="252" s="2" customFormat="1" ht="24.15" customHeight="1">
      <c r="A252" s="34"/>
      <c r="B252" s="184"/>
      <c r="C252" s="185" t="s">
        <v>346</v>
      </c>
      <c r="D252" s="185" t="s">
        <v>166</v>
      </c>
      <c r="E252" s="186" t="s">
        <v>574</v>
      </c>
      <c r="F252" s="187" t="s">
        <v>575</v>
      </c>
      <c r="G252" s="188" t="s">
        <v>428</v>
      </c>
      <c r="H252" s="210"/>
      <c r="I252" s="190"/>
      <c r="J252" s="191">
        <f>ROUND(I252*H252,2)</f>
        <v>0</v>
      </c>
      <c r="K252" s="192"/>
      <c r="L252" s="35"/>
      <c r="M252" s="193" t="s">
        <v>1</v>
      </c>
      <c r="N252" s="194" t="s">
        <v>40</v>
      </c>
      <c r="O252" s="78"/>
      <c r="P252" s="195">
        <f>O252*H252</f>
        <v>0</v>
      </c>
      <c r="Q252" s="195">
        <v>0</v>
      </c>
      <c r="R252" s="195">
        <f>Q252*H252</f>
        <v>0</v>
      </c>
      <c r="S252" s="195">
        <v>0</v>
      </c>
      <c r="T252" s="196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97" t="s">
        <v>359</v>
      </c>
      <c r="AT252" s="197" t="s">
        <v>166</v>
      </c>
      <c r="AU252" s="197" t="s">
        <v>87</v>
      </c>
      <c r="AY252" s="15" t="s">
        <v>164</v>
      </c>
      <c r="BE252" s="198">
        <f>IF(N252="základná",J252,0)</f>
        <v>0</v>
      </c>
      <c r="BF252" s="198">
        <f>IF(N252="znížená",J252,0)</f>
        <v>0</v>
      </c>
      <c r="BG252" s="198">
        <f>IF(N252="zákl. prenesená",J252,0)</f>
        <v>0</v>
      </c>
      <c r="BH252" s="198">
        <f>IF(N252="zníž. prenesená",J252,0)</f>
        <v>0</v>
      </c>
      <c r="BI252" s="198">
        <f>IF(N252="nulová",J252,0)</f>
        <v>0</v>
      </c>
      <c r="BJ252" s="15" t="s">
        <v>87</v>
      </c>
      <c r="BK252" s="198">
        <f>ROUND(I252*H252,2)</f>
        <v>0</v>
      </c>
      <c r="BL252" s="15" t="s">
        <v>359</v>
      </c>
      <c r="BM252" s="197" t="s">
        <v>576</v>
      </c>
    </row>
    <row r="253" s="12" customFormat="1" ht="22.8" customHeight="1">
      <c r="A253" s="12"/>
      <c r="B253" s="171"/>
      <c r="C253" s="12"/>
      <c r="D253" s="172" t="s">
        <v>73</v>
      </c>
      <c r="E253" s="182" t="s">
        <v>577</v>
      </c>
      <c r="F253" s="182" t="s">
        <v>578</v>
      </c>
      <c r="G253" s="12"/>
      <c r="H253" s="12"/>
      <c r="I253" s="174"/>
      <c r="J253" s="183">
        <f>BK253</f>
        <v>0</v>
      </c>
      <c r="K253" s="12"/>
      <c r="L253" s="171"/>
      <c r="M253" s="176"/>
      <c r="N253" s="177"/>
      <c r="O253" s="177"/>
      <c r="P253" s="178">
        <f>SUM(P254:P273)</f>
        <v>0</v>
      </c>
      <c r="Q253" s="177"/>
      <c r="R253" s="178">
        <f>SUM(R254:R273)</f>
        <v>0.398816</v>
      </c>
      <c r="S253" s="177"/>
      <c r="T253" s="179">
        <f>SUM(T254:T273)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172" t="s">
        <v>87</v>
      </c>
      <c r="AT253" s="180" t="s">
        <v>73</v>
      </c>
      <c r="AU253" s="180" t="s">
        <v>81</v>
      </c>
      <c r="AY253" s="172" t="s">
        <v>164</v>
      </c>
      <c r="BK253" s="181">
        <f>SUM(BK254:BK273)</f>
        <v>0</v>
      </c>
    </row>
    <row r="254" s="2" customFormat="1" ht="24.15" customHeight="1">
      <c r="A254" s="34"/>
      <c r="B254" s="184"/>
      <c r="C254" s="185" t="s">
        <v>579</v>
      </c>
      <c r="D254" s="185" t="s">
        <v>166</v>
      </c>
      <c r="E254" s="186" t="s">
        <v>580</v>
      </c>
      <c r="F254" s="187" t="s">
        <v>581</v>
      </c>
      <c r="G254" s="188" t="s">
        <v>298</v>
      </c>
      <c r="H254" s="189">
        <v>114</v>
      </c>
      <c r="I254" s="190"/>
      <c r="J254" s="191">
        <f>ROUND(I254*H254,2)</f>
        <v>0</v>
      </c>
      <c r="K254" s="192"/>
      <c r="L254" s="35"/>
      <c r="M254" s="193" t="s">
        <v>1</v>
      </c>
      <c r="N254" s="194" t="s">
        <v>40</v>
      </c>
      <c r="O254" s="78"/>
      <c r="P254" s="195">
        <f>O254*H254</f>
        <v>0</v>
      </c>
      <c r="Q254" s="195">
        <v>0.00021000000000000001</v>
      </c>
      <c r="R254" s="195">
        <f>Q254*H254</f>
        <v>0.023939999999999999</v>
      </c>
      <c r="S254" s="195">
        <v>0</v>
      </c>
      <c r="T254" s="196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97" t="s">
        <v>359</v>
      </c>
      <c r="AT254" s="197" t="s">
        <v>166</v>
      </c>
      <c r="AU254" s="197" t="s">
        <v>87</v>
      </c>
      <c r="AY254" s="15" t="s">
        <v>164</v>
      </c>
      <c r="BE254" s="198">
        <f>IF(N254="základná",J254,0)</f>
        <v>0</v>
      </c>
      <c r="BF254" s="198">
        <f>IF(N254="znížená",J254,0)</f>
        <v>0</v>
      </c>
      <c r="BG254" s="198">
        <f>IF(N254="zákl. prenesená",J254,0)</f>
        <v>0</v>
      </c>
      <c r="BH254" s="198">
        <f>IF(N254="zníž. prenesená",J254,0)</f>
        <v>0</v>
      </c>
      <c r="BI254" s="198">
        <f>IF(N254="nulová",J254,0)</f>
        <v>0</v>
      </c>
      <c r="BJ254" s="15" t="s">
        <v>87</v>
      </c>
      <c r="BK254" s="198">
        <f>ROUND(I254*H254,2)</f>
        <v>0</v>
      </c>
      <c r="BL254" s="15" t="s">
        <v>359</v>
      </c>
      <c r="BM254" s="197" t="s">
        <v>582</v>
      </c>
    </row>
    <row r="255" s="2" customFormat="1" ht="37.8" customHeight="1">
      <c r="A255" s="34"/>
      <c r="B255" s="184"/>
      <c r="C255" s="199" t="s">
        <v>583</v>
      </c>
      <c r="D255" s="199" t="s">
        <v>199</v>
      </c>
      <c r="E255" s="200" t="s">
        <v>584</v>
      </c>
      <c r="F255" s="201" t="s">
        <v>585</v>
      </c>
      <c r="G255" s="202" t="s">
        <v>298</v>
      </c>
      <c r="H255" s="203">
        <v>119.7</v>
      </c>
      <c r="I255" s="204"/>
      <c r="J255" s="205">
        <f>ROUND(I255*H255,2)</f>
        <v>0</v>
      </c>
      <c r="K255" s="206"/>
      <c r="L255" s="207"/>
      <c r="M255" s="208" t="s">
        <v>1</v>
      </c>
      <c r="N255" s="209" t="s">
        <v>40</v>
      </c>
      <c r="O255" s="78"/>
      <c r="P255" s="195">
        <f>O255*H255</f>
        <v>0</v>
      </c>
      <c r="Q255" s="195">
        <v>0.00010000000000000001</v>
      </c>
      <c r="R255" s="195">
        <f>Q255*H255</f>
        <v>0.011970000000000002</v>
      </c>
      <c r="S255" s="195">
        <v>0</v>
      </c>
      <c r="T255" s="196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97" t="s">
        <v>291</v>
      </c>
      <c r="AT255" s="197" t="s">
        <v>199</v>
      </c>
      <c r="AU255" s="197" t="s">
        <v>87</v>
      </c>
      <c r="AY255" s="15" t="s">
        <v>164</v>
      </c>
      <c r="BE255" s="198">
        <f>IF(N255="základná",J255,0)</f>
        <v>0</v>
      </c>
      <c r="BF255" s="198">
        <f>IF(N255="znížená",J255,0)</f>
        <v>0</v>
      </c>
      <c r="BG255" s="198">
        <f>IF(N255="zákl. prenesená",J255,0)</f>
        <v>0</v>
      </c>
      <c r="BH255" s="198">
        <f>IF(N255="zníž. prenesená",J255,0)</f>
        <v>0</v>
      </c>
      <c r="BI255" s="198">
        <f>IF(N255="nulová",J255,0)</f>
        <v>0</v>
      </c>
      <c r="BJ255" s="15" t="s">
        <v>87</v>
      </c>
      <c r="BK255" s="198">
        <f>ROUND(I255*H255,2)</f>
        <v>0</v>
      </c>
      <c r="BL255" s="15" t="s">
        <v>359</v>
      </c>
      <c r="BM255" s="197" t="s">
        <v>586</v>
      </c>
    </row>
    <row r="256" s="2" customFormat="1" ht="37.8" customHeight="1">
      <c r="A256" s="34"/>
      <c r="B256" s="184"/>
      <c r="C256" s="199" t="s">
        <v>587</v>
      </c>
      <c r="D256" s="199" t="s">
        <v>199</v>
      </c>
      <c r="E256" s="200" t="s">
        <v>588</v>
      </c>
      <c r="F256" s="201" t="s">
        <v>589</v>
      </c>
      <c r="G256" s="202" t="s">
        <v>298</v>
      </c>
      <c r="H256" s="203">
        <v>119.7</v>
      </c>
      <c r="I256" s="204"/>
      <c r="J256" s="205">
        <f>ROUND(I256*H256,2)</f>
        <v>0</v>
      </c>
      <c r="K256" s="206"/>
      <c r="L256" s="207"/>
      <c r="M256" s="208" t="s">
        <v>1</v>
      </c>
      <c r="N256" s="209" t="s">
        <v>40</v>
      </c>
      <c r="O256" s="78"/>
      <c r="P256" s="195">
        <f>O256*H256</f>
        <v>0</v>
      </c>
      <c r="Q256" s="195">
        <v>0.00010000000000000001</v>
      </c>
      <c r="R256" s="195">
        <f>Q256*H256</f>
        <v>0.011970000000000002</v>
      </c>
      <c r="S256" s="195">
        <v>0</v>
      </c>
      <c r="T256" s="196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97" t="s">
        <v>291</v>
      </c>
      <c r="AT256" s="197" t="s">
        <v>199</v>
      </c>
      <c r="AU256" s="197" t="s">
        <v>87</v>
      </c>
      <c r="AY256" s="15" t="s">
        <v>164</v>
      </c>
      <c r="BE256" s="198">
        <f>IF(N256="základná",J256,0)</f>
        <v>0</v>
      </c>
      <c r="BF256" s="198">
        <f>IF(N256="znížená",J256,0)</f>
        <v>0</v>
      </c>
      <c r="BG256" s="198">
        <f>IF(N256="zákl. prenesená",J256,0)</f>
        <v>0</v>
      </c>
      <c r="BH256" s="198">
        <f>IF(N256="zníž. prenesená",J256,0)</f>
        <v>0</v>
      </c>
      <c r="BI256" s="198">
        <f>IF(N256="nulová",J256,0)</f>
        <v>0</v>
      </c>
      <c r="BJ256" s="15" t="s">
        <v>87</v>
      </c>
      <c r="BK256" s="198">
        <f>ROUND(I256*H256,2)</f>
        <v>0</v>
      </c>
      <c r="BL256" s="15" t="s">
        <v>359</v>
      </c>
      <c r="BM256" s="197" t="s">
        <v>590</v>
      </c>
    </row>
    <row r="257" s="2" customFormat="1" ht="16.5" customHeight="1">
      <c r="A257" s="34"/>
      <c r="B257" s="184"/>
      <c r="C257" s="199" t="s">
        <v>591</v>
      </c>
      <c r="D257" s="199" t="s">
        <v>199</v>
      </c>
      <c r="E257" s="200" t="s">
        <v>592</v>
      </c>
      <c r="F257" s="201" t="s">
        <v>593</v>
      </c>
      <c r="G257" s="202" t="s">
        <v>307</v>
      </c>
      <c r="H257" s="203">
        <v>5</v>
      </c>
      <c r="I257" s="204"/>
      <c r="J257" s="205">
        <f>ROUND(I257*H257,2)</f>
        <v>0</v>
      </c>
      <c r="K257" s="206"/>
      <c r="L257" s="207"/>
      <c r="M257" s="208" t="s">
        <v>1</v>
      </c>
      <c r="N257" s="209" t="s">
        <v>40</v>
      </c>
      <c r="O257" s="78"/>
      <c r="P257" s="195">
        <f>O257*H257</f>
        <v>0</v>
      </c>
      <c r="Q257" s="195">
        <v>0</v>
      </c>
      <c r="R257" s="195">
        <f>Q257*H257</f>
        <v>0</v>
      </c>
      <c r="S257" s="195">
        <v>0</v>
      </c>
      <c r="T257" s="196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97" t="s">
        <v>291</v>
      </c>
      <c r="AT257" s="197" t="s">
        <v>199</v>
      </c>
      <c r="AU257" s="197" t="s">
        <v>87</v>
      </c>
      <c r="AY257" s="15" t="s">
        <v>164</v>
      </c>
      <c r="BE257" s="198">
        <f>IF(N257="základná",J257,0)</f>
        <v>0</v>
      </c>
      <c r="BF257" s="198">
        <f>IF(N257="znížená",J257,0)</f>
        <v>0</v>
      </c>
      <c r="BG257" s="198">
        <f>IF(N257="zákl. prenesená",J257,0)</f>
        <v>0</v>
      </c>
      <c r="BH257" s="198">
        <f>IF(N257="zníž. prenesená",J257,0)</f>
        <v>0</v>
      </c>
      <c r="BI257" s="198">
        <f>IF(N257="nulová",J257,0)</f>
        <v>0</v>
      </c>
      <c r="BJ257" s="15" t="s">
        <v>87</v>
      </c>
      <c r="BK257" s="198">
        <f>ROUND(I257*H257,2)</f>
        <v>0</v>
      </c>
      <c r="BL257" s="15" t="s">
        <v>359</v>
      </c>
      <c r="BM257" s="197" t="s">
        <v>594</v>
      </c>
    </row>
    <row r="258" s="2" customFormat="1" ht="16.5" customHeight="1">
      <c r="A258" s="34"/>
      <c r="B258" s="184"/>
      <c r="C258" s="199" t="s">
        <v>595</v>
      </c>
      <c r="D258" s="199" t="s">
        <v>199</v>
      </c>
      <c r="E258" s="200" t="s">
        <v>596</v>
      </c>
      <c r="F258" s="201" t="s">
        <v>597</v>
      </c>
      <c r="G258" s="202" t="s">
        <v>307</v>
      </c>
      <c r="H258" s="203">
        <v>1</v>
      </c>
      <c r="I258" s="204"/>
      <c r="J258" s="205">
        <f>ROUND(I258*H258,2)</f>
        <v>0</v>
      </c>
      <c r="K258" s="206"/>
      <c r="L258" s="207"/>
      <c r="M258" s="208" t="s">
        <v>1</v>
      </c>
      <c r="N258" s="209" t="s">
        <v>40</v>
      </c>
      <c r="O258" s="78"/>
      <c r="P258" s="195">
        <f>O258*H258</f>
        <v>0</v>
      </c>
      <c r="Q258" s="195">
        <v>0</v>
      </c>
      <c r="R258" s="195">
        <f>Q258*H258</f>
        <v>0</v>
      </c>
      <c r="S258" s="195">
        <v>0</v>
      </c>
      <c r="T258" s="196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97" t="s">
        <v>291</v>
      </c>
      <c r="AT258" s="197" t="s">
        <v>199</v>
      </c>
      <c r="AU258" s="197" t="s">
        <v>87</v>
      </c>
      <c r="AY258" s="15" t="s">
        <v>164</v>
      </c>
      <c r="BE258" s="198">
        <f>IF(N258="základná",J258,0)</f>
        <v>0</v>
      </c>
      <c r="BF258" s="198">
        <f>IF(N258="znížená",J258,0)</f>
        <v>0</v>
      </c>
      <c r="BG258" s="198">
        <f>IF(N258="zákl. prenesená",J258,0)</f>
        <v>0</v>
      </c>
      <c r="BH258" s="198">
        <f>IF(N258="zníž. prenesená",J258,0)</f>
        <v>0</v>
      </c>
      <c r="BI258" s="198">
        <f>IF(N258="nulová",J258,0)</f>
        <v>0</v>
      </c>
      <c r="BJ258" s="15" t="s">
        <v>87</v>
      </c>
      <c r="BK258" s="198">
        <f>ROUND(I258*H258,2)</f>
        <v>0</v>
      </c>
      <c r="BL258" s="15" t="s">
        <v>359</v>
      </c>
      <c r="BM258" s="197" t="s">
        <v>598</v>
      </c>
    </row>
    <row r="259" s="2" customFormat="1" ht="16.5" customHeight="1">
      <c r="A259" s="34"/>
      <c r="B259" s="184"/>
      <c r="C259" s="199" t="s">
        <v>599</v>
      </c>
      <c r="D259" s="199" t="s">
        <v>199</v>
      </c>
      <c r="E259" s="200" t="s">
        <v>600</v>
      </c>
      <c r="F259" s="201" t="s">
        <v>601</v>
      </c>
      <c r="G259" s="202" t="s">
        <v>307</v>
      </c>
      <c r="H259" s="203">
        <v>3</v>
      </c>
      <c r="I259" s="204"/>
      <c r="J259" s="205">
        <f>ROUND(I259*H259,2)</f>
        <v>0</v>
      </c>
      <c r="K259" s="206"/>
      <c r="L259" s="207"/>
      <c r="M259" s="208" t="s">
        <v>1</v>
      </c>
      <c r="N259" s="209" t="s">
        <v>40</v>
      </c>
      <c r="O259" s="78"/>
      <c r="P259" s="195">
        <f>O259*H259</f>
        <v>0</v>
      </c>
      <c r="Q259" s="195">
        <v>0</v>
      </c>
      <c r="R259" s="195">
        <f>Q259*H259</f>
        <v>0</v>
      </c>
      <c r="S259" s="195">
        <v>0</v>
      </c>
      <c r="T259" s="196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97" t="s">
        <v>291</v>
      </c>
      <c r="AT259" s="197" t="s">
        <v>199</v>
      </c>
      <c r="AU259" s="197" t="s">
        <v>87</v>
      </c>
      <c r="AY259" s="15" t="s">
        <v>164</v>
      </c>
      <c r="BE259" s="198">
        <f>IF(N259="základná",J259,0)</f>
        <v>0</v>
      </c>
      <c r="BF259" s="198">
        <f>IF(N259="znížená",J259,0)</f>
        <v>0</v>
      </c>
      <c r="BG259" s="198">
        <f>IF(N259="zákl. prenesená",J259,0)</f>
        <v>0</v>
      </c>
      <c r="BH259" s="198">
        <f>IF(N259="zníž. prenesená",J259,0)</f>
        <v>0</v>
      </c>
      <c r="BI259" s="198">
        <f>IF(N259="nulová",J259,0)</f>
        <v>0</v>
      </c>
      <c r="BJ259" s="15" t="s">
        <v>87</v>
      </c>
      <c r="BK259" s="198">
        <f>ROUND(I259*H259,2)</f>
        <v>0</v>
      </c>
      <c r="BL259" s="15" t="s">
        <v>359</v>
      </c>
      <c r="BM259" s="197" t="s">
        <v>602</v>
      </c>
    </row>
    <row r="260" s="2" customFormat="1" ht="16.5" customHeight="1">
      <c r="A260" s="34"/>
      <c r="B260" s="184"/>
      <c r="C260" s="199" t="s">
        <v>603</v>
      </c>
      <c r="D260" s="199" t="s">
        <v>199</v>
      </c>
      <c r="E260" s="200" t="s">
        <v>604</v>
      </c>
      <c r="F260" s="201" t="s">
        <v>605</v>
      </c>
      <c r="G260" s="202" t="s">
        <v>307</v>
      </c>
      <c r="H260" s="203">
        <v>2</v>
      </c>
      <c r="I260" s="204"/>
      <c r="J260" s="205">
        <f>ROUND(I260*H260,2)</f>
        <v>0</v>
      </c>
      <c r="K260" s="206"/>
      <c r="L260" s="207"/>
      <c r="M260" s="208" t="s">
        <v>1</v>
      </c>
      <c r="N260" s="209" t="s">
        <v>40</v>
      </c>
      <c r="O260" s="78"/>
      <c r="P260" s="195">
        <f>O260*H260</f>
        <v>0</v>
      </c>
      <c r="Q260" s="195">
        <v>0</v>
      </c>
      <c r="R260" s="195">
        <f>Q260*H260</f>
        <v>0</v>
      </c>
      <c r="S260" s="195">
        <v>0</v>
      </c>
      <c r="T260" s="196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97" t="s">
        <v>291</v>
      </c>
      <c r="AT260" s="197" t="s">
        <v>199</v>
      </c>
      <c r="AU260" s="197" t="s">
        <v>87</v>
      </c>
      <c r="AY260" s="15" t="s">
        <v>164</v>
      </c>
      <c r="BE260" s="198">
        <f>IF(N260="základná",J260,0)</f>
        <v>0</v>
      </c>
      <c r="BF260" s="198">
        <f>IF(N260="znížená",J260,0)</f>
        <v>0</v>
      </c>
      <c r="BG260" s="198">
        <f>IF(N260="zákl. prenesená",J260,0)</f>
        <v>0</v>
      </c>
      <c r="BH260" s="198">
        <f>IF(N260="zníž. prenesená",J260,0)</f>
        <v>0</v>
      </c>
      <c r="BI260" s="198">
        <f>IF(N260="nulová",J260,0)</f>
        <v>0</v>
      </c>
      <c r="BJ260" s="15" t="s">
        <v>87</v>
      </c>
      <c r="BK260" s="198">
        <f>ROUND(I260*H260,2)</f>
        <v>0</v>
      </c>
      <c r="BL260" s="15" t="s">
        <v>359</v>
      </c>
      <c r="BM260" s="197" t="s">
        <v>606</v>
      </c>
    </row>
    <row r="261" s="2" customFormat="1" ht="16.5" customHeight="1">
      <c r="A261" s="34"/>
      <c r="B261" s="184"/>
      <c r="C261" s="199" t="s">
        <v>607</v>
      </c>
      <c r="D261" s="199" t="s">
        <v>199</v>
      </c>
      <c r="E261" s="200" t="s">
        <v>608</v>
      </c>
      <c r="F261" s="201" t="s">
        <v>609</v>
      </c>
      <c r="G261" s="202" t="s">
        <v>307</v>
      </c>
      <c r="H261" s="203">
        <v>6</v>
      </c>
      <c r="I261" s="204"/>
      <c r="J261" s="205">
        <f>ROUND(I261*H261,2)</f>
        <v>0</v>
      </c>
      <c r="K261" s="206"/>
      <c r="L261" s="207"/>
      <c r="M261" s="208" t="s">
        <v>1</v>
      </c>
      <c r="N261" s="209" t="s">
        <v>40</v>
      </c>
      <c r="O261" s="78"/>
      <c r="P261" s="195">
        <f>O261*H261</f>
        <v>0</v>
      </c>
      <c r="Q261" s="195">
        <v>0</v>
      </c>
      <c r="R261" s="195">
        <f>Q261*H261</f>
        <v>0</v>
      </c>
      <c r="S261" s="195">
        <v>0</v>
      </c>
      <c r="T261" s="196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97" t="s">
        <v>291</v>
      </c>
      <c r="AT261" s="197" t="s">
        <v>199</v>
      </c>
      <c r="AU261" s="197" t="s">
        <v>87</v>
      </c>
      <c r="AY261" s="15" t="s">
        <v>164</v>
      </c>
      <c r="BE261" s="198">
        <f>IF(N261="základná",J261,0)</f>
        <v>0</v>
      </c>
      <c r="BF261" s="198">
        <f>IF(N261="znížená",J261,0)</f>
        <v>0</v>
      </c>
      <c r="BG261" s="198">
        <f>IF(N261="zákl. prenesená",J261,0)</f>
        <v>0</v>
      </c>
      <c r="BH261" s="198">
        <f>IF(N261="zníž. prenesená",J261,0)</f>
        <v>0</v>
      </c>
      <c r="BI261" s="198">
        <f>IF(N261="nulová",J261,0)</f>
        <v>0</v>
      </c>
      <c r="BJ261" s="15" t="s">
        <v>87</v>
      </c>
      <c r="BK261" s="198">
        <f>ROUND(I261*H261,2)</f>
        <v>0</v>
      </c>
      <c r="BL261" s="15" t="s">
        <v>359</v>
      </c>
      <c r="BM261" s="197" t="s">
        <v>610</v>
      </c>
    </row>
    <row r="262" s="2" customFormat="1" ht="16.5" customHeight="1">
      <c r="A262" s="34"/>
      <c r="B262" s="184"/>
      <c r="C262" s="199" t="s">
        <v>611</v>
      </c>
      <c r="D262" s="199" t="s">
        <v>199</v>
      </c>
      <c r="E262" s="200" t="s">
        <v>612</v>
      </c>
      <c r="F262" s="201" t="s">
        <v>613</v>
      </c>
      <c r="G262" s="202" t="s">
        <v>307</v>
      </c>
      <c r="H262" s="203">
        <v>1</v>
      </c>
      <c r="I262" s="204"/>
      <c r="J262" s="205">
        <f>ROUND(I262*H262,2)</f>
        <v>0</v>
      </c>
      <c r="K262" s="206"/>
      <c r="L262" s="207"/>
      <c r="M262" s="208" t="s">
        <v>1</v>
      </c>
      <c r="N262" s="209" t="s">
        <v>40</v>
      </c>
      <c r="O262" s="78"/>
      <c r="P262" s="195">
        <f>O262*H262</f>
        <v>0</v>
      </c>
      <c r="Q262" s="195">
        <v>0</v>
      </c>
      <c r="R262" s="195">
        <f>Q262*H262</f>
        <v>0</v>
      </c>
      <c r="S262" s="195">
        <v>0</v>
      </c>
      <c r="T262" s="196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97" t="s">
        <v>291</v>
      </c>
      <c r="AT262" s="197" t="s">
        <v>199</v>
      </c>
      <c r="AU262" s="197" t="s">
        <v>87</v>
      </c>
      <c r="AY262" s="15" t="s">
        <v>164</v>
      </c>
      <c r="BE262" s="198">
        <f>IF(N262="základná",J262,0)</f>
        <v>0</v>
      </c>
      <c r="BF262" s="198">
        <f>IF(N262="znížená",J262,0)</f>
        <v>0</v>
      </c>
      <c r="BG262" s="198">
        <f>IF(N262="zákl. prenesená",J262,0)</f>
        <v>0</v>
      </c>
      <c r="BH262" s="198">
        <f>IF(N262="zníž. prenesená",J262,0)</f>
        <v>0</v>
      </c>
      <c r="BI262" s="198">
        <f>IF(N262="nulová",J262,0)</f>
        <v>0</v>
      </c>
      <c r="BJ262" s="15" t="s">
        <v>87</v>
      </c>
      <c r="BK262" s="198">
        <f>ROUND(I262*H262,2)</f>
        <v>0</v>
      </c>
      <c r="BL262" s="15" t="s">
        <v>359</v>
      </c>
      <c r="BM262" s="197" t="s">
        <v>614</v>
      </c>
    </row>
    <row r="263" s="2" customFormat="1" ht="16.5" customHeight="1">
      <c r="A263" s="34"/>
      <c r="B263" s="184"/>
      <c r="C263" s="199" t="s">
        <v>615</v>
      </c>
      <c r="D263" s="199" t="s">
        <v>199</v>
      </c>
      <c r="E263" s="200" t="s">
        <v>616</v>
      </c>
      <c r="F263" s="201" t="s">
        <v>617</v>
      </c>
      <c r="G263" s="202" t="s">
        <v>307</v>
      </c>
      <c r="H263" s="203">
        <v>1</v>
      </c>
      <c r="I263" s="204"/>
      <c r="J263" s="205">
        <f>ROUND(I263*H263,2)</f>
        <v>0</v>
      </c>
      <c r="K263" s="206"/>
      <c r="L263" s="207"/>
      <c r="M263" s="208" t="s">
        <v>1</v>
      </c>
      <c r="N263" s="209" t="s">
        <v>40</v>
      </c>
      <c r="O263" s="78"/>
      <c r="P263" s="195">
        <f>O263*H263</f>
        <v>0</v>
      </c>
      <c r="Q263" s="195">
        <v>0</v>
      </c>
      <c r="R263" s="195">
        <f>Q263*H263</f>
        <v>0</v>
      </c>
      <c r="S263" s="195">
        <v>0</v>
      </c>
      <c r="T263" s="196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97" t="s">
        <v>291</v>
      </c>
      <c r="AT263" s="197" t="s">
        <v>199</v>
      </c>
      <c r="AU263" s="197" t="s">
        <v>87</v>
      </c>
      <c r="AY263" s="15" t="s">
        <v>164</v>
      </c>
      <c r="BE263" s="198">
        <f>IF(N263="základná",J263,0)</f>
        <v>0</v>
      </c>
      <c r="BF263" s="198">
        <f>IF(N263="znížená",J263,0)</f>
        <v>0</v>
      </c>
      <c r="BG263" s="198">
        <f>IF(N263="zákl. prenesená",J263,0)</f>
        <v>0</v>
      </c>
      <c r="BH263" s="198">
        <f>IF(N263="zníž. prenesená",J263,0)</f>
        <v>0</v>
      </c>
      <c r="BI263" s="198">
        <f>IF(N263="nulová",J263,0)</f>
        <v>0</v>
      </c>
      <c r="BJ263" s="15" t="s">
        <v>87</v>
      </c>
      <c r="BK263" s="198">
        <f>ROUND(I263*H263,2)</f>
        <v>0</v>
      </c>
      <c r="BL263" s="15" t="s">
        <v>359</v>
      </c>
      <c r="BM263" s="197" t="s">
        <v>618</v>
      </c>
    </row>
    <row r="264" s="2" customFormat="1" ht="16.5" customHeight="1">
      <c r="A264" s="34"/>
      <c r="B264" s="184"/>
      <c r="C264" s="199" t="s">
        <v>619</v>
      </c>
      <c r="D264" s="199" t="s">
        <v>199</v>
      </c>
      <c r="E264" s="200" t="s">
        <v>620</v>
      </c>
      <c r="F264" s="201" t="s">
        <v>621</v>
      </c>
      <c r="G264" s="202" t="s">
        <v>307</v>
      </c>
      <c r="H264" s="203">
        <v>2</v>
      </c>
      <c r="I264" s="204"/>
      <c r="J264" s="205">
        <f>ROUND(I264*H264,2)</f>
        <v>0</v>
      </c>
      <c r="K264" s="206"/>
      <c r="L264" s="207"/>
      <c r="M264" s="208" t="s">
        <v>1</v>
      </c>
      <c r="N264" s="209" t="s">
        <v>40</v>
      </c>
      <c r="O264" s="78"/>
      <c r="P264" s="195">
        <f>O264*H264</f>
        <v>0</v>
      </c>
      <c r="Q264" s="195">
        <v>0</v>
      </c>
      <c r="R264" s="195">
        <f>Q264*H264</f>
        <v>0</v>
      </c>
      <c r="S264" s="195">
        <v>0</v>
      </c>
      <c r="T264" s="196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97" t="s">
        <v>291</v>
      </c>
      <c r="AT264" s="197" t="s">
        <v>199</v>
      </c>
      <c r="AU264" s="197" t="s">
        <v>87</v>
      </c>
      <c r="AY264" s="15" t="s">
        <v>164</v>
      </c>
      <c r="BE264" s="198">
        <f>IF(N264="základná",J264,0)</f>
        <v>0</v>
      </c>
      <c r="BF264" s="198">
        <f>IF(N264="znížená",J264,0)</f>
        <v>0</v>
      </c>
      <c r="BG264" s="198">
        <f>IF(N264="zákl. prenesená",J264,0)</f>
        <v>0</v>
      </c>
      <c r="BH264" s="198">
        <f>IF(N264="zníž. prenesená",J264,0)</f>
        <v>0</v>
      </c>
      <c r="BI264" s="198">
        <f>IF(N264="nulová",J264,0)</f>
        <v>0</v>
      </c>
      <c r="BJ264" s="15" t="s">
        <v>87</v>
      </c>
      <c r="BK264" s="198">
        <f>ROUND(I264*H264,2)</f>
        <v>0</v>
      </c>
      <c r="BL264" s="15" t="s">
        <v>359</v>
      </c>
      <c r="BM264" s="197" t="s">
        <v>622</v>
      </c>
    </row>
    <row r="265" s="2" customFormat="1" ht="24.15" customHeight="1">
      <c r="A265" s="34"/>
      <c r="B265" s="184"/>
      <c r="C265" s="185" t="s">
        <v>623</v>
      </c>
      <c r="D265" s="185" t="s">
        <v>166</v>
      </c>
      <c r="E265" s="186" t="s">
        <v>624</v>
      </c>
      <c r="F265" s="187" t="s">
        <v>625</v>
      </c>
      <c r="G265" s="188" t="s">
        <v>298</v>
      </c>
      <c r="H265" s="189">
        <v>30.800000000000001</v>
      </c>
      <c r="I265" s="190"/>
      <c r="J265" s="191">
        <f>ROUND(I265*H265,2)</f>
        <v>0</v>
      </c>
      <c r="K265" s="192"/>
      <c r="L265" s="35"/>
      <c r="M265" s="193" t="s">
        <v>1</v>
      </c>
      <c r="N265" s="194" t="s">
        <v>40</v>
      </c>
      <c r="O265" s="78"/>
      <c r="P265" s="195">
        <f>O265*H265</f>
        <v>0</v>
      </c>
      <c r="Q265" s="195">
        <v>0.00021000000000000001</v>
      </c>
      <c r="R265" s="195">
        <f>Q265*H265</f>
        <v>0.0064680000000000007</v>
      </c>
      <c r="S265" s="195">
        <v>0</v>
      </c>
      <c r="T265" s="196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97" t="s">
        <v>359</v>
      </c>
      <c r="AT265" s="197" t="s">
        <v>166</v>
      </c>
      <c r="AU265" s="197" t="s">
        <v>87</v>
      </c>
      <c r="AY265" s="15" t="s">
        <v>164</v>
      </c>
      <c r="BE265" s="198">
        <f>IF(N265="základná",J265,0)</f>
        <v>0</v>
      </c>
      <c r="BF265" s="198">
        <f>IF(N265="znížená",J265,0)</f>
        <v>0</v>
      </c>
      <c r="BG265" s="198">
        <f>IF(N265="zákl. prenesená",J265,0)</f>
        <v>0</v>
      </c>
      <c r="BH265" s="198">
        <f>IF(N265="zníž. prenesená",J265,0)</f>
        <v>0</v>
      </c>
      <c r="BI265" s="198">
        <f>IF(N265="nulová",J265,0)</f>
        <v>0</v>
      </c>
      <c r="BJ265" s="15" t="s">
        <v>87</v>
      </c>
      <c r="BK265" s="198">
        <f>ROUND(I265*H265,2)</f>
        <v>0</v>
      </c>
      <c r="BL265" s="15" t="s">
        <v>359</v>
      </c>
      <c r="BM265" s="197" t="s">
        <v>626</v>
      </c>
    </row>
    <row r="266" s="2" customFormat="1" ht="37.8" customHeight="1">
      <c r="A266" s="34"/>
      <c r="B266" s="184"/>
      <c r="C266" s="199" t="s">
        <v>627</v>
      </c>
      <c r="D266" s="199" t="s">
        <v>199</v>
      </c>
      <c r="E266" s="200" t="s">
        <v>584</v>
      </c>
      <c r="F266" s="201" t="s">
        <v>585</v>
      </c>
      <c r="G266" s="202" t="s">
        <v>298</v>
      </c>
      <c r="H266" s="203">
        <v>32.340000000000003</v>
      </c>
      <c r="I266" s="204"/>
      <c r="J266" s="205">
        <f>ROUND(I266*H266,2)</f>
        <v>0</v>
      </c>
      <c r="K266" s="206"/>
      <c r="L266" s="207"/>
      <c r="M266" s="208" t="s">
        <v>1</v>
      </c>
      <c r="N266" s="209" t="s">
        <v>40</v>
      </c>
      <c r="O266" s="78"/>
      <c r="P266" s="195">
        <f>O266*H266</f>
        <v>0</v>
      </c>
      <c r="Q266" s="195">
        <v>0.00010000000000000001</v>
      </c>
      <c r="R266" s="195">
        <f>Q266*H266</f>
        <v>0.0032340000000000003</v>
      </c>
      <c r="S266" s="195">
        <v>0</v>
      </c>
      <c r="T266" s="196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97" t="s">
        <v>291</v>
      </c>
      <c r="AT266" s="197" t="s">
        <v>199</v>
      </c>
      <c r="AU266" s="197" t="s">
        <v>87</v>
      </c>
      <c r="AY266" s="15" t="s">
        <v>164</v>
      </c>
      <c r="BE266" s="198">
        <f>IF(N266="základná",J266,0)</f>
        <v>0</v>
      </c>
      <c r="BF266" s="198">
        <f>IF(N266="znížená",J266,0)</f>
        <v>0</v>
      </c>
      <c r="BG266" s="198">
        <f>IF(N266="zákl. prenesená",J266,0)</f>
        <v>0</v>
      </c>
      <c r="BH266" s="198">
        <f>IF(N266="zníž. prenesená",J266,0)</f>
        <v>0</v>
      </c>
      <c r="BI266" s="198">
        <f>IF(N266="nulová",J266,0)</f>
        <v>0</v>
      </c>
      <c r="BJ266" s="15" t="s">
        <v>87</v>
      </c>
      <c r="BK266" s="198">
        <f>ROUND(I266*H266,2)</f>
        <v>0</v>
      </c>
      <c r="BL266" s="15" t="s">
        <v>359</v>
      </c>
      <c r="BM266" s="197" t="s">
        <v>628</v>
      </c>
    </row>
    <row r="267" s="2" customFormat="1" ht="37.8" customHeight="1">
      <c r="A267" s="34"/>
      <c r="B267" s="184"/>
      <c r="C267" s="199" t="s">
        <v>629</v>
      </c>
      <c r="D267" s="199" t="s">
        <v>199</v>
      </c>
      <c r="E267" s="200" t="s">
        <v>588</v>
      </c>
      <c r="F267" s="201" t="s">
        <v>589</v>
      </c>
      <c r="G267" s="202" t="s">
        <v>298</v>
      </c>
      <c r="H267" s="203">
        <v>32.340000000000003</v>
      </c>
      <c r="I267" s="204"/>
      <c r="J267" s="205">
        <f>ROUND(I267*H267,2)</f>
        <v>0</v>
      </c>
      <c r="K267" s="206"/>
      <c r="L267" s="207"/>
      <c r="M267" s="208" t="s">
        <v>1</v>
      </c>
      <c r="N267" s="209" t="s">
        <v>40</v>
      </c>
      <c r="O267" s="78"/>
      <c r="P267" s="195">
        <f>O267*H267</f>
        <v>0</v>
      </c>
      <c r="Q267" s="195">
        <v>0.00010000000000000001</v>
      </c>
      <c r="R267" s="195">
        <f>Q267*H267</f>
        <v>0.0032340000000000003</v>
      </c>
      <c r="S267" s="195">
        <v>0</v>
      </c>
      <c r="T267" s="196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97" t="s">
        <v>291</v>
      </c>
      <c r="AT267" s="197" t="s">
        <v>199</v>
      </c>
      <c r="AU267" s="197" t="s">
        <v>87</v>
      </c>
      <c r="AY267" s="15" t="s">
        <v>164</v>
      </c>
      <c r="BE267" s="198">
        <f>IF(N267="základná",J267,0)</f>
        <v>0</v>
      </c>
      <c r="BF267" s="198">
        <f>IF(N267="znížená",J267,0)</f>
        <v>0</v>
      </c>
      <c r="BG267" s="198">
        <f>IF(N267="zákl. prenesená",J267,0)</f>
        <v>0</v>
      </c>
      <c r="BH267" s="198">
        <f>IF(N267="zníž. prenesená",J267,0)</f>
        <v>0</v>
      </c>
      <c r="BI267" s="198">
        <f>IF(N267="nulová",J267,0)</f>
        <v>0</v>
      </c>
      <c r="BJ267" s="15" t="s">
        <v>87</v>
      </c>
      <c r="BK267" s="198">
        <f>ROUND(I267*H267,2)</f>
        <v>0</v>
      </c>
      <c r="BL267" s="15" t="s">
        <v>359</v>
      </c>
      <c r="BM267" s="197" t="s">
        <v>630</v>
      </c>
    </row>
    <row r="268" s="2" customFormat="1" ht="16.5" customHeight="1">
      <c r="A268" s="34"/>
      <c r="B268" s="184"/>
      <c r="C268" s="199" t="s">
        <v>631</v>
      </c>
      <c r="D268" s="199" t="s">
        <v>199</v>
      </c>
      <c r="E268" s="200" t="s">
        <v>632</v>
      </c>
      <c r="F268" s="201" t="s">
        <v>633</v>
      </c>
      <c r="G268" s="202" t="s">
        <v>307</v>
      </c>
      <c r="H268" s="203">
        <v>3</v>
      </c>
      <c r="I268" s="204"/>
      <c r="J268" s="205">
        <f>ROUND(I268*H268,2)</f>
        <v>0</v>
      </c>
      <c r="K268" s="206"/>
      <c r="L268" s="207"/>
      <c r="M268" s="208" t="s">
        <v>1</v>
      </c>
      <c r="N268" s="209" t="s">
        <v>40</v>
      </c>
      <c r="O268" s="78"/>
      <c r="P268" s="195">
        <f>O268*H268</f>
        <v>0</v>
      </c>
      <c r="Q268" s="195">
        <v>0</v>
      </c>
      <c r="R268" s="195">
        <f>Q268*H268</f>
        <v>0</v>
      </c>
      <c r="S268" s="195">
        <v>0</v>
      </c>
      <c r="T268" s="196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97" t="s">
        <v>291</v>
      </c>
      <c r="AT268" s="197" t="s">
        <v>199</v>
      </c>
      <c r="AU268" s="197" t="s">
        <v>87</v>
      </c>
      <c r="AY268" s="15" t="s">
        <v>164</v>
      </c>
      <c r="BE268" s="198">
        <f>IF(N268="základná",J268,0)</f>
        <v>0</v>
      </c>
      <c r="BF268" s="198">
        <f>IF(N268="znížená",J268,0)</f>
        <v>0</v>
      </c>
      <c r="BG268" s="198">
        <f>IF(N268="zákl. prenesená",J268,0)</f>
        <v>0</v>
      </c>
      <c r="BH268" s="198">
        <f>IF(N268="zníž. prenesená",J268,0)</f>
        <v>0</v>
      </c>
      <c r="BI268" s="198">
        <f>IF(N268="nulová",J268,0)</f>
        <v>0</v>
      </c>
      <c r="BJ268" s="15" t="s">
        <v>87</v>
      </c>
      <c r="BK268" s="198">
        <f>ROUND(I268*H268,2)</f>
        <v>0</v>
      </c>
      <c r="BL268" s="15" t="s">
        <v>359</v>
      </c>
      <c r="BM268" s="197" t="s">
        <v>634</v>
      </c>
    </row>
    <row r="269" s="2" customFormat="1" ht="16.5" customHeight="1">
      <c r="A269" s="34"/>
      <c r="B269" s="184"/>
      <c r="C269" s="199" t="s">
        <v>635</v>
      </c>
      <c r="D269" s="199" t="s">
        <v>199</v>
      </c>
      <c r="E269" s="200" t="s">
        <v>636</v>
      </c>
      <c r="F269" s="201" t="s">
        <v>637</v>
      </c>
      <c r="G269" s="202" t="s">
        <v>307</v>
      </c>
      <c r="H269" s="203">
        <v>1</v>
      </c>
      <c r="I269" s="204"/>
      <c r="J269" s="205">
        <f>ROUND(I269*H269,2)</f>
        <v>0</v>
      </c>
      <c r="K269" s="206"/>
      <c r="L269" s="207"/>
      <c r="M269" s="208" t="s">
        <v>1</v>
      </c>
      <c r="N269" s="209" t="s">
        <v>40</v>
      </c>
      <c r="O269" s="78"/>
      <c r="P269" s="195">
        <f>O269*H269</f>
        <v>0</v>
      </c>
      <c r="Q269" s="195">
        <v>0</v>
      </c>
      <c r="R269" s="195">
        <f>Q269*H269</f>
        <v>0</v>
      </c>
      <c r="S269" s="195">
        <v>0</v>
      </c>
      <c r="T269" s="196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97" t="s">
        <v>291</v>
      </c>
      <c r="AT269" s="197" t="s">
        <v>199</v>
      </c>
      <c r="AU269" s="197" t="s">
        <v>87</v>
      </c>
      <c r="AY269" s="15" t="s">
        <v>164</v>
      </c>
      <c r="BE269" s="198">
        <f>IF(N269="základná",J269,0)</f>
        <v>0</v>
      </c>
      <c r="BF269" s="198">
        <f>IF(N269="znížená",J269,0)</f>
        <v>0</v>
      </c>
      <c r="BG269" s="198">
        <f>IF(N269="zákl. prenesená",J269,0)</f>
        <v>0</v>
      </c>
      <c r="BH269" s="198">
        <f>IF(N269="zníž. prenesená",J269,0)</f>
        <v>0</v>
      </c>
      <c r="BI269" s="198">
        <f>IF(N269="nulová",J269,0)</f>
        <v>0</v>
      </c>
      <c r="BJ269" s="15" t="s">
        <v>87</v>
      </c>
      <c r="BK269" s="198">
        <f>ROUND(I269*H269,2)</f>
        <v>0</v>
      </c>
      <c r="BL269" s="15" t="s">
        <v>359</v>
      </c>
      <c r="BM269" s="197" t="s">
        <v>638</v>
      </c>
    </row>
    <row r="270" s="2" customFormat="1" ht="33" customHeight="1">
      <c r="A270" s="34"/>
      <c r="B270" s="184"/>
      <c r="C270" s="185" t="s">
        <v>639</v>
      </c>
      <c r="D270" s="185" t="s">
        <v>166</v>
      </c>
      <c r="E270" s="186" t="s">
        <v>640</v>
      </c>
      <c r="F270" s="187" t="s">
        <v>641</v>
      </c>
      <c r="G270" s="188" t="s">
        <v>307</v>
      </c>
      <c r="H270" s="189">
        <v>13</v>
      </c>
      <c r="I270" s="190"/>
      <c r="J270" s="191">
        <f>ROUND(I270*H270,2)</f>
        <v>0</v>
      </c>
      <c r="K270" s="192"/>
      <c r="L270" s="35"/>
      <c r="M270" s="193" t="s">
        <v>1</v>
      </c>
      <c r="N270" s="194" t="s">
        <v>40</v>
      </c>
      <c r="O270" s="78"/>
      <c r="P270" s="195">
        <f>O270*H270</f>
        <v>0</v>
      </c>
      <c r="Q270" s="195">
        <v>0</v>
      </c>
      <c r="R270" s="195">
        <f>Q270*H270</f>
        <v>0</v>
      </c>
      <c r="S270" s="195">
        <v>0</v>
      </c>
      <c r="T270" s="196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97" t="s">
        <v>359</v>
      </c>
      <c r="AT270" s="197" t="s">
        <v>166</v>
      </c>
      <c r="AU270" s="197" t="s">
        <v>87</v>
      </c>
      <c r="AY270" s="15" t="s">
        <v>164</v>
      </c>
      <c r="BE270" s="198">
        <f>IF(N270="základná",J270,0)</f>
        <v>0</v>
      </c>
      <c r="BF270" s="198">
        <f>IF(N270="znížená",J270,0)</f>
        <v>0</v>
      </c>
      <c r="BG270" s="198">
        <f>IF(N270="zákl. prenesená",J270,0)</f>
        <v>0</v>
      </c>
      <c r="BH270" s="198">
        <f>IF(N270="zníž. prenesená",J270,0)</f>
        <v>0</v>
      </c>
      <c r="BI270" s="198">
        <f>IF(N270="nulová",J270,0)</f>
        <v>0</v>
      </c>
      <c r="BJ270" s="15" t="s">
        <v>87</v>
      </c>
      <c r="BK270" s="198">
        <f>ROUND(I270*H270,2)</f>
        <v>0</v>
      </c>
      <c r="BL270" s="15" t="s">
        <v>359</v>
      </c>
      <c r="BM270" s="197" t="s">
        <v>642</v>
      </c>
    </row>
    <row r="271" s="2" customFormat="1" ht="24.15" customHeight="1">
      <c r="A271" s="34"/>
      <c r="B271" s="184"/>
      <c r="C271" s="199" t="s">
        <v>643</v>
      </c>
      <c r="D271" s="199" t="s">
        <v>199</v>
      </c>
      <c r="E271" s="200" t="s">
        <v>644</v>
      </c>
      <c r="F271" s="201" t="s">
        <v>645</v>
      </c>
      <c r="G271" s="202" t="s">
        <v>307</v>
      </c>
      <c r="H271" s="203">
        <v>13</v>
      </c>
      <c r="I271" s="204"/>
      <c r="J271" s="205">
        <f>ROUND(I271*H271,2)</f>
        <v>0</v>
      </c>
      <c r="K271" s="206"/>
      <c r="L271" s="207"/>
      <c r="M271" s="208" t="s">
        <v>1</v>
      </c>
      <c r="N271" s="209" t="s">
        <v>40</v>
      </c>
      <c r="O271" s="78"/>
      <c r="P271" s="195">
        <f>O271*H271</f>
        <v>0</v>
      </c>
      <c r="Q271" s="195">
        <v>0.001</v>
      </c>
      <c r="R271" s="195">
        <f>Q271*H271</f>
        <v>0.013000000000000001</v>
      </c>
      <c r="S271" s="195">
        <v>0</v>
      </c>
      <c r="T271" s="196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97" t="s">
        <v>291</v>
      </c>
      <c r="AT271" s="197" t="s">
        <v>199</v>
      </c>
      <c r="AU271" s="197" t="s">
        <v>87</v>
      </c>
      <c r="AY271" s="15" t="s">
        <v>164</v>
      </c>
      <c r="BE271" s="198">
        <f>IF(N271="základná",J271,0)</f>
        <v>0</v>
      </c>
      <c r="BF271" s="198">
        <f>IF(N271="znížená",J271,0)</f>
        <v>0</v>
      </c>
      <c r="BG271" s="198">
        <f>IF(N271="zákl. prenesená",J271,0)</f>
        <v>0</v>
      </c>
      <c r="BH271" s="198">
        <f>IF(N271="zníž. prenesená",J271,0)</f>
        <v>0</v>
      </c>
      <c r="BI271" s="198">
        <f>IF(N271="nulová",J271,0)</f>
        <v>0</v>
      </c>
      <c r="BJ271" s="15" t="s">
        <v>87</v>
      </c>
      <c r="BK271" s="198">
        <f>ROUND(I271*H271,2)</f>
        <v>0</v>
      </c>
      <c r="BL271" s="15" t="s">
        <v>359</v>
      </c>
      <c r="BM271" s="197" t="s">
        <v>646</v>
      </c>
    </row>
    <row r="272" s="2" customFormat="1" ht="24.15" customHeight="1">
      <c r="A272" s="34"/>
      <c r="B272" s="184"/>
      <c r="C272" s="199" t="s">
        <v>647</v>
      </c>
      <c r="D272" s="199" t="s">
        <v>199</v>
      </c>
      <c r="E272" s="200" t="s">
        <v>648</v>
      </c>
      <c r="F272" s="201" t="s">
        <v>649</v>
      </c>
      <c r="G272" s="202" t="s">
        <v>307</v>
      </c>
      <c r="H272" s="203">
        <v>13</v>
      </c>
      <c r="I272" s="204"/>
      <c r="J272" s="205">
        <f>ROUND(I272*H272,2)</f>
        <v>0</v>
      </c>
      <c r="K272" s="206"/>
      <c r="L272" s="207"/>
      <c r="M272" s="208" t="s">
        <v>1</v>
      </c>
      <c r="N272" s="209" t="s">
        <v>40</v>
      </c>
      <c r="O272" s="78"/>
      <c r="P272" s="195">
        <f>O272*H272</f>
        <v>0</v>
      </c>
      <c r="Q272" s="195">
        <v>0.025000000000000001</v>
      </c>
      <c r="R272" s="195">
        <f>Q272*H272</f>
        <v>0.32500000000000001</v>
      </c>
      <c r="S272" s="195">
        <v>0</v>
      </c>
      <c r="T272" s="196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97" t="s">
        <v>291</v>
      </c>
      <c r="AT272" s="197" t="s">
        <v>199</v>
      </c>
      <c r="AU272" s="197" t="s">
        <v>87</v>
      </c>
      <c r="AY272" s="15" t="s">
        <v>164</v>
      </c>
      <c r="BE272" s="198">
        <f>IF(N272="základná",J272,0)</f>
        <v>0</v>
      </c>
      <c r="BF272" s="198">
        <f>IF(N272="znížená",J272,0)</f>
        <v>0</v>
      </c>
      <c r="BG272" s="198">
        <f>IF(N272="zákl. prenesená",J272,0)</f>
        <v>0</v>
      </c>
      <c r="BH272" s="198">
        <f>IF(N272="zníž. prenesená",J272,0)</f>
        <v>0</v>
      </c>
      <c r="BI272" s="198">
        <f>IF(N272="nulová",J272,0)</f>
        <v>0</v>
      </c>
      <c r="BJ272" s="15" t="s">
        <v>87</v>
      </c>
      <c r="BK272" s="198">
        <f>ROUND(I272*H272,2)</f>
        <v>0</v>
      </c>
      <c r="BL272" s="15" t="s">
        <v>359</v>
      </c>
      <c r="BM272" s="197" t="s">
        <v>650</v>
      </c>
    </row>
    <row r="273" s="2" customFormat="1" ht="24.15" customHeight="1">
      <c r="A273" s="34"/>
      <c r="B273" s="184"/>
      <c r="C273" s="185" t="s">
        <v>651</v>
      </c>
      <c r="D273" s="185" t="s">
        <v>166</v>
      </c>
      <c r="E273" s="186" t="s">
        <v>652</v>
      </c>
      <c r="F273" s="187" t="s">
        <v>653</v>
      </c>
      <c r="G273" s="188" t="s">
        <v>428</v>
      </c>
      <c r="H273" s="210"/>
      <c r="I273" s="190"/>
      <c r="J273" s="191">
        <f>ROUND(I273*H273,2)</f>
        <v>0</v>
      </c>
      <c r="K273" s="192"/>
      <c r="L273" s="35"/>
      <c r="M273" s="193" t="s">
        <v>1</v>
      </c>
      <c r="N273" s="194" t="s">
        <v>40</v>
      </c>
      <c r="O273" s="78"/>
      <c r="P273" s="195">
        <f>O273*H273</f>
        <v>0</v>
      </c>
      <c r="Q273" s="195">
        <v>0</v>
      </c>
      <c r="R273" s="195">
        <f>Q273*H273</f>
        <v>0</v>
      </c>
      <c r="S273" s="195">
        <v>0</v>
      </c>
      <c r="T273" s="196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97" t="s">
        <v>359</v>
      </c>
      <c r="AT273" s="197" t="s">
        <v>166</v>
      </c>
      <c r="AU273" s="197" t="s">
        <v>87</v>
      </c>
      <c r="AY273" s="15" t="s">
        <v>164</v>
      </c>
      <c r="BE273" s="198">
        <f>IF(N273="základná",J273,0)</f>
        <v>0</v>
      </c>
      <c r="BF273" s="198">
        <f>IF(N273="znížená",J273,0)</f>
        <v>0</v>
      </c>
      <c r="BG273" s="198">
        <f>IF(N273="zákl. prenesená",J273,0)</f>
        <v>0</v>
      </c>
      <c r="BH273" s="198">
        <f>IF(N273="zníž. prenesená",J273,0)</f>
        <v>0</v>
      </c>
      <c r="BI273" s="198">
        <f>IF(N273="nulová",J273,0)</f>
        <v>0</v>
      </c>
      <c r="BJ273" s="15" t="s">
        <v>87</v>
      </c>
      <c r="BK273" s="198">
        <f>ROUND(I273*H273,2)</f>
        <v>0</v>
      </c>
      <c r="BL273" s="15" t="s">
        <v>359</v>
      </c>
      <c r="BM273" s="197" t="s">
        <v>654</v>
      </c>
    </row>
    <row r="274" s="12" customFormat="1" ht="22.8" customHeight="1">
      <c r="A274" s="12"/>
      <c r="B274" s="171"/>
      <c r="C274" s="12"/>
      <c r="D274" s="172" t="s">
        <v>73</v>
      </c>
      <c r="E274" s="182" t="s">
        <v>655</v>
      </c>
      <c r="F274" s="182" t="s">
        <v>656</v>
      </c>
      <c r="G274" s="12"/>
      <c r="H274" s="12"/>
      <c r="I274" s="174"/>
      <c r="J274" s="183">
        <f>BK274</f>
        <v>0</v>
      </c>
      <c r="K274" s="12"/>
      <c r="L274" s="171"/>
      <c r="M274" s="176"/>
      <c r="N274" s="177"/>
      <c r="O274" s="177"/>
      <c r="P274" s="178">
        <f>SUM(P275:P278)</f>
        <v>0</v>
      </c>
      <c r="Q274" s="177"/>
      <c r="R274" s="178">
        <f>SUM(R275:R278)</f>
        <v>0.056112000000000002</v>
      </c>
      <c r="S274" s="177"/>
      <c r="T274" s="179">
        <f>SUM(T275:T278)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172" t="s">
        <v>87</v>
      </c>
      <c r="AT274" s="180" t="s">
        <v>73</v>
      </c>
      <c r="AU274" s="180" t="s">
        <v>81</v>
      </c>
      <c r="AY274" s="172" t="s">
        <v>164</v>
      </c>
      <c r="BK274" s="181">
        <f>SUM(BK275:BK278)</f>
        <v>0</v>
      </c>
    </row>
    <row r="275" s="2" customFormat="1" ht="16.5" customHeight="1">
      <c r="A275" s="34"/>
      <c r="B275" s="184"/>
      <c r="C275" s="185" t="s">
        <v>657</v>
      </c>
      <c r="D275" s="185" t="s">
        <v>166</v>
      </c>
      <c r="E275" s="186" t="s">
        <v>658</v>
      </c>
      <c r="F275" s="187" t="s">
        <v>659</v>
      </c>
      <c r="G275" s="188" t="s">
        <v>307</v>
      </c>
      <c r="H275" s="189">
        <v>1</v>
      </c>
      <c r="I275" s="190"/>
      <c r="J275" s="191">
        <f>ROUND(I275*H275,2)</f>
        <v>0</v>
      </c>
      <c r="K275" s="192"/>
      <c r="L275" s="35"/>
      <c r="M275" s="193" t="s">
        <v>1</v>
      </c>
      <c r="N275" s="194" t="s">
        <v>40</v>
      </c>
      <c r="O275" s="78"/>
      <c r="P275" s="195">
        <f>O275*H275</f>
        <v>0</v>
      </c>
      <c r="Q275" s="195">
        <v>0</v>
      </c>
      <c r="R275" s="195">
        <f>Q275*H275</f>
        <v>0</v>
      </c>
      <c r="S275" s="195">
        <v>0</v>
      </c>
      <c r="T275" s="196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97" t="s">
        <v>359</v>
      </c>
      <c r="AT275" s="197" t="s">
        <v>166</v>
      </c>
      <c r="AU275" s="197" t="s">
        <v>87</v>
      </c>
      <c r="AY275" s="15" t="s">
        <v>164</v>
      </c>
      <c r="BE275" s="198">
        <f>IF(N275="základná",J275,0)</f>
        <v>0</v>
      </c>
      <c r="BF275" s="198">
        <f>IF(N275="znížená",J275,0)</f>
        <v>0</v>
      </c>
      <c r="BG275" s="198">
        <f>IF(N275="zákl. prenesená",J275,0)</f>
        <v>0</v>
      </c>
      <c r="BH275" s="198">
        <f>IF(N275="zníž. prenesená",J275,0)</f>
        <v>0</v>
      </c>
      <c r="BI275" s="198">
        <f>IF(N275="nulová",J275,0)</f>
        <v>0</v>
      </c>
      <c r="BJ275" s="15" t="s">
        <v>87</v>
      </c>
      <c r="BK275" s="198">
        <f>ROUND(I275*H275,2)</f>
        <v>0</v>
      </c>
      <c r="BL275" s="15" t="s">
        <v>359</v>
      </c>
      <c r="BM275" s="197" t="s">
        <v>660</v>
      </c>
    </row>
    <row r="276" s="2" customFormat="1" ht="24.15" customHeight="1">
      <c r="A276" s="34"/>
      <c r="B276" s="184"/>
      <c r="C276" s="185" t="s">
        <v>661</v>
      </c>
      <c r="D276" s="185" t="s">
        <v>166</v>
      </c>
      <c r="E276" s="186" t="s">
        <v>662</v>
      </c>
      <c r="F276" s="187" t="s">
        <v>663</v>
      </c>
      <c r="G276" s="188" t="s">
        <v>298</v>
      </c>
      <c r="H276" s="189">
        <v>8.3499999999999996</v>
      </c>
      <c r="I276" s="190"/>
      <c r="J276" s="191">
        <f>ROUND(I276*H276,2)</f>
        <v>0</v>
      </c>
      <c r="K276" s="192"/>
      <c r="L276" s="35"/>
      <c r="M276" s="193" t="s">
        <v>1</v>
      </c>
      <c r="N276" s="194" t="s">
        <v>40</v>
      </c>
      <c r="O276" s="78"/>
      <c r="P276" s="195">
        <f>O276*H276</f>
        <v>0</v>
      </c>
      <c r="Q276" s="195">
        <v>0.00172</v>
      </c>
      <c r="R276" s="195">
        <f>Q276*H276</f>
        <v>0.014362</v>
      </c>
      <c r="S276" s="195">
        <v>0</v>
      </c>
      <c r="T276" s="196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97" t="s">
        <v>359</v>
      </c>
      <c r="AT276" s="197" t="s">
        <v>166</v>
      </c>
      <c r="AU276" s="197" t="s">
        <v>87</v>
      </c>
      <c r="AY276" s="15" t="s">
        <v>164</v>
      </c>
      <c r="BE276" s="198">
        <f>IF(N276="základná",J276,0)</f>
        <v>0</v>
      </c>
      <c r="BF276" s="198">
        <f>IF(N276="znížená",J276,0)</f>
        <v>0</v>
      </c>
      <c r="BG276" s="198">
        <f>IF(N276="zákl. prenesená",J276,0)</f>
        <v>0</v>
      </c>
      <c r="BH276" s="198">
        <f>IF(N276="zníž. prenesená",J276,0)</f>
        <v>0</v>
      </c>
      <c r="BI276" s="198">
        <f>IF(N276="nulová",J276,0)</f>
        <v>0</v>
      </c>
      <c r="BJ276" s="15" t="s">
        <v>87</v>
      </c>
      <c r="BK276" s="198">
        <f>ROUND(I276*H276,2)</f>
        <v>0</v>
      </c>
      <c r="BL276" s="15" t="s">
        <v>359</v>
      </c>
      <c r="BM276" s="197" t="s">
        <v>664</v>
      </c>
    </row>
    <row r="277" s="2" customFormat="1" ht="37.8" customHeight="1">
      <c r="A277" s="34"/>
      <c r="B277" s="184"/>
      <c r="C277" s="199" t="s">
        <v>665</v>
      </c>
      <c r="D277" s="199" t="s">
        <v>199</v>
      </c>
      <c r="E277" s="200" t="s">
        <v>666</v>
      </c>
      <c r="F277" s="201" t="s">
        <v>667</v>
      </c>
      <c r="G277" s="202" t="s">
        <v>298</v>
      </c>
      <c r="H277" s="203">
        <v>8.3499999999999996</v>
      </c>
      <c r="I277" s="204"/>
      <c r="J277" s="205">
        <f>ROUND(I277*H277,2)</f>
        <v>0</v>
      </c>
      <c r="K277" s="206"/>
      <c r="L277" s="207"/>
      <c r="M277" s="208" t="s">
        <v>1</v>
      </c>
      <c r="N277" s="209" t="s">
        <v>40</v>
      </c>
      <c r="O277" s="78"/>
      <c r="P277" s="195">
        <f>O277*H277</f>
        <v>0</v>
      </c>
      <c r="Q277" s="195">
        <v>0.0050000000000000001</v>
      </c>
      <c r="R277" s="195">
        <f>Q277*H277</f>
        <v>0.041750000000000002</v>
      </c>
      <c r="S277" s="195">
        <v>0</v>
      </c>
      <c r="T277" s="196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97" t="s">
        <v>291</v>
      </c>
      <c r="AT277" s="197" t="s">
        <v>199</v>
      </c>
      <c r="AU277" s="197" t="s">
        <v>87</v>
      </c>
      <c r="AY277" s="15" t="s">
        <v>164</v>
      </c>
      <c r="BE277" s="198">
        <f>IF(N277="základná",J277,0)</f>
        <v>0</v>
      </c>
      <c r="BF277" s="198">
        <f>IF(N277="znížená",J277,0)</f>
        <v>0</v>
      </c>
      <c r="BG277" s="198">
        <f>IF(N277="zákl. prenesená",J277,0)</f>
        <v>0</v>
      </c>
      <c r="BH277" s="198">
        <f>IF(N277="zníž. prenesená",J277,0)</f>
        <v>0</v>
      </c>
      <c r="BI277" s="198">
        <f>IF(N277="nulová",J277,0)</f>
        <v>0</v>
      </c>
      <c r="BJ277" s="15" t="s">
        <v>87</v>
      </c>
      <c r="BK277" s="198">
        <f>ROUND(I277*H277,2)</f>
        <v>0</v>
      </c>
      <c r="BL277" s="15" t="s">
        <v>359</v>
      </c>
      <c r="BM277" s="197" t="s">
        <v>668</v>
      </c>
    </row>
    <row r="278" s="2" customFormat="1" ht="24.15" customHeight="1">
      <c r="A278" s="34"/>
      <c r="B278" s="184"/>
      <c r="C278" s="185" t="s">
        <v>669</v>
      </c>
      <c r="D278" s="185" t="s">
        <v>166</v>
      </c>
      <c r="E278" s="186" t="s">
        <v>670</v>
      </c>
      <c r="F278" s="187" t="s">
        <v>671</v>
      </c>
      <c r="G278" s="188" t="s">
        <v>428</v>
      </c>
      <c r="H278" s="210"/>
      <c r="I278" s="190"/>
      <c r="J278" s="191">
        <f>ROUND(I278*H278,2)</f>
        <v>0</v>
      </c>
      <c r="K278" s="192"/>
      <c r="L278" s="35"/>
      <c r="M278" s="193" t="s">
        <v>1</v>
      </c>
      <c r="N278" s="194" t="s">
        <v>40</v>
      </c>
      <c r="O278" s="78"/>
      <c r="P278" s="195">
        <f>O278*H278</f>
        <v>0</v>
      </c>
      <c r="Q278" s="195">
        <v>0</v>
      </c>
      <c r="R278" s="195">
        <f>Q278*H278</f>
        <v>0</v>
      </c>
      <c r="S278" s="195">
        <v>0</v>
      </c>
      <c r="T278" s="196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97" t="s">
        <v>359</v>
      </c>
      <c r="AT278" s="197" t="s">
        <v>166</v>
      </c>
      <c r="AU278" s="197" t="s">
        <v>87</v>
      </c>
      <c r="AY278" s="15" t="s">
        <v>164</v>
      </c>
      <c r="BE278" s="198">
        <f>IF(N278="základná",J278,0)</f>
        <v>0</v>
      </c>
      <c r="BF278" s="198">
        <f>IF(N278="znížená",J278,0)</f>
        <v>0</v>
      </c>
      <c r="BG278" s="198">
        <f>IF(N278="zákl. prenesená",J278,0)</f>
        <v>0</v>
      </c>
      <c r="BH278" s="198">
        <f>IF(N278="zníž. prenesená",J278,0)</f>
        <v>0</v>
      </c>
      <c r="BI278" s="198">
        <f>IF(N278="nulová",J278,0)</f>
        <v>0</v>
      </c>
      <c r="BJ278" s="15" t="s">
        <v>87</v>
      </c>
      <c r="BK278" s="198">
        <f>ROUND(I278*H278,2)</f>
        <v>0</v>
      </c>
      <c r="BL278" s="15" t="s">
        <v>359</v>
      </c>
      <c r="BM278" s="197" t="s">
        <v>672</v>
      </c>
    </row>
    <row r="279" s="12" customFormat="1" ht="22.8" customHeight="1">
      <c r="A279" s="12"/>
      <c r="B279" s="171"/>
      <c r="C279" s="12"/>
      <c r="D279" s="172" t="s">
        <v>73</v>
      </c>
      <c r="E279" s="182" t="s">
        <v>673</v>
      </c>
      <c r="F279" s="182" t="s">
        <v>674</v>
      </c>
      <c r="G279" s="12"/>
      <c r="H279" s="12"/>
      <c r="I279" s="174"/>
      <c r="J279" s="183">
        <f>BK279</f>
        <v>0</v>
      </c>
      <c r="K279" s="12"/>
      <c r="L279" s="171"/>
      <c r="M279" s="176"/>
      <c r="N279" s="177"/>
      <c r="O279" s="177"/>
      <c r="P279" s="178">
        <f>SUM(P280:P284)</f>
        <v>0</v>
      </c>
      <c r="Q279" s="177"/>
      <c r="R279" s="178">
        <f>SUM(R280:R284)</f>
        <v>1.085286</v>
      </c>
      <c r="S279" s="177"/>
      <c r="T279" s="179">
        <f>SUM(T280:T284)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172" t="s">
        <v>87</v>
      </c>
      <c r="AT279" s="180" t="s">
        <v>73</v>
      </c>
      <c r="AU279" s="180" t="s">
        <v>81</v>
      </c>
      <c r="AY279" s="172" t="s">
        <v>164</v>
      </c>
      <c r="BK279" s="181">
        <f>SUM(BK280:BK284)</f>
        <v>0</v>
      </c>
    </row>
    <row r="280" s="2" customFormat="1" ht="24.15" customHeight="1">
      <c r="A280" s="34"/>
      <c r="B280" s="184"/>
      <c r="C280" s="185" t="s">
        <v>675</v>
      </c>
      <c r="D280" s="185" t="s">
        <v>166</v>
      </c>
      <c r="E280" s="186" t="s">
        <v>676</v>
      </c>
      <c r="F280" s="187" t="s">
        <v>677</v>
      </c>
      <c r="G280" s="188" t="s">
        <v>207</v>
      </c>
      <c r="H280" s="189">
        <v>33.240000000000002</v>
      </c>
      <c r="I280" s="190"/>
      <c r="J280" s="191">
        <f>ROUND(I280*H280,2)</f>
        <v>0</v>
      </c>
      <c r="K280" s="192"/>
      <c r="L280" s="35"/>
      <c r="M280" s="193" t="s">
        <v>1</v>
      </c>
      <c r="N280" s="194" t="s">
        <v>40</v>
      </c>
      <c r="O280" s="78"/>
      <c r="P280" s="195">
        <f>O280*H280</f>
        <v>0</v>
      </c>
      <c r="Q280" s="195">
        <v>0.0038500000000000001</v>
      </c>
      <c r="R280" s="195">
        <f>Q280*H280</f>
        <v>0.127974</v>
      </c>
      <c r="S280" s="195">
        <v>0</v>
      </c>
      <c r="T280" s="196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97" t="s">
        <v>359</v>
      </c>
      <c r="AT280" s="197" t="s">
        <v>166</v>
      </c>
      <c r="AU280" s="197" t="s">
        <v>87</v>
      </c>
      <c r="AY280" s="15" t="s">
        <v>164</v>
      </c>
      <c r="BE280" s="198">
        <f>IF(N280="základná",J280,0)</f>
        <v>0</v>
      </c>
      <c r="BF280" s="198">
        <f>IF(N280="znížená",J280,0)</f>
        <v>0</v>
      </c>
      <c r="BG280" s="198">
        <f>IF(N280="zákl. prenesená",J280,0)</f>
        <v>0</v>
      </c>
      <c r="BH280" s="198">
        <f>IF(N280="zníž. prenesená",J280,0)</f>
        <v>0</v>
      </c>
      <c r="BI280" s="198">
        <f>IF(N280="nulová",J280,0)</f>
        <v>0</v>
      </c>
      <c r="BJ280" s="15" t="s">
        <v>87</v>
      </c>
      <c r="BK280" s="198">
        <f>ROUND(I280*H280,2)</f>
        <v>0</v>
      </c>
      <c r="BL280" s="15" t="s">
        <v>359</v>
      </c>
      <c r="BM280" s="197" t="s">
        <v>678</v>
      </c>
    </row>
    <row r="281" s="2" customFormat="1" ht="24.15" customHeight="1">
      <c r="A281" s="34"/>
      <c r="B281" s="184"/>
      <c r="C281" s="199" t="s">
        <v>679</v>
      </c>
      <c r="D281" s="199" t="s">
        <v>199</v>
      </c>
      <c r="E281" s="200" t="s">
        <v>680</v>
      </c>
      <c r="F281" s="201" t="s">
        <v>681</v>
      </c>
      <c r="G281" s="202" t="s">
        <v>207</v>
      </c>
      <c r="H281" s="203">
        <v>34.902000000000001</v>
      </c>
      <c r="I281" s="204"/>
      <c r="J281" s="205">
        <f>ROUND(I281*H281,2)</f>
        <v>0</v>
      </c>
      <c r="K281" s="206"/>
      <c r="L281" s="207"/>
      <c r="M281" s="208" t="s">
        <v>1</v>
      </c>
      <c r="N281" s="209" t="s">
        <v>40</v>
      </c>
      <c r="O281" s="78"/>
      <c r="P281" s="195">
        <f>O281*H281</f>
        <v>0</v>
      </c>
      <c r="Q281" s="195">
        <v>0.024</v>
      </c>
      <c r="R281" s="195">
        <f>Q281*H281</f>
        <v>0.83764800000000006</v>
      </c>
      <c r="S281" s="195">
        <v>0</v>
      </c>
      <c r="T281" s="196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97" t="s">
        <v>291</v>
      </c>
      <c r="AT281" s="197" t="s">
        <v>199</v>
      </c>
      <c r="AU281" s="197" t="s">
        <v>87</v>
      </c>
      <c r="AY281" s="15" t="s">
        <v>164</v>
      </c>
      <c r="BE281" s="198">
        <f>IF(N281="základná",J281,0)</f>
        <v>0</v>
      </c>
      <c r="BF281" s="198">
        <f>IF(N281="znížená",J281,0)</f>
        <v>0</v>
      </c>
      <c r="BG281" s="198">
        <f>IF(N281="zákl. prenesená",J281,0)</f>
        <v>0</v>
      </c>
      <c r="BH281" s="198">
        <f>IF(N281="zníž. prenesená",J281,0)</f>
        <v>0</v>
      </c>
      <c r="BI281" s="198">
        <f>IF(N281="nulová",J281,0)</f>
        <v>0</v>
      </c>
      <c r="BJ281" s="15" t="s">
        <v>87</v>
      </c>
      <c r="BK281" s="198">
        <f>ROUND(I281*H281,2)</f>
        <v>0</v>
      </c>
      <c r="BL281" s="15" t="s">
        <v>359</v>
      </c>
      <c r="BM281" s="197" t="s">
        <v>682</v>
      </c>
    </row>
    <row r="282" s="2" customFormat="1" ht="16.5" customHeight="1">
      <c r="A282" s="34"/>
      <c r="B282" s="184"/>
      <c r="C282" s="199" t="s">
        <v>683</v>
      </c>
      <c r="D282" s="199" t="s">
        <v>199</v>
      </c>
      <c r="E282" s="200" t="s">
        <v>684</v>
      </c>
      <c r="F282" s="201" t="s">
        <v>685</v>
      </c>
      <c r="G282" s="202" t="s">
        <v>686</v>
      </c>
      <c r="H282" s="203">
        <v>16.620000000000001</v>
      </c>
      <c r="I282" s="204"/>
      <c r="J282" s="205">
        <f>ROUND(I282*H282,2)</f>
        <v>0</v>
      </c>
      <c r="K282" s="206"/>
      <c r="L282" s="207"/>
      <c r="M282" s="208" t="s">
        <v>1</v>
      </c>
      <c r="N282" s="209" t="s">
        <v>40</v>
      </c>
      <c r="O282" s="78"/>
      <c r="P282" s="195">
        <f>O282*H282</f>
        <v>0</v>
      </c>
      <c r="Q282" s="195">
        <v>0.001</v>
      </c>
      <c r="R282" s="195">
        <f>Q282*H282</f>
        <v>0.016620000000000003</v>
      </c>
      <c r="S282" s="195">
        <v>0</v>
      </c>
      <c r="T282" s="196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97" t="s">
        <v>291</v>
      </c>
      <c r="AT282" s="197" t="s">
        <v>199</v>
      </c>
      <c r="AU282" s="197" t="s">
        <v>87</v>
      </c>
      <c r="AY282" s="15" t="s">
        <v>164</v>
      </c>
      <c r="BE282" s="198">
        <f>IF(N282="základná",J282,0)</f>
        <v>0</v>
      </c>
      <c r="BF282" s="198">
        <f>IF(N282="znížená",J282,0)</f>
        <v>0</v>
      </c>
      <c r="BG282" s="198">
        <f>IF(N282="zákl. prenesená",J282,0)</f>
        <v>0</v>
      </c>
      <c r="BH282" s="198">
        <f>IF(N282="zníž. prenesená",J282,0)</f>
        <v>0</v>
      </c>
      <c r="BI282" s="198">
        <f>IF(N282="nulová",J282,0)</f>
        <v>0</v>
      </c>
      <c r="BJ282" s="15" t="s">
        <v>87</v>
      </c>
      <c r="BK282" s="198">
        <f>ROUND(I282*H282,2)</f>
        <v>0</v>
      </c>
      <c r="BL282" s="15" t="s">
        <v>359</v>
      </c>
      <c r="BM282" s="197" t="s">
        <v>687</v>
      </c>
    </row>
    <row r="283" s="2" customFormat="1" ht="16.5" customHeight="1">
      <c r="A283" s="34"/>
      <c r="B283" s="184"/>
      <c r="C283" s="199" t="s">
        <v>688</v>
      </c>
      <c r="D283" s="199" t="s">
        <v>199</v>
      </c>
      <c r="E283" s="200" t="s">
        <v>689</v>
      </c>
      <c r="F283" s="201" t="s">
        <v>690</v>
      </c>
      <c r="G283" s="202" t="s">
        <v>686</v>
      </c>
      <c r="H283" s="203">
        <v>103.044</v>
      </c>
      <c r="I283" s="204"/>
      <c r="J283" s="205">
        <f>ROUND(I283*H283,2)</f>
        <v>0</v>
      </c>
      <c r="K283" s="206"/>
      <c r="L283" s="207"/>
      <c r="M283" s="208" t="s">
        <v>1</v>
      </c>
      <c r="N283" s="209" t="s">
        <v>40</v>
      </c>
      <c r="O283" s="78"/>
      <c r="P283" s="195">
        <f>O283*H283</f>
        <v>0</v>
      </c>
      <c r="Q283" s="195">
        <v>0.001</v>
      </c>
      <c r="R283" s="195">
        <f>Q283*H283</f>
        <v>0.103044</v>
      </c>
      <c r="S283" s="195">
        <v>0</v>
      </c>
      <c r="T283" s="196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97" t="s">
        <v>291</v>
      </c>
      <c r="AT283" s="197" t="s">
        <v>199</v>
      </c>
      <c r="AU283" s="197" t="s">
        <v>87</v>
      </c>
      <c r="AY283" s="15" t="s">
        <v>164</v>
      </c>
      <c r="BE283" s="198">
        <f>IF(N283="základná",J283,0)</f>
        <v>0</v>
      </c>
      <c r="BF283" s="198">
        <f>IF(N283="znížená",J283,0)</f>
        <v>0</v>
      </c>
      <c r="BG283" s="198">
        <f>IF(N283="zákl. prenesená",J283,0)</f>
        <v>0</v>
      </c>
      <c r="BH283" s="198">
        <f>IF(N283="zníž. prenesená",J283,0)</f>
        <v>0</v>
      </c>
      <c r="BI283" s="198">
        <f>IF(N283="nulová",J283,0)</f>
        <v>0</v>
      </c>
      <c r="BJ283" s="15" t="s">
        <v>87</v>
      </c>
      <c r="BK283" s="198">
        <f>ROUND(I283*H283,2)</f>
        <v>0</v>
      </c>
      <c r="BL283" s="15" t="s">
        <v>359</v>
      </c>
      <c r="BM283" s="197" t="s">
        <v>691</v>
      </c>
    </row>
    <row r="284" s="2" customFormat="1" ht="24.15" customHeight="1">
      <c r="A284" s="34"/>
      <c r="B284" s="184"/>
      <c r="C284" s="185" t="s">
        <v>692</v>
      </c>
      <c r="D284" s="185" t="s">
        <v>166</v>
      </c>
      <c r="E284" s="186" t="s">
        <v>693</v>
      </c>
      <c r="F284" s="187" t="s">
        <v>694</v>
      </c>
      <c r="G284" s="188" t="s">
        <v>428</v>
      </c>
      <c r="H284" s="210"/>
      <c r="I284" s="190"/>
      <c r="J284" s="191">
        <f>ROUND(I284*H284,2)</f>
        <v>0</v>
      </c>
      <c r="K284" s="192"/>
      <c r="L284" s="35"/>
      <c r="M284" s="193" t="s">
        <v>1</v>
      </c>
      <c r="N284" s="194" t="s">
        <v>40</v>
      </c>
      <c r="O284" s="78"/>
      <c r="P284" s="195">
        <f>O284*H284</f>
        <v>0</v>
      </c>
      <c r="Q284" s="195">
        <v>0</v>
      </c>
      <c r="R284" s="195">
        <f>Q284*H284</f>
        <v>0</v>
      </c>
      <c r="S284" s="195">
        <v>0</v>
      </c>
      <c r="T284" s="196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97" t="s">
        <v>359</v>
      </c>
      <c r="AT284" s="197" t="s">
        <v>166</v>
      </c>
      <c r="AU284" s="197" t="s">
        <v>87</v>
      </c>
      <c r="AY284" s="15" t="s">
        <v>164</v>
      </c>
      <c r="BE284" s="198">
        <f>IF(N284="základná",J284,0)</f>
        <v>0</v>
      </c>
      <c r="BF284" s="198">
        <f>IF(N284="znížená",J284,0)</f>
        <v>0</v>
      </c>
      <c r="BG284" s="198">
        <f>IF(N284="zákl. prenesená",J284,0)</f>
        <v>0</v>
      </c>
      <c r="BH284" s="198">
        <f>IF(N284="zníž. prenesená",J284,0)</f>
        <v>0</v>
      </c>
      <c r="BI284" s="198">
        <f>IF(N284="nulová",J284,0)</f>
        <v>0</v>
      </c>
      <c r="BJ284" s="15" t="s">
        <v>87</v>
      </c>
      <c r="BK284" s="198">
        <f>ROUND(I284*H284,2)</f>
        <v>0</v>
      </c>
      <c r="BL284" s="15" t="s">
        <v>359</v>
      </c>
      <c r="BM284" s="197" t="s">
        <v>695</v>
      </c>
    </row>
    <row r="285" s="12" customFormat="1" ht="22.8" customHeight="1">
      <c r="A285" s="12"/>
      <c r="B285" s="171"/>
      <c r="C285" s="12"/>
      <c r="D285" s="172" t="s">
        <v>73</v>
      </c>
      <c r="E285" s="182" t="s">
        <v>696</v>
      </c>
      <c r="F285" s="182" t="s">
        <v>697</v>
      </c>
      <c r="G285" s="12"/>
      <c r="H285" s="12"/>
      <c r="I285" s="174"/>
      <c r="J285" s="183">
        <f>BK285</f>
        <v>0</v>
      </c>
      <c r="K285" s="12"/>
      <c r="L285" s="171"/>
      <c r="M285" s="176"/>
      <c r="N285" s="177"/>
      <c r="O285" s="177"/>
      <c r="P285" s="178">
        <f>SUM(P286:P291)</f>
        <v>0</v>
      </c>
      <c r="Q285" s="177"/>
      <c r="R285" s="178">
        <f>SUM(R286:R291)</f>
        <v>0.67633419999999989</v>
      </c>
      <c r="S285" s="177"/>
      <c r="T285" s="179">
        <f>SUM(T286:T291)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172" t="s">
        <v>87</v>
      </c>
      <c r="AT285" s="180" t="s">
        <v>73</v>
      </c>
      <c r="AU285" s="180" t="s">
        <v>81</v>
      </c>
      <c r="AY285" s="172" t="s">
        <v>164</v>
      </c>
      <c r="BK285" s="181">
        <f>SUM(BK286:BK291)</f>
        <v>0</v>
      </c>
    </row>
    <row r="286" s="2" customFormat="1" ht="37.8" customHeight="1">
      <c r="A286" s="34"/>
      <c r="B286" s="184"/>
      <c r="C286" s="185" t="s">
        <v>698</v>
      </c>
      <c r="D286" s="185" t="s">
        <v>166</v>
      </c>
      <c r="E286" s="186" t="s">
        <v>699</v>
      </c>
      <c r="F286" s="187" t="s">
        <v>700</v>
      </c>
      <c r="G286" s="188" t="s">
        <v>298</v>
      </c>
      <c r="H286" s="189">
        <v>22.5</v>
      </c>
      <c r="I286" s="190"/>
      <c r="J286" s="191">
        <f>ROUND(I286*H286,2)</f>
        <v>0</v>
      </c>
      <c r="K286" s="192"/>
      <c r="L286" s="35"/>
      <c r="M286" s="193" t="s">
        <v>1</v>
      </c>
      <c r="N286" s="194" t="s">
        <v>40</v>
      </c>
      <c r="O286" s="78"/>
      <c r="P286" s="195">
        <f>O286*H286</f>
        <v>0</v>
      </c>
      <c r="Q286" s="195">
        <v>0.00012</v>
      </c>
      <c r="R286" s="195">
        <f>Q286*H286</f>
        <v>0.0027000000000000001</v>
      </c>
      <c r="S286" s="195">
        <v>0</v>
      </c>
      <c r="T286" s="196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97" t="s">
        <v>359</v>
      </c>
      <c r="AT286" s="197" t="s">
        <v>166</v>
      </c>
      <c r="AU286" s="197" t="s">
        <v>87</v>
      </c>
      <c r="AY286" s="15" t="s">
        <v>164</v>
      </c>
      <c r="BE286" s="198">
        <f>IF(N286="základná",J286,0)</f>
        <v>0</v>
      </c>
      <c r="BF286" s="198">
        <f>IF(N286="znížená",J286,0)</f>
        <v>0</v>
      </c>
      <c r="BG286" s="198">
        <f>IF(N286="zákl. prenesená",J286,0)</f>
        <v>0</v>
      </c>
      <c r="BH286" s="198">
        <f>IF(N286="zníž. prenesená",J286,0)</f>
        <v>0</v>
      </c>
      <c r="BI286" s="198">
        <f>IF(N286="nulová",J286,0)</f>
        <v>0</v>
      </c>
      <c r="BJ286" s="15" t="s">
        <v>87</v>
      </c>
      <c r="BK286" s="198">
        <f>ROUND(I286*H286,2)</f>
        <v>0</v>
      </c>
      <c r="BL286" s="15" t="s">
        <v>359</v>
      </c>
      <c r="BM286" s="197" t="s">
        <v>701</v>
      </c>
    </row>
    <row r="287" s="2" customFormat="1" ht="24.15" customHeight="1">
      <c r="A287" s="34"/>
      <c r="B287" s="184"/>
      <c r="C287" s="199" t="s">
        <v>702</v>
      </c>
      <c r="D287" s="199" t="s">
        <v>199</v>
      </c>
      <c r="E287" s="200" t="s">
        <v>703</v>
      </c>
      <c r="F287" s="201" t="s">
        <v>704</v>
      </c>
      <c r="G287" s="202" t="s">
        <v>207</v>
      </c>
      <c r="H287" s="203">
        <v>5.7830000000000004</v>
      </c>
      <c r="I287" s="204"/>
      <c r="J287" s="205">
        <f>ROUND(I287*H287,2)</f>
        <v>0</v>
      </c>
      <c r="K287" s="206"/>
      <c r="L287" s="207"/>
      <c r="M287" s="208" t="s">
        <v>1</v>
      </c>
      <c r="N287" s="209" t="s">
        <v>40</v>
      </c>
      <c r="O287" s="78"/>
      <c r="P287" s="195">
        <f>O287*H287</f>
        <v>0</v>
      </c>
      <c r="Q287" s="195">
        <v>0.0030999999999999999</v>
      </c>
      <c r="R287" s="195">
        <f>Q287*H287</f>
        <v>0.0179273</v>
      </c>
      <c r="S287" s="195">
        <v>0</v>
      </c>
      <c r="T287" s="196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97" t="s">
        <v>291</v>
      </c>
      <c r="AT287" s="197" t="s">
        <v>199</v>
      </c>
      <c r="AU287" s="197" t="s">
        <v>87</v>
      </c>
      <c r="AY287" s="15" t="s">
        <v>164</v>
      </c>
      <c r="BE287" s="198">
        <f>IF(N287="základná",J287,0)</f>
        <v>0</v>
      </c>
      <c r="BF287" s="198">
        <f>IF(N287="znížená",J287,0)</f>
        <v>0</v>
      </c>
      <c r="BG287" s="198">
        <f>IF(N287="zákl. prenesená",J287,0)</f>
        <v>0</v>
      </c>
      <c r="BH287" s="198">
        <f>IF(N287="zníž. prenesená",J287,0)</f>
        <v>0</v>
      </c>
      <c r="BI287" s="198">
        <f>IF(N287="nulová",J287,0)</f>
        <v>0</v>
      </c>
      <c r="BJ287" s="15" t="s">
        <v>87</v>
      </c>
      <c r="BK287" s="198">
        <f>ROUND(I287*H287,2)</f>
        <v>0</v>
      </c>
      <c r="BL287" s="15" t="s">
        <v>359</v>
      </c>
      <c r="BM287" s="197" t="s">
        <v>705</v>
      </c>
    </row>
    <row r="288" s="2" customFormat="1" ht="37.8" customHeight="1">
      <c r="A288" s="34"/>
      <c r="B288" s="184"/>
      <c r="C288" s="185" t="s">
        <v>706</v>
      </c>
      <c r="D288" s="185" t="s">
        <v>166</v>
      </c>
      <c r="E288" s="186" t="s">
        <v>707</v>
      </c>
      <c r="F288" s="187" t="s">
        <v>708</v>
      </c>
      <c r="G288" s="188" t="s">
        <v>298</v>
      </c>
      <c r="H288" s="189">
        <v>22.5</v>
      </c>
      <c r="I288" s="190"/>
      <c r="J288" s="191">
        <f>ROUND(I288*H288,2)</f>
        <v>0</v>
      </c>
      <c r="K288" s="192"/>
      <c r="L288" s="35"/>
      <c r="M288" s="193" t="s">
        <v>1</v>
      </c>
      <c r="N288" s="194" t="s">
        <v>40</v>
      </c>
      <c r="O288" s="78"/>
      <c r="P288" s="195">
        <f>O288*H288</f>
        <v>0</v>
      </c>
      <c r="Q288" s="195">
        <v>9.0000000000000006E-05</v>
      </c>
      <c r="R288" s="195">
        <f>Q288*H288</f>
        <v>0.0020250000000000003</v>
      </c>
      <c r="S288" s="195">
        <v>0</v>
      </c>
      <c r="T288" s="196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97" t="s">
        <v>359</v>
      </c>
      <c r="AT288" s="197" t="s">
        <v>166</v>
      </c>
      <c r="AU288" s="197" t="s">
        <v>87</v>
      </c>
      <c r="AY288" s="15" t="s">
        <v>164</v>
      </c>
      <c r="BE288" s="198">
        <f>IF(N288="základná",J288,0)</f>
        <v>0</v>
      </c>
      <c r="BF288" s="198">
        <f>IF(N288="znížená",J288,0)</f>
        <v>0</v>
      </c>
      <c r="BG288" s="198">
        <f>IF(N288="zákl. prenesená",J288,0)</f>
        <v>0</v>
      </c>
      <c r="BH288" s="198">
        <f>IF(N288="zníž. prenesená",J288,0)</f>
        <v>0</v>
      </c>
      <c r="BI288" s="198">
        <f>IF(N288="nulová",J288,0)</f>
        <v>0</v>
      </c>
      <c r="BJ288" s="15" t="s">
        <v>87</v>
      </c>
      <c r="BK288" s="198">
        <f>ROUND(I288*H288,2)</f>
        <v>0</v>
      </c>
      <c r="BL288" s="15" t="s">
        <v>359</v>
      </c>
      <c r="BM288" s="197" t="s">
        <v>709</v>
      </c>
    </row>
    <row r="289" s="2" customFormat="1" ht="24.15" customHeight="1">
      <c r="A289" s="34"/>
      <c r="B289" s="184"/>
      <c r="C289" s="199" t="s">
        <v>710</v>
      </c>
      <c r="D289" s="199" t="s">
        <v>199</v>
      </c>
      <c r="E289" s="200" t="s">
        <v>703</v>
      </c>
      <c r="F289" s="201" t="s">
        <v>704</v>
      </c>
      <c r="G289" s="202" t="s">
        <v>207</v>
      </c>
      <c r="H289" s="203">
        <v>4.0499999999999998</v>
      </c>
      <c r="I289" s="204"/>
      <c r="J289" s="205">
        <f>ROUND(I289*H289,2)</f>
        <v>0</v>
      </c>
      <c r="K289" s="206"/>
      <c r="L289" s="207"/>
      <c r="M289" s="208" t="s">
        <v>1</v>
      </c>
      <c r="N289" s="209" t="s">
        <v>40</v>
      </c>
      <c r="O289" s="78"/>
      <c r="P289" s="195">
        <f>O289*H289</f>
        <v>0</v>
      </c>
      <c r="Q289" s="195">
        <v>0.0030999999999999999</v>
      </c>
      <c r="R289" s="195">
        <f>Q289*H289</f>
        <v>0.012554999999999999</v>
      </c>
      <c r="S289" s="195">
        <v>0</v>
      </c>
      <c r="T289" s="196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97" t="s">
        <v>291</v>
      </c>
      <c r="AT289" s="197" t="s">
        <v>199</v>
      </c>
      <c r="AU289" s="197" t="s">
        <v>87</v>
      </c>
      <c r="AY289" s="15" t="s">
        <v>164</v>
      </c>
      <c r="BE289" s="198">
        <f>IF(N289="základná",J289,0)</f>
        <v>0</v>
      </c>
      <c r="BF289" s="198">
        <f>IF(N289="znížená",J289,0)</f>
        <v>0</v>
      </c>
      <c r="BG289" s="198">
        <f>IF(N289="zákl. prenesená",J289,0)</f>
        <v>0</v>
      </c>
      <c r="BH289" s="198">
        <f>IF(N289="zníž. prenesená",J289,0)</f>
        <v>0</v>
      </c>
      <c r="BI289" s="198">
        <f>IF(N289="nulová",J289,0)</f>
        <v>0</v>
      </c>
      <c r="BJ289" s="15" t="s">
        <v>87</v>
      </c>
      <c r="BK289" s="198">
        <f>ROUND(I289*H289,2)</f>
        <v>0</v>
      </c>
      <c r="BL289" s="15" t="s">
        <v>359</v>
      </c>
      <c r="BM289" s="197" t="s">
        <v>711</v>
      </c>
    </row>
    <row r="290" s="2" customFormat="1" ht="24.15" customHeight="1">
      <c r="A290" s="34"/>
      <c r="B290" s="184"/>
      <c r="C290" s="185" t="s">
        <v>712</v>
      </c>
      <c r="D290" s="185" t="s">
        <v>166</v>
      </c>
      <c r="E290" s="186" t="s">
        <v>713</v>
      </c>
      <c r="F290" s="187" t="s">
        <v>714</v>
      </c>
      <c r="G290" s="188" t="s">
        <v>207</v>
      </c>
      <c r="H290" s="189">
        <v>190.02000000000001</v>
      </c>
      <c r="I290" s="190"/>
      <c r="J290" s="191">
        <f>ROUND(I290*H290,2)</f>
        <v>0</v>
      </c>
      <c r="K290" s="192"/>
      <c r="L290" s="35"/>
      <c r="M290" s="193" t="s">
        <v>1</v>
      </c>
      <c r="N290" s="194" t="s">
        <v>40</v>
      </c>
      <c r="O290" s="78"/>
      <c r="P290" s="195">
        <f>O290*H290</f>
        <v>0</v>
      </c>
      <c r="Q290" s="195">
        <v>0.00029999999999999997</v>
      </c>
      <c r="R290" s="195">
        <f>Q290*H290</f>
        <v>0.057006000000000001</v>
      </c>
      <c r="S290" s="195">
        <v>0</v>
      </c>
      <c r="T290" s="196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97" t="s">
        <v>359</v>
      </c>
      <c r="AT290" s="197" t="s">
        <v>166</v>
      </c>
      <c r="AU290" s="197" t="s">
        <v>87</v>
      </c>
      <c r="AY290" s="15" t="s">
        <v>164</v>
      </c>
      <c r="BE290" s="198">
        <f>IF(N290="základná",J290,0)</f>
        <v>0</v>
      </c>
      <c r="BF290" s="198">
        <f>IF(N290="znížená",J290,0)</f>
        <v>0</v>
      </c>
      <c r="BG290" s="198">
        <f>IF(N290="zákl. prenesená",J290,0)</f>
        <v>0</v>
      </c>
      <c r="BH290" s="198">
        <f>IF(N290="zníž. prenesená",J290,0)</f>
        <v>0</v>
      </c>
      <c r="BI290" s="198">
        <f>IF(N290="nulová",J290,0)</f>
        <v>0</v>
      </c>
      <c r="BJ290" s="15" t="s">
        <v>87</v>
      </c>
      <c r="BK290" s="198">
        <f>ROUND(I290*H290,2)</f>
        <v>0</v>
      </c>
      <c r="BL290" s="15" t="s">
        <v>359</v>
      </c>
      <c r="BM290" s="197" t="s">
        <v>715</v>
      </c>
    </row>
    <row r="291" s="2" customFormat="1" ht="16.5" customHeight="1">
      <c r="A291" s="34"/>
      <c r="B291" s="184"/>
      <c r="C291" s="199" t="s">
        <v>716</v>
      </c>
      <c r="D291" s="199" t="s">
        <v>199</v>
      </c>
      <c r="E291" s="200" t="s">
        <v>717</v>
      </c>
      <c r="F291" s="201" t="s">
        <v>718</v>
      </c>
      <c r="G291" s="202" t="s">
        <v>207</v>
      </c>
      <c r="H291" s="203">
        <v>201.42099999999999</v>
      </c>
      <c r="I291" s="204"/>
      <c r="J291" s="205">
        <f>ROUND(I291*H291,2)</f>
        <v>0</v>
      </c>
      <c r="K291" s="206"/>
      <c r="L291" s="207"/>
      <c r="M291" s="208" t="s">
        <v>1</v>
      </c>
      <c r="N291" s="209" t="s">
        <v>40</v>
      </c>
      <c r="O291" s="78"/>
      <c r="P291" s="195">
        <f>O291*H291</f>
        <v>0</v>
      </c>
      <c r="Q291" s="195">
        <v>0.0028999999999999998</v>
      </c>
      <c r="R291" s="195">
        <f>Q291*H291</f>
        <v>0.58412089999999994</v>
      </c>
      <c r="S291" s="195">
        <v>0</v>
      </c>
      <c r="T291" s="196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97" t="s">
        <v>291</v>
      </c>
      <c r="AT291" s="197" t="s">
        <v>199</v>
      </c>
      <c r="AU291" s="197" t="s">
        <v>87</v>
      </c>
      <c r="AY291" s="15" t="s">
        <v>164</v>
      </c>
      <c r="BE291" s="198">
        <f>IF(N291="základná",J291,0)</f>
        <v>0</v>
      </c>
      <c r="BF291" s="198">
        <f>IF(N291="znížená",J291,0)</f>
        <v>0</v>
      </c>
      <c r="BG291" s="198">
        <f>IF(N291="zákl. prenesená",J291,0)</f>
        <v>0</v>
      </c>
      <c r="BH291" s="198">
        <f>IF(N291="zníž. prenesená",J291,0)</f>
        <v>0</v>
      </c>
      <c r="BI291" s="198">
        <f>IF(N291="nulová",J291,0)</f>
        <v>0</v>
      </c>
      <c r="BJ291" s="15" t="s">
        <v>87</v>
      </c>
      <c r="BK291" s="198">
        <f>ROUND(I291*H291,2)</f>
        <v>0</v>
      </c>
      <c r="BL291" s="15" t="s">
        <v>359</v>
      </c>
      <c r="BM291" s="197" t="s">
        <v>719</v>
      </c>
    </row>
    <row r="292" s="12" customFormat="1" ht="22.8" customHeight="1">
      <c r="A292" s="12"/>
      <c r="B292" s="171"/>
      <c r="C292" s="12"/>
      <c r="D292" s="172" t="s">
        <v>73</v>
      </c>
      <c r="E292" s="182" t="s">
        <v>720</v>
      </c>
      <c r="F292" s="182" t="s">
        <v>721</v>
      </c>
      <c r="G292" s="12"/>
      <c r="H292" s="12"/>
      <c r="I292" s="174"/>
      <c r="J292" s="183">
        <f>BK292</f>
        <v>0</v>
      </c>
      <c r="K292" s="12"/>
      <c r="L292" s="171"/>
      <c r="M292" s="176"/>
      <c r="N292" s="177"/>
      <c r="O292" s="177"/>
      <c r="P292" s="178">
        <f>SUM(P293:P297)</f>
        <v>0</v>
      </c>
      <c r="Q292" s="177"/>
      <c r="R292" s="178">
        <f>SUM(R293:R297)</f>
        <v>10.121373220000001</v>
      </c>
      <c r="S292" s="177"/>
      <c r="T292" s="179">
        <f>SUM(T293:T297)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172" t="s">
        <v>87</v>
      </c>
      <c r="AT292" s="180" t="s">
        <v>73</v>
      </c>
      <c r="AU292" s="180" t="s">
        <v>81</v>
      </c>
      <c r="AY292" s="172" t="s">
        <v>164</v>
      </c>
      <c r="BK292" s="181">
        <f>SUM(BK293:BK297)</f>
        <v>0</v>
      </c>
    </row>
    <row r="293" s="2" customFormat="1" ht="24.15" customHeight="1">
      <c r="A293" s="34"/>
      <c r="B293" s="184"/>
      <c r="C293" s="185" t="s">
        <v>722</v>
      </c>
      <c r="D293" s="185" t="s">
        <v>166</v>
      </c>
      <c r="E293" s="186" t="s">
        <v>723</v>
      </c>
      <c r="F293" s="187" t="s">
        <v>724</v>
      </c>
      <c r="G293" s="188" t="s">
        <v>207</v>
      </c>
      <c r="H293" s="189">
        <v>124.43300000000001</v>
      </c>
      <c r="I293" s="190"/>
      <c r="J293" s="191">
        <f>ROUND(I293*H293,2)</f>
        <v>0</v>
      </c>
      <c r="K293" s="192"/>
      <c r="L293" s="35"/>
      <c r="M293" s="193" t="s">
        <v>1</v>
      </c>
      <c r="N293" s="194" t="s">
        <v>40</v>
      </c>
      <c r="O293" s="78"/>
      <c r="P293" s="195">
        <f>O293*H293</f>
        <v>0</v>
      </c>
      <c r="Q293" s="195">
        <v>0.0033400000000000001</v>
      </c>
      <c r="R293" s="195">
        <f>Q293*H293</f>
        <v>0.41560622000000003</v>
      </c>
      <c r="S293" s="195">
        <v>0</v>
      </c>
      <c r="T293" s="196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97" t="s">
        <v>359</v>
      </c>
      <c r="AT293" s="197" t="s">
        <v>166</v>
      </c>
      <c r="AU293" s="197" t="s">
        <v>87</v>
      </c>
      <c r="AY293" s="15" t="s">
        <v>164</v>
      </c>
      <c r="BE293" s="198">
        <f>IF(N293="základná",J293,0)</f>
        <v>0</v>
      </c>
      <c r="BF293" s="198">
        <f>IF(N293="znížená",J293,0)</f>
        <v>0</v>
      </c>
      <c r="BG293" s="198">
        <f>IF(N293="zákl. prenesená",J293,0)</f>
        <v>0</v>
      </c>
      <c r="BH293" s="198">
        <f>IF(N293="zníž. prenesená",J293,0)</f>
        <v>0</v>
      </c>
      <c r="BI293" s="198">
        <f>IF(N293="nulová",J293,0)</f>
        <v>0</v>
      </c>
      <c r="BJ293" s="15" t="s">
        <v>87</v>
      </c>
      <c r="BK293" s="198">
        <f>ROUND(I293*H293,2)</f>
        <v>0</v>
      </c>
      <c r="BL293" s="15" t="s">
        <v>359</v>
      </c>
      <c r="BM293" s="197" t="s">
        <v>725</v>
      </c>
    </row>
    <row r="294" s="2" customFormat="1" ht="16.5" customHeight="1">
      <c r="A294" s="34"/>
      <c r="B294" s="184"/>
      <c r="C294" s="199" t="s">
        <v>726</v>
      </c>
      <c r="D294" s="199" t="s">
        <v>199</v>
      </c>
      <c r="E294" s="200" t="s">
        <v>727</v>
      </c>
      <c r="F294" s="201" t="s">
        <v>728</v>
      </c>
      <c r="G294" s="202" t="s">
        <v>207</v>
      </c>
      <c r="H294" s="203">
        <v>130.655</v>
      </c>
      <c r="I294" s="204"/>
      <c r="J294" s="205">
        <f>ROUND(I294*H294,2)</f>
        <v>0</v>
      </c>
      <c r="K294" s="206"/>
      <c r="L294" s="207"/>
      <c r="M294" s="208" t="s">
        <v>1</v>
      </c>
      <c r="N294" s="209" t="s">
        <v>40</v>
      </c>
      <c r="O294" s="78"/>
      <c r="P294" s="195">
        <f>O294*H294</f>
        <v>0</v>
      </c>
      <c r="Q294" s="195">
        <v>0</v>
      </c>
      <c r="R294" s="195">
        <f>Q294*H294</f>
        <v>0</v>
      </c>
      <c r="S294" s="195">
        <v>0</v>
      </c>
      <c r="T294" s="196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97" t="s">
        <v>291</v>
      </c>
      <c r="AT294" s="197" t="s">
        <v>199</v>
      </c>
      <c r="AU294" s="197" t="s">
        <v>87</v>
      </c>
      <c r="AY294" s="15" t="s">
        <v>164</v>
      </c>
      <c r="BE294" s="198">
        <f>IF(N294="základná",J294,0)</f>
        <v>0</v>
      </c>
      <c r="BF294" s="198">
        <f>IF(N294="znížená",J294,0)</f>
        <v>0</v>
      </c>
      <c r="BG294" s="198">
        <f>IF(N294="zákl. prenesená",J294,0)</f>
        <v>0</v>
      </c>
      <c r="BH294" s="198">
        <f>IF(N294="zníž. prenesená",J294,0)</f>
        <v>0</v>
      </c>
      <c r="BI294" s="198">
        <f>IF(N294="nulová",J294,0)</f>
        <v>0</v>
      </c>
      <c r="BJ294" s="15" t="s">
        <v>87</v>
      </c>
      <c r="BK294" s="198">
        <f>ROUND(I294*H294,2)</f>
        <v>0</v>
      </c>
      <c r="BL294" s="15" t="s">
        <v>359</v>
      </c>
      <c r="BM294" s="197" t="s">
        <v>729</v>
      </c>
    </row>
    <row r="295" s="2" customFormat="1" ht="16.5" customHeight="1">
      <c r="A295" s="34"/>
      <c r="B295" s="184"/>
      <c r="C295" s="199" t="s">
        <v>730</v>
      </c>
      <c r="D295" s="199" t="s">
        <v>199</v>
      </c>
      <c r="E295" s="200" t="s">
        <v>731</v>
      </c>
      <c r="F295" s="201" t="s">
        <v>732</v>
      </c>
      <c r="G295" s="202" t="s">
        <v>686</v>
      </c>
      <c r="H295" s="203">
        <v>62.216999999999999</v>
      </c>
      <c r="I295" s="204"/>
      <c r="J295" s="205">
        <f>ROUND(I295*H295,2)</f>
        <v>0</v>
      </c>
      <c r="K295" s="206"/>
      <c r="L295" s="207"/>
      <c r="M295" s="208" t="s">
        <v>1</v>
      </c>
      <c r="N295" s="209" t="s">
        <v>40</v>
      </c>
      <c r="O295" s="78"/>
      <c r="P295" s="195">
        <f>O295*H295</f>
        <v>0</v>
      </c>
      <c r="Q295" s="195">
        <v>0.001</v>
      </c>
      <c r="R295" s="195">
        <f>Q295*H295</f>
        <v>0.062217000000000001</v>
      </c>
      <c r="S295" s="195">
        <v>0</v>
      </c>
      <c r="T295" s="196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97" t="s">
        <v>291</v>
      </c>
      <c r="AT295" s="197" t="s">
        <v>199</v>
      </c>
      <c r="AU295" s="197" t="s">
        <v>87</v>
      </c>
      <c r="AY295" s="15" t="s">
        <v>164</v>
      </c>
      <c r="BE295" s="198">
        <f>IF(N295="základná",J295,0)</f>
        <v>0</v>
      </c>
      <c r="BF295" s="198">
        <f>IF(N295="znížená",J295,0)</f>
        <v>0</v>
      </c>
      <c r="BG295" s="198">
        <f>IF(N295="zákl. prenesená",J295,0)</f>
        <v>0</v>
      </c>
      <c r="BH295" s="198">
        <f>IF(N295="zníž. prenesená",J295,0)</f>
        <v>0</v>
      </c>
      <c r="BI295" s="198">
        <f>IF(N295="nulová",J295,0)</f>
        <v>0</v>
      </c>
      <c r="BJ295" s="15" t="s">
        <v>87</v>
      </c>
      <c r="BK295" s="198">
        <f>ROUND(I295*H295,2)</f>
        <v>0</v>
      </c>
      <c r="BL295" s="15" t="s">
        <v>359</v>
      </c>
      <c r="BM295" s="197" t="s">
        <v>733</v>
      </c>
    </row>
    <row r="296" s="2" customFormat="1" ht="16.5" customHeight="1">
      <c r="A296" s="34"/>
      <c r="B296" s="184"/>
      <c r="C296" s="199" t="s">
        <v>734</v>
      </c>
      <c r="D296" s="199" t="s">
        <v>199</v>
      </c>
      <c r="E296" s="200" t="s">
        <v>735</v>
      </c>
      <c r="F296" s="201" t="s">
        <v>736</v>
      </c>
      <c r="G296" s="202" t="s">
        <v>686</v>
      </c>
      <c r="H296" s="203">
        <v>385.74200000000002</v>
      </c>
      <c r="I296" s="204"/>
      <c r="J296" s="205">
        <f>ROUND(I296*H296,2)</f>
        <v>0</v>
      </c>
      <c r="K296" s="206"/>
      <c r="L296" s="207"/>
      <c r="M296" s="208" t="s">
        <v>1</v>
      </c>
      <c r="N296" s="209" t="s">
        <v>40</v>
      </c>
      <c r="O296" s="78"/>
      <c r="P296" s="195">
        <f>O296*H296</f>
        <v>0</v>
      </c>
      <c r="Q296" s="195">
        <v>0.025000000000000001</v>
      </c>
      <c r="R296" s="195">
        <f>Q296*H296</f>
        <v>9.6435500000000012</v>
      </c>
      <c r="S296" s="195">
        <v>0</v>
      </c>
      <c r="T296" s="196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97" t="s">
        <v>291</v>
      </c>
      <c r="AT296" s="197" t="s">
        <v>199</v>
      </c>
      <c r="AU296" s="197" t="s">
        <v>87</v>
      </c>
      <c r="AY296" s="15" t="s">
        <v>164</v>
      </c>
      <c r="BE296" s="198">
        <f>IF(N296="základná",J296,0)</f>
        <v>0</v>
      </c>
      <c r="BF296" s="198">
        <f>IF(N296="znížená",J296,0)</f>
        <v>0</v>
      </c>
      <c r="BG296" s="198">
        <f>IF(N296="zákl. prenesená",J296,0)</f>
        <v>0</v>
      </c>
      <c r="BH296" s="198">
        <f>IF(N296="zníž. prenesená",J296,0)</f>
        <v>0</v>
      </c>
      <c r="BI296" s="198">
        <f>IF(N296="nulová",J296,0)</f>
        <v>0</v>
      </c>
      <c r="BJ296" s="15" t="s">
        <v>87</v>
      </c>
      <c r="BK296" s="198">
        <f>ROUND(I296*H296,2)</f>
        <v>0</v>
      </c>
      <c r="BL296" s="15" t="s">
        <v>359</v>
      </c>
      <c r="BM296" s="197" t="s">
        <v>737</v>
      </c>
    </row>
    <row r="297" s="2" customFormat="1" ht="24.15" customHeight="1">
      <c r="A297" s="34"/>
      <c r="B297" s="184"/>
      <c r="C297" s="185" t="s">
        <v>738</v>
      </c>
      <c r="D297" s="185" t="s">
        <v>166</v>
      </c>
      <c r="E297" s="186" t="s">
        <v>739</v>
      </c>
      <c r="F297" s="187" t="s">
        <v>740</v>
      </c>
      <c r="G297" s="188" t="s">
        <v>428</v>
      </c>
      <c r="H297" s="210"/>
      <c r="I297" s="190"/>
      <c r="J297" s="191">
        <f>ROUND(I297*H297,2)</f>
        <v>0</v>
      </c>
      <c r="K297" s="192"/>
      <c r="L297" s="35"/>
      <c r="M297" s="193" t="s">
        <v>1</v>
      </c>
      <c r="N297" s="194" t="s">
        <v>40</v>
      </c>
      <c r="O297" s="78"/>
      <c r="P297" s="195">
        <f>O297*H297</f>
        <v>0</v>
      </c>
      <c r="Q297" s="195">
        <v>0</v>
      </c>
      <c r="R297" s="195">
        <f>Q297*H297</f>
        <v>0</v>
      </c>
      <c r="S297" s="195">
        <v>0</v>
      </c>
      <c r="T297" s="196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97" t="s">
        <v>359</v>
      </c>
      <c r="AT297" s="197" t="s">
        <v>166</v>
      </c>
      <c r="AU297" s="197" t="s">
        <v>87</v>
      </c>
      <c r="AY297" s="15" t="s">
        <v>164</v>
      </c>
      <c r="BE297" s="198">
        <f>IF(N297="základná",J297,0)</f>
        <v>0</v>
      </c>
      <c r="BF297" s="198">
        <f>IF(N297="znížená",J297,0)</f>
        <v>0</v>
      </c>
      <c r="BG297" s="198">
        <f>IF(N297="zákl. prenesená",J297,0)</f>
        <v>0</v>
      </c>
      <c r="BH297" s="198">
        <f>IF(N297="zníž. prenesená",J297,0)</f>
        <v>0</v>
      </c>
      <c r="BI297" s="198">
        <f>IF(N297="nulová",J297,0)</f>
        <v>0</v>
      </c>
      <c r="BJ297" s="15" t="s">
        <v>87</v>
      </c>
      <c r="BK297" s="198">
        <f>ROUND(I297*H297,2)</f>
        <v>0</v>
      </c>
      <c r="BL297" s="15" t="s">
        <v>359</v>
      </c>
      <c r="BM297" s="197" t="s">
        <v>741</v>
      </c>
    </row>
    <row r="298" s="12" customFormat="1" ht="22.8" customHeight="1">
      <c r="A298" s="12"/>
      <c r="B298" s="171"/>
      <c r="C298" s="12"/>
      <c r="D298" s="172" t="s">
        <v>73</v>
      </c>
      <c r="E298" s="182" t="s">
        <v>742</v>
      </c>
      <c r="F298" s="182" t="s">
        <v>743</v>
      </c>
      <c r="G298" s="12"/>
      <c r="H298" s="12"/>
      <c r="I298" s="174"/>
      <c r="J298" s="183">
        <f>BK298</f>
        <v>0</v>
      </c>
      <c r="K298" s="12"/>
      <c r="L298" s="171"/>
      <c r="M298" s="176"/>
      <c r="N298" s="177"/>
      <c r="O298" s="177"/>
      <c r="P298" s="178">
        <f>SUM(P299:P300)</f>
        <v>0</v>
      </c>
      <c r="Q298" s="177"/>
      <c r="R298" s="178">
        <f>SUM(R299:R300)</f>
        <v>0.22356543000000001</v>
      </c>
      <c r="S298" s="177"/>
      <c r="T298" s="179">
        <f>SUM(T299:T300)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172" t="s">
        <v>87</v>
      </c>
      <c r="AT298" s="180" t="s">
        <v>73</v>
      </c>
      <c r="AU298" s="180" t="s">
        <v>81</v>
      </c>
      <c r="AY298" s="172" t="s">
        <v>164</v>
      </c>
      <c r="BK298" s="181">
        <f>SUM(BK299:BK300)</f>
        <v>0</v>
      </c>
    </row>
    <row r="299" s="2" customFormat="1" ht="33" customHeight="1">
      <c r="A299" s="34"/>
      <c r="B299" s="184"/>
      <c r="C299" s="185" t="s">
        <v>744</v>
      </c>
      <c r="D299" s="185" t="s">
        <v>166</v>
      </c>
      <c r="E299" s="186" t="s">
        <v>745</v>
      </c>
      <c r="F299" s="187" t="s">
        <v>746</v>
      </c>
      <c r="G299" s="188" t="s">
        <v>207</v>
      </c>
      <c r="H299" s="189">
        <v>228.81</v>
      </c>
      <c r="I299" s="190"/>
      <c r="J299" s="191">
        <f>ROUND(I299*H299,2)</f>
        <v>0</v>
      </c>
      <c r="K299" s="192"/>
      <c r="L299" s="35"/>
      <c r="M299" s="193" t="s">
        <v>1</v>
      </c>
      <c r="N299" s="194" t="s">
        <v>40</v>
      </c>
      <c r="O299" s="78"/>
      <c r="P299" s="195">
        <f>O299*H299</f>
        <v>0</v>
      </c>
      <c r="Q299" s="195">
        <v>0.00033</v>
      </c>
      <c r="R299" s="195">
        <f>Q299*H299</f>
        <v>0.075507299999999999</v>
      </c>
      <c r="S299" s="195">
        <v>0</v>
      </c>
      <c r="T299" s="196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97" t="s">
        <v>359</v>
      </c>
      <c r="AT299" s="197" t="s">
        <v>166</v>
      </c>
      <c r="AU299" s="197" t="s">
        <v>87</v>
      </c>
      <c r="AY299" s="15" t="s">
        <v>164</v>
      </c>
      <c r="BE299" s="198">
        <f>IF(N299="základná",J299,0)</f>
        <v>0</v>
      </c>
      <c r="BF299" s="198">
        <f>IF(N299="znížená",J299,0)</f>
        <v>0</v>
      </c>
      <c r="BG299" s="198">
        <f>IF(N299="zákl. prenesená",J299,0)</f>
        <v>0</v>
      </c>
      <c r="BH299" s="198">
        <f>IF(N299="zníž. prenesená",J299,0)</f>
        <v>0</v>
      </c>
      <c r="BI299" s="198">
        <f>IF(N299="nulová",J299,0)</f>
        <v>0</v>
      </c>
      <c r="BJ299" s="15" t="s">
        <v>87</v>
      </c>
      <c r="BK299" s="198">
        <f>ROUND(I299*H299,2)</f>
        <v>0</v>
      </c>
      <c r="BL299" s="15" t="s">
        <v>359</v>
      </c>
      <c r="BM299" s="197" t="s">
        <v>747</v>
      </c>
    </row>
    <row r="300" s="2" customFormat="1" ht="33" customHeight="1">
      <c r="A300" s="34"/>
      <c r="B300" s="184"/>
      <c r="C300" s="185" t="s">
        <v>748</v>
      </c>
      <c r="D300" s="185" t="s">
        <v>166</v>
      </c>
      <c r="E300" s="186" t="s">
        <v>749</v>
      </c>
      <c r="F300" s="187" t="s">
        <v>750</v>
      </c>
      <c r="G300" s="188" t="s">
        <v>207</v>
      </c>
      <c r="H300" s="189">
        <v>448.661</v>
      </c>
      <c r="I300" s="190"/>
      <c r="J300" s="191">
        <f>ROUND(I300*H300,2)</f>
        <v>0</v>
      </c>
      <c r="K300" s="192"/>
      <c r="L300" s="35"/>
      <c r="M300" s="193" t="s">
        <v>1</v>
      </c>
      <c r="N300" s="194" t="s">
        <v>40</v>
      </c>
      <c r="O300" s="78"/>
      <c r="P300" s="195">
        <f>O300*H300</f>
        <v>0</v>
      </c>
      <c r="Q300" s="195">
        <v>0.00033</v>
      </c>
      <c r="R300" s="195">
        <f>Q300*H300</f>
        <v>0.14805813000000001</v>
      </c>
      <c r="S300" s="195">
        <v>0</v>
      </c>
      <c r="T300" s="196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97" t="s">
        <v>359</v>
      </c>
      <c r="AT300" s="197" t="s">
        <v>166</v>
      </c>
      <c r="AU300" s="197" t="s">
        <v>87</v>
      </c>
      <c r="AY300" s="15" t="s">
        <v>164</v>
      </c>
      <c r="BE300" s="198">
        <f>IF(N300="základná",J300,0)</f>
        <v>0</v>
      </c>
      <c r="BF300" s="198">
        <f>IF(N300="znížená",J300,0)</f>
        <v>0</v>
      </c>
      <c r="BG300" s="198">
        <f>IF(N300="zákl. prenesená",J300,0)</f>
        <v>0</v>
      </c>
      <c r="BH300" s="198">
        <f>IF(N300="zníž. prenesená",J300,0)</f>
        <v>0</v>
      </c>
      <c r="BI300" s="198">
        <f>IF(N300="nulová",J300,0)</f>
        <v>0</v>
      </c>
      <c r="BJ300" s="15" t="s">
        <v>87</v>
      </c>
      <c r="BK300" s="198">
        <f>ROUND(I300*H300,2)</f>
        <v>0</v>
      </c>
      <c r="BL300" s="15" t="s">
        <v>359</v>
      </c>
      <c r="BM300" s="197" t="s">
        <v>751</v>
      </c>
    </row>
    <row r="301" s="12" customFormat="1" ht="25.92" customHeight="1">
      <c r="A301" s="12"/>
      <c r="B301" s="171"/>
      <c r="C301" s="12"/>
      <c r="D301" s="172" t="s">
        <v>73</v>
      </c>
      <c r="E301" s="173" t="s">
        <v>199</v>
      </c>
      <c r="F301" s="173" t="s">
        <v>752</v>
      </c>
      <c r="G301" s="12"/>
      <c r="H301" s="12"/>
      <c r="I301" s="174"/>
      <c r="J301" s="175">
        <f>BK301</f>
        <v>0</v>
      </c>
      <c r="K301" s="12"/>
      <c r="L301" s="171"/>
      <c r="M301" s="176"/>
      <c r="N301" s="177"/>
      <c r="O301" s="177"/>
      <c r="P301" s="178">
        <f>P302</f>
        <v>0</v>
      </c>
      <c r="Q301" s="177"/>
      <c r="R301" s="178">
        <f>R302</f>
        <v>0</v>
      </c>
      <c r="S301" s="177"/>
      <c r="T301" s="179">
        <f>T302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172" t="s">
        <v>175</v>
      </c>
      <c r="AT301" s="180" t="s">
        <v>73</v>
      </c>
      <c r="AU301" s="180" t="s">
        <v>74</v>
      </c>
      <c r="AY301" s="172" t="s">
        <v>164</v>
      </c>
      <c r="BK301" s="181">
        <f>BK302</f>
        <v>0</v>
      </c>
    </row>
    <row r="302" s="12" customFormat="1" ht="22.8" customHeight="1">
      <c r="A302" s="12"/>
      <c r="B302" s="171"/>
      <c r="C302" s="12"/>
      <c r="D302" s="172" t="s">
        <v>73</v>
      </c>
      <c r="E302" s="182" t="s">
        <v>753</v>
      </c>
      <c r="F302" s="182" t="s">
        <v>754</v>
      </c>
      <c r="G302" s="12"/>
      <c r="H302" s="12"/>
      <c r="I302" s="174"/>
      <c r="J302" s="183">
        <f>BK302</f>
        <v>0</v>
      </c>
      <c r="K302" s="12"/>
      <c r="L302" s="171"/>
      <c r="M302" s="176"/>
      <c r="N302" s="177"/>
      <c r="O302" s="177"/>
      <c r="P302" s="178">
        <f>SUM(P303:P307)</f>
        <v>0</v>
      </c>
      <c r="Q302" s="177"/>
      <c r="R302" s="178">
        <f>SUM(R303:R307)</f>
        <v>0</v>
      </c>
      <c r="S302" s="177"/>
      <c r="T302" s="179">
        <f>SUM(T303:T307)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172" t="s">
        <v>175</v>
      </c>
      <c r="AT302" s="180" t="s">
        <v>73</v>
      </c>
      <c r="AU302" s="180" t="s">
        <v>81</v>
      </c>
      <c r="AY302" s="172" t="s">
        <v>164</v>
      </c>
      <c r="BK302" s="181">
        <f>SUM(BK303:BK307)</f>
        <v>0</v>
      </c>
    </row>
    <row r="303" s="2" customFormat="1" ht="37.8" customHeight="1">
      <c r="A303" s="34"/>
      <c r="B303" s="184"/>
      <c r="C303" s="185" t="s">
        <v>755</v>
      </c>
      <c r="D303" s="185" t="s">
        <v>166</v>
      </c>
      <c r="E303" s="186" t="s">
        <v>756</v>
      </c>
      <c r="F303" s="187" t="s">
        <v>757</v>
      </c>
      <c r="G303" s="188" t="s">
        <v>307</v>
      </c>
      <c r="H303" s="189">
        <v>2</v>
      </c>
      <c r="I303" s="190"/>
      <c r="J303" s="191">
        <f>ROUND(I303*H303,2)</f>
        <v>0</v>
      </c>
      <c r="K303" s="192"/>
      <c r="L303" s="35"/>
      <c r="M303" s="193" t="s">
        <v>1</v>
      </c>
      <c r="N303" s="194" t="s">
        <v>40</v>
      </c>
      <c r="O303" s="78"/>
      <c r="P303" s="195">
        <f>O303*H303</f>
        <v>0</v>
      </c>
      <c r="Q303" s="195">
        <v>0</v>
      </c>
      <c r="R303" s="195">
        <f>Q303*H303</f>
        <v>0</v>
      </c>
      <c r="S303" s="195">
        <v>0</v>
      </c>
      <c r="T303" s="196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197" t="s">
        <v>425</v>
      </c>
      <c r="AT303" s="197" t="s">
        <v>166</v>
      </c>
      <c r="AU303" s="197" t="s">
        <v>87</v>
      </c>
      <c r="AY303" s="15" t="s">
        <v>164</v>
      </c>
      <c r="BE303" s="198">
        <f>IF(N303="základná",J303,0)</f>
        <v>0</v>
      </c>
      <c r="BF303" s="198">
        <f>IF(N303="znížená",J303,0)</f>
        <v>0</v>
      </c>
      <c r="BG303" s="198">
        <f>IF(N303="zákl. prenesená",J303,0)</f>
        <v>0</v>
      </c>
      <c r="BH303" s="198">
        <f>IF(N303="zníž. prenesená",J303,0)</f>
        <v>0</v>
      </c>
      <c r="BI303" s="198">
        <f>IF(N303="nulová",J303,0)</f>
        <v>0</v>
      </c>
      <c r="BJ303" s="15" t="s">
        <v>87</v>
      </c>
      <c r="BK303" s="198">
        <f>ROUND(I303*H303,2)</f>
        <v>0</v>
      </c>
      <c r="BL303" s="15" t="s">
        <v>425</v>
      </c>
      <c r="BM303" s="197" t="s">
        <v>758</v>
      </c>
    </row>
    <row r="304" s="2" customFormat="1" ht="37.8" customHeight="1">
      <c r="A304" s="34"/>
      <c r="B304" s="184"/>
      <c r="C304" s="185" t="s">
        <v>759</v>
      </c>
      <c r="D304" s="185" t="s">
        <v>166</v>
      </c>
      <c r="E304" s="186" t="s">
        <v>760</v>
      </c>
      <c r="F304" s="187" t="s">
        <v>761</v>
      </c>
      <c r="G304" s="188" t="s">
        <v>307</v>
      </c>
      <c r="H304" s="189">
        <v>1</v>
      </c>
      <c r="I304" s="190"/>
      <c r="J304" s="191">
        <f>ROUND(I304*H304,2)</f>
        <v>0</v>
      </c>
      <c r="K304" s="192"/>
      <c r="L304" s="35"/>
      <c r="M304" s="193" t="s">
        <v>1</v>
      </c>
      <c r="N304" s="194" t="s">
        <v>40</v>
      </c>
      <c r="O304" s="78"/>
      <c r="P304" s="195">
        <f>O304*H304</f>
        <v>0</v>
      </c>
      <c r="Q304" s="195">
        <v>0</v>
      </c>
      <c r="R304" s="195">
        <f>Q304*H304</f>
        <v>0</v>
      </c>
      <c r="S304" s="195">
        <v>0</v>
      </c>
      <c r="T304" s="196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97" t="s">
        <v>425</v>
      </c>
      <c r="AT304" s="197" t="s">
        <v>166</v>
      </c>
      <c r="AU304" s="197" t="s">
        <v>87</v>
      </c>
      <c r="AY304" s="15" t="s">
        <v>164</v>
      </c>
      <c r="BE304" s="198">
        <f>IF(N304="základná",J304,0)</f>
        <v>0</v>
      </c>
      <c r="BF304" s="198">
        <f>IF(N304="znížená",J304,0)</f>
        <v>0</v>
      </c>
      <c r="BG304" s="198">
        <f>IF(N304="zákl. prenesená",J304,0)</f>
        <v>0</v>
      </c>
      <c r="BH304" s="198">
        <f>IF(N304="zníž. prenesená",J304,0)</f>
        <v>0</v>
      </c>
      <c r="BI304" s="198">
        <f>IF(N304="nulová",J304,0)</f>
        <v>0</v>
      </c>
      <c r="BJ304" s="15" t="s">
        <v>87</v>
      </c>
      <c r="BK304" s="198">
        <f>ROUND(I304*H304,2)</f>
        <v>0</v>
      </c>
      <c r="BL304" s="15" t="s">
        <v>425</v>
      </c>
      <c r="BM304" s="197" t="s">
        <v>762</v>
      </c>
    </row>
    <row r="305" s="2" customFormat="1" ht="37.8" customHeight="1">
      <c r="A305" s="34"/>
      <c r="B305" s="184"/>
      <c r="C305" s="185" t="s">
        <v>763</v>
      </c>
      <c r="D305" s="185" t="s">
        <v>166</v>
      </c>
      <c r="E305" s="186" t="s">
        <v>764</v>
      </c>
      <c r="F305" s="187" t="s">
        <v>765</v>
      </c>
      <c r="G305" s="188" t="s">
        <v>307</v>
      </c>
      <c r="H305" s="189">
        <v>1</v>
      </c>
      <c r="I305" s="190"/>
      <c r="J305" s="191">
        <f>ROUND(I305*H305,2)</f>
        <v>0</v>
      </c>
      <c r="K305" s="192"/>
      <c r="L305" s="35"/>
      <c r="M305" s="193" t="s">
        <v>1</v>
      </c>
      <c r="N305" s="194" t="s">
        <v>40</v>
      </c>
      <c r="O305" s="78"/>
      <c r="P305" s="195">
        <f>O305*H305</f>
        <v>0</v>
      </c>
      <c r="Q305" s="195">
        <v>0</v>
      </c>
      <c r="R305" s="195">
        <f>Q305*H305</f>
        <v>0</v>
      </c>
      <c r="S305" s="195">
        <v>0</v>
      </c>
      <c r="T305" s="196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97" t="s">
        <v>425</v>
      </c>
      <c r="AT305" s="197" t="s">
        <v>166</v>
      </c>
      <c r="AU305" s="197" t="s">
        <v>87</v>
      </c>
      <c r="AY305" s="15" t="s">
        <v>164</v>
      </c>
      <c r="BE305" s="198">
        <f>IF(N305="základná",J305,0)</f>
        <v>0</v>
      </c>
      <c r="BF305" s="198">
        <f>IF(N305="znížená",J305,0)</f>
        <v>0</v>
      </c>
      <c r="BG305" s="198">
        <f>IF(N305="zákl. prenesená",J305,0)</f>
        <v>0</v>
      </c>
      <c r="BH305" s="198">
        <f>IF(N305="zníž. prenesená",J305,0)</f>
        <v>0</v>
      </c>
      <c r="BI305" s="198">
        <f>IF(N305="nulová",J305,0)</f>
        <v>0</v>
      </c>
      <c r="BJ305" s="15" t="s">
        <v>87</v>
      </c>
      <c r="BK305" s="198">
        <f>ROUND(I305*H305,2)</f>
        <v>0</v>
      </c>
      <c r="BL305" s="15" t="s">
        <v>425</v>
      </c>
      <c r="BM305" s="197" t="s">
        <v>766</v>
      </c>
    </row>
    <row r="306" s="2" customFormat="1" ht="37.8" customHeight="1">
      <c r="A306" s="34"/>
      <c r="B306" s="184"/>
      <c r="C306" s="185" t="s">
        <v>767</v>
      </c>
      <c r="D306" s="185" t="s">
        <v>166</v>
      </c>
      <c r="E306" s="186" t="s">
        <v>768</v>
      </c>
      <c r="F306" s="187" t="s">
        <v>769</v>
      </c>
      <c r="G306" s="188" t="s">
        <v>307</v>
      </c>
      <c r="H306" s="189">
        <v>8</v>
      </c>
      <c r="I306" s="190"/>
      <c r="J306" s="191">
        <f>ROUND(I306*H306,2)</f>
        <v>0</v>
      </c>
      <c r="K306" s="192"/>
      <c r="L306" s="35"/>
      <c r="M306" s="193" t="s">
        <v>1</v>
      </c>
      <c r="N306" s="194" t="s">
        <v>40</v>
      </c>
      <c r="O306" s="78"/>
      <c r="P306" s="195">
        <f>O306*H306</f>
        <v>0</v>
      </c>
      <c r="Q306" s="195">
        <v>0</v>
      </c>
      <c r="R306" s="195">
        <f>Q306*H306</f>
        <v>0</v>
      </c>
      <c r="S306" s="195">
        <v>0</v>
      </c>
      <c r="T306" s="196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97" t="s">
        <v>425</v>
      </c>
      <c r="AT306" s="197" t="s">
        <v>166</v>
      </c>
      <c r="AU306" s="197" t="s">
        <v>87</v>
      </c>
      <c r="AY306" s="15" t="s">
        <v>164</v>
      </c>
      <c r="BE306" s="198">
        <f>IF(N306="základná",J306,0)</f>
        <v>0</v>
      </c>
      <c r="BF306" s="198">
        <f>IF(N306="znížená",J306,0)</f>
        <v>0</v>
      </c>
      <c r="BG306" s="198">
        <f>IF(N306="zákl. prenesená",J306,0)</f>
        <v>0</v>
      </c>
      <c r="BH306" s="198">
        <f>IF(N306="zníž. prenesená",J306,0)</f>
        <v>0</v>
      </c>
      <c r="BI306" s="198">
        <f>IF(N306="nulová",J306,0)</f>
        <v>0</v>
      </c>
      <c r="BJ306" s="15" t="s">
        <v>87</v>
      </c>
      <c r="BK306" s="198">
        <f>ROUND(I306*H306,2)</f>
        <v>0</v>
      </c>
      <c r="BL306" s="15" t="s">
        <v>425</v>
      </c>
      <c r="BM306" s="197" t="s">
        <v>770</v>
      </c>
    </row>
    <row r="307" s="2" customFormat="1" ht="37.8" customHeight="1">
      <c r="A307" s="34"/>
      <c r="B307" s="184"/>
      <c r="C307" s="185" t="s">
        <v>771</v>
      </c>
      <c r="D307" s="185" t="s">
        <v>166</v>
      </c>
      <c r="E307" s="186" t="s">
        <v>772</v>
      </c>
      <c r="F307" s="187" t="s">
        <v>773</v>
      </c>
      <c r="G307" s="188" t="s">
        <v>307</v>
      </c>
      <c r="H307" s="189">
        <v>2</v>
      </c>
      <c r="I307" s="190"/>
      <c r="J307" s="191">
        <f>ROUND(I307*H307,2)</f>
        <v>0</v>
      </c>
      <c r="K307" s="192"/>
      <c r="L307" s="35"/>
      <c r="M307" s="211" t="s">
        <v>1</v>
      </c>
      <c r="N307" s="212" t="s">
        <v>40</v>
      </c>
      <c r="O307" s="213"/>
      <c r="P307" s="214">
        <f>O307*H307</f>
        <v>0</v>
      </c>
      <c r="Q307" s="214">
        <v>0</v>
      </c>
      <c r="R307" s="214">
        <f>Q307*H307</f>
        <v>0</v>
      </c>
      <c r="S307" s="214">
        <v>0</v>
      </c>
      <c r="T307" s="215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97" t="s">
        <v>425</v>
      </c>
      <c r="AT307" s="197" t="s">
        <v>166</v>
      </c>
      <c r="AU307" s="197" t="s">
        <v>87</v>
      </c>
      <c r="AY307" s="15" t="s">
        <v>164</v>
      </c>
      <c r="BE307" s="198">
        <f>IF(N307="základná",J307,0)</f>
        <v>0</v>
      </c>
      <c r="BF307" s="198">
        <f>IF(N307="znížená",J307,0)</f>
        <v>0</v>
      </c>
      <c r="BG307" s="198">
        <f>IF(N307="zákl. prenesená",J307,0)</f>
        <v>0</v>
      </c>
      <c r="BH307" s="198">
        <f>IF(N307="zníž. prenesená",J307,0)</f>
        <v>0</v>
      </c>
      <c r="BI307" s="198">
        <f>IF(N307="nulová",J307,0)</f>
        <v>0</v>
      </c>
      <c r="BJ307" s="15" t="s">
        <v>87</v>
      </c>
      <c r="BK307" s="198">
        <f>ROUND(I307*H307,2)</f>
        <v>0</v>
      </c>
      <c r="BL307" s="15" t="s">
        <v>425</v>
      </c>
      <c r="BM307" s="197" t="s">
        <v>774</v>
      </c>
    </row>
    <row r="308" s="2" customFormat="1" ht="6.96" customHeight="1">
      <c r="A308" s="34"/>
      <c r="B308" s="61"/>
      <c r="C308" s="62"/>
      <c r="D308" s="62"/>
      <c r="E308" s="62"/>
      <c r="F308" s="62"/>
      <c r="G308" s="62"/>
      <c r="H308" s="62"/>
      <c r="I308" s="62"/>
      <c r="J308" s="62"/>
      <c r="K308" s="62"/>
      <c r="L308" s="35"/>
      <c r="M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</row>
  </sheetData>
  <autoFilter ref="C140:K30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9:H129"/>
    <mergeCell ref="E131:H131"/>
    <mergeCell ref="E133:H13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91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74</v>
      </c>
    </row>
    <row r="4" s="1" customFormat="1" ht="24.96" customHeight="1">
      <c r="B4" s="18"/>
      <c r="D4" s="19" t="s">
        <v>119</v>
      </c>
      <c r="L4" s="18"/>
      <c r="M4" s="129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16.5" customHeight="1">
      <c r="B7" s="18"/>
      <c r="E7" s="130" t="str">
        <f>'Rekapitulácia stavby'!K6</f>
        <v>Komunitné centrum Svidník</v>
      </c>
      <c r="F7" s="28"/>
      <c r="G7" s="28"/>
      <c r="H7" s="28"/>
      <c r="L7" s="18"/>
    </row>
    <row r="8" s="1" customFormat="1" ht="12" customHeight="1">
      <c r="B8" s="18"/>
      <c r="D8" s="28" t="s">
        <v>120</v>
      </c>
      <c r="L8" s="18"/>
    </row>
    <row r="9" s="2" customFormat="1" ht="16.5" customHeight="1">
      <c r="A9" s="34"/>
      <c r="B9" s="35"/>
      <c r="C9" s="34"/>
      <c r="D9" s="34"/>
      <c r="E9" s="130" t="s">
        <v>121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122</v>
      </c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35"/>
      <c r="C11" s="34"/>
      <c r="D11" s="34"/>
      <c r="E11" s="68" t="s">
        <v>775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35"/>
      <c r="C13" s="34"/>
      <c r="D13" s="28" t="s">
        <v>17</v>
      </c>
      <c r="E13" s="34"/>
      <c r="F13" s="23" t="s">
        <v>1</v>
      </c>
      <c r="G13" s="34"/>
      <c r="H13" s="34"/>
      <c r="I13" s="28" t="s">
        <v>18</v>
      </c>
      <c r="J13" s="23" t="s">
        <v>1</v>
      </c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19</v>
      </c>
      <c r="E14" s="34"/>
      <c r="F14" s="23" t="s">
        <v>20</v>
      </c>
      <c r="G14" s="34"/>
      <c r="H14" s="34"/>
      <c r="I14" s="28" t="s">
        <v>21</v>
      </c>
      <c r="J14" s="70" t="str">
        <f>'Rekapitulácia stavby'!AN8</f>
        <v>12. 1. 2023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23</v>
      </c>
      <c r="E16" s="34"/>
      <c r="F16" s="34"/>
      <c r="G16" s="34"/>
      <c r="H16" s="34"/>
      <c r="I16" s="28" t="s">
        <v>24</v>
      </c>
      <c r="J16" s="23" t="s">
        <v>1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35"/>
      <c r="C17" s="34"/>
      <c r="D17" s="34"/>
      <c r="E17" s="23" t="s">
        <v>25</v>
      </c>
      <c r="F17" s="34"/>
      <c r="G17" s="34"/>
      <c r="H17" s="34"/>
      <c r="I17" s="28" t="s">
        <v>26</v>
      </c>
      <c r="J17" s="23" t="s">
        <v>1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35"/>
      <c r="C19" s="34"/>
      <c r="D19" s="28" t="s">
        <v>27</v>
      </c>
      <c r="E19" s="34"/>
      <c r="F19" s="34"/>
      <c r="G19" s="34"/>
      <c r="H19" s="34"/>
      <c r="I19" s="28" t="s">
        <v>24</v>
      </c>
      <c r="J19" s="29" t="str">
        <f>'Rekapitulácia stavby'!AN13</f>
        <v>Vyplň údaj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26</v>
      </c>
      <c r="J20" s="29" t="str">
        <f>'Rekapitulácia stavby'!AN14</f>
        <v>Vyplň údaj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35"/>
      <c r="C22" s="34"/>
      <c r="D22" s="28" t="s">
        <v>29</v>
      </c>
      <c r="E22" s="34"/>
      <c r="F22" s="34"/>
      <c r="G22" s="34"/>
      <c r="H22" s="34"/>
      <c r="I22" s="28" t="s">
        <v>24</v>
      </c>
      <c r="J22" s="23" t="s">
        <v>1</v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35"/>
      <c r="C23" s="34"/>
      <c r="D23" s="34"/>
      <c r="E23" s="23" t="s">
        <v>30</v>
      </c>
      <c r="F23" s="34"/>
      <c r="G23" s="34"/>
      <c r="H23" s="34"/>
      <c r="I23" s="28" t="s">
        <v>26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35"/>
      <c r="C25" s="34"/>
      <c r="D25" s="28" t="s">
        <v>32</v>
      </c>
      <c r="E25" s="34"/>
      <c r="F25" s="34"/>
      <c r="G25" s="34"/>
      <c r="H25" s="34"/>
      <c r="I25" s="28" t="s">
        <v>24</v>
      </c>
      <c r="J25" s="23" t="s">
        <v>1</v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35"/>
      <c r="C26" s="34"/>
      <c r="D26" s="34"/>
      <c r="E26" s="23" t="s">
        <v>20</v>
      </c>
      <c r="F26" s="34"/>
      <c r="G26" s="34"/>
      <c r="H26" s="34"/>
      <c r="I26" s="28" t="s">
        <v>26</v>
      </c>
      <c r="J26" s="23" t="s">
        <v>1</v>
      </c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35"/>
      <c r="C28" s="34"/>
      <c r="D28" s="28" t="s">
        <v>33</v>
      </c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31"/>
      <c r="B29" s="132"/>
      <c r="C29" s="131"/>
      <c r="D29" s="131"/>
      <c r="E29" s="32" t="s">
        <v>1</v>
      </c>
      <c r="F29" s="32"/>
      <c r="G29" s="32"/>
      <c r="H29" s="32"/>
      <c r="I29" s="131"/>
      <c r="J29" s="131"/>
      <c r="K29" s="131"/>
      <c r="L29" s="133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</row>
    <row r="30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34" t="s">
        <v>34</v>
      </c>
      <c r="E32" s="34"/>
      <c r="F32" s="34"/>
      <c r="G32" s="34"/>
      <c r="H32" s="34"/>
      <c r="I32" s="34"/>
      <c r="J32" s="97">
        <f>ROUND(J128,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36</v>
      </c>
      <c r="G34" s="34"/>
      <c r="H34" s="34"/>
      <c r="I34" s="39" t="s">
        <v>35</v>
      </c>
      <c r="J34" s="39" t="s">
        <v>37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35" t="s">
        <v>38</v>
      </c>
      <c r="E35" s="41" t="s">
        <v>39</v>
      </c>
      <c r="F35" s="136">
        <f>ROUND((SUM(BE128:BE271)),  2)</f>
        <v>0</v>
      </c>
      <c r="G35" s="137"/>
      <c r="H35" s="137"/>
      <c r="I35" s="138">
        <v>0.20000000000000001</v>
      </c>
      <c r="J35" s="136">
        <f>ROUND(((SUM(BE128:BE271))*I35), 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41" t="s">
        <v>40</v>
      </c>
      <c r="F36" s="136">
        <f>ROUND((SUM(BF128:BF271)),  2)</f>
        <v>0</v>
      </c>
      <c r="G36" s="137"/>
      <c r="H36" s="137"/>
      <c r="I36" s="138">
        <v>0.20000000000000001</v>
      </c>
      <c r="J36" s="136">
        <f>ROUND(((SUM(BF128:BF271))*I36), 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41</v>
      </c>
      <c r="F37" s="139">
        <f>ROUND((SUM(BG128:BG271)),  2)</f>
        <v>0</v>
      </c>
      <c r="G37" s="34"/>
      <c r="H37" s="34"/>
      <c r="I37" s="140">
        <v>0.20000000000000001</v>
      </c>
      <c r="J37" s="139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42</v>
      </c>
      <c r="F38" s="139">
        <f>ROUND((SUM(BH128:BH271)),  2)</f>
        <v>0</v>
      </c>
      <c r="G38" s="34"/>
      <c r="H38" s="34"/>
      <c r="I38" s="140">
        <v>0.20000000000000001</v>
      </c>
      <c r="J38" s="139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43</v>
      </c>
      <c r="F39" s="136">
        <f>ROUND((SUM(BI128:BI271)),  2)</f>
        <v>0</v>
      </c>
      <c r="G39" s="137"/>
      <c r="H39" s="137"/>
      <c r="I39" s="138">
        <v>0</v>
      </c>
      <c r="J39" s="136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41"/>
      <c r="D41" s="142" t="s">
        <v>44</v>
      </c>
      <c r="E41" s="82"/>
      <c r="F41" s="82"/>
      <c r="G41" s="143" t="s">
        <v>45</v>
      </c>
      <c r="H41" s="144" t="s">
        <v>46</v>
      </c>
      <c r="I41" s="82"/>
      <c r="J41" s="145">
        <f>SUM(J32:J39)</f>
        <v>0</v>
      </c>
      <c r="K41" s="146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47</v>
      </c>
      <c r="E50" s="58"/>
      <c r="F50" s="58"/>
      <c r="G50" s="57" t="s">
        <v>48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49</v>
      </c>
      <c r="E61" s="37"/>
      <c r="F61" s="147" t="s">
        <v>50</v>
      </c>
      <c r="G61" s="59" t="s">
        <v>49</v>
      </c>
      <c r="H61" s="37"/>
      <c r="I61" s="37"/>
      <c r="J61" s="148" t="s">
        <v>50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51</v>
      </c>
      <c r="E65" s="60"/>
      <c r="F65" s="60"/>
      <c r="G65" s="57" t="s">
        <v>52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49</v>
      </c>
      <c r="E76" s="37"/>
      <c r="F76" s="147" t="s">
        <v>50</v>
      </c>
      <c r="G76" s="59" t="s">
        <v>49</v>
      </c>
      <c r="H76" s="37"/>
      <c r="I76" s="37"/>
      <c r="J76" s="148" t="s">
        <v>50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124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30" t="str">
        <f>E7</f>
        <v>Komunitné centrum Svidník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120</v>
      </c>
      <c r="L86" s="18"/>
    </row>
    <row r="87" s="2" customFormat="1" ht="16.5" customHeight="1">
      <c r="A87" s="34"/>
      <c r="B87" s="35"/>
      <c r="C87" s="34"/>
      <c r="D87" s="34"/>
      <c r="E87" s="130" t="s">
        <v>121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122</v>
      </c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6.5" customHeight="1">
      <c r="A89" s="34"/>
      <c r="B89" s="35"/>
      <c r="C89" s="34"/>
      <c r="D89" s="34"/>
      <c r="E89" s="68" t="str">
        <f>E11</f>
        <v>02 - Zdravotechnika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19</v>
      </c>
      <c r="D91" s="34"/>
      <c r="E91" s="34"/>
      <c r="F91" s="23" t="str">
        <f>F14</f>
        <v xml:space="preserve"> </v>
      </c>
      <c r="G91" s="34"/>
      <c r="H91" s="34"/>
      <c r="I91" s="28" t="s">
        <v>21</v>
      </c>
      <c r="J91" s="70" t="str">
        <f>IF(J14="","",J14)</f>
        <v>12. 1. 2023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5.15" customHeight="1">
      <c r="A93" s="34"/>
      <c r="B93" s="35"/>
      <c r="C93" s="28" t="s">
        <v>23</v>
      </c>
      <c r="D93" s="34"/>
      <c r="E93" s="34"/>
      <c r="F93" s="23" t="str">
        <f>E17</f>
        <v>Mesto Svidník</v>
      </c>
      <c r="G93" s="34"/>
      <c r="H93" s="34"/>
      <c r="I93" s="28" t="s">
        <v>29</v>
      </c>
      <c r="J93" s="32" t="str">
        <f>E23</f>
        <v>Ing. Jozef Špirko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5.15" customHeight="1">
      <c r="A94" s="34"/>
      <c r="B94" s="35"/>
      <c r="C94" s="28" t="s">
        <v>27</v>
      </c>
      <c r="D94" s="34"/>
      <c r="E94" s="34"/>
      <c r="F94" s="23" t="str">
        <f>IF(E20="","",E20)</f>
        <v>Vyplň údaj</v>
      </c>
      <c r="G94" s="34"/>
      <c r="H94" s="34"/>
      <c r="I94" s="28" t="s">
        <v>32</v>
      </c>
      <c r="J94" s="32" t="str">
        <f>E26</f>
        <v xml:space="preserve"> </v>
      </c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49" t="s">
        <v>125</v>
      </c>
      <c r="D96" s="141"/>
      <c r="E96" s="141"/>
      <c r="F96" s="141"/>
      <c r="G96" s="141"/>
      <c r="H96" s="141"/>
      <c r="I96" s="141"/>
      <c r="J96" s="150" t="s">
        <v>126</v>
      </c>
      <c r="K96" s="141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51" t="s">
        <v>127</v>
      </c>
      <c r="D98" s="34"/>
      <c r="E98" s="34"/>
      <c r="F98" s="34"/>
      <c r="G98" s="34"/>
      <c r="H98" s="34"/>
      <c r="I98" s="34"/>
      <c r="J98" s="97">
        <f>J128</f>
        <v>0</v>
      </c>
      <c r="K98" s="34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128</v>
      </c>
    </row>
    <row r="99" s="9" customFormat="1" ht="24.96" customHeight="1">
      <c r="A99" s="9"/>
      <c r="B99" s="152"/>
      <c r="C99" s="9"/>
      <c r="D99" s="153" t="s">
        <v>136</v>
      </c>
      <c r="E99" s="154"/>
      <c r="F99" s="154"/>
      <c r="G99" s="154"/>
      <c r="H99" s="154"/>
      <c r="I99" s="154"/>
      <c r="J99" s="155">
        <f>J129</f>
        <v>0</v>
      </c>
      <c r="K99" s="9"/>
      <c r="L99" s="15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6"/>
      <c r="C100" s="10"/>
      <c r="D100" s="157" t="s">
        <v>137</v>
      </c>
      <c r="E100" s="158"/>
      <c r="F100" s="158"/>
      <c r="G100" s="158"/>
      <c r="H100" s="158"/>
      <c r="I100" s="158"/>
      <c r="J100" s="159">
        <f>J130</f>
        <v>0</v>
      </c>
      <c r="K100" s="10"/>
      <c r="L100" s="15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6"/>
      <c r="C101" s="10"/>
      <c r="D101" s="157" t="s">
        <v>776</v>
      </c>
      <c r="E101" s="158"/>
      <c r="F101" s="158"/>
      <c r="G101" s="158"/>
      <c r="H101" s="158"/>
      <c r="I101" s="158"/>
      <c r="J101" s="159">
        <f>J140</f>
        <v>0</v>
      </c>
      <c r="K101" s="10"/>
      <c r="L101" s="15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6"/>
      <c r="C102" s="10"/>
      <c r="D102" s="157" t="s">
        <v>777</v>
      </c>
      <c r="E102" s="158"/>
      <c r="F102" s="158"/>
      <c r="G102" s="158"/>
      <c r="H102" s="158"/>
      <c r="I102" s="158"/>
      <c r="J102" s="159">
        <f>J192</f>
        <v>0</v>
      </c>
      <c r="K102" s="10"/>
      <c r="L102" s="15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6"/>
      <c r="C103" s="10"/>
      <c r="D103" s="157" t="s">
        <v>778</v>
      </c>
      <c r="E103" s="158"/>
      <c r="F103" s="158"/>
      <c r="G103" s="158"/>
      <c r="H103" s="158"/>
      <c r="I103" s="158"/>
      <c r="J103" s="159">
        <f>J224</f>
        <v>0</v>
      </c>
      <c r="K103" s="10"/>
      <c r="L103" s="15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52"/>
      <c r="C104" s="9"/>
      <c r="D104" s="153" t="s">
        <v>148</v>
      </c>
      <c r="E104" s="154"/>
      <c r="F104" s="154"/>
      <c r="G104" s="154"/>
      <c r="H104" s="154"/>
      <c r="I104" s="154"/>
      <c r="J104" s="155">
        <f>J264</f>
        <v>0</v>
      </c>
      <c r="K104" s="9"/>
      <c r="L104" s="152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56"/>
      <c r="C105" s="10"/>
      <c r="D105" s="157" t="s">
        <v>779</v>
      </c>
      <c r="E105" s="158"/>
      <c r="F105" s="158"/>
      <c r="G105" s="158"/>
      <c r="H105" s="158"/>
      <c r="I105" s="158"/>
      <c r="J105" s="159">
        <f>J265</f>
        <v>0</v>
      </c>
      <c r="K105" s="10"/>
      <c r="L105" s="15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52"/>
      <c r="C106" s="9"/>
      <c r="D106" s="153" t="s">
        <v>780</v>
      </c>
      <c r="E106" s="154"/>
      <c r="F106" s="154"/>
      <c r="G106" s="154"/>
      <c r="H106" s="154"/>
      <c r="I106" s="154"/>
      <c r="J106" s="155">
        <f>J269</f>
        <v>0</v>
      </c>
      <c r="K106" s="9"/>
      <c r="L106" s="152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4"/>
      <c r="B107" s="35"/>
      <c r="C107" s="34"/>
      <c r="D107" s="34"/>
      <c r="E107" s="34"/>
      <c r="F107" s="34"/>
      <c r="G107" s="34"/>
      <c r="H107" s="34"/>
      <c r="I107" s="34"/>
      <c r="J107" s="34"/>
      <c r="K107" s="34"/>
      <c r="L107" s="56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6.96" customHeight="1">
      <c r="A108" s="34"/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12" s="2" customFormat="1" ht="6.96" customHeight="1">
      <c r="A112" s="34"/>
      <c r="B112" s="63"/>
      <c r="C112" s="64"/>
      <c r="D112" s="64"/>
      <c r="E112" s="64"/>
      <c r="F112" s="64"/>
      <c r="G112" s="64"/>
      <c r="H112" s="64"/>
      <c r="I112" s="64"/>
      <c r="J112" s="64"/>
      <c r="K112" s="6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24.96" customHeight="1">
      <c r="A113" s="34"/>
      <c r="B113" s="35"/>
      <c r="C113" s="19" t="s">
        <v>150</v>
      </c>
      <c r="D113" s="34"/>
      <c r="E113" s="34"/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4"/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15</v>
      </c>
      <c r="D115" s="34"/>
      <c r="E115" s="34"/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6.5" customHeight="1">
      <c r="A116" s="34"/>
      <c r="B116" s="35"/>
      <c r="C116" s="34"/>
      <c r="D116" s="34"/>
      <c r="E116" s="130" t="str">
        <f>E7</f>
        <v>Komunitné centrum Svidník</v>
      </c>
      <c r="F116" s="28"/>
      <c r="G116" s="28"/>
      <c r="H116" s="28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1" customFormat="1" ht="12" customHeight="1">
      <c r="B117" s="18"/>
      <c r="C117" s="28" t="s">
        <v>120</v>
      </c>
      <c r="L117" s="18"/>
    </row>
    <row r="118" s="2" customFormat="1" ht="16.5" customHeight="1">
      <c r="A118" s="34"/>
      <c r="B118" s="35"/>
      <c r="C118" s="34"/>
      <c r="D118" s="34"/>
      <c r="E118" s="130" t="s">
        <v>121</v>
      </c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2" customHeight="1">
      <c r="A119" s="34"/>
      <c r="B119" s="35"/>
      <c r="C119" s="28" t="s">
        <v>122</v>
      </c>
      <c r="D119" s="34"/>
      <c r="E119" s="34"/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6.5" customHeight="1">
      <c r="A120" s="34"/>
      <c r="B120" s="35"/>
      <c r="C120" s="34"/>
      <c r="D120" s="34"/>
      <c r="E120" s="68" t="str">
        <f>E11</f>
        <v>02 - Zdravotechnika</v>
      </c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6.96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2" customHeight="1">
      <c r="A122" s="34"/>
      <c r="B122" s="35"/>
      <c r="C122" s="28" t="s">
        <v>19</v>
      </c>
      <c r="D122" s="34"/>
      <c r="E122" s="34"/>
      <c r="F122" s="23" t="str">
        <f>F14</f>
        <v xml:space="preserve"> </v>
      </c>
      <c r="G122" s="34"/>
      <c r="H122" s="34"/>
      <c r="I122" s="28" t="s">
        <v>21</v>
      </c>
      <c r="J122" s="70" t="str">
        <f>IF(J14="","",J14)</f>
        <v>12. 1. 2023</v>
      </c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6.96" customHeight="1">
      <c r="A123" s="34"/>
      <c r="B123" s="35"/>
      <c r="C123" s="34"/>
      <c r="D123" s="34"/>
      <c r="E123" s="34"/>
      <c r="F123" s="34"/>
      <c r="G123" s="34"/>
      <c r="H123" s="34"/>
      <c r="I123" s="34"/>
      <c r="J123" s="34"/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5.15" customHeight="1">
      <c r="A124" s="34"/>
      <c r="B124" s="35"/>
      <c r="C124" s="28" t="s">
        <v>23</v>
      </c>
      <c r="D124" s="34"/>
      <c r="E124" s="34"/>
      <c r="F124" s="23" t="str">
        <f>E17</f>
        <v>Mesto Svidník</v>
      </c>
      <c r="G124" s="34"/>
      <c r="H124" s="34"/>
      <c r="I124" s="28" t="s">
        <v>29</v>
      </c>
      <c r="J124" s="32" t="str">
        <f>E23</f>
        <v>Ing. Jozef Špirko</v>
      </c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15.15" customHeight="1">
      <c r="A125" s="34"/>
      <c r="B125" s="35"/>
      <c r="C125" s="28" t="s">
        <v>27</v>
      </c>
      <c r="D125" s="34"/>
      <c r="E125" s="34"/>
      <c r="F125" s="23" t="str">
        <f>IF(E20="","",E20)</f>
        <v>Vyplň údaj</v>
      </c>
      <c r="G125" s="34"/>
      <c r="H125" s="34"/>
      <c r="I125" s="28" t="s">
        <v>32</v>
      </c>
      <c r="J125" s="32" t="str">
        <f>E26</f>
        <v xml:space="preserve"> </v>
      </c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0.32" customHeight="1">
      <c r="A126" s="34"/>
      <c r="B126" s="35"/>
      <c r="C126" s="34"/>
      <c r="D126" s="34"/>
      <c r="E126" s="34"/>
      <c r="F126" s="34"/>
      <c r="G126" s="34"/>
      <c r="H126" s="34"/>
      <c r="I126" s="34"/>
      <c r="J126" s="34"/>
      <c r="K126" s="34"/>
      <c r="L126" s="56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11" customFormat="1" ht="29.28" customHeight="1">
      <c r="A127" s="160"/>
      <c r="B127" s="161"/>
      <c r="C127" s="162" t="s">
        <v>151</v>
      </c>
      <c r="D127" s="163" t="s">
        <v>59</v>
      </c>
      <c r="E127" s="163" t="s">
        <v>55</v>
      </c>
      <c r="F127" s="163" t="s">
        <v>56</v>
      </c>
      <c r="G127" s="163" t="s">
        <v>152</v>
      </c>
      <c r="H127" s="163" t="s">
        <v>153</v>
      </c>
      <c r="I127" s="163" t="s">
        <v>154</v>
      </c>
      <c r="J127" s="164" t="s">
        <v>126</v>
      </c>
      <c r="K127" s="165" t="s">
        <v>155</v>
      </c>
      <c r="L127" s="166"/>
      <c r="M127" s="87" t="s">
        <v>1</v>
      </c>
      <c r="N127" s="88" t="s">
        <v>38</v>
      </c>
      <c r="O127" s="88" t="s">
        <v>156</v>
      </c>
      <c r="P127" s="88" t="s">
        <v>157</v>
      </c>
      <c r="Q127" s="88" t="s">
        <v>158</v>
      </c>
      <c r="R127" s="88" t="s">
        <v>159</v>
      </c>
      <c r="S127" s="88" t="s">
        <v>160</v>
      </c>
      <c r="T127" s="89" t="s">
        <v>161</v>
      </c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</row>
    <row r="128" s="2" customFormat="1" ht="22.8" customHeight="1">
      <c r="A128" s="34"/>
      <c r="B128" s="35"/>
      <c r="C128" s="94" t="s">
        <v>127</v>
      </c>
      <c r="D128" s="34"/>
      <c r="E128" s="34"/>
      <c r="F128" s="34"/>
      <c r="G128" s="34"/>
      <c r="H128" s="34"/>
      <c r="I128" s="34"/>
      <c r="J128" s="167">
        <f>BK128</f>
        <v>0</v>
      </c>
      <c r="K128" s="34"/>
      <c r="L128" s="35"/>
      <c r="M128" s="90"/>
      <c r="N128" s="74"/>
      <c r="O128" s="91"/>
      <c r="P128" s="168">
        <f>P129+P264+P269</f>
        <v>0</v>
      </c>
      <c r="Q128" s="91"/>
      <c r="R128" s="168">
        <f>R129+R264+R269</f>
        <v>0</v>
      </c>
      <c r="S128" s="91"/>
      <c r="T128" s="169">
        <f>T129+T264+T269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5" t="s">
        <v>73</v>
      </c>
      <c r="AU128" s="15" t="s">
        <v>128</v>
      </c>
      <c r="BK128" s="170">
        <f>BK129+BK264+BK269</f>
        <v>0</v>
      </c>
    </row>
    <row r="129" s="12" customFormat="1" ht="25.92" customHeight="1">
      <c r="A129" s="12"/>
      <c r="B129" s="171"/>
      <c r="C129" s="12"/>
      <c r="D129" s="172" t="s">
        <v>73</v>
      </c>
      <c r="E129" s="173" t="s">
        <v>352</v>
      </c>
      <c r="F129" s="173" t="s">
        <v>353</v>
      </c>
      <c r="G129" s="12"/>
      <c r="H129" s="12"/>
      <c r="I129" s="174"/>
      <c r="J129" s="175">
        <f>BK129</f>
        <v>0</v>
      </c>
      <c r="K129" s="12"/>
      <c r="L129" s="171"/>
      <c r="M129" s="176"/>
      <c r="N129" s="177"/>
      <c r="O129" s="177"/>
      <c r="P129" s="178">
        <f>P130+P140+P192+P224</f>
        <v>0</v>
      </c>
      <c r="Q129" s="177"/>
      <c r="R129" s="178">
        <f>R130+R140+R192+R224</f>
        <v>0</v>
      </c>
      <c r="S129" s="177"/>
      <c r="T129" s="179">
        <f>T130+T140+T192+T224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72" t="s">
        <v>87</v>
      </c>
      <c r="AT129" s="180" t="s">
        <v>73</v>
      </c>
      <c r="AU129" s="180" t="s">
        <v>74</v>
      </c>
      <c r="AY129" s="172" t="s">
        <v>164</v>
      </c>
      <c r="BK129" s="181">
        <f>BK130+BK140+BK192+BK224</f>
        <v>0</v>
      </c>
    </row>
    <row r="130" s="12" customFormat="1" ht="22.8" customHeight="1">
      <c r="A130" s="12"/>
      <c r="B130" s="171"/>
      <c r="C130" s="12"/>
      <c r="D130" s="172" t="s">
        <v>73</v>
      </c>
      <c r="E130" s="182" t="s">
        <v>354</v>
      </c>
      <c r="F130" s="182" t="s">
        <v>355</v>
      </c>
      <c r="G130" s="12"/>
      <c r="H130" s="12"/>
      <c r="I130" s="174"/>
      <c r="J130" s="183">
        <f>BK130</f>
        <v>0</v>
      </c>
      <c r="K130" s="12"/>
      <c r="L130" s="171"/>
      <c r="M130" s="176"/>
      <c r="N130" s="177"/>
      <c r="O130" s="177"/>
      <c r="P130" s="178">
        <f>SUM(P131:P139)</f>
        <v>0</v>
      </c>
      <c r="Q130" s="177"/>
      <c r="R130" s="178">
        <f>SUM(R131:R139)</f>
        <v>0</v>
      </c>
      <c r="S130" s="177"/>
      <c r="T130" s="179">
        <f>SUM(T131:T139)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72" t="s">
        <v>87</v>
      </c>
      <c r="AT130" s="180" t="s">
        <v>73</v>
      </c>
      <c r="AU130" s="180" t="s">
        <v>81</v>
      </c>
      <c r="AY130" s="172" t="s">
        <v>164</v>
      </c>
      <c r="BK130" s="181">
        <f>SUM(BK131:BK139)</f>
        <v>0</v>
      </c>
    </row>
    <row r="131" s="2" customFormat="1" ht="21.75" customHeight="1">
      <c r="A131" s="34"/>
      <c r="B131" s="184"/>
      <c r="C131" s="185" t="s">
        <v>579</v>
      </c>
      <c r="D131" s="185" t="s">
        <v>166</v>
      </c>
      <c r="E131" s="186" t="s">
        <v>781</v>
      </c>
      <c r="F131" s="187" t="s">
        <v>782</v>
      </c>
      <c r="G131" s="188" t="s">
        <v>298</v>
      </c>
      <c r="H131" s="189">
        <v>75.299999999999997</v>
      </c>
      <c r="I131" s="190"/>
      <c r="J131" s="191">
        <f>ROUND(I131*H131,2)</f>
        <v>0</v>
      </c>
      <c r="K131" s="192"/>
      <c r="L131" s="35"/>
      <c r="M131" s="193" t="s">
        <v>1</v>
      </c>
      <c r="N131" s="194" t="s">
        <v>40</v>
      </c>
      <c r="O131" s="78"/>
      <c r="P131" s="195">
        <f>O131*H131</f>
        <v>0</v>
      </c>
      <c r="Q131" s="195">
        <v>0</v>
      </c>
      <c r="R131" s="195">
        <f>Q131*H131</f>
        <v>0</v>
      </c>
      <c r="S131" s="195">
        <v>0</v>
      </c>
      <c r="T131" s="196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7" t="s">
        <v>359</v>
      </c>
      <c r="AT131" s="197" t="s">
        <v>166</v>
      </c>
      <c r="AU131" s="197" t="s">
        <v>87</v>
      </c>
      <c r="AY131" s="15" t="s">
        <v>164</v>
      </c>
      <c r="BE131" s="198">
        <f>IF(N131="základná",J131,0)</f>
        <v>0</v>
      </c>
      <c r="BF131" s="198">
        <f>IF(N131="znížená",J131,0)</f>
        <v>0</v>
      </c>
      <c r="BG131" s="198">
        <f>IF(N131="zákl. prenesená",J131,0)</f>
        <v>0</v>
      </c>
      <c r="BH131" s="198">
        <f>IF(N131="zníž. prenesená",J131,0)</f>
        <v>0</v>
      </c>
      <c r="BI131" s="198">
        <f>IF(N131="nulová",J131,0)</f>
        <v>0</v>
      </c>
      <c r="BJ131" s="15" t="s">
        <v>87</v>
      </c>
      <c r="BK131" s="198">
        <f>ROUND(I131*H131,2)</f>
        <v>0</v>
      </c>
      <c r="BL131" s="15" t="s">
        <v>359</v>
      </c>
      <c r="BM131" s="197" t="s">
        <v>783</v>
      </c>
    </row>
    <row r="132" s="2" customFormat="1" ht="24.15" customHeight="1">
      <c r="A132" s="34"/>
      <c r="B132" s="184"/>
      <c r="C132" s="199" t="s">
        <v>784</v>
      </c>
      <c r="D132" s="199" t="s">
        <v>199</v>
      </c>
      <c r="E132" s="200" t="s">
        <v>785</v>
      </c>
      <c r="F132" s="201" t="s">
        <v>786</v>
      </c>
      <c r="G132" s="202" t="s">
        <v>298</v>
      </c>
      <c r="H132" s="203">
        <v>36.770000000000003</v>
      </c>
      <c r="I132" s="204"/>
      <c r="J132" s="205">
        <f>ROUND(I132*H132,2)</f>
        <v>0</v>
      </c>
      <c r="K132" s="206"/>
      <c r="L132" s="207"/>
      <c r="M132" s="208" t="s">
        <v>1</v>
      </c>
      <c r="N132" s="209" t="s">
        <v>40</v>
      </c>
      <c r="O132" s="78"/>
      <c r="P132" s="195">
        <f>O132*H132</f>
        <v>0</v>
      </c>
      <c r="Q132" s="195">
        <v>0</v>
      </c>
      <c r="R132" s="195">
        <f>Q132*H132</f>
        <v>0</v>
      </c>
      <c r="S132" s="195">
        <v>0</v>
      </c>
      <c r="T132" s="196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7" t="s">
        <v>291</v>
      </c>
      <c r="AT132" s="197" t="s">
        <v>199</v>
      </c>
      <c r="AU132" s="197" t="s">
        <v>87</v>
      </c>
      <c r="AY132" s="15" t="s">
        <v>164</v>
      </c>
      <c r="BE132" s="198">
        <f>IF(N132="základná",J132,0)</f>
        <v>0</v>
      </c>
      <c r="BF132" s="198">
        <f>IF(N132="znížená",J132,0)</f>
        <v>0</v>
      </c>
      <c r="BG132" s="198">
        <f>IF(N132="zákl. prenesená",J132,0)</f>
        <v>0</v>
      </c>
      <c r="BH132" s="198">
        <f>IF(N132="zníž. prenesená",J132,0)</f>
        <v>0</v>
      </c>
      <c r="BI132" s="198">
        <f>IF(N132="nulová",J132,0)</f>
        <v>0</v>
      </c>
      <c r="BJ132" s="15" t="s">
        <v>87</v>
      </c>
      <c r="BK132" s="198">
        <f>ROUND(I132*H132,2)</f>
        <v>0</v>
      </c>
      <c r="BL132" s="15" t="s">
        <v>359</v>
      </c>
      <c r="BM132" s="197" t="s">
        <v>787</v>
      </c>
    </row>
    <row r="133" s="2" customFormat="1" ht="24.15" customHeight="1">
      <c r="A133" s="34"/>
      <c r="B133" s="184"/>
      <c r="C133" s="199" t="s">
        <v>788</v>
      </c>
      <c r="D133" s="199" t="s">
        <v>199</v>
      </c>
      <c r="E133" s="200" t="s">
        <v>789</v>
      </c>
      <c r="F133" s="201" t="s">
        <v>790</v>
      </c>
      <c r="G133" s="202" t="s">
        <v>298</v>
      </c>
      <c r="H133" s="203">
        <v>26.530000000000001</v>
      </c>
      <c r="I133" s="204"/>
      <c r="J133" s="205">
        <f>ROUND(I133*H133,2)</f>
        <v>0</v>
      </c>
      <c r="K133" s="206"/>
      <c r="L133" s="207"/>
      <c r="M133" s="208" t="s">
        <v>1</v>
      </c>
      <c r="N133" s="209" t="s">
        <v>40</v>
      </c>
      <c r="O133" s="78"/>
      <c r="P133" s="195">
        <f>O133*H133</f>
        <v>0</v>
      </c>
      <c r="Q133" s="195">
        <v>0</v>
      </c>
      <c r="R133" s="195">
        <f>Q133*H133</f>
        <v>0</v>
      </c>
      <c r="S133" s="195">
        <v>0</v>
      </c>
      <c r="T133" s="19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7" t="s">
        <v>291</v>
      </c>
      <c r="AT133" s="197" t="s">
        <v>199</v>
      </c>
      <c r="AU133" s="197" t="s">
        <v>87</v>
      </c>
      <c r="AY133" s="15" t="s">
        <v>164</v>
      </c>
      <c r="BE133" s="198">
        <f>IF(N133="základná",J133,0)</f>
        <v>0</v>
      </c>
      <c r="BF133" s="198">
        <f>IF(N133="znížená",J133,0)</f>
        <v>0</v>
      </c>
      <c r="BG133" s="198">
        <f>IF(N133="zákl. prenesená",J133,0)</f>
        <v>0</v>
      </c>
      <c r="BH133" s="198">
        <f>IF(N133="zníž. prenesená",J133,0)</f>
        <v>0</v>
      </c>
      <c r="BI133" s="198">
        <f>IF(N133="nulová",J133,0)</f>
        <v>0</v>
      </c>
      <c r="BJ133" s="15" t="s">
        <v>87</v>
      </c>
      <c r="BK133" s="198">
        <f>ROUND(I133*H133,2)</f>
        <v>0</v>
      </c>
      <c r="BL133" s="15" t="s">
        <v>359</v>
      </c>
      <c r="BM133" s="197" t="s">
        <v>791</v>
      </c>
    </row>
    <row r="134" s="2" customFormat="1" ht="24.15" customHeight="1">
      <c r="A134" s="34"/>
      <c r="B134" s="184"/>
      <c r="C134" s="199" t="s">
        <v>792</v>
      </c>
      <c r="D134" s="199" t="s">
        <v>199</v>
      </c>
      <c r="E134" s="200" t="s">
        <v>793</v>
      </c>
      <c r="F134" s="201" t="s">
        <v>794</v>
      </c>
      <c r="G134" s="202" t="s">
        <v>298</v>
      </c>
      <c r="H134" s="203">
        <v>4</v>
      </c>
      <c r="I134" s="204"/>
      <c r="J134" s="205">
        <f>ROUND(I134*H134,2)</f>
        <v>0</v>
      </c>
      <c r="K134" s="206"/>
      <c r="L134" s="207"/>
      <c r="M134" s="208" t="s">
        <v>1</v>
      </c>
      <c r="N134" s="209" t="s">
        <v>40</v>
      </c>
      <c r="O134" s="78"/>
      <c r="P134" s="195">
        <f>O134*H134</f>
        <v>0</v>
      </c>
      <c r="Q134" s="195">
        <v>0</v>
      </c>
      <c r="R134" s="195">
        <f>Q134*H134</f>
        <v>0</v>
      </c>
      <c r="S134" s="195">
        <v>0</v>
      </c>
      <c r="T134" s="19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7" t="s">
        <v>291</v>
      </c>
      <c r="AT134" s="197" t="s">
        <v>199</v>
      </c>
      <c r="AU134" s="197" t="s">
        <v>87</v>
      </c>
      <c r="AY134" s="15" t="s">
        <v>164</v>
      </c>
      <c r="BE134" s="198">
        <f>IF(N134="základná",J134,0)</f>
        <v>0</v>
      </c>
      <c r="BF134" s="198">
        <f>IF(N134="znížená",J134,0)</f>
        <v>0</v>
      </c>
      <c r="BG134" s="198">
        <f>IF(N134="zákl. prenesená",J134,0)</f>
        <v>0</v>
      </c>
      <c r="BH134" s="198">
        <f>IF(N134="zníž. prenesená",J134,0)</f>
        <v>0</v>
      </c>
      <c r="BI134" s="198">
        <f>IF(N134="nulová",J134,0)</f>
        <v>0</v>
      </c>
      <c r="BJ134" s="15" t="s">
        <v>87</v>
      </c>
      <c r="BK134" s="198">
        <f>ROUND(I134*H134,2)</f>
        <v>0</v>
      </c>
      <c r="BL134" s="15" t="s">
        <v>359</v>
      </c>
      <c r="BM134" s="197" t="s">
        <v>795</v>
      </c>
    </row>
    <row r="135" s="2" customFormat="1" ht="24.15" customHeight="1">
      <c r="A135" s="34"/>
      <c r="B135" s="184"/>
      <c r="C135" s="199" t="s">
        <v>796</v>
      </c>
      <c r="D135" s="199" t="s">
        <v>199</v>
      </c>
      <c r="E135" s="200" t="s">
        <v>797</v>
      </c>
      <c r="F135" s="201" t="s">
        <v>798</v>
      </c>
      <c r="G135" s="202" t="s">
        <v>298</v>
      </c>
      <c r="H135" s="203">
        <v>8</v>
      </c>
      <c r="I135" s="204"/>
      <c r="J135" s="205">
        <f>ROUND(I135*H135,2)</f>
        <v>0</v>
      </c>
      <c r="K135" s="206"/>
      <c r="L135" s="207"/>
      <c r="M135" s="208" t="s">
        <v>1</v>
      </c>
      <c r="N135" s="209" t="s">
        <v>40</v>
      </c>
      <c r="O135" s="78"/>
      <c r="P135" s="195">
        <f>O135*H135</f>
        <v>0</v>
      </c>
      <c r="Q135" s="195">
        <v>0</v>
      </c>
      <c r="R135" s="195">
        <f>Q135*H135</f>
        <v>0</v>
      </c>
      <c r="S135" s="195">
        <v>0</v>
      </c>
      <c r="T135" s="19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7" t="s">
        <v>291</v>
      </c>
      <c r="AT135" s="197" t="s">
        <v>199</v>
      </c>
      <c r="AU135" s="197" t="s">
        <v>87</v>
      </c>
      <c r="AY135" s="15" t="s">
        <v>164</v>
      </c>
      <c r="BE135" s="198">
        <f>IF(N135="základná",J135,0)</f>
        <v>0</v>
      </c>
      <c r="BF135" s="198">
        <f>IF(N135="znížená",J135,0)</f>
        <v>0</v>
      </c>
      <c r="BG135" s="198">
        <f>IF(N135="zákl. prenesená",J135,0)</f>
        <v>0</v>
      </c>
      <c r="BH135" s="198">
        <f>IF(N135="zníž. prenesená",J135,0)</f>
        <v>0</v>
      </c>
      <c r="BI135" s="198">
        <f>IF(N135="nulová",J135,0)</f>
        <v>0</v>
      </c>
      <c r="BJ135" s="15" t="s">
        <v>87</v>
      </c>
      <c r="BK135" s="198">
        <f>ROUND(I135*H135,2)</f>
        <v>0</v>
      </c>
      <c r="BL135" s="15" t="s">
        <v>359</v>
      </c>
      <c r="BM135" s="197" t="s">
        <v>799</v>
      </c>
    </row>
    <row r="136" s="2" customFormat="1" ht="21.75" customHeight="1">
      <c r="A136" s="34"/>
      <c r="B136" s="184"/>
      <c r="C136" s="185" t="s">
        <v>800</v>
      </c>
      <c r="D136" s="185" t="s">
        <v>166</v>
      </c>
      <c r="E136" s="186" t="s">
        <v>801</v>
      </c>
      <c r="F136" s="187" t="s">
        <v>802</v>
      </c>
      <c r="G136" s="188" t="s">
        <v>298</v>
      </c>
      <c r="H136" s="189">
        <v>1</v>
      </c>
      <c r="I136" s="190"/>
      <c r="J136" s="191">
        <f>ROUND(I136*H136,2)</f>
        <v>0</v>
      </c>
      <c r="K136" s="192"/>
      <c r="L136" s="35"/>
      <c r="M136" s="193" t="s">
        <v>1</v>
      </c>
      <c r="N136" s="194" t="s">
        <v>40</v>
      </c>
      <c r="O136" s="78"/>
      <c r="P136" s="195">
        <f>O136*H136</f>
        <v>0</v>
      </c>
      <c r="Q136" s="195">
        <v>0</v>
      </c>
      <c r="R136" s="195">
        <f>Q136*H136</f>
        <v>0</v>
      </c>
      <c r="S136" s="195">
        <v>0</v>
      </c>
      <c r="T136" s="19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7" t="s">
        <v>359</v>
      </c>
      <c r="AT136" s="197" t="s">
        <v>166</v>
      </c>
      <c r="AU136" s="197" t="s">
        <v>87</v>
      </c>
      <c r="AY136" s="15" t="s">
        <v>164</v>
      </c>
      <c r="BE136" s="198">
        <f>IF(N136="základná",J136,0)</f>
        <v>0</v>
      </c>
      <c r="BF136" s="198">
        <f>IF(N136="znížená",J136,0)</f>
        <v>0</v>
      </c>
      <c r="BG136" s="198">
        <f>IF(N136="zákl. prenesená",J136,0)</f>
        <v>0</v>
      </c>
      <c r="BH136" s="198">
        <f>IF(N136="zníž. prenesená",J136,0)</f>
        <v>0</v>
      </c>
      <c r="BI136" s="198">
        <f>IF(N136="nulová",J136,0)</f>
        <v>0</v>
      </c>
      <c r="BJ136" s="15" t="s">
        <v>87</v>
      </c>
      <c r="BK136" s="198">
        <f>ROUND(I136*H136,2)</f>
        <v>0</v>
      </c>
      <c r="BL136" s="15" t="s">
        <v>359</v>
      </c>
      <c r="BM136" s="197" t="s">
        <v>803</v>
      </c>
    </row>
    <row r="137" s="2" customFormat="1" ht="33" customHeight="1">
      <c r="A137" s="34"/>
      <c r="B137" s="184"/>
      <c r="C137" s="199" t="s">
        <v>804</v>
      </c>
      <c r="D137" s="199" t="s">
        <v>199</v>
      </c>
      <c r="E137" s="200" t="s">
        <v>805</v>
      </c>
      <c r="F137" s="201" t="s">
        <v>806</v>
      </c>
      <c r="G137" s="202" t="s">
        <v>298</v>
      </c>
      <c r="H137" s="203">
        <v>1</v>
      </c>
      <c r="I137" s="204"/>
      <c r="J137" s="205">
        <f>ROUND(I137*H137,2)</f>
        <v>0</v>
      </c>
      <c r="K137" s="206"/>
      <c r="L137" s="207"/>
      <c r="M137" s="208" t="s">
        <v>1</v>
      </c>
      <c r="N137" s="209" t="s">
        <v>40</v>
      </c>
      <c r="O137" s="78"/>
      <c r="P137" s="195">
        <f>O137*H137</f>
        <v>0</v>
      </c>
      <c r="Q137" s="195">
        <v>0</v>
      </c>
      <c r="R137" s="195">
        <f>Q137*H137</f>
        <v>0</v>
      </c>
      <c r="S137" s="195">
        <v>0</v>
      </c>
      <c r="T137" s="19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7" t="s">
        <v>291</v>
      </c>
      <c r="AT137" s="197" t="s">
        <v>199</v>
      </c>
      <c r="AU137" s="197" t="s">
        <v>87</v>
      </c>
      <c r="AY137" s="15" t="s">
        <v>164</v>
      </c>
      <c r="BE137" s="198">
        <f>IF(N137="základná",J137,0)</f>
        <v>0</v>
      </c>
      <c r="BF137" s="198">
        <f>IF(N137="znížená",J137,0)</f>
        <v>0</v>
      </c>
      <c r="BG137" s="198">
        <f>IF(N137="zákl. prenesená",J137,0)</f>
        <v>0</v>
      </c>
      <c r="BH137" s="198">
        <f>IF(N137="zníž. prenesená",J137,0)</f>
        <v>0</v>
      </c>
      <c r="BI137" s="198">
        <f>IF(N137="nulová",J137,0)</f>
        <v>0</v>
      </c>
      <c r="BJ137" s="15" t="s">
        <v>87</v>
      </c>
      <c r="BK137" s="198">
        <f>ROUND(I137*H137,2)</f>
        <v>0</v>
      </c>
      <c r="BL137" s="15" t="s">
        <v>359</v>
      </c>
      <c r="BM137" s="197" t="s">
        <v>807</v>
      </c>
    </row>
    <row r="138" s="2" customFormat="1" ht="24.15" customHeight="1">
      <c r="A138" s="34"/>
      <c r="B138" s="184"/>
      <c r="C138" s="185" t="s">
        <v>190</v>
      </c>
      <c r="D138" s="185" t="s">
        <v>166</v>
      </c>
      <c r="E138" s="186" t="s">
        <v>808</v>
      </c>
      <c r="F138" s="187" t="s">
        <v>809</v>
      </c>
      <c r="G138" s="188" t="s">
        <v>428</v>
      </c>
      <c r="H138" s="210"/>
      <c r="I138" s="190"/>
      <c r="J138" s="191">
        <f>ROUND(I138*H138,2)</f>
        <v>0</v>
      </c>
      <c r="K138" s="192"/>
      <c r="L138" s="35"/>
      <c r="M138" s="193" t="s">
        <v>1</v>
      </c>
      <c r="N138" s="194" t="s">
        <v>40</v>
      </c>
      <c r="O138" s="78"/>
      <c r="P138" s="195">
        <f>O138*H138</f>
        <v>0</v>
      </c>
      <c r="Q138" s="195">
        <v>0</v>
      </c>
      <c r="R138" s="195">
        <f>Q138*H138</f>
        <v>0</v>
      </c>
      <c r="S138" s="195">
        <v>0</v>
      </c>
      <c r="T138" s="19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7" t="s">
        <v>359</v>
      </c>
      <c r="AT138" s="197" t="s">
        <v>166</v>
      </c>
      <c r="AU138" s="197" t="s">
        <v>87</v>
      </c>
      <c r="AY138" s="15" t="s">
        <v>164</v>
      </c>
      <c r="BE138" s="198">
        <f>IF(N138="základná",J138,0)</f>
        <v>0</v>
      </c>
      <c r="BF138" s="198">
        <f>IF(N138="znížená",J138,0)</f>
        <v>0</v>
      </c>
      <c r="BG138" s="198">
        <f>IF(N138="zákl. prenesená",J138,0)</f>
        <v>0</v>
      </c>
      <c r="BH138" s="198">
        <f>IF(N138="zníž. prenesená",J138,0)</f>
        <v>0</v>
      </c>
      <c r="BI138" s="198">
        <f>IF(N138="nulová",J138,0)</f>
        <v>0</v>
      </c>
      <c r="BJ138" s="15" t="s">
        <v>87</v>
      </c>
      <c r="BK138" s="198">
        <f>ROUND(I138*H138,2)</f>
        <v>0</v>
      </c>
      <c r="BL138" s="15" t="s">
        <v>359</v>
      </c>
      <c r="BM138" s="197" t="s">
        <v>810</v>
      </c>
    </row>
    <row r="139" s="2" customFormat="1" ht="24.15" customHeight="1">
      <c r="A139" s="34"/>
      <c r="B139" s="184"/>
      <c r="C139" s="185" t="s">
        <v>194</v>
      </c>
      <c r="D139" s="185" t="s">
        <v>166</v>
      </c>
      <c r="E139" s="186" t="s">
        <v>811</v>
      </c>
      <c r="F139" s="187" t="s">
        <v>812</v>
      </c>
      <c r="G139" s="188" t="s">
        <v>428</v>
      </c>
      <c r="H139" s="210"/>
      <c r="I139" s="190"/>
      <c r="J139" s="191">
        <f>ROUND(I139*H139,2)</f>
        <v>0</v>
      </c>
      <c r="K139" s="192"/>
      <c r="L139" s="35"/>
      <c r="M139" s="193" t="s">
        <v>1</v>
      </c>
      <c r="N139" s="194" t="s">
        <v>40</v>
      </c>
      <c r="O139" s="78"/>
      <c r="P139" s="195">
        <f>O139*H139</f>
        <v>0</v>
      </c>
      <c r="Q139" s="195">
        <v>0</v>
      </c>
      <c r="R139" s="195">
        <f>Q139*H139</f>
        <v>0</v>
      </c>
      <c r="S139" s="195">
        <v>0</v>
      </c>
      <c r="T139" s="19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359</v>
      </c>
      <c r="AT139" s="197" t="s">
        <v>166</v>
      </c>
      <c r="AU139" s="197" t="s">
        <v>87</v>
      </c>
      <c r="AY139" s="15" t="s">
        <v>164</v>
      </c>
      <c r="BE139" s="198">
        <f>IF(N139="základná",J139,0)</f>
        <v>0</v>
      </c>
      <c r="BF139" s="198">
        <f>IF(N139="znížená",J139,0)</f>
        <v>0</v>
      </c>
      <c r="BG139" s="198">
        <f>IF(N139="zákl. prenesená",J139,0)</f>
        <v>0</v>
      </c>
      <c r="BH139" s="198">
        <f>IF(N139="zníž. prenesená",J139,0)</f>
        <v>0</v>
      </c>
      <c r="BI139" s="198">
        <f>IF(N139="nulová",J139,0)</f>
        <v>0</v>
      </c>
      <c r="BJ139" s="15" t="s">
        <v>87</v>
      </c>
      <c r="BK139" s="198">
        <f>ROUND(I139*H139,2)</f>
        <v>0</v>
      </c>
      <c r="BL139" s="15" t="s">
        <v>359</v>
      </c>
      <c r="BM139" s="197" t="s">
        <v>813</v>
      </c>
    </row>
    <row r="140" s="12" customFormat="1" ht="22.8" customHeight="1">
      <c r="A140" s="12"/>
      <c r="B140" s="171"/>
      <c r="C140" s="12"/>
      <c r="D140" s="172" t="s">
        <v>73</v>
      </c>
      <c r="E140" s="182" t="s">
        <v>814</v>
      </c>
      <c r="F140" s="182" t="s">
        <v>815</v>
      </c>
      <c r="G140" s="12"/>
      <c r="H140" s="12"/>
      <c r="I140" s="174"/>
      <c r="J140" s="183">
        <f>BK140</f>
        <v>0</v>
      </c>
      <c r="K140" s="12"/>
      <c r="L140" s="171"/>
      <c r="M140" s="176"/>
      <c r="N140" s="177"/>
      <c r="O140" s="177"/>
      <c r="P140" s="178">
        <f>SUM(P141:P191)</f>
        <v>0</v>
      </c>
      <c r="Q140" s="177"/>
      <c r="R140" s="178">
        <f>SUM(R141:R191)</f>
        <v>0</v>
      </c>
      <c r="S140" s="177"/>
      <c r="T140" s="179">
        <f>SUM(T141:T191)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72" t="s">
        <v>87</v>
      </c>
      <c r="AT140" s="180" t="s">
        <v>73</v>
      </c>
      <c r="AU140" s="180" t="s">
        <v>81</v>
      </c>
      <c r="AY140" s="172" t="s">
        <v>164</v>
      </c>
      <c r="BK140" s="181">
        <f>SUM(BK141:BK191)</f>
        <v>0</v>
      </c>
    </row>
    <row r="141" s="2" customFormat="1" ht="16.5" customHeight="1">
      <c r="A141" s="34"/>
      <c r="B141" s="184"/>
      <c r="C141" s="185" t="s">
        <v>816</v>
      </c>
      <c r="D141" s="185" t="s">
        <v>166</v>
      </c>
      <c r="E141" s="186" t="s">
        <v>817</v>
      </c>
      <c r="F141" s="187" t="s">
        <v>818</v>
      </c>
      <c r="G141" s="188" t="s">
        <v>298</v>
      </c>
      <c r="H141" s="189">
        <v>6</v>
      </c>
      <c r="I141" s="190"/>
      <c r="J141" s="191">
        <f>ROUND(I141*H141,2)</f>
        <v>0</v>
      </c>
      <c r="K141" s="192"/>
      <c r="L141" s="35"/>
      <c r="M141" s="193" t="s">
        <v>1</v>
      </c>
      <c r="N141" s="194" t="s">
        <v>40</v>
      </c>
      <c r="O141" s="78"/>
      <c r="P141" s="195">
        <f>O141*H141</f>
        <v>0</v>
      </c>
      <c r="Q141" s="195">
        <v>0</v>
      </c>
      <c r="R141" s="195">
        <f>Q141*H141</f>
        <v>0</v>
      </c>
      <c r="S141" s="195">
        <v>0</v>
      </c>
      <c r="T141" s="19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7" t="s">
        <v>359</v>
      </c>
      <c r="AT141" s="197" t="s">
        <v>166</v>
      </c>
      <c r="AU141" s="197" t="s">
        <v>87</v>
      </c>
      <c r="AY141" s="15" t="s">
        <v>164</v>
      </c>
      <c r="BE141" s="198">
        <f>IF(N141="základná",J141,0)</f>
        <v>0</v>
      </c>
      <c r="BF141" s="198">
        <f>IF(N141="znížená",J141,0)</f>
        <v>0</v>
      </c>
      <c r="BG141" s="198">
        <f>IF(N141="zákl. prenesená",J141,0)</f>
        <v>0</v>
      </c>
      <c r="BH141" s="198">
        <f>IF(N141="zníž. prenesená",J141,0)</f>
        <v>0</v>
      </c>
      <c r="BI141" s="198">
        <f>IF(N141="nulová",J141,0)</f>
        <v>0</v>
      </c>
      <c r="BJ141" s="15" t="s">
        <v>87</v>
      </c>
      <c r="BK141" s="198">
        <f>ROUND(I141*H141,2)</f>
        <v>0</v>
      </c>
      <c r="BL141" s="15" t="s">
        <v>359</v>
      </c>
      <c r="BM141" s="197" t="s">
        <v>819</v>
      </c>
    </row>
    <row r="142" s="2" customFormat="1" ht="16.5" customHeight="1">
      <c r="A142" s="34"/>
      <c r="B142" s="184"/>
      <c r="C142" s="185" t="s">
        <v>820</v>
      </c>
      <c r="D142" s="185" t="s">
        <v>166</v>
      </c>
      <c r="E142" s="186" t="s">
        <v>821</v>
      </c>
      <c r="F142" s="187" t="s">
        <v>822</v>
      </c>
      <c r="G142" s="188" t="s">
        <v>298</v>
      </c>
      <c r="H142" s="189">
        <v>2</v>
      </c>
      <c r="I142" s="190"/>
      <c r="J142" s="191">
        <f>ROUND(I142*H142,2)</f>
        <v>0</v>
      </c>
      <c r="K142" s="192"/>
      <c r="L142" s="35"/>
      <c r="M142" s="193" t="s">
        <v>1</v>
      </c>
      <c r="N142" s="194" t="s">
        <v>40</v>
      </c>
      <c r="O142" s="78"/>
      <c r="P142" s="195">
        <f>O142*H142</f>
        <v>0</v>
      </c>
      <c r="Q142" s="195">
        <v>0</v>
      </c>
      <c r="R142" s="195">
        <f>Q142*H142</f>
        <v>0</v>
      </c>
      <c r="S142" s="195">
        <v>0</v>
      </c>
      <c r="T142" s="19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7" t="s">
        <v>359</v>
      </c>
      <c r="AT142" s="197" t="s">
        <v>166</v>
      </c>
      <c r="AU142" s="197" t="s">
        <v>87</v>
      </c>
      <c r="AY142" s="15" t="s">
        <v>164</v>
      </c>
      <c r="BE142" s="198">
        <f>IF(N142="základná",J142,0)</f>
        <v>0</v>
      </c>
      <c r="BF142" s="198">
        <f>IF(N142="znížená",J142,0)</f>
        <v>0</v>
      </c>
      <c r="BG142" s="198">
        <f>IF(N142="zákl. prenesená",J142,0)</f>
        <v>0</v>
      </c>
      <c r="BH142" s="198">
        <f>IF(N142="zníž. prenesená",J142,0)</f>
        <v>0</v>
      </c>
      <c r="BI142" s="198">
        <f>IF(N142="nulová",J142,0)</f>
        <v>0</v>
      </c>
      <c r="BJ142" s="15" t="s">
        <v>87</v>
      </c>
      <c r="BK142" s="198">
        <f>ROUND(I142*H142,2)</f>
        <v>0</v>
      </c>
      <c r="BL142" s="15" t="s">
        <v>359</v>
      </c>
      <c r="BM142" s="197" t="s">
        <v>823</v>
      </c>
    </row>
    <row r="143" s="2" customFormat="1" ht="21.75" customHeight="1">
      <c r="A143" s="34"/>
      <c r="B143" s="184"/>
      <c r="C143" s="185" t="s">
        <v>824</v>
      </c>
      <c r="D143" s="185" t="s">
        <v>166</v>
      </c>
      <c r="E143" s="186" t="s">
        <v>825</v>
      </c>
      <c r="F143" s="187" t="s">
        <v>826</v>
      </c>
      <c r="G143" s="188" t="s">
        <v>298</v>
      </c>
      <c r="H143" s="189">
        <v>4</v>
      </c>
      <c r="I143" s="190"/>
      <c r="J143" s="191">
        <f>ROUND(I143*H143,2)</f>
        <v>0</v>
      </c>
      <c r="K143" s="192"/>
      <c r="L143" s="35"/>
      <c r="M143" s="193" t="s">
        <v>1</v>
      </c>
      <c r="N143" s="194" t="s">
        <v>40</v>
      </c>
      <c r="O143" s="78"/>
      <c r="P143" s="195">
        <f>O143*H143</f>
        <v>0</v>
      </c>
      <c r="Q143" s="195">
        <v>0</v>
      </c>
      <c r="R143" s="195">
        <f>Q143*H143</f>
        <v>0</v>
      </c>
      <c r="S143" s="195">
        <v>0</v>
      </c>
      <c r="T143" s="19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7" t="s">
        <v>359</v>
      </c>
      <c r="AT143" s="197" t="s">
        <v>166</v>
      </c>
      <c r="AU143" s="197" t="s">
        <v>87</v>
      </c>
      <c r="AY143" s="15" t="s">
        <v>164</v>
      </c>
      <c r="BE143" s="198">
        <f>IF(N143="základná",J143,0)</f>
        <v>0</v>
      </c>
      <c r="BF143" s="198">
        <f>IF(N143="znížená",J143,0)</f>
        <v>0</v>
      </c>
      <c r="BG143" s="198">
        <f>IF(N143="zákl. prenesená",J143,0)</f>
        <v>0</v>
      </c>
      <c r="BH143" s="198">
        <f>IF(N143="zníž. prenesená",J143,0)</f>
        <v>0</v>
      </c>
      <c r="BI143" s="198">
        <f>IF(N143="nulová",J143,0)</f>
        <v>0</v>
      </c>
      <c r="BJ143" s="15" t="s">
        <v>87</v>
      </c>
      <c r="BK143" s="198">
        <f>ROUND(I143*H143,2)</f>
        <v>0</v>
      </c>
      <c r="BL143" s="15" t="s">
        <v>359</v>
      </c>
      <c r="BM143" s="197" t="s">
        <v>827</v>
      </c>
    </row>
    <row r="144" s="2" customFormat="1" ht="24.15" customHeight="1">
      <c r="A144" s="34"/>
      <c r="B144" s="184"/>
      <c r="C144" s="199" t="s">
        <v>828</v>
      </c>
      <c r="D144" s="199" t="s">
        <v>199</v>
      </c>
      <c r="E144" s="200" t="s">
        <v>829</v>
      </c>
      <c r="F144" s="201" t="s">
        <v>830</v>
      </c>
      <c r="G144" s="202" t="s">
        <v>307</v>
      </c>
      <c r="H144" s="203">
        <v>4</v>
      </c>
      <c r="I144" s="204"/>
      <c r="J144" s="205">
        <f>ROUND(I144*H144,2)</f>
        <v>0</v>
      </c>
      <c r="K144" s="206"/>
      <c r="L144" s="207"/>
      <c r="M144" s="208" t="s">
        <v>1</v>
      </c>
      <c r="N144" s="209" t="s">
        <v>40</v>
      </c>
      <c r="O144" s="78"/>
      <c r="P144" s="195">
        <f>O144*H144</f>
        <v>0</v>
      </c>
      <c r="Q144" s="195">
        <v>0</v>
      </c>
      <c r="R144" s="195">
        <f>Q144*H144</f>
        <v>0</v>
      </c>
      <c r="S144" s="195">
        <v>0</v>
      </c>
      <c r="T144" s="196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7" t="s">
        <v>291</v>
      </c>
      <c r="AT144" s="197" t="s">
        <v>199</v>
      </c>
      <c r="AU144" s="197" t="s">
        <v>87</v>
      </c>
      <c r="AY144" s="15" t="s">
        <v>164</v>
      </c>
      <c r="BE144" s="198">
        <f>IF(N144="základná",J144,0)</f>
        <v>0</v>
      </c>
      <c r="BF144" s="198">
        <f>IF(N144="znížená",J144,0)</f>
        <v>0</v>
      </c>
      <c r="BG144" s="198">
        <f>IF(N144="zákl. prenesená",J144,0)</f>
        <v>0</v>
      </c>
      <c r="BH144" s="198">
        <f>IF(N144="zníž. prenesená",J144,0)</f>
        <v>0</v>
      </c>
      <c r="BI144" s="198">
        <f>IF(N144="nulová",J144,0)</f>
        <v>0</v>
      </c>
      <c r="BJ144" s="15" t="s">
        <v>87</v>
      </c>
      <c r="BK144" s="198">
        <f>ROUND(I144*H144,2)</f>
        <v>0</v>
      </c>
      <c r="BL144" s="15" t="s">
        <v>359</v>
      </c>
      <c r="BM144" s="197" t="s">
        <v>831</v>
      </c>
    </row>
    <row r="145" s="2" customFormat="1" ht="21.75" customHeight="1">
      <c r="A145" s="34"/>
      <c r="B145" s="184"/>
      <c r="C145" s="185" t="s">
        <v>832</v>
      </c>
      <c r="D145" s="185" t="s">
        <v>166</v>
      </c>
      <c r="E145" s="186" t="s">
        <v>833</v>
      </c>
      <c r="F145" s="187" t="s">
        <v>834</v>
      </c>
      <c r="G145" s="188" t="s">
        <v>298</v>
      </c>
      <c r="H145" s="189">
        <v>4</v>
      </c>
      <c r="I145" s="190"/>
      <c r="J145" s="191">
        <f>ROUND(I145*H145,2)</f>
        <v>0</v>
      </c>
      <c r="K145" s="192"/>
      <c r="L145" s="35"/>
      <c r="M145" s="193" t="s">
        <v>1</v>
      </c>
      <c r="N145" s="194" t="s">
        <v>40</v>
      </c>
      <c r="O145" s="78"/>
      <c r="P145" s="195">
        <f>O145*H145</f>
        <v>0</v>
      </c>
      <c r="Q145" s="195">
        <v>0</v>
      </c>
      <c r="R145" s="195">
        <f>Q145*H145</f>
        <v>0</v>
      </c>
      <c r="S145" s="195">
        <v>0</v>
      </c>
      <c r="T145" s="19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7" t="s">
        <v>359</v>
      </c>
      <c r="AT145" s="197" t="s">
        <v>166</v>
      </c>
      <c r="AU145" s="197" t="s">
        <v>87</v>
      </c>
      <c r="AY145" s="15" t="s">
        <v>164</v>
      </c>
      <c r="BE145" s="198">
        <f>IF(N145="základná",J145,0)</f>
        <v>0</v>
      </c>
      <c r="BF145" s="198">
        <f>IF(N145="znížená",J145,0)</f>
        <v>0</v>
      </c>
      <c r="BG145" s="198">
        <f>IF(N145="zákl. prenesená",J145,0)</f>
        <v>0</v>
      </c>
      <c r="BH145" s="198">
        <f>IF(N145="zníž. prenesená",J145,0)</f>
        <v>0</v>
      </c>
      <c r="BI145" s="198">
        <f>IF(N145="nulová",J145,0)</f>
        <v>0</v>
      </c>
      <c r="BJ145" s="15" t="s">
        <v>87</v>
      </c>
      <c r="BK145" s="198">
        <f>ROUND(I145*H145,2)</f>
        <v>0</v>
      </c>
      <c r="BL145" s="15" t="s">
        <v>359</v>
      </c>
      <c r="BM145" s="197" t="s">
        <v>835</v>
      </c>
    </row>
    <row r="146" s="2" customFormat="1" ht="24.15" customHeight="1">
      <c r="A146" s="34"/>
      <c r="B146" s="184"/>
      <c r="C146" s="199" t="s">
        <v>836</v>
      </c>
      <c r="D146" s="199" t="s">
        <v>199</v>
      </c>
      <c r="E146" s="200" t="s">
        <v>837</v>
      </c>
      <c r="F146" s="201" t="s">
        <v>838</v>
      </c>
      <c r="G146" s="202" t="s">
        <v>307</v>
      </c>
      <c r="H146" s="203">
        <v>4</v>
      </c>
      <c r="I146" s="204"/>
      <c r="J146" s="205">
        <f>ROUND(I146*H146,2)</f>
        <v>0</v>
      </c>
      <c r="K146" s="206"/>
      <c r="L146" s="207"/>
      <c r="M146" s="208" t="s">
        <v>1</v>
      </c>
      <c r="N146" s="209" t="s">
        <v>40</v>
      </c>
      <c r="O146" s="78"/>
      <c r="P146" s="195">
        <f>O146*H146</f>
        <v>0</v>
      </c>
      <c r="Q146" s="195">
        <v>0</v>
      </c>
      <c r="R146" s="195">
        <f>Q146*H146</f>
        <v>0</v>
      </c>
      <c r="S146" s="195">
        <v>0</v>
      </c>
      <c r="T146" s="196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7" t="s">
        <v>291</v>
      </c>
      <c r="AT146" s="197" t="s">
        <v>199</v>
      </c>
      <c r="AU146" s="197" t="s">
        <v>87</v>
      </c>
      <c r="AY146" s="15" t="s">
        <v>164</v>
      </c>
      <c r="BE146" s="198">
        <f>IF(N146="základná",J146,0)</f>
        <v>0</v>
      </c>
      <c r="BF146" s="198">
        <f>IF(N146="znížená",J146,0)</f>
        <v>0</v>
      </c>
      <c r="BG146" s="198">
        <f>IF(N146="zákl. prenesená",J146,0)</f>
        <v>0</v>
      </c>
      <c r="BH146" s="198">
        <f>IF(N146="zníž. prenesená",J146,0)</f>
        <v>0</v>
      </c>
      <c r="BI146" s="198">
        <f>IF(N146="nulová",J146,0)</f>
        <v>0</v>
      </c>
      <c r="BJ146" s="15" t="s">
        <v>87</v>
      </c>
      <c r="BK146" s="198">
        <f>ROUND(I146*H146,2)</f>
        <v>0</v>
      </c>
      <c r="BL146" s="15" t="s">
        <v>359</v>
      </c>
      <c r="BM146" s="197" t="s">
        <v>839</v>
      </c>
    </row>
    <row r="147" s="2" customFormat="1" ht="21.75" customHeight="1">
      <c r="A147" s="34"/>
      <c r="B147" s="184"/>
      <c r="C147" s="185" t="s">
        <v>840</v>
      </c>
      <c r="D147" s="185" t="s">
        <v>166</v>
      </c>
      <c r="E147" s="186" t="s">
        <v>841</v>
      </c>
      <c r="F147" s="187" t="s">
        <v>842</v>
      </c>
      <c r="G147" s="188" t="s">
        <v>298</v>
      </c>
      <c r="H147" s="189">
        <v>1</v>
      </c>
      <c r="I147" s="190"/>
      <c r="J147" s="191">
        <f>ROUND(I147*H147,2)</f>
        <v>0</v>
      </c>
      <c r="K147" s="192"/>
      <c r="L147" s="35"/>
      <c r="M147" s="193" t="s">
        <v>1</v>
      </c>
      <c r="N147" s="194" t="s">
        <v>40</v>
      </c>
      <c r="O147" s="78"/>
      <c r="P147" s="195">
        <f>O147*H147</f>
        <v>0</v>
      </c>
      <c r="Q147" s="195">
        <v>0</v>
      </c>
      <c r="R147" s="195">
        <f>Q147*H147</f>
        <v>0</v>
      </c>
      <c r="S147" s="195">
        <v>0</v>
      </c>
      <c r="T147" s="19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7" t="s">
        <v>359</v>
      </c>
      <c r="AT147" s="197" t="s">
        <v>166</v>
      </c>
      <c r="AU147" s="197" t="s">
        <v>87</v>
      </c>
      <c r="AY147" s="15" t="s">
        <v>164</v>
      </c>
      <c r="BE147" s="198">
        <f>IF(N147="základná",J147,0)</f>
        <v>0</v>
      </c>
      <c r="BF147" s="198">
        <f>IF(N147="znížená",J147,0)</f>
        <v>0</v>
      </c>
      <c r="BG147" s="198">
        <f>IF(N147="zákl. prenesená",J147,0)</f>
        <v>0</v>
      </c>
      <c r="BH147" s="198">
        <f>IF(N147="zníž. prenesená",J147,0)</f>
        <v>0</v>
      </c>
      <c r="BI147" s="198">
        <f>IF(N147="nulová",J147,0)</f>
        <v>0</v>
      </c>
      <c r="BJ147" s="15" t="s">
        <v>87</v>
      </c>
      <c r="BK147" s="198">
        <f>ROUND(I147*H147,2)</f>
        <v>0</v>
      </c>
      <c r="BL147" s="15" t="s">
        <v>359</v>
      </c>
      <c r="BM147" s="197" t="s">
        <v>843</v>
      </c>
    </row>
    <row r="148" s="2" customFormat="1" ht="24.15" customHeight="1">
      <c r="A148" s="34"/>
      <c r="B148" s="184"/>
      <c r="C148" s="199" t="s">
        <v>844</v>
      </c>
      <c r="D148" s="199" t="s">
        <v>199</v>
      </c>
      <c r="E148" s="200" t="s">
        <v>845</v>
      </c>
      <c r="F148" s="201" t="s">
        <v>846</v>
      </c>
      <c r="G148" s="202" t="s">
        <v>307</v>
      </c>
      <c r="H148" s="203">
        <v>1</v>
      </c>
      <c r="I148" s="204"/>
      <c r="J148" s="205">
        <f>ROUND(I148*H148,2)</f>
        <v>0</v>
      </c>
      <c r="K148" s="206"/>
      <c r="L148" s="207"/>
      <c r="M148" s="208" t="s">
        <v>1</v>
      </c>
      <c r="N148" s="209" t="s">
        <v>40</v>
      </c>
      <c r="O148" s="78"/>
      <c r="P148" s="195">
        <f>O148*H148</f>
        <v>0</v>
      </c>
      <c r="Q148" s="195">
        <v>0</v>
      </c>
      <c r="R148" s="195">
        <f>Q148*H148</f>
        <v>0</v>
      </c>
      <c r="S148" s="195">
        <v>0</v>
      </c>
      <c r="T148" s="19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7" t="s">
        <v>291</v>
      </c>
      <c r="AT148" s="197" t="s">
        <v>199</v>
      </c>
      <c r="AU148" s="197" t="s">
        <v>87</v>
      </c>
      <c r="AY148" s="15" t="s">
        <v>164</v>
      </c>
      <c r="BE148" s="198">
        <f>IF(N148="základná",J148,0)</f>
        <v>0</v>
      </c>
      <c r="BF148" s="198">
        <f>IF(N148="znížená",J148,0)</f>
        <v>0</v>
      </c>
      <c r="BG148" s="198">
        <f>IF(N148="zákl. prenesená",J148,0)</f>
        <v>0</v>
      </c>
      <c r="BH148" s="198">
        <f>IF(N148="zníž. prenesená",J148,0)</f>
        <v>0</v>
      </c>
      <c r="BI148" s="198">
        <f>IF(N148="nulová",J148,0)</f>
        <v>0</v>
      </c>
      <c r="BJ148" s="15" t="s">
        <v>87</v>
      </c>
      <c r="BK148" s="198">
        <f>ROUND(I148*H148,2)</f>
        <v>0</v>
      </c>
      <c r="BL148" s="15" t="s">
        <v>359</v>
      </c>
      <c r="BM148" s="197" t="s">
        <v>847</v>
      </c>
    </row>
    <row r="149" s="2" customFormat="1" ht="21.75" customHeight="1">
      <c r="A149" s="34"/>
      <c r="B149" s="184"/>
      <c r="C149" s="185" t="s">
        <v>848</v>
      </c>
      <c r="D149" s="185" t="s">
        <v>166</v>
      </c>
      <c r="E149" s="186" t="s">
        <v>849</v>
      </c>
      <c r="F149" s="187" t="s">
        <v>850</v>
      </c>
      <c r="G149" s="188" t="s">
        <v>298</v>
      </c>
      <c r="H149" s="189">
        <v>2</v>
      </c>
      <c r="I149" s="190"/>
      <c r="J149" s="191">
        <f>ROUND(I149*H149,2)</f>
        <v>0</v>
      </c>
      <c r="K149" s="192"/>
      <c r="L149" s="35"/>
      <c r="M149" s="193" t="s">
        <v>1</v>
      </c>
      <c r="N149" s="194" t="s">
        <v>40</v>
      </c>
      <c r="O149" s="78"/>
      <c r="P149" s="195">
        <f>O149*H149</f>
        <v>0</v>
      </c>
      <c r="Q149" s="195">
        <v>0</v>
      </c>
      <c r="R149" s="195">
        <f>Q149*H149</f>
        <v>0</v>
      </c>
      <c r="S149" s="195">
        <v>0</v>
      </c>
      <c r="T149" s="19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7" t="s">
        <v>359</v>
      </c>
      <c r="AT149" s="197" t="s">
        <v>166</v>
      </c>
      <c r="AU149" s="197" t="s">
        <v>87</v>
      </c>
      <c r="AY149" s="15" t="s">
        <v>164</v>
      </c>
      <c r="BE149" s="198">
        <f>IF(N149="základná",J149,0)</f>
        <v>0</v>
      </c>
      <c r="BF149" s="198">
        <f>IF(N149="znížená",J149,0)</f>
        <v>0</v>
      </c>
      <c r="BG149" s="198">
        <f>IF(N149="zákl. prenesená",J149,0)</f>
        <v>0</v>
      </c>
      <c r="BH149" s="198">
        <f>IF(N149="zníž. prenesená",J149,0)</f>
        <v>0</v>
      </c>
      <c r="BI149" s="198">
        <f>IF(N149="nulová",J149,0)</f>
        <v>0</v>
      </c>
      <c r="BJ149" s="15" t="s">
        <v>87</v>
      </c>
      <c r="BK149" s="198">
        <f>ROUND(I149*H149,2)</f>
        <v>0</v>
      </c>
      <c r="BL149" s="15" t="s">
        <v>359</v>
      </c>
      <c r="BM149" s="197" t="s">
        <v>851</v>
      </c>
    </row>
    <row r="150" s="2" customFormat="1" ht="24.15" customHeight="1">
      <c r="A150" s="34"/>
      <c r="B150" s="184"/>
      <c r="C150" s="199" t="s">
        <v>852</v>
      </c>
      <c r="D150" s="199" t="s">
        <v>199</v>
      </c>
      <c r="E150" s="200" t="s">
        <v>853</v>
      </c>
      <c r="F150" s="201" t="s">
        <v>854</v>
      </c>
      <c r="G150" s="202" t="s">
        <v>307</v>
      </c>
      <c r="H150" s="203">
        <v>2</v>
      </c>
      <c r="I150" s="204"/>
      <c r="J150" s="205">
        <f>ROUND(I150*H150,2)</f>
        <v>0</v>
      </c>
      <c r="K150" s="206"/>
      <c r="L150" s="207"/>
      <c r="M150" s="208" t="s">
        <v>1</v>
      </c>
      <c r="N150" s="209" t="s">
        <v>40</v>
      </c>
      <c r="O150" s="78"/>
      <c r="P150" s="195">
        <f>O150*H150</f>
        <v>0</v>
      </c>
      <c r="Q150" s="195">
        <v>0</v>
      </c>
      <c r="R150" s="195">
        <f>Q150*H150</f>
        <v>0</v>
      </c>
      <c r="S150" s="195">
        <v>0</v>
      </c>
      <c r="T150" s="19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7" t="s">
        <v>291</v>
      </c>
      <c r="AT150" s="197" t="s">
        <v>199</v>
      </c>
      <c r="AU150" s="197" t="s">
        <v>87</v>
      </c>
      <c r="AY150" s="15" t="s">
        <v>164</v>
      </c>
      <c r="BE150" s="198">
        <f>IF(N150="základná",J150,0)</f>
        <v>0</v>
      </c>
      <c r="BF150" s="198">
        <f>IF(N150="znížená",J150,0)</f>
        <v>0</v>
      </c>
      <c r="BG150" s="198">
        <f>IF(N150="zákl. prenesená",J150,0)</f>
        <v>0</v>
      </c>
      <c r="BH150" s="198">
        <f>IF(N150="zníž. prenesená",J150,0)</f>
        <v>0</v>
      </c>
      <c r="BI150" s="198">
        <f>IF(N150="nulová",J150,0)</f>
        <v>0</v>
      </c>
      <c r="BJ150" s="15" t="s">
        <v>87</v>
      </c>
      <c r="BK150" s="198">
        <f>ROUND(I150*H150,2)</f>
        <v>0</v>
      </c>
      <c r="BL150" s="15" t="s">
        <v>359</v>
      </c>
      <c r="BM150" s="197" t="s">
        <v>855</v>
      </c>
    </row>
    <row r="151" s="2" customFormat="1" ht="16.5" customHeight="1">
      <c r="A151" s="34"/>
      <c r="B151" s="184"/>
      <c r="C151" s="185" t="s">
        <v>856</v>
      </c>
      <c r="D151" s="185" t="s">
        <v>166</v>
      </c>
      <c r="E151" s="186" t="s">
        <v>857</v>
      </c>
      <c r="F151" s="187" t="s">
        <v>858</v>
      </c>
      <c r="G151" s="188" t="s">
        <v>307</v>
      </c>
      <c r="H151" s="189">
        <v>9</v>
      </c>
      <c r="I151" s="190"/>
      <c r="J151" s="191">
        <f>ROUND(I151*H151,2)</f>
        <v>0</v>
      </c>
      <c r="K151" s="192"/>
      <c r="L151" s="35"/>
      <c r="M151" s="193" t="s">
        <v>1</v>
      </c>
      <c r="N151" s="194" t="s">
        <v>40</v>
      </c>
      <c r="O151" s="78"/>
      <c r="P151" s="195">
        <f>O151*H151</f>
        <v>0</v>
      </c>
      <c r="Q151" s="195">
        <v>0</v>
      </c>
      <c r="R151" s="195">
        <f>Q151*H151</f>
        <v>0</v>
      </c>
      <c r="S151" s="195">
        <v>0</v>
      </c>
      <c r="T151" s="196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7" t="s">
        <v>359</v>
      </c>
      <c r="AT151" s="197" t="s">
        <v>166</v>
      </c>
      <c r="AU151" s="197" t="s">
        <v>87</v>
      </c>
      <c r="AY151" s="15" t="s">
        <v>164</v>
      </c>
      <c r="BE151" s="198">
        <f>IF(N151="základná",J151,0)</f>
        <v>0</v>
      </c>
      <c r="BF151" s="198">
        <f>IF(N151="znížená",J151,0)</f>
        <v>0</v>
      </c>
      <c r="BG151" s="198">
        <f>IF(N151="zákl. prenesená",J151,0)</f>
        <v>0</v>
      </c>
      <c r="BH151" s="198">
        <f>IF(N151="zníž. prenesená",J151,0)</f>
        <v>0</v>
      </c>
      <c r="BI151" s="198">
        <f>IF(N151="nulová",J151,0)</f>
        <v>0</v>
      </c>
      <c r="BJ151" s="15" t="s">
        <v>87</v>
      </c>
      <c r="BK151" s="198">
        <f>ROUND(I151*H151,2)</f>
        <v>0</v>
      </c>
      <c r="BL151" s="15" t="s">
        <v>359</v>
      </c>
      <c r="BM151" s="197" t="s">
        <v>859</v>
      </c>
    </row>
    <row r="152" s="2" customFormat="1" ht="24.15" customHeight="1">
      <c r="A152" s="34"/>
      <c r="B152" s="184"/>
      <c r="C152" s="199" t="s">
        <v>860</v>
      </c>
      <c r="D152" s="199" t="s">
        <v>199</v>
      </c>
      <c r="E152" s="200" t="s">
        <v>861</v>
      </c>
      <c r="F152" s="201" t="s">
        <v>862</v>
      </c>
      <c r="G152" s="202" t="s">
        <v>307</v>
      </c>
      <c r="H152" s="203">
        <v>9</v>
      </c>
      <c r="I152" s="204"/>
      <c r="J152" s="205">
        <f>ROUND(I152*H152,2)</f>
        <v>0</v>
      </c>
      <c r="K152" s="206"/>
      <c r="L152" s="207"/>
      <c r="M152" s="208" t="s">
        <v>1</v>
      </c>
      <c r="N152" s="209" t="s">
        <v>40</v>
      </c>
      <c r="O152" s="78"/>
      <c r="P152" s="195">
        <f>O152*H152</f>
        <v>0</v>
      </c>
      <c r="Q152" s="195">
        <v>0</v>
      </c>
      <c r="R152" s="195">
        <f>Q152*H152</f>
        <v>0</v>
      </c>
      <c r="S152" s="195">
        <v>0</v>
      </c>
      <c r="T152" s="19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7" t="s">
        <v>291</v>
      </c>
      <c r="AT152" s="197" t="s">
        <v>199</v>
      </c>
      <c r="AU152" s="197" t="s">
        <v>87</v>
      </c>
      <c r="AY152" s="15" t="s">
        <v>164</v>
      </c>
      <c r="BE152" s="198">
        <f>IF(N152="základná",J152,0)</f>
        <v>0</v>
      </c>
      <c r="BF152" s="198">
        <f>IF(N152="znížená",J152,0)</f>
        <v>0</v>
      </c>
      <c r="BG152" s="198">
        <f>IF(N152="zákl. prenesená",J152,0)</f>
        <v>0</v>
      </c>
      <c r="BH152" s="198">
        <f>IF(N152="zníž. prenesená",J152,0)</f>
        <v>0</v>
      </c>
      <c r="BI152" s="198">
        <f>IF(N152="nulová",J152,0)</f>
        <v>0</v>
      </c>
      <c r="BJ152" s="15" t="s">
        <v>87</v>
      </c>
      <c r="BK152" s="198">
        <f>ROUND(I152*H152,2)</f>
        <v>0</v>
      </c>
      <c r="BL152" s="15" t="s">
        <v>359</v>
      </c>
      <c r="BM152" s="197" t="s">
        <v>863</v>
      </c>
    </row>
    <row r="153" s="2" customFormat="1" ht="16.5" customHeight="1">
      <c r="A153" s="34"/>
      <c r="B153" s="184"/>
      <c r="C153" s="185" t="s">
        <v>864</v>
      </c>
      <c r="D153" s="185" t="s">
        <v>166</v>
      </c>
      <c r="E153" s="186" t="s">
        <v>865</v>
      </c>
      <c r="F153" s="187" t="s">
        <v>866</v>
      </c>
      <c r="G153" s="188" t="s">
        <v>307</v>
      </c>
      <c r="H153" s="189">
        <v>6</v>
      </c>
      <c r="I153" s="190"/>
      <c r="J153" s="191">
        <f>ROUND(I153*H153,2)</f>
        <v>0</v>
      </c>
      <c r="K153" s="192"/>
      <c r="L153" s="35"/>
      <c r="M153" s="193" t="s">
        <v>1</v>
      </c>
      <c r="N153" s="194" t="s">
        <v>40</v>
      </c>
      <c r="O153" s="78"/>
      <c r="P153" s="195">
        <f>O153*H153</f>
        <v>0</v>
      </c>
      <c r="Q153" s="195">
        <v>0</v>
      </c>
      <c r="R153" s="195">
        <f>Q153*H153</f>
        <v>0</v>
      </c>
      <c r="S153" s="195">
        <v>0</v>
      </c>
      <c r="T153" s="196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7" t="s">
        <v>359</v>
      </c>
      <c r="AT153" s="197" t="s">
        <v>166</v>
      </c>
      <c r="AU153" s="197" t="s">
        <v>87</v>
      </c>
      <c r="AY153" s="15" t="s">
        <v>164</v>
      </c>
      <c r="BE153" s="198">
        <f>IF(N153="základná",J153,0)</f>
        <v>0</v>
      </c>
      <c r="BF153" s="198">
        <f>IF(N153="znížená",J153,0)</f>
        <v>0</v>
      </c>
      <c r="BG153" s="198">
        <f>IF(N153="zákl. prenesená",J153,0)</f>
        <v>0</v>
      </c>
      <c r="BH153" s="198">
        <f>IF(N153="zníž. prenesená",J153,0)</f>
        <v>0</v>
      </c>
      <c r="BI153" s="198">
        <f>IF(N153="nulová",J153,0)</f>
        <v>0</v>
      </c>
      <c r="BJ153" s="15" t="s">
        <v>87</v>
      </c>
      <c r="BK153" s="198">
        <f>ROUND(I153*H153,2)</f>
        <v>0</v>
      </c>
      <c r="BL153" s="15" t="s">
        <v>359</v>
      </c>
      <c r="BM153" s="197" t="s">
        <v>867</v>
      </c>
    </row>
    <row r="154" s="2" customFormat="1" ht="24.15" customHeight="1">
      <c r="A154" s="34"/>
      <c r="B154" s="184"/>
      <c r="C154" s="199" t="s">
        <v>868</v>
      </c>
      <c r="D154" s="199" t="s">
        <v>199</v>
      </c>
      <c r="E154" s="200" t="s">
        <v>869</v>
      </c>
      <c r="F154" s="201" t="s">
        <v>870</v>
      </c>
      <c r="G154" s="202" t="s">
        <v>307</v>
      </c>
      <c r="H154" s="203">
        <v>6</v>
      </c>
      <c r="I154" s="204"/>
      <c r="J154" s="205">
        <f>ROUND(I154*H154,2)</f>
        <v>0</v>
      </c>
      <c r="K154" s="206"/>
      <c r="L154" s="207"/>
      <c r="M154" s="208" t="s">
        <v>1</v>
      </c>
      <c r="N154" s="209" t="s">
        <v>40</v>
      </c>
      <c r="O154" s="78"/>
      <c r="P154" s="195">
        <f>O154*H154</f>
        <v>0</v>
      </c>
      <c r="Q154" s="195">
        <v>0</v>
      </c>
      <c r="R154" s="195">
        <f>Q154*H154</f>
        <v>0</v>
      </c>
      <c r="S154" s="195">
        <v>0</v>
      </c>
      <c r="T154" s="196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7" t="s">
        <v>291</v>
      </c>
      <c r="AT154" s="197" t="s">
        <v>199</v>
      </c>
      <c r="AU154" s="197" t="s">
        <v>87</v>
      </c>
      <c r="AY154" s="15" t="s">
        <v>164</v>
      </c>
      <c r="BE154" s="198">
        <f>IF(N154="základná",J154,0)</f>
        <v>0</v>
      </c>
      <c r="BF154" s="198">
        <f>IF(N154="znížená",J154,0)</f>
        <v>0</v>
      </c>
      <c r="BG154" s="198">
        <f>IF(N154="zákl. prenesená",J154,0)</f>
        <v>0</v>
      </c>
      <c r="BH154" s="198">
        <f>IF(N154="zníž. prenesená",J154,0)</f>
        <v>0</v>
      </c>
      <c r="BI154" s="198">
        <f>IF(N154="nulová",J154,0)</f>
        <v>0</v>
      </c>
      <c r="BJ154" s="15" t="s">
        <v>87</v>
      </c>
      <c r="BK154" s="198">
        <f>ROUND(I154*H154,2)</f>
        <v>0</v>
      </c>
      <c r="BL154" s="15" t="s">
        <v>359</v>
      </c>
      <c r="BM154" s="197" t="s">
        <v>871</v>
      </c>
    </row>
    <row r="155" s="2" customFormat="1" ht="16.5" customHeight="1">
      <c r="A155" s="34"/>
      <c r="B155" s="184"/>
      <c r="C155" s="185" t="s">
        <v>872</v>
      </c>
      <c r="D155" s="185" t="s">
        <v>166</v>
      </c>
      <c r="E155" s="186" t="s">
        <v>873</v>
      </c>
      <c r="F155" s="187" t="s">
        <v>874</v>
      </c>
      <c r="G155" s="188" t="s">
        <v>307</v>
      </c>
      <c r="H155" s="189">
        <v>3</v>
      </c>
      <c r="I155" s="190"/>
      <c r="J155" s="191">
        <f>ROUND(I155*H155,2)</f>
        <v>0</v>
      </c>
      <c r="K155" s="192"/>
      <c r="L155" s="35"/>
      <c r="M155" s="193" t="s">
        <v>1</v>
      </c>
      <c r="N155" s="194" t="s">
        <v>40</v>
      </c>
      <c r="O155" s="78"/>
      <c r="P155" s="195">
        <f>O155*H155</f>
        <v>0</v>
      </c>
      <c r="Q155" s="195">
        <v>0</v>
      </c>
      <c r="R155" s="195">
        <f>Q155*H155</f>
        <v>0</v>
      </c>
      <c r="S155" s="195">
        <v>0</v>
      </c>
      <c r="T155" s="196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7" t="s">
        <v>359</v>
      </c>
      <c r="AT155" s="197" t="s">
        <v>166</v>
      </c>
      <c r="AU155" s="197" t="s">
        <v>87</v>
      </c>
      <c r="AY155" s="15" t="s">
        <v>164</v>
      </c>
      <c r="BE155" s="198">
        <f>IF(N155="základná",J155,0)</f>
        <v>0</v>
      </c>
      <c r="BF155" s="198">
        <f>IF(N155="znížená",J155,0)</f>
        <v>0</v>
      </c>
      <c r="BG155" s="198">
        <f>IF(N155="zákl. prenesená",J155,0)</f>
        <v>0</v>
      </c>
      <c r="BH155" s="198">
        <f>IF(N155="zníž. prenesená",J155,0)</f>
        <v>0</v>
      </c>
      <c r="BI155" s="198">
        <f>IF(N155="nulová",J155,0)</f>
        <v>0</v>
      </c>
      <c r="BJ155" s="15" t="s">
        <v>87</v>
      </c>
      <c r="BK155" s="198">
        <f>ROUND(I155*H155,2)</f>
        <v>0</v>
      </c>
      <c r="BL155" s="15" t="s">
        <v>359</v>
      </c>
      <c r="BM155" s="197" t="s">
        <v>875</v>
      </c>
    </row>
    <row r="156" s="2" customFormat="1" ht="24.15" customHeight="1">
      <c r="A156" s="34"/>
      <c r="B156" s="184"/>
      <c r="C156" s="199" t="s">
        <v>876</v>
      </c>
      <c r="D156" s="199" t="s">
        <v>199</v>
      </c>
      <c r="E156" s="200" t="s">
        <v>877</v>
      </c>
      <c r="F156" s="201" t="s">
        <v>878</v>
      </c>
      <c r="G156" s="202" t="s">
        <v>307</v>
      </c>
      <c r="H156" s="203">
        <v>3</v>
      </c>
      <c r="I156" s="204"/>
      <c r="J156" s="205">
        <f>ROUND(I156*H156,2)</f>
        <v>0</v>
      </c>
      <c r="K156" s="206"/>
      <c r="L156" s="207"/>
      <c r="M156" s="208" t="s">
        <v>1</v>
      </c>
      <c r="N156" s="209" t="s">
        <v>40</v>
      </c>
      <c r="O156" s="78"/>
      <c r="P156" s="195">
        <f>O156*H156</f>
        <v>0</v>
      </c>
      <c r="Q156" s="195">
        <v>0</v>
      </c>
      <c r="R156" s="195">
        <f>Q156*H156</f>
        <v>0</v>
      </c>
      <c r="S156" s="195">
        <v>0</v>
      </c>
      <c r="T156" s="19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7" t="s">
        <v>291</v>
      </c>
      <c r="AT156" s="197" t="s">
        <v>199</v>
      </c>
      <c r="AU156" s="197" t="s">
        <v>87</v>
      </c>
      <c r="AY156" s="15" t="s">
        <v>164</v>
      </c>
      <c r="BE156" s="198">
        <f>IF(N156="základná",J156,0)</f>
        <v>0</v>
      </c>
      <c r="BF156" s="198">
        <f>IF(N156="znížená",J156,0)</f>
        <v>0</v>
      </c>
      <c r="BG156" s="198">
        <f>IF(N156="zákl. prenesená",J156,0)</f>
        <v>0</v>
      </c>
      <c r="BH156" s="198">
        <f>IF(N156="zníž. prenesená",J156,0)</f>
        <v>0</v>
      </c>
      <c r="BI156" s="198">
        <f>IF(N156="nulová",J156,0)</f>
        <v>0</v>
      </c>
      <c r="BJ156" s="15" t="s">
        <v>87</v>
      </c>
      <c r="BK156" s="198">
        <f>ROUND(I156*H156,2)</f>
        <v>0</v>
      </c>
      <c r="BL156" s="15" t="s">
        <v>359</v>
      </c>
      <c r="BM156" s="197" t="s">
        <v>879</v>
      </c>
    </row>
    <row r="157" s="2" customFormat="1" ht="16.5" customHeight="1">
      <c r="A157" s="34"/>
      <c r="B157" s="184"/>
      <c r="C157" s="185" t="s">
        <v>880</v>
      </c>
      <c r="D157" s="185" t="s">
        <v>166</v>
      </c>
      <c r="E157" s="186" t="s">
        <v>881</v>
      </c>
      <c r="F157" s="187" t="s">
        <v>882</v>
      </c>
      <c r="G157" s="188" t="s">
        <v>307</v>
      </c>
      <c r="H157" s="189">
        <v>10</v>
      </c>
      <c r="I157" s="190"/>
      <c r="J157" s="191">
        <f>ROUND(I157*H157,2)</f>
        <v>0</v>
      </c>
      <c r="K157" s="192"/>
      <c r="L157" s="35"/>
      <c r="M157" s="193" t="s">
        <v>1</v>
      </c>
      <c r="N157" s="194" t="s">
        <v>40</v>
      </c>
      <c r="O157" s="78"/>
      <c r="P157" s="195">
        <f>O157*H157</f>
        <v>0</v>
      </c>
      <c r="Q157" s="195">
        <v>0</v>
      </c>
      <c r="R157" s="195">
        <f>Q157*H157</f>
        <v>0</v>
      </c>
      <c r="S157" s="195">
        <v>0</v>
      </c>
      <c r="T157" s="19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7" t="s">
        <v>359</v>
      </c>
      <c r="AT157" s="197" t="s">
        <v>166</v>
      </c>
      <c r="AU157" s="197" t="s">
        <v>87</v>
      </c>
      <c r="AY157" s="15" t="s">
        <v>164</v>
      </c>
      <c r="BE157" s="198">
        <f>IF(N157="základná",J157,0)</f>
        <v>0</v>
      </c>
      <c r="BF157" s="198">
        <f>IF(N157="znížená",J157,0)</f>
        <v>0</v>
      </c>
      <c r="BG157" s="198">
        <f>IF(N157="zákl. prenesená",J157,0)</f>
        <v>0</v>
      </c>
      <c r="BH157" s="198">
        <f>IF(N157="zníž. prenesená",J157,0)</f>
        <v>0</v>
      </c>
      <c r="BI157" s="198">
        <f>IF(N157="nulová",J157,0)</f>
        <v>0</v>
      </c>
      <c r="BJ157" s="15" t="s">
        <v>87</v>
      </c>
      <c r="BK157" s="198">
        <f>ROUND(I157*H157,2)</f>
        <v>0</v>
      </c>
      <c r="BL157" s="15" t="s">
        <v>359</v>
      </c>
      <c r="BM157" s="197" t="s">
        <v>883</v>
      </c>
    </row>
    <row r="158" s="2" customFormat="1" ht="24.15" customHeight="1">
      <c r="A158" s="34"/>
      <c r="B158" s="184"/>
      <c r="C158" s="199" t="s">
        <v>884</v>
      </c>
      <c r="D158" s="199" t="s">
        <v>199</v>
      </c>
      <c r="E158" s="200" t="s">
        <v>885</v>
      </c>
      <c r="F158" s="201" t="s">
        <v>886</v>
      </c>
      <c r="G158" s="202" t="s">
        <v>307</v>
      </c>
      <c r="H158" s="203">
        <v>10</v>
      </c>
      <c r="I158" s="204"/>
      <c r="J158" s="205">
        <f>ROUND(I158*H158,2)</f>
        <v>0</v>
      </c>
      <c r="K158" s="206"/>
      <c r="L158" s="207"/>
      <c r="M158" s="208" t="s">
        <v>1</v>
      </c>
      <c r="N158" s="209" t="s">
        <v>40</v>
      </c>
      <c r="O158" s="78"/>
      <c r="P158" s="195">
        <f>O158*H158</f>
        <v>0</v>
      </c>
      <c r="Q158" s="195">
        <v>0</v>
      </c>
      <c r="R158" s="195">
        <f>Q158*H158</f>
        <v>0</v>
      </c>
      <c r="S158" s="195">
        <v>0</v>
      </c>
      <c r="T158" s="19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7" t="s">
        <v>291</v>
      </c>
      <c r="AT158" s="197" t="s">
        <v>199</v>
      </c>
      <c r="AU158" s="197" t="s">
        <v>87</v>
      </c>
      <c r="AY158" s="15" t="s">
        <v>164</v>
      </c>
      <c r="BE158" s="198">
        <f>IF(N158="základná",J158,0)</f>
        <v>0</v>
      </c>
      <c r="BF158" s="198">
        <f>IF(N158="znížená",J158,0)</f>
        <v>0</v>
      </c>
      <c r="BG158" s="198">
        <f>IF(N158="zákl. prenesená",J158,0)</f>
        <v>0</v>
      </c>
      <c r="BH158" s="198">
        <f>IF(N158="zníž. prenesená",J158,0)</f>
        <v>0</v>
      </c>
      <c r="BI158" s="198">
        <f>IF(N158="nulová",J158,0)</f>
        <v>0</v>
      </c>
      <c r="BJ158" s="15" t="s">
        <v>87</v>
      </c>
      <c r="BK158" s="198">
        <f>ROUND(I158*H158,2)</f>
        <v>0</v>
      </c>
      <c r="BL158" s="15" t="s">
        <v>359</v>
      </c>
      <c r="BM158" s="197" t="s">
        <v>887</v>
      </c>
    </row>
    <row r="159" s="2" customFormat="1" ht="16.5" customHeight="1">
      <c r="A159" s="34"/>
      <c r="B159" s="184"/>
      <c r="C159" s="185" t="s">
        <v>888</v>
      </c>
      <c r="D159" s="185" t="s">
        <v>166</v>
      </c>
      <c r="E159" s="186" t="s">
        <v>889</v>
      </c>
      <c r="F159" s="187" t="s">
        <v>890</v>
      </c>
      <c r="G159" s="188" t="s">
        <v>307</v>
      </c>
      <c r="H159" s="189">
        <v>2</v>
      </c>
      <c r="I159" s="190"/>
      <c r="J159" s="191">
        <f>ROUND(I159*H159,2)</f>
        <v>0</v>
      </c>
      <c r="K159" s="192"/>
      <c r="L159" s="35"/>
      <c r="M159" s="193" t="s">
        <v>1</v>
      </c>
      <c r="N159" s="194" t="s">
        <v>40</v>
      </c>
      <c r="O159" s="78"/>
      <c r="P159" s="195">
        <f>O159*H159</f>
        <v>0</v>
      </c>
      <c r="Q159" s="195">
        <v>0</v>
      </c>
      <c r="R159" s="195">
        <f>Q159*H159</f>
        <v>0</v>
      </c>
      <c r="S159" s="195">
        <v>0</v>
      </c>
      <c r="T159" s="196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7" t="s">
        <v>359</v>
      </c>
      <c r="AT159" s="197" t="s">
        <v>166</v>
      </c>
      <c r="AU159" s="197" t="s">
        <v>87</v>
      </c>
      <c r="AY159" s="15" t="s">
        <v>164</v>
      </c>
      <c r="BE159" s="198">
        <f>IF(N159="základná",J159,0)</f>
        <v>0</v>
      </c>
      <c r="BF159" s="198">
        <f>IF(N159="znížená",J159,0)</f>
        <v>0</v>
      </c>
      <c r="BG159" s="198">
        <f>IF(N159="zákl. prenesená",J159,0)</f>
        <v>0</v>
      </c>
      <c r="BH159" s="198">
        <f>IF(N159="zníž. prenesená",J159,0)</f>
        <v>0</v>
      </c>
      <c r="BI159" s="198">
        <f>IF(N159="nulová",J159,0)</f>
        <v>0</v>
      </c>
      <c r="BJ159" s="15" t="s">
        <v>87</v>
      </c>
      <c r="BK159" s="198">
        <f>ROUND(I159*H159,2)</f>
        <v>0</v>
      </c>
      <c r="BL159" s="15" t="s">
        <v>359</v>
      </c>
      <c r="BM159" s="197" t="s">
        <v>891</v>
      </c>
    </row>
    <row r="160" s="2" customFormat="1" ht="24.15" customHeight="1">
      <c r="A160" s="34"/>
      <c r="B160" s="184"/>
      <c r="C160" s="199" t="s">
        <v>892</v>
      </c>
      <c r="D160" s="199" t="s">
        <v>199</v>
      </c>
      <c r="E160" s="200" t="s">
        <v>893</v>
      </c>
      <c r="F160" s="201" t="s">
        <v>894</v>
      </c>
      <c r="G160" s="202" t="s">
        <v>307</v>
      </c>
      <c r="H160" s="203">
        <v>2</v>
      </c>
      <c r="I160" s="204"/>
      <c r="J160" s="205">
        <f>ROUND(I160*H160,2)</f>
        <v>0</v>
      </c>
      <c r="K160" s="206"/>
      <c r="L160" s="207"/>
      <c r="M160" s="208" t="s">
        <v>1</v>
      </c>
      <c r="N160" s="209" t="s">
        <v>40</v>
      </c>
      <c r="O160" s="78"/>
      <c r="P160" s="195">
        <f>O160*H160</f>
        <v>0</v>
      </c>
      <c r="Q160" s="195">
        <v>0</v>
      </c>
      <c r="R160" s="195">
        <f>Q160*H160</f>
        <v>0</v>
      </c>
      <c r="S160" s="195">
        <v>0</v>
      </c>
      <c r="T160" s="196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7" t="s">
        <v>291</v>
      </c>
      <c r="AT160" s="197" t="s">
        <v>199</v>
      </c>
      <c r="AU160" s="197" t="s">
        <v>87</v>
      </c>
      <c r="AY160" s="15" t="s">
        <v>164</v>
      </c>
      <c r="BE160" s="198">
        <f>IF(N160="základná",J160,0)</f>
        <v>0</v>
      </c>
      <c r="BF160" s="198">
        <f>IF(N160="znížená",J160,0)</f>
        <v>0</v>
      </c>
      <c r="BG160" s="198">
        <f>IF(N160="zákl. prenesená",J160,0)</f>
        <v>0</v>
      </c>
      <c r="BH160" s="198">
        <f>IF(N160="zníž. prenesená",J160,0)</f>
        <v>0</v>
      </c>
      <c r="BI160" s="198">
        <f>IF(N160="nulová",J160,0)</f>
        <v>0</v>
      </c>
      <c r="BJ160" s="15" t="s">
        <v>87</v>
      </c>
      <c r="BK160" s="198">
        <f>ROUND(I160*H160,2)</f>
        <v>0</v>
      </c>
      <c r="BL160" s="15" t="s">
        <v>359</v>
      </c>
      <c r="BM160" s="197" t="s">
        <v>895</v>
      </c>
    </row>
    <row r="161" s="2" customFormat="1" ht="16.5" customHeight="1">
      <c r="A161" s="34"/>
      <c r="B161" s="184"/>
      <c r="C161" s="185" t="s">
        <v>896</v>
      </c>
      <c r="D161" s="185" t="s">
        <v>166</v>
      </c>
      <c r="E161" s="186" t="s">
        <v>897</v>
      </c>
      <c r="F161" s="187" t="s">
        <v>898</v>
      </c>
      <c r="G161" s="188" t="s">
        <v>307</v>
      </c>
      <c r="H161" s="189">
        <v>6</v>
      </c>
      <c r="I161" s="190"/>
      <c r="J161" s="191">
        <f>ROUND(I161*H161,2)</f>
        <v>0</v>
      </c>
      <c r="K161" s="192"/>
      <c r="L161" s="35"/>
      <c r="M161" s="193" t="s">
        <v>1</v>
      </c>
      <c r="N161" s="194" t="s">
        <v>40</v>
      </c>
      <c r="O161" s="78"/>
      <c r="P161" s="195">
        <f>O161*H161</f>
        <v>0</v>
      </c>
      <c r="Q161" s="195">
        <v>0</v>
      </c>
      <c r="R161" s="195">
        <f>Q161*H161</f>
        <v>0</v>
      </c>
      <c r="S161" s="195">
        <v>0</v>
      </c>
      <c r="T161" s="196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7" t="s">
        <v>359</v>
      </c>
      <c r="AT161" s="197" t="s">
        <v>166</v>
      </c>
      <c r="AU161" s="197" t="s">
        <v>87</v>
      </c>
      <c r="AY161" s="15" t="s">
        <v>164</v>
      </c>
      <c r="BE161" s="198">
        <f>IF(N161="základná",J161,0)</f>
        <v>0</v>
      </c>
      <c r="BF161" s="198">
        <f>IF(N161="znížená",J161,0)</f>
        <v>0</v>
      </c>
      <c r="BG161" s="198">
        <f>IF(N161="zákl. prenesená",J161,0)</f>
        <v>0</v>
      </c>
      <c r="BH161" s="198">
        <f>IF(N161="zníž. prenesená",J161,0)</f>
        <v>0</v>
      </c>
      <c r="BI161" s="198">
        <f>IF(N161="nulová",J161,0)</f>
        <v>0</v>
      </c>
      <c r="BJ161" s="15" t="s">
        <v>87</v>
      </c>
      <c r="BK161" s="198">
        <f>ROUND(I161*H161,2)</f>
        <v>0</v>
      </c>
      <c r="BL161" s="15" t="s">
        <v>359</v>
      </c>
      <c r="BM161" s="197" t="s">
        <v>899</v>
      </c>
    </row>
    <row r="162" s="2" customFormat="1" ht="24.15" customHeight="1">
      <c r="A162" s="34"/>
      <c r="B162" s="184"/>
      <c r="C162" s="199" t="s">
        <v>900</v>
      </c>
      <c r="D162" s="199" t="s">
        <v>199</v>
      </c>
      <c r="E162" s="200" t="s">
        <v>901</v>
      </c>
      <c r="F162" s="201" t="s">
        <v>902</v>
      </c>
      <c r="G162" s="202" t="s">
        <v>307</v>
      </c>
      <c r="H162" s="203">
        <v>6</v>
      </c>
      <c r="I162" s="204"/>
      <c r="J162" s="205">
        <f>ROUND(I162*H162,2)</f>
        <v>0</v>
      </c>
      <c r="K162" s="206"/>
      <c r="L162" s="207"/>
      <c r="M162" s="208" t="s">
        <v>1</v>
      </c>
      <c r="N162" s="209" t="s">
        <v>40</v>
      </c>
      <c r="O162" s="78"/>
      <c r="P162" s="195">
        <f>O162*H162</f>
        <v>0</v>
      </c>
      <c r="Q162" s="195">
        <v>0</v>
      </c>
      <c r="R162" s="195">
        <f>Q162*H162</f>
        <v>0</v>
      </c>
      <c r="S162" s="195">
        <v>0</v>
      </c>
      <c r="T162" s="196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7" t="s">
        <v>291</v>
      </c>
      <c r="AT162" s="197" t="s">
        <v>199</v>
      </c>
      <c r="AU162" s="197" t="s">
        <v>87</v>
      </c>
      <c r="AY162" s="15" t="s">
        <v>164</v>
      </c>
      <c r="BE162" s="198">
        <f>IF(N162="základná",J162,0)</f>
        <v>0</v>
      </c>
      <c r="BF162" s="198">
        <f>IF(N162="znížená",J162,0)</f>
        <v>0</v>
      </c>
      <c r="BG162" s="198">
        <f>IF(N162="zákl. prenesená",J162,0)</f>
        <v>0</v>
      </c>
      <c r="BH162" s="198">
        <f>IF(N162="zníž. prenesená",J162,0)</f>
        <v>0</v>
      </c>
      <c r="BI162" s="198">
        <f>IF(N162="nulová",J162,0)</f>
        <v>0</v>
      </c>
      <c r="BJ162" s="15" t="s">
        <v>87</v>
      </c>
      <c r="BK162" s="198">
        <f>ROUND(I162*H162,2)</f>
        <v>0</v>
      </c>
      <c r="BL162" s="15" t="s">
        <v>359</v>
      </c>
      <c r="BM162" s="197" t="s">
        <v>903</v>
      </c>
    </row>
    <row r="163" s="2" customFormat="1" ht="16.5" customHeight="1">
      <c r="A163" s="34"/>
      <c r="B163" s="184"/>
      <c r="C163" s="185" t="s">
        <v>904</v>
      </c>
      <c r="D163" s="185" t="s">
        <v>166</v>
      </c>
      <c r="E163" s="186" t="s">
        <v>905</v>
      </c>
      <c r="F163" s="187" t="s">
        <v>906</v>
      </c>
      <c r="G163" s="188" t="s">
        <v>307</v>
      </c>
      <c r="H163" s="189">
        <v>2</v>
      </c>
      <c r="I163" s="190"/>
      <c r="J163" s="191">
        <f>ROUND(I163*H163,2)</f>
        <v>0</v>
      </c>
      <c r="K163" s="192"/>
      <c r="L163" s="35"/>
      <c r="M163" s="193" t="s">
        <v>1</v>
      </c>
      <c r="N163" s="194" t="s">
        <v>40</v>
      </c>
      <c r="O163" s="78"/>
      <c r="P163" s="195">
        <f>O163*H163</f>
        <v>0</v>
      </c>
      <c r="Q163" s="195">
        <v>0</v>
      </c>
      <c r="R163" s="195">
        <f>Q163*H163</f>
        <v>0</v>
      </c>
      <c r="S163" s="195">
        <v>0</v>
      </c>
      <c r="T163" s="196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7" t="s">
        <v>359</v>
      </c>
      <c r="AT163" s="197" t="s">
        <v>166</v>
      </c>
      <c r="AU163" s="197" t="s">
        <v>87</v>
      </c>
      <c r="AY163" s="15" t="s">
        <v>164</v>
      </c>
      <c r="BE163" s="198">
        <f>IF(N163="základná",J163,0)</f>
        <v>0</v>
      </c>
      <c r="BF163" s="198">
        <f>IF(N163="znížená",J163,0)</f>
        <v>0</v>
      </c>
      <c r="BG163" s="198">
        <f>IF(N163="zákl. prenesená",J163,0)</f>
        <v>0</v>
      </c>
      <c r="BH163" s="198">
        <f>IF(N163="zníž. prenesená",J163,0)</f>
        <v>0</v>
      </c>
      <c r="BI163" s="198">
        <f>IF(N163="nulová",J163,0)</f>
        <v>0</v>
      </c>
      <c r="BJ163" s="15" t="s">
        <v>87</v>
      </c>
      <c r="BK163" s="198">
        <f>ROUND(I163*H163,2)</f>
        <v>0</v>
      </c>
      <c r="BL163" s="15" t="s">
        <v>359</v>
      </c>
      <c r="BM163" s="197" t="s">
        <v>907</v>
      </c>
    </row>
    <row r="164" s="2" customFormat="1" ht="24.15" customHeight="1">
      <c r="A164" s="34"/>
      <c r="B164" s="184"/>
      <c r="C164" s="199" t="s">
        <v>908</v>
      </c>
      <c r="D164" s="199" t="s">
        <v>199</v>
      </c>
      <c r="E164" s="200" t="s">
        <v>909</v>
      </c>
      <c r="F164" s="201" t="s">
        <v>910</v>
      </c>
      <c r="G164" s="202" t="s">
        <v>307</v>
      </c>
      <c r="H164" s="203">
        <v>2</v>
      </c>
      <c r="I164" s="204"/>
      <c r="J164" s="205">
        <f>ROUND(I164*H164,2)</f>
        <v>0</v>
      </c>
      <c r="K164" s="206"/>
      <c r="L164" s="207"/>
      <c r="M164" s="208" t="s">
        <v>1</v>
      </c>
      <c r="N164" s="209" t="s">
        <v>40</v>
      </c>
      <c r="O164" s="78"/>
      <c r="P164" s="195">
        <f>O164*H164</f>
        <v>0</v>
      </c>
      <c r="Q164" s="195">
        <v>0</v>
      </c>
      <c r="R164" s="195">
        <f>Q164*H164</f>
        <v>0</v>
      </c>
      <c r="S164" s="195">
        <v>0</v>
      </c>
      <c r="T164" s="196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7" t="s">
        <v>291</v>
      </c>
      <c r="AT164" s="197" t="s">
        <v>199</v>
      </c>
      <c r="AU164" s="197" t="s">
        <v>87</v>
      </c>
      <c r="AY164" s="15" t="s">
        <v>164</v>
      </c>
      <c r="BE164" s="198">
        <f>IF(N164="základná",J164,0)</f>
        <v>0</v>
      </c>
      <c r="BF164" s="198">
        <f>IF(N164="znížená",J164,0)</f>
        <v>0</v>
      </c>
      <c r="BG164" s="198">
        <f>IF(N164="zákl. prenesená",J164,0)</f>
        <v>0</v>
      </c>
      <c r="BH164" s="198">
        <f>IF(N164="zníž. prenesená",J164,0)</f>
        <v>0</v>
      </c>
      <c r="BI164" s="198">
        <f>IF(N164="nulová",J164,0)</f>
        <v>0</v>
      </c>
      <c r="BJ164" s="15" t="s">
        <v>87</v>
      </c>
      <c r="BK164" s="198">
        <f>ROUND(I164*H164,2)</f>
        <v>0</v>
      </c>
      <c r="BL164" s="15" t="s">
        <v>359</v>
      </c>
      <c r="BM164" s="197" t="s">
        <v>911</v>
      </c>
    </row>
    <row r="165" s="2" customFormat="1" ht="16.5" customHeight="1">
      <c r="A165" s="34"/>
      <c r="B165" s="184"/>
      <c r="C165" s="185" t="s">
        <v>912</v>
      </c>
      <c r="D165" s="185" t="s">
        <v>166</v>
      </c>
      <c r="E165" s="186" t="s">
        <v>913</v>
      </c>
      <c r="F165" s="187" t="s">
        <v>914</v>
      </c>
      <c r="G165" s="188" t="s">
        <v>307</v>
      </c>
      <c r="H165" s="189">
        <v>1</v>
      </c>
      <c r="I165" s="190"/>
      <c r="J165" s="191">
        <f>ROUND(I165*H165,2)</f>
        <v>0</v>
      </c>
      <c r="K165" s="192"/>
      <c r="L165" s="35"/>
      <c r="M165" s="193" t="s">
        <v>1</v>
      </c>
      <c r="N165" s="194" t="s">
        <v>40</v>
      </c>
      <c r="O165" s="78"/>
      <c r="P165" s="195">
        <f>O165*H165</f>
        <v>0</v>
      </c>
      <c r="Q165" s="195">
        <v>0</v>
      </c>
      <c r="R165" s="195">
        <f>Q165*H165</f>
        <v>0</v>
      </c>
      <c r="S165" s="195">
        <v>0</v>
      </c>
      <c r="T165" s="196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7" t="s">
        <v>359</v>
      </c>
      <c r="AT165" s="197" t="s">
        <v>166</v>
      </c>
      <c r="AU165" s="197" t="s">
        <v>87</v>
      </c>
      <c r="AY165" s="15" t="s">
        <v>164</v>
      </c>
      <c r="BE165" s="198">
        <f>IF(N165="základná",J165,0)</f>
        <v>0</v>
      </c>
      <c r="BF165" s="198">
        <f>IF(N165="znížená",J165,0)</f>
        <v>0</v>
      </c>
      <c r="BG165" s="198">
        <f>IF(N165="zákl. prenesená",J165,0)</f>
        <v>0</v>
      </c>
      <c r="BH165" s="198">
        <f>IF(N165="zníž. prenesená",J165,0)</f>
        <v>0</v>
      </c>
      <c r="BI165" s="198">
        <f>IF(N165="nulová",J165,0)</f>
        <v>0</v>
      </c>
      <c r="BJ165" s="15" t="s">
        <v>87</v>
      </c>
      <c r="BK165" s="198">
        <f>ROUND(I165*H165,2)</f>
        <v>0</v>
      </c>
      <c r="BL165" s="15" t="s">
        <v>359</v>
      </c>
      <c r="BM165" s="197" t="s">
        <v>915</v>
      </c>
    </row>
    <row r="166" s="2" customFormat="1" ht="24.15" customHeight="1">
      <c r="A166" s="34"/>
      <c r="B166" s="184"/>
      <c r="C166" s="199" t="s">
        <v>916</v>
      </c>
      <c r="D166" s="199" t="s">
        <v>199</v>
      </c>
      <c r="E166" s="200" t="s">
        <v>917</v>
      </c>
      <c r="F166" s="201" t="s">
        <v>918</v>
      </c>
      <c r="G166" s="202" t="s">
        <v>307</v>
      </c>
      <c r="H166" s="203">
        <v>1</v>
      </c>
      <c r="I166" s="204"/>
      <c r="J166" s="205">
        <f>ROUND(I166*H166,2)</f>
        <v>0</v>
      </c>
      <c r="K166" s="206"/>
      <c r="L166" s="207"/>
      <c r="M166" s="208" t="s">
        <v>1</v>
      </c>
      <c r="N166" s="209" t="s">
        <v>40</v>
      </c>
      <c r="O166" s="78"/>
      <c r="P166" s="195">
        <f>O166*H166</f>
        <v>0</v>
      </c>
      <c r="Q166" s="195">
        <v>0</v>
      </c>
      <c r="R166" s="195">
        <f>Q166*H166</f>
        <v>0</v>
      </c>
      <c r="S166" s="195">
        <v>0</v>
      </c>
      <c r="T166" s="196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7" t="s">
        <v>291</v>
      </c>
      <c r="AT166" s="197" t="s">
        <v>199</v>
      </c>
      <c r="AU166" s="197" t="s">
        <v>87</v>
      </c>
      <c r="AY166" s="15" t="s">
        <v>164</v>
      </c>
      <c r="BE166" s="198">
        <f>IF(N166="základná",J166,0)</f>
        <v>0</v>
      </c>
      <c r="BF166" s="198">
        <f>IF(N166="znížená",J166,0)</f>
        <v>0</v>
      </c>
      <c r="BG166" s="198">
        <f>IF(N166="zákl. prenesená",J166,0)</f>
        <v>0</v>
      </c>
      <c r="BH166" s="198">
        <f>IF(N166="zníž. prenesená",J166,0)</f>
        <v>0</v>
      </c>
      <c r="BI166" s="198">
        <f>IF(N166="nulová",J166,0)</f>
        <v>0</v>
      </c>
      <c r="BJ166" s="15" t="s">
        <v>87</v>
      </c>
      <c r="BK166" s="198">
        <f>ROUND(I166*H166,2)</f>
        <v>0</v>
      </c>
      <c r="BL166" s="15" t="s">
        <v>359</v>
      </c>
      <c r="BM166" s="197" t="s">
        <v>919</v>
      </c>
    </row>
    <row r="167" s="2" customFormat="1" ht="16.5" customHeight="1">
      <c r="A167" s="34"/>
      <c r="B167" s="184"/>
      <c r="C167" s="185" t="s">
        <v>920</v>
      </c>
      <c r="D167" s="185" t="s">
        <v>166</v>
      </c>
      <c r="E167" s="186" t="s">
        <v>921</v>
      </c>
      <c r="F167" s="187" t="s">
        <v>922</v>
      </c>
      <c r="G167" s="188" t="s">
        <v>307</v>
      </c>
      <c r="H167" s="189">
        <v>3</v>
      </c>
      <c r="I167" s="190"/>
      <c r="J167" s="191">
        <f>ROUND(I167*H167,2)</f>
        <v>0</v>
      </c>
      <c r="K167" s="192"/>
      <c r="L167" s="35"/>
      <c r="M167" s="193" t="s">
        <v>1</v>
      </c>
      <c r="N167" s="194" t="s">
        <v>40</v>
      </c>
      <c r="O167" s="78"/>
      <c r="P167" s="195">
        <f>O167*H167</f>
        <v>0</v>
      </c>
      <c r="Q167" s="195">
        <v>0</v>
      </c>
      <c r="R167" s="195">
        <f>Q167*H167</f>
        <v>0</v>
      </c>
      <c r="S167" s="195">
        <v>0</v>
      </c>
      <c r="T167" s="196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7" t="s">
        <v>359</v>
      </c>
      <c r="AT167" s="197" t="s">
        <v>166</v>
      </c>
      <c r="AU167" s="197" t="s">
        <v>87</v>
      </c>
      <c r="AY167" s="15" t="s">
        <v>164</v>
      </c>
      <c r="BE167" s="198">
        <f>IF(N167="základná",J167,0)</f>
        <v>0</v>
      </c>
      <c r="BF167" s="198">
        <f>IF(N167="znížená",J167,0)</f>
        <v>0</v>
      </c>
      <c r="BG167" s="198">
        <f>IF(N167="zákl. prenesená",J167,0)</f>
        <v>0</v>
      </c>
      <c r="BH167" s="198">
        <f>IF(N167="zníž. prenesená",J167,0)</f>
        <v>0</v>
      </c>
      <c r="BI167" s="198">
        <f>IF(N167="nulová",J167,0)</f>
        <v>0</v>
      </c>
      <c r="BJ167" s="15" t="s">
        <v>87</v>
      </c>
      <c r="BK167" s="198">
        <f>ROUND(I167*H167,2)</f>
        <v>0</v>
      </c>
      <c r="BL167" s="15" t="s">
        <v>359</v>
      </c>
      <c r="BM167" s="197" t="s">
        <v>923</v>
      </c>
    </row>
    <row r="168" s="2" customFormat="1" ht="24.15" customHeight="1">
      <c r="A168" s="34"/>
      <c r="B168" s="184"/>
      <c r="C168" s="199" t="s">
        <v>924</v>
      </c>
      <c r="D168" s="199" t="s">
        <v>199</v>
      </c>
      <c r="E168" s="200" t="s">
        <v>925</v>
      </c>
      <c r="F168" s="201" t="s">
        <v>926</v>
      </c>
      <c r="G168" s="202" t="s">
        <v>307</v>
      </c>
      <c r="H168" s="203">
        <v>3</v>
      </c>
      <c r="I168" s="204"/>
      <c r="J168" s="205">
        <f>ROUND(I168*H168,2)</f>
        <v>0</v>
      </c>
      <c r="K168" s="206"/>
      <c r="L168" s="207"/>
      <c r="M168" s="208" t="s">
        <v>1</v>
      </c>
      <c r="N168" s="209" t="s">
        <v>40</v>
      </c>
      <c r="O168" s="78"/>
      <c r="P168" s="195">
        <f>O168*H168</f>
        <v>0</v>
      </c>
      <c r="Q168" s="195">
        <v>0</v>
      </c>
      <c r="R168" s="195">
        <f>Q168*H168</f>
        <v>0</v>
      </c>
      <c r="S168" s="195">
        <v>0</v>
      </c>
      <c r="T168" s="196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7" t="s">
        <v>291</v>
      </c>
      <c r="AT168" s="197" t="s">
        <v>199</v>
      </c>
      <c r="AU168" s="197" t="s">
        <v>87</v>
      </c>
      <c r="AY168" s="15" t="s">
        <v>164</v>
      </c>
      <c r="BE168" s="198">
        <f>IF(N168="základná",J168,0)</f>
        <v>0</v>
      </c>
      <c r="BF168" s="198">
        <f>IF(N168="znížená",J168,0)</f>
        <v>0</v>
      </c>
      <c r="BG168" s="198">
        <f>IF(N168="zákl. prenesená",J168,0)</f>
        <v>0</v>
      </c>
      <c r="BH168" s="198">
        <f>IF(N168="zníž. prenesená",J168,0)</f>
        <v>0</v>
      </c>
      <c r="BI168" s="198">
        <f>IF(N168="nulová",J168,0)</f>
        <v>0</v>
      </c>
      <c r="BJ168" s="15" t="s">
        <v>87</v>
      </c>
      <c r="BK168" s="198">
        <f>ROUND(I168*H168,2)</f>
        <v>0</v>
      </c>
      <c r="BL168" s="15" t="s">
        <v>359</v>
      </c>
      <c r="BM168" s="197" t="s">
        <v>927</v>
      </c>
    </row>
    <row r="169" s="2" customFormat="1" ht="24.15" customHeight="1">
      <c r="A169" s="34"/>
      <c r="B169" s="184"/>
      <c r="C169" s="185" t="s">
        <v>928</v>
      </c>
      <c r="D169" s="185" t="s">
        <v>166</v>
      </c>
      <c r="E169" s="186" t="s">
        <v>929</v>
      </c>
      <c r="F169" s="187" t="s">
        <v>930</v>
      </c>
      <c r="G169" s="188" t="s">
        <v>298</v>
      </c>
      <c r="H169" s="189">
        <v>3</v>
      </c>
      <c r="I169" s="190"/>
      <c r="J169" s="191">
        <f>ROUND(I169*H169,2)</f>
        <v>0</v>
      </c>
      <c r="K169" s="192"/>
      <c r="L169" s="35"/>
      <c r="M169" s="193" t="s">
        <v>1</v>
      </c>
      <c r="N169" s="194" t="s">
        <v>40</v>
      </c>
      <c r="O169" s="78"/>
      <c r="P169" s="195">
        <f>O169*H169</f>
        <v>0</v>
      </c>
      <c r="Q169" s="195">
        <v>0</v>
      </c>
      <c r="R169" s="195">
        <f>Q169*H169</f>
        <v>0</v>
      </c>
      <c r="S169" s="195">
        <v>0</v>
      </c>
      <c r="T169" s="196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7" t="s">
        <v>359</v>
      </c>
      <c r="AT169" s="197" t="s">
        <v>166</v>
      </c>
      <c r="AU169" s="197" t="s">
        <v>87</v>
      </c>
      <c r="AY169" s="15" t="s">
        <v>164</v>
      </c>
      <c r="BE169" s="198">
        <f>IF(N169="základná",J169,0)</f>
        <v>0</v>
      </c>
      <c r="BF169" s="198">
        <f>IF(N169="znížená",J169,0)</f>
        <v>0</v>
      </c>
      <c r="BG169" s="198">
        <f>IF(N169="zákl. prenesená",J169,0)</f>
        <v>0</v>
      </c>
      <c r="BH169" s="198">
        <f>IF(N169="zníž. prenesená",J169,0)</f>
        <v>0</v>
      </c>
      <c r="BI169" s="198">
        <f>IF(N169="nulová",J169,0)</f>
        <v>0</v>
      </c>
      <c r="BJ169" s="15" t="s">
        <v>87</v>
      </c>
      <c r="BK169" s="198">
        <f>ROUND(I169*H169,2)</f>
        <v>0</v>
      </c>
      <c r="BL169" s="15" t="s">
        <v>359</v>
      </c>
      <c r="BM169" s="197" t="s">
        <v>931</v>
      </c>
    </row>
    <row r="170" s="2" customFormat="1" ht="24.15" customHeight="1">
      <c r="A170" s="34"/>
      <c r="B170" s="184"/>
      <c r="C170" s="185" t="s">
        <v>932</v>
      </c>
      <c r="D170" s="185" t="s">
        <v>166</v>
      </c>
      <c r="E170" s="186" t="s">
        <v>933</v>
      </c>
      <c r="F170" s="187" t="s">
        <v>934</v>
      </c>
      <c r="G170" s="188" t="s">
        <v>298</v>
      </c>
      <c r="H170" s="189">
        <v>14</v>
      </c>
      <c r="I170" s="190"/>
      <c r="J170" s="191">
        <f>ROUND(I170*H170,2)</f>
        <v>0</v>
      </c>
      <c r="K170" s="192"/>
      <c r="L170" s="35"/>
      <c r="M170" s="193" t="s">
        <v>1</v>
      </c>
      <c r="N170" s="194" t="s">
        <v>40</v>
      </c>
      <c r="O170" s="78"/>
      <c r="P170" s="195">
        <f>O170*H170</f>
        <v>0</v>
      </c>
      <c r="Q170" s="195">
        <v>0</v>
      </c>
      <c r="R170" s="195">
        <f>Q170*H170</f>
        <v>0</v>
      </c>
      <c r="S170" s="195">
        <v>0</v>
      </c>
      <c r="T170" s="196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7" t="s">
        <v>359</v>
      </c>
      <c r="AT170" s="197" t="s">
        <v>166</v>
      </c>
      <c r="AU170" s="197" t="s">
        <v>87</v>
      </c>
      <c r="AY170" s="15" t="s">
        <v>164</v>
      </c>
      <c r="BE170" s="198">
        <f>IF(N170="základná",J170,0)</f>
        <v>0</v>
      </c>
      <c r="BF170" s="198">
        <f>IF(N170="znížená",J170,0)</f>
        <v>0</v>
      </c>
      <c r="BG170" s="198">
        <f>IF(N170="zákl. prenesená",J170,0)</f>
        <v>0</v>
      </c>
      <c r="BH170" s="198">
        <f>IF(N170="zníž. prenesená",J170,0)</f>
        <v>0</v>
      </c>
      <c r="BI170" s="198">
        <f>IF(N170="nulová",J170,0)</f>
        <v>0</v>
      </c>
      <c r="BJ170" s="15" t="s">
        <v>87</v>
      </c>
      <c r="BK170" s="198">
        <f>ROUND(I170*H170,2)</f>
        <v>0</v>
      </c>
      <c r="BL170" s="15" t="s">
        <v>359</v>
      </c>
      <c r="BM170" s="197" t="s">
        <v>935</v>
      </c>
    </row>
    <row r="171" s="2" customFormat="1" ht="21.75" customHeight="1">
      <c r="A171" s="34"/>
      <c r="B171" s="184"/>
      <c r="C171" s="185" t="s">
        <v>936</v>
      </c>
      <c r="D171" s="185" t="s">
        <v>166</v>
      </c>
      <c r="E171" s="186" t="s">
        <v>937</v>
      </c>
      <c r="F171" s="187" t="s">
        <v>938</v>
      </c>
      <c r="G171" s="188" t="s">
        <v>307</v>
      </c>
      <c r="H171" s="189">
        <v>4</v>
      </c>
      <c r="I171" s="190"/>
      <c r="J171" s="191">
        <f>ROUND(I171*H171,2)</f>
        <v>0</v>
      </c>
      <c r="K171" s="192"/>
      <c r="L171" s="35"/>
      <c r="M171" s="193" t="s">
        <v>1</v>
      </c>
      <c r="N171" s="194" t="s">
        <v>40</v>
      </c>
      <c r="O171" s="78"/>
      <c r="P171" s="195">
        <f>O171*H171</f>
        <v>0</v>
      </c>
      <c r="Q171" s="195">
        <v>0</v>
      </c>
      <c r="R171" s="195">
        <f>Q171*H171</f>
        <v>0</v>
      </c>
      <c r="S171" s="195">
        <v>0</v>
      </c>
      <c r="T171" s="196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7" t="s">
        <v>359</v>
      </c>
      <c r="AT171" s="197" t="s">
        <v>166</v>
      </c>
      <c r="AU171" s="197" t="s">
        <v>87</v>
      </c>
      <c r="AY171" s="15" t="s">
        <v>164</v>
      </c>
      <c r="BE171" s="198">
        <f>IF(N171="základná",J171,0)</f>
        <v>0</v>
      </c>
      <c r="BF171" s="198">
        <f>IF(N171="znížená",J171,0)</f>
        <v>0</v>
      </c>
      <c r="BG171" s="198">
        <f>IF(N171="zákl. prenesená",J171,0)</f>
        <v>0</v>
      </c>
      <c r="BH171" s="198">
        <f>IF(N171="zníž. prenesená",J171,0)</f>
        <v>0</v>
      </c>
      <c r="BI171" s="198">
        <f>IF(N171="nulová",J171,0)</f>
        <v>0</v>
      </c>
      <c r="BJ171" s="15" t="s">
        <v>87</v>
      </c>
      <c r="BK171" s="198">
        <f>ROUND(I171*H171,2)</f>
        <v>0</v>
      </c>
      <c r="BL171" s="15" t="s">
        <v>359</v>
      </c>
      <c r="BM171" s="197" t="s">
        <v>939</v>
      </c>
    </row>
    <row r="172" s="2" customFormat="1" ht="24.15" customHeight="1">
      <c r="A172" s="34"/>
      <c r="B172" s="184"/>
      <c r="C172" s="199" t="s">
        <v>940</v>
      </c>
      <c r="D172" s="199" t="s">
        <v>199</v>
      </c>
      <c r="E172" s="200" t="s">
        <v>941</v>
      </c>
      <c r="F172" s="201" t="s">
        <v>942</v>
      </c>
      <c r="G172" s="202" t="s">
        <v>307</v>
      </c>
      <c r="H172" s="203">
        <v>1</v>
      </c>
      <c r="I172" s="204"/>
      <c r="J172" s="205">
        <f>ROUND(I172*H172,2)</f>
        <v>0</v>
      </c>
      <c r="K172" s="206"/>
      <c r="L172" s="207"/>
      <c r="M172" s="208" t="s">
        <v>1</v>
      </c>
      <c r="N172" s="209" t="s">
        <v>40</v>
      </c>
      <c r="O172" s="78"/>
      <c r="P172" s="195">
        <f>O172*H172</f>
        <v>0</v>
      </c>
      <c r="Q172" s="195">
        <v>0</v>
      </c>
      <c r="R172" s="195">
        <f>Q172*H172</f>
        <v>0</v>
      </c>
      <c r="S172" s="195">
        <v>0</v>
      </c>
      <c r="T172" s="196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7" t="s">
        <v>291</v>
      </c>
      <c r="AT172" s="197" t="s">
        <v>199</v>
      </c>
      <c r="AU172" s="197" t="s">
        <v>87</v>
      </c>
      <c r="AY172" s="15" t="s">
        <v>164</v>
      </c>
      <c r="BE172" s="198">
        <f>IF(N172="základná",J172,0)</f>
        <v>0</v>
      </c>
      <c r="BF172" s="198">
        <f>IF(N172="znížená",J172,0)</f>
        <v>0</v>
      </c>
      <c r="BG172" s="198">
        <f>IF(N172="zákl. prenesená",J172,0)</f>
        <v>0</v>
      </c>
      <c r="BH172" s="198">
        <f>IF(N172="zníž. prenesená",J172,0)</f>
        <v>0</v>
      </c>
      <c r="BI172" s="198">
        <f>IF(N172="nulová",J172,0)</f>
        <v>0</v>
      </c>
      <c r="BJ172" s="15" t="s">
        <v>87</v>
      </c>
      <c r="BK172" s="198">
        <f>ROUND(I172*H172,2)</f>
        <v>0</v>
      </c>
      <c r="BL172" s="15" t="s">
        <v>359</v>
      </c>
      <c r="BM172" s="197" t="s">
        <v>943</v>
      </c>
    </row>
    <row r="173" s="2" customFormat="1" ht="24.15" customHeight="1">
      <c r="A173" s="34"/>
      <c r="B173" s="184"/>
      <c r="C173" s="199" t="s">
        <v>944</v>
      </c>
      <c r="D173" s="199" t="s">
        <v>199</v>
      </c>
      <c r="E173" s="200" t="s">
        <v>945</v>
      </c>
      <c r="F173" s="201" t="s">
        <v>946</v>
      </c>
      <c r="G173" s="202" t="s">
        <v>307</v>
      </c>
      <c r="H173" s="203">
        <v>2</v>
      </c>
      <c r="I173" s="204"/>
      <c r="J173" s="205">
        <f>ROUND(I173*H173,2)</f>
        <v>0</v>
      </c>
      <c r="K173" s="206"/>
      <c r="L173" s="207"/>
      <c r="M173" s="208" t="s">
        <v>1</v>
      </c>
      <c r="N173" s="209" t="s">
        <v>40</v>
      </c>
      <c r="O173" s="78"/>
      <c r="P173" s="195">
        <f>O173*H173</f>
        <v>0</v>
      </c>
      <c r="Q173" s="195">
        <v>0</v>
      </c>
      <c r="R173" s="195">
        <f>Q173*H173</f>
        <v>0</v>
      </c>
      <c r="S173" s="195">
        <v>0</v>
      </c>
      <c r="T173" s="196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7" t="s">
        <v>291</v>
      </c>
      <c r="AT173" s="197" t="s">
        <v>199</v>
      </c>
      <c r="AU173" s="197" t="s">
        <v>87</v>
      </c>
      <c r="AY173" s="15" t="s">
        <v>164</v>
      </c>
      <c r="BE173" s="198">
        <f>IF(N173="základná",J173,0)</f>
        <v>0</v>
      </c>
      <c r="BF173" s="198">
        <f>IF(N173="znížená",J173,0)</f>
        <v>0</v>
      </c>
      <c r="BG173" s="198">
        <f>IF(N173="zákl. prenesená",J173,0)</f>
        <v>0</v>
      </c>
      <c r="BH173" s="198">
        <f>IF(N173="zníž. prenesená",J173,0)</f>
        <v>0</v>
      </c>
      <c r="BI173" s="198">
        <f>IF(N173="nulová",J173,0)</f>
        <v>0</v>
      </c>
      <c r="BJ173" s="15" t="s">
        <v>87</v>
      </c>
      <c r="BK173" s="198">
        <f>ROUND(I173*H173,2)</f>
        <v>0</v>
      </c>
      <c r="BL173" s="15" t="s">
        <v>359</v>
      </c>
      <c r="BM173" s="197" t="s">
        <v>947</v>
      </c>
    </row>
    <row r="174" s="2" customFormat="1" ht="21.75" customHeight="1">
      <c r="A174" s="34"/>
      <c r="B174" s="184"/>
      <c r="C174" s="185" t="s">
        <v>948</v>
      </c>
      <c r="D174" s="185" t="s">
        <v>166</v>
      </c>
      <c r="E174" s="186" t="s">
        <v>949</v>
      </c>
      <c r="F174" s="187" t="s">
        <v>950</v>
      </c>
      <c r="G174" s="188" t="s">
        <v>307</v>
      </c>
      <c r="H174" s="189">
        <v>10</v>
      </c>
      <c r="I174" s="190"/>
      <c r="J174" s="191">
        <f>ROUND(I174*H174,2)</f>
        <v>0</v>
      </c>
      <c r="K174" s="192"/>
      <c r="L174" s="35"/>
      <c r="M174" s="193" t="s">
        <v>1</v>
      </c>
      <c r="N174" s="194" t="s">
        <v>40</v>
      </c>
      <c r="O174" s="78"/>
      <c r="P174" s="195">
        <f>O174*H174</f>
        <v>0</v>
      </c>
      <c r="Q174" s="195">
        <v>0</v>
      </c>
      <c r="R174" s="195">
        <f>Q174*H174</f>
        <v>0</v>
      </c>
      <c r="S174" s="195">
        <v>0</v>
      </c>
      <c r="T174" s="196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7" t="s">
        <v>359</v>
      </c>
      <c r="AT174" s="197" t="s">
        <v>166</v>
      </c>
      <c r="AU174" s="197" t="s">
        <v>87</v>
      </c>
      <c r="AY174" s="15" t="s">
        <v>164</v>
      </c>
      <c r="BE174" s="198">
        <f>IF(N174="základná",J174,0)</f>
        <v>0</v>
      </c>
      <c r="BF174" s="198">
        <f>IF(N174="znížená",J174,0)</f>
        <v>0</v>
      </c>
      <c r="BG174" s="198">
        <f>IF(N174="zákl. prenesená",J174,0)</f>
        <v>0</v>
      </c>
      <c r="BH174" s="198">
        <f>IF(N174="zníž. prenesená",J174,0)</f>
        <v>0</v>
      </c>
      <c r="BI174" s="198">
        <f>IF(N174="nulová",J174,0)</f>
        <v>0</v>
      </c>
      <c r="BJ174" s="15" t="s">
        <v>87</v>
      </c>
      <c r="BK174" s="198">
        <f>ROUND(I174*H174,2)</f>
        <v>0</v>
      </c>
      <c r="BL174" s="15" t="s">
        <v>359</v>
      </c>
      <c r="BM174" s="197" t="s">
        <v>951</v>
      </c>
    </row>
    <row r="175" s="2" customFormat="1" ht="24.15" customHeight="1">
      <c r="A175" s="34"/>
      <c r="B175" s="184"/>
      <c r="C175" s="199" t="s">
        <v>952</v>
      </c>
      <c r="D175" s="199" t="s">
        <v>199</v>
      </c>
      <c r="E175" s="200" t="s">
        <v>953</v>
      </c>
      <c r="F175" s="201" t="s">
        <v>954</v>
      </c>
      <c r="G175" s="202" t="s">
        <v>307</v>
      </c>
      <c r="H175" s="203">
        <v>3</v>
      </c>
      <c r="I175" s="204"/>
      <c r="J175" s="205">
        <f>ROUND(I175*H175,2)</f>
        <v>0</v>
      </c>
      <c r="K175" s="206"/>
      <c r="L175" s="207"/>
      <c r="M175" s="208" t="s">
        <v>1</v>
      </c>
      <c r="N175" s="209" t="s">
        <v>40</v>
      </c>
      <c r="O175" s="78"/>
      <c r="P175" s="195">
        <f>O175*H175</f>
        <v>0</v>
      </c>
      <c r="Q175" s="195">
        <v>0</v>
      </c>
      <c r="R175" s="195">
        <f>Q175*H175</f>
        <v>0</v>
      </c>
      <c r="S175" s="195">
        <v>0</v>
      </c>
      <c r="T175" s="196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7" t="s">
        <v>291</v>
      </c>
      <c r="AT175" s="197" t="s">
        <v>199</v>
      </c>
      <c r="AU175" s="197" t="s">
        <v>87</v>
      </c>
      <c r="AY175" s="15" t="s">
        <v>164</v>
      </c>
      <c r="BE175" s="198">
        <f>IF(N175="základná",J175,0)</f>
        <v>0</v>
      </c>
      <c r="BF175" s="198">
        <f>IF(N175="znížená",J175,0)</f>
        <v>0</v>
      </c>
      <c r="BG175" s="198">
        <f>IF(N175="zákl. prenesená",J175,0)</f>
        <v>0</v>
      </c>
      <c r="BH175" s="198">
        <f>IF(N175="zníž. prenesená",J175,0)</f>
        <v>0</v>
      </c>
      <c r="BI175" s="198">
        <f>IF(N175="nulová",J175,0)</f>
        <v>0</v>
      </c>
      <c r="BJ175" s="15" t="s">
        <v>87</v>
      </c>
      <c r="BK175" s="198">
        <f>ROUND(I175*H175,2)</f>
        <v>0</v>
      </c>
      <c r="BL175" s="15" t="s">
        <v>359</v>
      </c>
      <c r="BM175" s="197" t="s">
        <v>955</v>
      </c>
    </row>
    <row r="176" s="2" customFormat="1" ht="24.15" customHeight="1">
      <c r="A176" s="34"/>
      <c r="B176" s="184"/>
      <c r="C176" s="199" t="s">
        <v>956</v>
      </c>
      <c r="D176" s="199" t="s">
        <v>199</v>
      </c>
      <c r="E176" s="200" t="s">
        <v>901</v>
      </c>
      <c r="F176" s="201" t="s">
        <v>902</v>
      </c>
      <c r="G176" s="202" t="s">
        <v>307</v>
      </c>
      <c r="H176" s="203">
        <v>6</v>
      </c>
      <c r="I176" s="204"/>
      <c r="J176" s="205">
        <f>ROUND(I176*H176,2)</f>
        <v>0</v>
      </c>
      <c r="K176" s="206"/>
      <c r="L176" s="207"/>
      <c r="M176" s="208" t="s">
        <v>1</v>
      </c>
      <c r="N176" s="209" t="s">
        <v>40</v>
      </c>
      <c r="O176" s="78"/>
      <c r="P176" s="195">
        <f>O176*H176</f>
        <v>0</v>
      </c>
      <c r="Q176" s="195">
        <v>0</v>
      </c>
      <c r="R176" s="195">
        <f>Q176*H176</f>
        <v>0</v>
      </c>
      <c r="S176" s="195">
        <v>0</v>
      </c>
      <c r="T176" s="196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7" t="s">
        <v>291</v>
      </c>
      <c r="AT176" s="197" t="s">
        <v>199</v>
      </c>
      <c r="AU176" s="197" t="s">
        <v>87</v>
      </c>
      <c r="AY176" s="15" t="s">
        <v>164</v>
      </c>
      <c r="BE176" s="198">
        <f>IF(N176="základná",J176,0)</f>
        <v>0</v>
      </c>
      <c r="BF176" s="198">
        <f>IF(N176="znížená",J176,0)</f>
        <v>0</v>
      </c>
      <c r="BG176" s="198">
        <f>IF(N176="zákl. prenesená",J176,0)</f>
        <v>0</v>
      </c>
      <c r="BH176" s="198">
        <f>IF(N176="zníž. prenesená",J176,0)</f>
        <v>0</v>
      </c>
      <c r="BI176" s="198">
        <f>IF(N176="nulová",J176,0)</f>
        <v>0</v>
      </c>
      <c r="BJ176" s="15" t="s">
        <v>87</v>
      </c>
      <c r="BK176" s="198">
        <f>ROUND(I176*H176,2)</f>
        <v>0</v>
      </c>
      <c r="BL176" s="15" t="s">
        <v>359</v>
      </c>
      <c r="BM176" s="197" t="s">
        <v>957</v>
      </c>
    </row>
    <row r="177" s="2" customFormat="1" ht="24.15" customHeight="1">
      <c r="A177" s="34"/>
      <c r="B177" s="184"/>
      <c r="C177" s="199" t="s">
        <v>958</v>
      </c>
      <c r="D177" s="199" t="s">
        <v>199</v>
      </c>
      <c r="E177" s="200" t="s">
        <v>959</v>
      </c>
      <c r="F177" s="201" t="s">
        <v>960</v>
      </c>
      <c r="G177" s="202" t="s">
        <v>307</v>
      </c>
      <c r="H177" s="203">
        <v>1</v>
      </c>
      <c r="I177" s="204"/>
      <c r="J177" s="205">
        <f>ROUND(I177*H177,2)</f>
        <v>0</v>
      </c>
      <c r="K177" s="206"/>
      <c r="L177" s="207"/>
      <c r="M177" s="208" t="s">
        <v>1</v>
      </c>
      <c r="N177" s="209" t="s">
        <v>40</v>
      </c>
      <c r="O177" s="78"/>
      <c r="P177" s="195">
        <f>O177*H177</f>
        <v>0</v>
      </c>
      <c r="Q177" s="195">
        <v>0</v>
      </c>
      <c r="R177" s="195">
        <f>Q177*H177</f>
        <v>0</v>
      </c>
      <c r="S177" s="195">
        <v>0</v>
      </c>
      <c r="T177" s="196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7" t="s">
        <v>291</v>
      </c>
      <c r="AT177" s="197" t="s">
        <v>199</v>
      </c>
      <c r="AU177" s="197" t="s">
        <v>87</v>
      </c>
      <c r="AY177" s="15" t="s">
        <v>164</v>
      </c>
      <c r="BE177" s="198">
        <f>IF(N177="základná",J177,0)</f>
        <v>0</v>
      </c>
      <c r="BF177" s="198">
        <f>IF(N177="znížená",J177,0)</f>
        <v>0</v>
      </c>
      <c r="BG177" s="198">
        <f>IF(N177="zákl. prenesená",J177,0)</f>
        <v>0</v>
      </c>
      <c r="BH177" s="198">
        <f>IF(N177="zníž. prenesená",J177,0)</f>
        <v>0</v>
      </c>
      <c r="BI177" s="198">
        <f>IF(N177="nulová",J177,0)</f>
        <v>0</v>
      </c>
      <c r="BJ177" s="15" t="s">
        <v>87</v>
      </c>
      <c r="BK177" s="198">
        <f>ROUND(I177*H177,2)</f>
        <v>0</v>
      </c>
      <c r="BL177" s="15" t="s">
        <v>359</v>
      </c>
      <c r="BM177" s="197" t="s">
        <v>961</v>
      </c>
    </row>
    <row r="178" s="2" customFormat="1" ht="24.15" customHeight="1">
      <c r="A178" s="34"/>
      <c r="B178" s="184"/>
      <c r="C178" s="185" t="s">
        <v>962</v>
      </c>
      <c r="D178" s="185" t="s">
        <v>166</v>
      </c>
      <c r="E178" s="186" t="s">
        <v>963</v>
      </c>
      <c r="F178" s="187" t="s">
        <v>964</v>
      </c>
      <c r="G178" s="188" t="s">
        <v>307</v>
      </c>
      <c r="H178" s="189">
        <v>1</v>
      </c>
      <c r="I178" s="190"/>
      <c r="J178" s="191">
        <f>ROUND(I178*H178,2)</f>
        <v>0</v>
      </c>
      <c r="K178" s="192"/>
      <c r="L178" s="35"/>
      <c r="M178" s="193" t="s">
        <v>1</v>
      </c>
      <c r="N178" s="194" t="s">
        <v>40</v>
      </c>
      <c r="O178" s="78"/>
      <c r="P178" s="195">
        <f>O178*H178</f>
        <v>0</v>
      </c>
      <c r="Q178" s="195">
        <v>0</v>
      </c>
      <c r="R178" s="195">
        <f>Q178*H178</f>
        <v>0</v>
      </c>
      <c r="S178" s="195">
        <v>0</v>
      </c>
      <c r="T178" s="196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7" t="s">
        <v>359</v>
      </c>
      <c r="AT178" s="197" t="s">
        <v>166</v>
      </c>
      <c r="AU178" s="197" t="s">
        <v>87</v>
      </c>
      <c r="AY178" s="15" t="s">
        <v>164</v>
      </c>
      <c r="BE178" s="198">
        <f>IF(N178="základná",J178,0)</f>
        <v>0</v>
      </c>
      <c r="BF178" s="198">
        <f>IF(N178="znížená",J178,0)</f>
        <v>0</v>
      </c>
      <c r="BG178" s="198">
        <f>IF(N178="zákl. prenesená",J178,0)</f>
        <v>0</v>
      </c>
      <c r="BH178" s="198">
        <f>IF(N178="zníž. prenesená",J178,0)</f>
        <v>0</v>
      </c>
      <c r="BI178" s="198">
        <f>IF(N178="nulová",J178,0)</f>
        <v>0</v>
      </c>
      <c r="BJ178" s="15" t="s">
        <v>87</v>
      </c>
      <c r="BK178" s="198">
        <f>ROUND(I178*H178,2)</f>
        <v>0</v>
      </c>
      <c r="BL178" s="15" t="s">
        <v>359</v>
      </c>
      <c r="BM178" s="197" t="s">
        <v>965</v>
      </c>
    </row>
    <row r="179" s="2" customFormat="1" ht="33" customHeight="1">
      <c r="A179" s="34"/>
      <c r="B179" s="184"/>
      <c r="C179" s="199" t="s">
        <v>966</v>
      </c>
      <c r="D179" s="199" t="s">
        <v>199</v>
      </c>
      <c r="E179" s="200" t="s">
        <v>967</v>
      </c>
      <c r="F179" s="201" t="s">
        <v>968</v>
      </c>
      <c r="G179" s="202" t="s">
        <v>307</v>
      </c>
      <c r="H179" s="203">
        <v>1</v>
      </c>
      <c r="I179" s="204"/>
      <c r="J179" s="205">
        <f>ROUND(I179*H179,2)</f>
        <v>0</v>
      </c>
      <c r="K179" s="206"/>
      <c r="L179" s="207"/>
      <c r="M179" s="208" t="s">
        <v>1</v>
      </c>
      <c r="N179" s="209" t="s">
        <v>40</v>
      </c>
      <c r="O179" s="78"/>
      <c r="P179" s="195">
        <f>O179*H179</f>
        <v>0</v>
      </c>
      <c r="Q179" s="195">
        <v>0</v>
      </c>
      <c r="R179" s="195">
        <f>Q179*H179</f>
        <v>0</v>
      </c>
      <c r="S179" s="195">
        <v>0</v>
      </c>
      <c r="T179" s="196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7" t="s">
        <v>291</v>
      </c>
      <c r="AT179" s="197" t="s">
        <v>199</v>
      </c>
      <c r="AU179" s="197" t="s">
        <v>87</v>
      </c>
      <c r="AY179" s="15" t="s">
        <v>164</v>
      </c>
      <c r="BE179" s="198">
        <f>IF(N179="základná",J179,0)</f>
        <v>0</v>
      </c>
      <c r="BF179" s="198">
        <f>IF(N179="znížená",J179,0)</f>
        <v>0</v>
      </c>
      <c r="BG179" s="198">
        <f>IF(N179="zákl. prenesená",J179,0)</f>
        <v>0</v>
      </c>
      <c r="BH179" s="198">
        <f>IF(N179="zníž. prenesená",J179,0)</f>
        <v>0</v>
      </c>
      <c r="BI179" s="198">
        <f>IF(N179="nulová",J179,0)</f>
        <v>0</v>
      </c>
      <c r="BJ179" s="15" t="s">
        <v>87</v>
      </c>
      <c r="BK179" s="198">
        <f>ROUND(I179*H179,2)</f>
        <v>0</v>
      </c>
      <c r="BL179" s="15" t="s">
        <v>359</v>
      </c>
      <c r="BM179" s="197" t="s">
        <v>969</v>
      </c>
    </row>
    <row r="180" s="2" customFormat="1" ht="24.15" customHeight="1">
      <c r="A180" s="34"/>
      <c r="B180" s="184"/>
      <c r="C180" s="185" t="s">
        <v>218</v>
      </c>
      <c r="D180" s="185" t="s">
        <v>166</v>
      </c>
      <c r="E180" s="186" t="s">
        <v>970</v>
      </c>
      <c r="F180" s="187" t="s">
        <v>971</v>
      </c>
      <c r="G180" s="188" t="s">
        <v>428</v>
      </c>
      <c r="H180" s="210"/>
      <c r="I180" s="190"/>
      <c r="J180" s="191">
        <f>ROUND(I180*H180,2)</f>
        <v>0</v>
      </c>
      <c r="K180" s="192"/>
      <c r="L180" s="35"/>
      <c r="M180" s="193" t="s">
        <v>1</v>
      </c>
      <c r="N180" s="194" t="s">
        <v>40</v>
      </c>
      <c r="O180" s="78"/>
      <c r="P180" s="195">
        <f>O180*H180</f>
        <v>0</v>
      </c>
      <c r="Q180" s="195">
        <v>0</v>
      </c>
      <c r="R180" s="195">
        <f>Q180*H180</f>
        <v>0</v>
      </c>
      <c r="S180" s="195">
        <v>0</v>
      </c>
      <c r="T180" s="196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7" t="s">
        <v>359</v>
      </c>
      <c r="AT180" s="197" t="s">
        <v>166</v>
      </c>
      <c r="AU180" s="197" t="s">
        <v>87</v>
      </c>
      <c r="AY180" s="15" t="s">
        <v>164</v>
      </c>
      <c r="BE180" s="198">
        <f>IF(N180="základná",J180,0)</f>
        <v>0</v>
      </c>
      <c r="BF180" s="198">
        <f>IF(N180="znížená",J180,0)</f>
        <v>0</v>
      </c>
      <c r="BG180" s="198">
        <f>IF(N180="zákl. prenesená",J180,0)</f>
        <v>0</v>
      </c>
      <c r="BH180" s="198">
        <f>IF(N180="zníž. prenesená",J180,0)</f>
        <v>0</v>
      </c>
      <c r="BI180" s="198">
        <f>IF(N180="nulová",J180,0)</f>
        <v>0</v>
      </c>
      <c r="BJ180" s="15" t="s">
        <v>87</v>
      </c>
      <c r="BK180" s="198">
        <f>ROUND(I180*H180,2)</f>
        <v>0</v>
      </c>
      <c r="BL180" s="15" t="s">
        <v>359</v>
      </c>
      <c r="BM180" s="197" t="s">
        <v>972</v>
      </c>
    </row>
    <row r="181" s="2" customFormat="1" ht="24.15" customHeight="1">
      <c r="A181" s="34"/>
      <c r="B181" s="184"/>
      <c r="C181" s="185" t="s">
        <v>222</v>
      </c>
      <c r="D181" s="185" t="s">
        <v>166</v>
      </c>
      <c r="E181" s="186" t="s">
        <v>973</v>
      </c>
      <c r="F181" s="187" t="s">
        <v>974</v>
      </c>
      <c r="G181" s="188" t="s">
        <v>307</v>
      </c>
      <c r="H181" s="189">
        <v>8</v>
      </c>
      <c r="I181" s="190"/>
      <c r="J181" s="191">
        <f>ROUND(I181*H181,2)</f>
        <v>0</v>
      </c>
      <c r="K181" s="192"/>
      <c r="L181" s="35"/>
      <c r="M181" s="193" t="s">
        <v>1</v>
      </c>
      <c r="N181" s="194" t="s">
        <v>40</v>
      </c>
      <c r="O181" s="78"/>
      <c r="P181" s="195">
        <f>O181*H181</f>
        <v>0</v>
      </c>
      <c r="Q181" s="195">
        <v>0</v>
      </c>
      <c r="R181" s="195">
        <f>Q181*H181</f>
        <v>0</v>
      </c>
      <c r="S181" s="195">
        <v>0</v>
      </c>
      <c r="T181" s="196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7" t="s">
        <v>359</v>
      </c>
      <c r="AT181" s="197" t="s">
        <v>166</v>
      </c>
      <c r="AU181" s="197" t="s">
        <v>87</v>
      </c>
      <c r="AY181" s="15" t="s">
        <v>164</v>
      </c>
      <c r="BE181" s="198">
        <f>IF(N181="základná",J181,0)</f>
        <v>0</v>
      </c>
      <c r="BF181" s="198">
        <f>IF(N181="znížená",J181,0)</f>
        <v>0</v>
      </c>
      <c r="BG181" s="198">
        <f>IF(N181="zákl. prenesená",J181,0)</f>
        <v>0</v>
      </c>
      <c r="BH181" s="198">
        <f>IF(N181="zníž. prenesená",J181,0)</f>
        <v>0</v>
      </c>
      <c r="BI181" s="198">
        <f>IF(N181="nulová",J181,0)</f>
        <v>0</v>
      </c>
      <c r="BJ181" s="15" t="s">
        <v>87</v>
      </c>
      <c r="BK181" s="198">
        <f>ROUND(I181*H181,2)</f>
        <v>0</v>
      </c>
      <c r="BL181" s="15" t="s">
        <v>359</v>
      </c>
      <c r="BM181" s="197" t="s">
        <v>975</v>
      </c>
    </row>
    <row r="182" s="2" customFormat="1" ht="24.15" customHeight="1">
      <c r="A182" s="34"/>
      <c r="B182" s="184"/>
      <c r="C182" s="185" t="s">
        <v>976</v>
      </c>
      <c r="D182" s="185" t="s">
        <v>166</v>
      </c>
      <c r="E182" s="186" t="s">
        <v>977</v>
      </c>
      <c r="F182" s="187" t="s">
        <v>978</v>
      </c>
      <c r="G182" s="188" t="s">
        <v>307</v>
      </c>
      <c r="H182" s="189">
        <v>2</v>
      </c>
      <c r="I182" s="190"/>
      <c r="J182" s="191">
        <f>ROUND(I182*H182,2)</f>
        <v>0</v>
      </c>
      <c r="K182" s="192"/>
      <c r="L182" s="35"/>
      <c r="M182" s="193" t="s">
        <v>1</v>
      </c>
      <c r="N182" s="194" t="s">
        <v>40</v>
      </c>
      <c r="O182" s="78"/>
      <c r="P182" s="195">
        <f>O182*H182</f>
        <v>0</v>
      </c>
      <c r="Q182" s="195">
        <v>0</v>
      </c>
      <c r="R182" s="195">
        <f>Q182*H182</f>
        <v>0</v>
      </c>
      <c r="S182" s="195">
        <v>0</v>
      </c>
      <c r="T182" s="196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7" t="s">
        <v>359</v>
      </c>
      <c r="AT182" s="197" t="s">
        <v>166</v>
      </c>
      <c r="AU182" s="197" t="s">
        <v>87</v>
      </c>
      <c r="AY182" s="15" t="s">
        <v>164</v>
      </c>
      <c r="BE182" s="198">
        <f>IF(N182="základná",J182,0)</f>
        <v>0</v>
      </c>
      <c r="BF182" s="198">
        <f>IF(N182="znížená",J182,0)</f>
        <v>0</v>
      </c>
      <c r="BG182" s="198">
        <f>IF(N182="zákl. prenesená",J182,0)</f>
        <v>0</v>
      </c>
      <c r="BH182" s="198">
        <f>IF(N182="zníž. prenesená",J182,0)</f>
        <v>0</v>
      </c>
      <c r="BI182" s="198">
        <f>IF(N182="nulová",J182,0)</f>
        <v>0</v>
      </c>
      <c r="BJ182" s="15" t="s">
        <v>87</v>
      </c>
      <c r="BK182" s="198">
        <f>ROUND(I182*H182,2)</f>
        <v>0</v>
      </c>
      <c r="BL182" s="15" t="s">
        <v>359</v>
      </c>
      <c r="BM182" s="197" t="s">
        <v>979</v>
      </c>
    </row>
    <row r="183" s="2" customFormat="1" ht="24.15" customHeight="1">
      <c r="A183" s="34"/>
      <c r="B183" s="184"/>
      <c r="C183" s="185" t="s">
        <v>231</v>
      </c>
      <c r="D183" s="185" t="s">
        <v>166</v>
      </c>
      <c r="E183" s="186" t="s">
        <v>980</v>
      </c>
      <c r="F183" s="187" t="s">
        <v>981</v>
      </c>
      <c r="G183" s="188" t="s">
        <v>307</v>
      </c>
      <c r="H183" s="189">
        <v>7</v>
      </c>
      <c r="I183" s="190"/>
      <c r="J183" s="191">
        <f>ROUND(I183*H183,2)</f>
        <v>0</v>
      </c>
      <c r="K183" s="192"/>
      <c r="L183" s="35"/>
      <c r="M183" s="193" t="s">
        <v>1</v>
      </c>
      <c r="N183" s="194" t="s">
        <v>40</v>
      </c>
      <c r="O183" s="78"/>
      <c r="P183" s="195">
        <f>O183*H183</f>
        <v>0</v>
      </c>
      <c r="Q183" s="195">
        <v>0</v>
      </c>
      <c r="R183" s="195">
        <f>Q183*H183</f>
        <v>0</v>
      </c>
      <c r="S183" s="195">
        <v>0</v>
      </c>
      <c r="T183" s="196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7" t="s">
        <v>359</v>
      </c>
      <c r="AT183" s="197" t="s">
        <v>166</v>
      </c>
      <c r="AU183" s="197" t="s">
        <v>87</v>
      </c>
      <c r="AY183" s="15" t="s">
        <v>164</v>
      </c>
      <c r="BE183" s="198">
        <f>IF(N183="základná",J183,0)</f>
        <v>0</v>
      </c>
      <c r="BF183" s="198">
        <f>IF(N183="znížená",J183,0)</f>
        <v>0</v>
      </c>
      <c r="BG183" s="198">
        <f>IF(N183="zákl. prenesená",J183,0)</f>
        <v>0</v>
      </c>
      <c r="BH183" s="198">
        <f>IF(N183="zníž. prenesená",J183,0)</f>
        <v>0</v>
      </c>
      <c r="BI183" s="198">
        <f>IF(N183="nulová",J183,0)</f>
        <v>0</v>
      </c>
      <c r="BJ183" s="15" t="s">
        <v>87</v>
      </c>
      <c r="BK183" s="198">
        <f>ROUND(I183*H183,2)</f>
        <v>0</v>
      </c>
      <c r="BL183" s="15" t="s">
        <v>359</v>
      </c>
      <c r="BM183" s="197" t="s">
        <v>982</v>
      </c>
    </row>
    <row r="184" s="2" customFormat="1" ht="24.15" customHeight="1">
      <c r="A184" s="34"/>
      <c r="B184" s="184"/>
      <c r="C184" s="185" t="s">
        <v>983</v>
      </c>
      <c r="D184" s="185" t="s">
        <v>166</v>
      </c>
      <c r="E184" s="186" t="s">
        <v>984</v>
      </c>
      <c r="F184" s="187" t="s">
        <v>985</v>
      </c>
      <c r="G184" s="188" t="s">
        <v>307</v>
      </c>
      <c r="H184" s="189">
        <v>1</v>
      </c>
      <c r="I184" s="190"/>
      <c r="J184" s="191">
        <f>ROUND(I184*H184,2)</f>
        <v>0</v>
      </c>
      <c r="K184" s="192"/>
      <c r="L184" s="35"/>
      <c r="M184" s="193" t="s">
        <v>1</v>
      </c>
      <c r="N184" s="194" t="s">
        <v>40</v>
      </c>
      <c r="O184" s="78"/>
      <c r="P184" s="195">
        <f>O184*H184</f>
        <v>0</v>
      </c>
      <c r="Q184" s="195">
        <v>0</v>
      </c>
      <c r="R184" s="195">
        <f>Q184*H184</f>
        <v>0</v>
      </c>
      <c r="S184" s="195">
        <v>0</v>
      </c>
      <c r="T184" s="196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7" t="s">
        <v>359</v>
      </c>
      <c r="AT184" s="197" t="s">
        <v>166</v>
      </c>
      <c r="AU184" s="197" t="s">
        <v>87</v>
      </c>
      <c r="AY184" s="15" t="s">
        <v>164</v>
      </c>
      <c r="BE184" s="198">
        <f>IF(N184="základná",J184,0)</f>
        <v>0</v>
      </c>
      <c r="BF184" s="198">
        <f>IF(N184="znížená",J184,0)</f>
        <v>0</v>
      </c>
      <c r="BG184" s="198">
        <f>IF(N184="zákl. prenesená",J184,0)</f>
        <v>0</v>
      </c>
      <c r="BH184" s="198">
        <f>IF(N184="zníž. prenesená",J184,0)</f>
        <v>0</v>
      </c>
      <c r="BI184" s="198">
        <f>IF(N184="nulová",J184,0)</f>
        <v>0</v>
      </c>
      <c r="BJ184" s="15" t="s">
        <v>87</v>
      </c>
      <c r="BK184" s="198">
        <f>ROUND(I184*H184,2)</f>
        <v>0</v>
      </c>
      <c r="BL184" s="15" t="s">
        <v>359</v>
      </c>
      <c r="BM184" s="197" t="s">
        <v>986</v>
      </c>
    </row>
    <row r="185" s="2" customFormat="1" ht="24.15" customHeight="1">
      <c r="A185" s="34"/>
      <c r="B185" s="184"/>
      <c r="C185" s="185" t="s">
        <v>987</v>
      </c>
      <c r="D185" s="185" t="s">
        <v>166</v>
      </c>
      <c r="E185" s="186" t="s">
        <v>988</v>
      </c>
      <c r="F185" s="187" t="s">
        <v>989</v>
      </c>
      <c r="G185" s="188" t="s">
        <v>307</v>
      </c>
      <c r="H185" s="189">
        <v>1</v>
      </c>
      <c r="I185" s="190"/>
      <c r="J185" s="191">
        <f>ROUND(I185*H185,2)</f>
        <v>0</v>
      </c>
      <c r="K185" s="192"/>
      <c r="L185" s="35"/>
      <c r="M185" s="193" t="s">
        <v>1</v>
      </c>
      <c r="N185" s="194" t="s">
        <v>40</v>
      </c>
      <c r="O185" s="78"/>
      <c r="P185" s="195">
        <f>O185*H185</f>
        <v>0</v>
      </c>
      <c r="Q185" s="195">
        <v>0</v>
      </c>
      <c r="R185" s="195">
        <f>Q185*H185</f>
        <v>0</v>
      </c>
      <c r="S185" s="195">
        <v>0</v>
      </c>
      <c r="T185" s="196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7" t="s">
        <v>359</v>
      </c>
      <c r="AT185" s="197" t="s">
        <v>166</v>
      </c>
      <c r="AU185" s="197" t="s">
        <v>87</v>
      </c>
      <c r="AY185" s="15" t="s">
        <v>164</v>
      </c>
      <c r="BE185" s="198">
        <f>IF(N185="základná",J185,0)</f>
        <v>0</v>
      </c>
      <c r="BF185" s="198">
        <f>IF(N185="znížená",J185,0)</f>
        <v>0</v>
      </c>
      <c r="BG185" s="198">
        <f>IF(N185="zákl. prenesená",J185,0)</f>
        <v>0</v>
      </c>
      <c r="BH185" s="198">
        <f>IF(N185="zníž. prenesená",J185,0)</f>
        <v>0</v>
      </c>
      <c r="BI185" s="198">
        <f>IF(N185="nulová",J185,0)</f>
        <v>0</v>
      </c>
      <c r="BJ185" s="15" t="s">
        <v>87</v>
      </c>
      <c r="BK185" s="198">
        <f>ROUND(I185*H185,2)</f>
        <v>0</v>
      </c>
      <c r="BL185" s="15" t="s">
        <v>359</v>
      </c>
      <c r="BM185" s="197" t="s">
        <v>990</v>
      </c>
    </row>
    <row r="186" s="2" customFormat="1" ht="24.15" customHeight="1">
      <c r="A186" s="34"/>
      <c r="B186" s="184"/>
      <c r="C186" s="199" t="s">
        <v>991</v>
      </c>
      <c r="D186" s="199" t="s">
        <v>199</v>
      </c>
      <c r="E186" s="200" t="s">
        <v>992</v>
      </c>
      <c r="F186" s="201" t="s">
        <v>993</v>
      </c>
      <c r="G186" s="202" t="s">
        <v>307</v>
      </c>
      <c r="H186" s="203">
        <v>1</v>
      </c>
      <c r="I186" s="204"/>
      <c r="J186" s="205">
        <f>ROUND(I186*H186,2)</f>
        <v>0</v>
      </c>
      <c r="K186" s="206"/>
      <c r="L186" s="207"/>
      <c r="M186" s="208" t="s">
        <v>1</v>
      </c>
      <c r="N186" s="209" t="s">
        <v>40</v>
      </c>
      <c r="O186" s="78"/>
      <c r="P186" s="195">
        <f>O186*H186</f>
        <v>0</v>
      </c>
      <c r="Q186" s="195">
        <v>0</v>
      </c>
      <c r="R186" s="195">
        <f>Q186*H186</f>
        <v>0</v>
      </c>
      <c r="S186" s="195">
        <v>0</v>
      </c>
      <c r="T186" s="196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7" t="s">
        <v>291</v>
      </c>
      <c r="AT186" s="197" t="s">
        <v>199</v>
      </c>
      <c r="AU186" s="197" t="s">
        <v>87</v>
      </c>
      <c r="AY186" s="15" t="s">
        <v>164</v>
      </c>
      <c r="BE186" s="198">
        <f>IF(N186="základná",J186,0)</f>
        <v>0</v>
      </c>
      <c r="BF186" s="198">
        <f>IF(N186="znížená",J186,0)</f>
        <v>0</v>
      </c>
      <c r="BG186" s="198">
        <f>IF(N186="zákl. prenesená",J186,0)</f>
        <v>0</v>
      </c>
      <c r="BH186" s="198">
        <f>IF(N186="zníž. prenesená",J186,0)</f>
        <v>0</v>
      </c>
      <c r="BI186" s="198">
        <f>IF(N186="nulová",J186,0)</f>
        <v>0</v>
      </c>
      <c r="BJ186" s="15" t="s">
        <v>87</v>
      </c>
      <c r="BK186" s="198">
        <f>ROUND(I186*H186,2)</f>
        <v>0</v>
      </c>
      <c r="BL186" s="15" t="s">
        <v>359</v>
      </c>
      <c r="BM186" s="197" t="s">
        <v>994</v>
      </c>
    </row>
    <row r="187" s="2" customFormat="1" ht="24.15" customHeight="1">
      <c r="A187" s="34"/>
      <c r="B187" s="184"/>
      <c r="C187" s="185" t="s">
        <v>995</v>
      </c>
      <c r="D187" s="185" t="s">
        <v>166</v>
      </c>
      <c r="E187" s="186" t="s">
        <v>996</v>
      </c>
      <c r="F187" s="187" t="s">
        <v>997</v>
      </c>
      <c r="G187" s="188" t="s">
        <v>307</v>
      </c>
      <c r="H187" s="189">
        <v>2</v>
      </c>
      <c r="I187" s="190"/>
      <c r="J187" s="191">
        <f>ROUND(I187*H187,2)</f>
        <v>0</v>
      </c>
      <c r="K187" s="192"/>
      <c r="L187" s="35"/>
      <c r="M187" s="193" t="s">
        <v>1</v>
      </c>
      <c r="N187" s="194" t="s">
        <v>40</v>
      </c>
      <c r="O187" s="78"/>
      <c r="P187" s="195">
        <f>O187*H187</f>
        <v>0</v>
      </c>
      <c r="Q187" s="195">
        <v>0</v>
      </c>
      <c r="R187" s="195">
        <f>Q187*H187</f>
        <v>0</v>
      </c>
      <c r="S187" s="195">
        <v>0</v>
      </c>
      <c r="T187" s="196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7" t="s">
        <v>359</v>
      </c>
      <c r="AT187" s="197" t="s">
        <v>166</v>
      </c>
      <c r="AU187" s="197" t="s">
        <v>87</v>
      </c>
      <c r="AY187" s="15" t="s">
        <v>164</v>
      </c>
      <c r="BE187" s="198">
        <f>IF(N187="základná",J187,0)</f>
        <v>0</v>
      </c>
      <c r="BF187" s="198">
        <f>IF(N187="znížená",J187,0)</f>
        <v>0</v>
      </c>
      <c r="BG187" s="198">
        <f>IF(N187="zákl. prenesená",J187,0)</f>
        <v>0</v>
      </c>
      <c r="BH187" s="198">
        <f>IF(N187="zníž. prenesená",J187,0)</f>
        <v>0</v>
      </c>
      <c r="BI187" s="198">
        <f>IF(N187="nulová",J187,0)</f>
        <v>0</v>
      </c>
      <c r="BJ187" s="15" t="s">
        <v>87</v>
      </c>
      <c r="BK187" s="198">
        <f>ROUND(I187*H187,2)</f>
        <v>0</v>
      </c>
      <c r="BL187" s="15" t="s">
        <v>359</v>
      </c>
      <c r="BM187" s="197" t="s">
        <v>998</v>
      </c>
    </row>
    <row r="188" s="2" customFormat="1" ht="24.15" customHeight="1">
      <c r="A188" s="34"/>
      <c r="B188" s="184"/>
      <c r="C188" s="199" t="s">
        <v>999</v>
      </c>
      <c r="D188" s="199" t="s">
        <v>199</v>
      </c>
      <c r="E188" s="200" t="s">
        <v>1000</v>
      </c>
      <c r="F188" s="201" t="s">
        <v>1001</v>
      </c>
      <c r="G188" s="202" t="s">
        <v>307</v>
      </c>
      <c r="H188" s="203">
        <v>2</v>
      </c>
      <c r="I188" s="204"/>
      <c r="J188" s="205">
        <f>ROUND(I188*H188,2)</f>
        <v>0</v>
      </c>
      <c r="K188" s="206"/>
      <c r="L188" s="207"/>
      <c r="M188" s="208" t="s">
        <v>1</v>
      </c>
      <c r="N188" s="209" t="s">
        <v>40</v>
      </c>
      <c r="O188" s="78"/>
      <c r="P188" s="195">
        <f>O188*H188</f>
        <v>0</v>
      </c>
      <c r="Q188" s="195">
        <v>0</v>
      </c>
      <c r="R188" s="195">
        <f>Q188*H188</f>
        <v>0</v>
      </c>
      <c r="S188" s="195">
        <v>0</v>
      </c>
      <c r="T188" s="196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7" t="s">
        <v>291</v>
      </c>
      <c r="AT188" s="197" t="s">
        <v>199</v>
      </c>
      <c r="AU188" s="197" t="s">
        <v>87</v>
      </c>
      <c r="AY188" s="15" t="s">
        <v>164</v>
      </c>
      <c r="BE188" s="198">
        <f>IF(N188="základná",J188,0)</f>
        <v>0</v>
      </c>
      <c r="BF188" s="198">
        <f>IF(N188="znížená",J188,0)</f>
        <v>0</v>
      </c>
      <c r="BG188" s="198">
        <f>IF(N188="zákl. prenesená",J188,0)</f>
        <v>0</v>
      </c>
      <c r="BH188" s="198">
        <f>IF(N188="zníž. prenesená",J188,0)</f>
        <v>0</v>
      </c>
      <c r="BI188" s="198">
        <f>IF(N188="nulová",J188,0)</f>
        <v>0</v>
      </c>
      <c r="BJ188" s="15" t="s">
        <v>87</v>
      </c>
      <c r="BK188" s="198">
        <f>ROUND(I188*H188,2)</f>
        <v>0</v>
      </c>
      <c r="BL188" s="15" t="s">
        <v>359</v>
      </c>
      <c r="BM188" s="197" t="s">
        <v>1002</v>
      </c>
    </row>
    <row r="189" s="2" customFormat="1" ht="24.15" customHeight="1">
      <c r="A189" s="34"/>
      <c r="B189" s="184"/>
      <c r="C189" s="185" t="s">
        <v>247</v>
      </c>
      <c r="D189" s="185" t="s">
        <v>166</v>
      </c>
      <c r="E189" s="186" t="s">
        <v>1003</v>
      </c>
      <c r="F189" s="187" t="s">
        <v>1004</v>
      </c>
      <c r="G189" s="188" t="s">
        <v>298</v>
      </c>
      <c r="H189" s="189">
        <v>68</v>
      </c>
      <c r="I189" s="190"/>
      <c r="J189" s="191">
        <f>ROUND(I189*H189,2)</f>
        <v>0</v>
      </c>
      <c r="K189" s="192"/>
      <c r="L189" s="35"/>
      <c r="M189" s="193" t="s">
        <v>1</v>
      </c>
      <c r="N189" s="194" t="s">
        <v>40</v>
      </c>
      <c r="O189" s="78"/>
      <c r="P189" s="195">
        <f>O189*H189</f>
        <v>0</v>
      </c>
      <c r="Q189" s="195">
        <v>0</v>
      </c>
      <c r="R189" s="195">
        <f>Q189*H189</f>
        <v>0</v>
      </c>
      <c r="S189" s="195">
        <v>0</v>
      </c>
      <c r="T189" s="196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7" t="s">
        <v>359</v>
      </c>
      <c r="AT189" s="197" t="s">
        <v>166</v>
      </c>
      <c r="AU189" s="197" t="s">
        <v>87</v>
      </c>
      <c r="AY189" s="15" t="s">
        <v>164</v>
      </c>
      <c r="BE189" s="198">
        <f>IF(N189="základná",J189,0)</f>
        <v>0</v>
      </c>
      <c r="BF189" s="198">
        <f>IF(N189="znížená",J189,0)</f>
        <v>0</v>
      </c>
      <c r="BG189" s="198">
        <f>IF(N189="zákl. prenesená",J189,0)</f>
        <v>0</v>
      </c>
      <c r="BH189" s="198">
        <f>IF(N189="zníž. prenesená",J189,0)</f>
        <v>0</v>
      </c>
      <c r="BI189" s="198">
        <f>IF(N189="nulová",J189,0)</f>
        <v>0</v>
      </c>
      <c r="BJ189" s="15" t="s">
        <v>87</v>
      </c>
      <c r="BK189" s="198">
        <f>ROUND(I189*H189,2)</f>
        <v>0</v>
      </c>
      <c r="BL189" s="15" t="s">
        <v>359</v>
      </c>
      <c r="BM189" s="197" t="s">
        <v>1005</v>
      </c>
    </row>
    <row r="190" s="2" customFormat="1" ht="24.15" customHeight="1">
      <c r="A190" s="34"/>
      <c r="B190" s="184"/>
      <c r="C190" s="185" t="s">
        <v>251</v>
      </c>
      <c r="D190" s="185" t="s">
        <v>166</v>
      </c>
      <c r="E190" s="186" t="s">
        <v>1006</v>
      </c>
      <c r="F190" s="187" t="s">
        <v>1007</v>
      </c>
      <c r="G190" s="188" t="s">
        <v>428</v>
      </c>
      <c r="H190" s="210"/>
      <c r="I190" s="190"/>
      <c r="J190" s="191">
        <f>ROUND(I190*H190,2)</f>
        <v>0</v>
      </c>
      <c r="K190" s="192"/>
      <c r="L190" s="35"/>
      <c r="M190" s="193" t="s">
        <v>1</v>
      </c>
      <c r="N190" s="194" t="s">
        <v>40</v>
      </c>
      <c r="O190" s="78"/>
      <c r="P190" s="195">
        <f>O190*H190</f>
        <v>0</v>
      </c>
      <c r="Q190" s="195">
        <v>0</v>
      </c>
      <c r="R190" s="195">
        <f>Q190*H190</f>
        <v>0</v>
      </c>
      <c r="S190" s="195">
        <v>0</v>
      </c>
      <c r="T190" s="196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7" t="s">
        <v>359</v>
      </c>
      <c r="AT190" s="197" t="s">
        <v>166</v>
      </c>
      <c r="AU190" s="197" t="s">
        <v>87</v>
      </c>
      <c r="AY190" s="15" t="s">
        <v>164</v>
      </c>
      <c r="BE190" s="198">
        <f>IF(N190="základná",J190,0)</f>
        <v>0</v>
      </c>
      <c r="BF190" s="198">
        <f>IF(N190="znížená",J190,0)</f>
        <v>0</v>
      </c>
      <c r="BG190" s="198">
        <f>IF(N190="zákl. prenesená",J190,0)</f>
        <v>0</v>
      </c>
      <c r="BH190" s="198">
        <f>IF(N190="zníž. prenesená",J190,0)</f>
        <v>0</v>
      </c>
      <c r="BI190" s="198">
        <f>IF(N190="nulová",J190,0)</f>
        <v>0</v>
      </c>
      <c r="BJ190" s="15" t="s">
        <v>87</v>
      </c>
      <c r="BK190" s="198">
        <f>ROUND(I190*H190,2)</f>
        <v>0</v>
      </c>
      <c r="BL190" s="15" t="s">
        <v>359</v>
      </c>
      <c r="BM190" s="197" t="s">
        <v>1008</v>
      </c>
    </row>
    <row r="191" s="2" customFormat="1" ht="24.15" customHeight="1">
      <c r="A191" s="34"/>
      <c r="B191" s="184"/>
      <c r="C191" s="185" t="s">
        <v>255</v>
      </c>
      <c r="D191" s="185" t="s">
        <v>166</v>
      </c>
      <c r="E191" s="186" t="s">
        <v>1009</v>
      </c>
      <c r="F191" s="187" t="s">
        <v>1010</v>
      </c>
      <c r="G191" s="188" t="s">
        <v>428</v>
      </c>
      <c r="H191" s="210"/>
      <c r="I191" s="190"/>
      <c r="J191" s="191">
        <f>ROUND(I191*H191,2)</f>
        <v>0</v>
      </c>
      <c r="K191" s="192"/>
      <c r="L191" s="35"/>
      <c r="M191" s="193" t="s">
        <v>1</v>
      </c>
      <c r="N191" s="194" t="s">
        <v>40</v>
      </c>
      <c r="O191" s="78"/>
      <c r="P191" s="195">
        <f>O191*H191</f>
        <v>0</v>
      </c>
      <c r="Q191" s="195">
        <v>0</v>
      </c>
      <c r="R191" s="195">
        <f>Q191*H191</f>
        <v>0</v>
      </c>
      <c r="S191" s="195">
        <v>0</v>
      </c>
      <c r="T191" s="196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7" t="s">
        <v>359</v>
      </c>
      <c r="AT191" s="197" t="s">
        <v>166</v>
      </c>
      <c r="AU191" s="197" t="s">
        <v>87</v>
      </c>
      <c r="AY191" s="15" t="s">
        <v>164</v>
      </c>
      <c r="BE191" s="198">
        <f>IF(N191="základná",J191,0)</f>
        <v>0</v>
      </c>
      <c r="BF191" s="198">
        <f>IF(N191="znížená",J191,0)</f>
        <v>0</v>
      </c>
      <c r="BG191" s="198">
        <f>IF(N191="zákl. prenesená",J191,0)</f>
        <v>0</v>
      </c>
      <c r="BH191" s="198">
        <f>IF(N191="zníž. prenesená",J191,0)</f>
        <v>0</v>
      </c>
      <c r="BI191" s="198">
        <f>IF(N191="nulová",J191,0)</f>
        <v>0</v>
      </c>
      <c r="BJ191" s="15" t="s">
        <v>87</v>
      </c>
      <c r="BK191" s="198">
        <f>ROUND(I191*H191,2)</f>
        <v>0</v>
      </c>
      <c r="BL191" s="15" t="s">
        <v>359</v>
      </c>
      <c r="BM191" s="197" t="s">
        <v>1011</v>
      </c>
    </row>
    <row r="192" s="12" customFormat="1" ht="22.8" customHeight="1">
      <c r="A192" s="12"/>
      <c r="B192" s="171"/>
      <c r="C192" s="12"/>
      <c r="D192" s="172" t="s">
        <v>73</v>
      </c>
      <c r="E192" s="182" t="s">
        <v>1012</v>
      </c>
      <c r="F192" s="182" t="s">
        <v>1013</v>
      </c>
      <c r="G192" s="12"/>
      <c r="H192" s="12"/>
      <c r="I192" s="174"/>
      <c r="J192" s="183">
        <f>BK192</f>
        <v>0</v>
      </c>
      <c r="K192" s="12"/>
      <c r="L192" s="171"/>
      <c r="M192" s="176"/>
      <c r="N192" s="177"/>
      <c r="O192" s="177"/>
      <c r="P192" s="178">
        <f>SUM(P193:P223)</f>
        <v>0</v>
      </c>
      <c r="Q192" s="177"/>
      <c r="R192" s="178">
        <f>SUM(R193:R223)</f>
        <v>0</v>
      </c>
      <c r="S192" s="177"/>
      <c r="T192" s="179">
        <f>SUM(T193:T223)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172" t="s">
        <v>87</v>
      </c>
      <c r="AT192" s="180" t="s">
        <v>73</v>
      </c>
      <c r="AU192" s="180" t="s">
        <v>81</v>
      </c>
      <c r="AY192" s="172" t="s">
        <v>164</v>
      </c>
      <c r="BK192" s="181">
        <f>SUM(BK193:BK223)</f>
        <v>0</v>
      </c>
    </row>
    <row r="193" s="2" customFormat="1" ht="24.15" customHeight="1">
      <c r="A193" s="34"/>
      <c r="B193" s="184"/>
      <c r="C193" s="185" t="s">
        <v>1014</v>
      </c>
      <c r="D193" s="185" t="s">
        <v>166</v>
      </c>
      <c r="E193" s="186" t="s">
        <v>1015</v>
      </c>
      <c r="F193" s="187" t="s">
        <v>1016</v>
      </c>
      <c r="G193" s="188" t="s">
        <v>298</v>
      </c>
      <c r="H193" s="189">
        <v>8</v>
      </c>
      <c r="I193" s="190"/>
      <c r="J193" s="191">
        <f>ROUND(I193*H193,2)</f>
        <v>0</v>
      </c>
      <c r="K193" s="192"/>
      <c r="L193" s="35"/>
      <c r="M193" s="193" t="s">
        <v>1</v>
      </c>
      <c r="N193" s="194" t="s">
        <v>40</v>
      </c>
      <c r="O193" s="78"/>
      <c r="P193" s="195">
        <f>O193*H193</f>
        <v>0</v>
      </c>
      <c r="Q193" s="195">
        <v>0</v>
      </c>
      <c r="R193" s="195">
        <f>Q193*H193</f>
        <v>0</v>
      </c>
      <c r="S193" s="195">
        <v>0</v>
      </c>
      <c r="T193" s="196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7" t="s">
        <v>359</v>
      </c>
      <c r="AT193" s="197" t="s">
        <v>166</v>
      </c>
      <c r="AU193" s="197" t="s">
        <v>87</v>
      </c>
      <c r="AY193" s="15" t="s">
        <v>164</v>
      </c>
      <c r="BE193" s="198">
        <f>IF(N193="základná",J193,0)</f>
        <v>0</v>
      </c>
      <c r="BF193" s="198">
        <f>IF(N193="znížená",J193,0)</f>
        <v>0</v>
      </c>
      <c r="BG193" s="198">
        <f>IF(N193="zákl. prenesená",J193,0)</f>
        <v>0</v>
      </c>
      <c r="BH193" s="198">
        <f>IF(N193="zníž. prenesená",J193,0)</f>
        <v>0</v>
      </c>
      <c r="BI193" s="198">
        <f>IF(N193="nulová",J193,0)</f>
        <v>0</v>
      </c>
      <c r="BJ193" s="15" t="s">
        <v>87</v>
      </c>
      <c r="BK193" s="198">
        <f>ROUND(I193*H193,2)</f>
        <v>0</v>
      </c>
      <c r="BL193" s="15" t="s">
        <v>359</v>
      </c>
      <c r="BM193" s="197" t="s">
        <v>1017</v>
      </c>
    </row>
    <row r="194" s="2" customFormat="1" ht="24.15" customHeight="1">
      <c r="A194" s="34"/>
      <c r="B194" s="184"/>
      <c r="C194" s="185" t="s">
        <v>1018</v>
      </c>
      <c r="D194" s="185" t="s">
        <v>166</v>
      </c>
      <c r="E194" s="186" t="s">
        <v>1019</v>
      </c>
      <c r="F194" s="187" t="s">
        <v>1020</v>
      </c>
      <c r="G194" s="188" t="s">
        <v>298</v>
      </c>
      <c r="H194" s="189">
        <v>36.770000000000003</v>
      </c>
      <c r="I194" s="190"/>
      <c r="J194" s="191">
        <f>ROUND(I194*H194,2)</f>
        <v>0</v>
      </c>
      <c r="K194" s="192"/>
      <c r="L194" s="35"/>
      <c r="M194" s="193" t="s">
        <v>1</v>
      </c>
      <c r="N194" s="194" t="s">
        <v>40</v>
      </c>
      <c r="O194" s="78"/>
      <c r="P194" s="195">
        <f>O194*H194</f>
        <v>0</v>
      </c>
      <c r="Q194" s="195">
        <v>0</v>
      </c>
      <c r="R194" s="195">
        <f>Q194*H194</f>
        <v>0</v>
      </c>
      <c r="S194" s="195">
        <v>0</v>
      </c>
      <c r="T194" s="196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7" t="s">
        <v>359</v>
      </c>
      <c r="AT194" s="197" t="s">
        <v>166</v>
      </c>
      <c r="AU194" s="197" t="s">
        <v>87</v>
      </c>
      <c r="AY194" s="15" t="s">
        <v>164</v>
      </c>
      <c r="BE194" s="198">
        <f>IF(N194="základná",J194,0)</f>
        <v>0</v>
      </c>
      <c r="BF194" s="198">
        <f>IF(N194="znížená",J194,0)</f>
        <v>0</v>
      </c>
      <c r="BG194" s="198">
        <f>IF(N194="zákl. prenesená",J194,0)</f>
        <v>0</v>
      </c>
      <c r="BH194" s="198">
        <f>IF(N194="zníž. prenesená",J194,0)</f>
        <v>0</v>
      </c>
      <c r="BI194" s="198">
        <f>IF(N194="nulová",J194,0)</f>
        <v>0</v>
      </c>
      <c r="BJ194" s="15" t="s">
        <v>87</v>
      </c>
      <c r="BK194" s="198">
        <f>ROUND(I194*H194,2)</f>
        <v>0</v>
      </c>
      <c r="BL194" s="15" t="s">
        <v>359</v>
      </c>
      <c r="BM194" s="197" t="s">
        <v>1021</v>
      </c>
    </row>
    <row r="195" s="2" customFormat="1" ht="24.15" customHeight="1">
      <c r="A195" s="34"/>
      <c r="B195" s="184"/>
      <c r="C195" s="185" t="s">
        <v>1022</v>
      </c>
      <c r="D195" s="185" t="s">
        <v>166</v>
      </c>
      <c r="E195" s="186" t="s">
        <v>1023</v>
      </c>
      <c r="F195" s="187" t="s">
        <v>1024</v>
      </c>
      <c r="G195" s="188" t="s">
        <v>298</v>
      </c>
      <c r="H195" s="189">
        <v>26.530000000000001</v>
      </c>
      <c r="I195" s="190"/>
      <c r="J195" s="191">
        <f>ROUND(I195*H195,2)</f>
        <v>0</v>
      </c>
      <c r="K195" s="192"/>
      <c r="L195" s="35"/>
      <c r="M195" s="193" t="s">
        <v>1</v>
      </c>
      <c r="N195" s="194" t="s">
        <v>40</v>
      </c>
      <c r="O195" s="78"/>
      <c r="P195" s="195">
        <f>O195*H195</f>
        <v>0</v>
      </c>
      <c r="Q195" s="195">
        <v>0</v>
      </c>
      <c r="R195" s="195">
        <f>Q195*H195</f>
        <v>0</v>
      </c>
      <c r="S195" s="195">
        <v>0</v>
      </c>
      <c r="T195" s="196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7" t="s">
        <v>359</v>
      </c>
      <c r="AT195" s="197" t="s">
        <v>166</v>
      </c>
      <c r="AU195" s="197" t="s">
        <v>87</v>
      </c>
      <c r="AY195" s="15" t="s">
        <v>164</v>
      </c>
      <c r="BE195" s="198">
        <f>IF(N195="základná",J195,0)</f>
        <v>0</v>
      </c>
      <c r="BF195" s="198">
        <f>IF(N195="znížená",J195,0)</f>
        <v>0</v>
      </c>
      <c r="BG195" s="198">
        <f>IF(N195="zákl. prenesená",J195,0)</f>
        <v>0</v>
      </c>
      <c r="BH195" s="198">
        <f>IF(N195="zníž. prenesená",J195,0)</f>
        <v>0</v>
      </c>
      <c r="BI195" s="198">
        <f>IF(N195="nulová",J195,0)</f>
        <v>0</v>
      </c>
      <c r="BJ195" s="15" t="s">
        <v>87</v>
      </c>
      <c r="BK195" s="198">
        <f>ROUND(I195*H195,2)</f>
        <v>0</v>
      </c>
      <c r="BL195" s="15" t="s">
        <v>359</v>
      </c>
      <c r="BM195" s="197" t="s">
        <v>1025</v>
      </c>
    </row>
    <row r="196" s="2" customFormat="1" ht="24.15" customHeight="1">
      <c r="A196" s="34"/>
      <c r="B196" s="184"/>
      <c r="C196" s="185" t="s">
        <v>1026</v>
      </c>
      <c r="D196" s="185" t="s">
        <v>166</v>
      </c>
      <c r="E196" s="186" t="s">
        <v>1027</v>
      </c>
      <c r="F196" s="187" t="s">
        <v>1028</v>
      </c>
      <c r="G196" s="188" t="s">
        <v>298</v>
      </c>
      <c r="H196" s="189">
        <v>4</v>
      </c>
      <c r="I196" s="190"/>
      <c r="J196" s="191">
        <f>ROUND(I196*H196,2)</f>
        <v>0</v>
      </c>
      <c r="K196" s="192"/>
      <c r="L196" s="35"/>
      <c r="M196" s="193" t="s">
        <v>1</v>
      </c>
      <c r="N196" s="194" t="s">
        <v>40</v>
      </c>
      <c r="O196" s="78"/>
      <c r="P196" s="195">
        <f>O196*H196</f>
        <v>0</v>
      </c>
      <c r="Q196" s="195">
        <v>0</v>
      </c>
      <c r="R196" s="195">
        <f>Q196*H196</f>
        <v>0</v>
      </c>
      <c r="S196" s="195">
        <v>0</v>
      </c>
      <c r="T196" s="196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7" t="s">
        <v>359</v>
      </c>
      <c r="AT196" s="197" t="s">
        <v>166</v>
      </c>
      <c r="AU196" s="197" t="s">
        <v>87</v>
      </c>
      <c r="AY196" s="15" t="s">
        <v>164</v>
      </c>
      <c r="BE196" s="198">
        <f>IF(N196="základná",J196,0)</f>
        <v>0</v>
      </c>
      <c r="BF196" s="198">
        <f>IF(N196="znížená",J196,0)</f>
        <v>0</v>
      </c>
      <c r="BG196" s="198">
        <f>IF(N196="zákl. prenesená",J196,0)</f>
        <v>0</v>
      </c>
      <c r="BH196" s="198">
        <f>IF(N196="zníž. prenesená",J196,0)</f>
        <v>0</v>
      </c>
      <c r="BI196" s="198">
        <f>IF(N196="nulová",J196,0)</f>
        <v>0</v>
      </c>
      <c r="BJ196" s="15" t="s">
        <v>87</v>
      </c>
      <c r="BK196" s="198">
        <f>ROUND(I196*H196,2)</f>
        <v>0</v>
      </c>
      <c r="BL196" s="15" t="s">
        <v>359</v>
      </c>
      <c r="BM196" s="197" t="s">
        <v>1029</v>
      </c>
    </row>
    <row r="197" s="2" customFormat="1" ht="24.15" customHeight="1">
      <c r="A197" s="34"/>
      <c r="B197" s="184"/>
      <c r="C197" s="185" t="s">
        <v>1030</v>
      </c>
      <c r="D197" s="185" t="s">
        <v>166</v>
      </c>
      <c r="E197" s="186" t="s">
        <v>1031</v>
      </c>
      <c r="F197" s="187" t="s">
        <v>1032</v>
      </c>
      <c r="G197" s="188" t="s">
        <v>298</v>
      </c>
      <c r="H197" s="189">
        <v>1</v>
      </c>
      <c r="I197" s="190"/>
      <c r="J197" s="191">
        <f>ROUND(I197*H197,2)</f>
        <v>0</v>
      </c>
      <c r="K197" s="192"/>
      <c r="L197" s="35"/>
      <c r="M197" s="193" t="s">
        <v>1</v>
      </c>
      <c r="N197" s="194" t="s">
        <v>40</v>
      </c>
      <c r="O197" s="78"/>
      <c r="P197" s="195">
        <f>O197*H197</f>
        <v>0</v>
      </c>
      <c r="Q197" s="195">
        <v>0</v>
      </c>
      <c r="R197" s="195">
        <f>Q197*H197</f>
        <v>0</v>
      </c>
      <c r="S197" s="195">
        <v>0</v>
      </c>
      <c r="T197" s="196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7" t="s">
        <v>359</v>
      </c>
      <c r="AT197" s="197" t="s">
        <v>166</v>
      </c>
      <c r="AU197" s="197" t="s">
        <v>87</v>
      </c>
      <c r="AY197" s="15" t="s">
        <v>164</v>
      </c>
      <c r="BE197" s="198">
        <f>IF(N197="základná",J197,0)</f>
        <v>0</v>
      </c>
      <c r="BF197" s="198">
        <f>IF(N197="znížená",J197,0)</f>
        <v>0</v>
      </c>
      <c r="BG197" s="198">
        <f>IF(N197="zákl. prenesená",J197,0)</f>
        <v>0</v>
      </c>
      <c r="BH197" s="198">
        <f>IF(N197="zníž. prenesená",J197,0)</f>
        <v>0</v>
      </c>
      <c r="BI197" s="198">
        <f>IF(N197="nulová",J197,0)</f>
        <v>0</v>
      </c>
      <c r="BJ197" s="15" t="s">
        <v>87</v>
      </c>
      <c r="BK197" s="198">
        <f>ROUND(I197*H197,2)</f>
        <v>0</v>
      </c>
      <c r="BL197" s="15" t="s">
        <v>359</v>
      </c>
      <c r="BM197" s="197" t="s">
        <v>1033</v>
      </c>
    </row>
    <row r="198" s="2" customFormat="1" ht="24.15" customHeight="1">
      <c r="A198" s="34"/>
      <c r="B198" s="184"/>
      <c r="C198" s="185" t="s">
        <v>1034</v>
      </c>
      <c r="D198" s="185" t="s">
        <v>166</v>
      </c>
      <c r="E198" s="186" t="s">
        <v>1035</v>
      </c>
      <c r="F198" s="187" t="s">
        <v>1036</v>
      </c>
      <c r="G198" s="188" t="s">
        <v>307</v>
      </c>
      <c r="H198" s="189">
        <v>2</v>
      </c>
      <c r="I198" s="190"/>
      <c r="J198" s="191">
        <f>ROUND(I198*H198,2)</f>
        <v>0</v>
      </c>
      <c r="K198" s="192"/>
      <c r="L198" s="35"/>
      <c r="M198" s="193" t="s">
        <v>1</v>
      </c>
      <c r="N198" s="194" t="s">
        <v>40</v>
      </c>
      <c r="O198" s="78"/>
      <c r="P198" s="195">
        <f>O198*H198</f>
        <v>0</v>
      </c>
      <c r="Q198" s="195">
        <v>0</v>
      </c>
      <c r="R198" s="195">
        <f>Q198*H198</f>
        <v>0</v>
      </c>
      <c r="S198" s="195">
        <v>0</v>
      </c>
      <c r="T198" s="196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7" t="s">
        <v>359</v>
      </c>
      <c r="AT198" s="197" t="s">
        <v>166</v>
      </c>
      <c r="AU198" s="197" t="s">
        <v>87</v>
      </c>
      <c r="AY198" s="15" t="s">
        <v>164</v>
      </c>
      <c r="BE198" s="198">
        <f>IF(N198="základná",J198,0)</f>
        <v>0</v>
      </c>
      <c r="BF198" s="198">
        <f>IF(N198="znížená",J198,0)</f>
        <v>0</v>
      </c>
      <c r="BG198" s="198">
        <f>IF(N198="zákl. prenesená",J198,0)</f>
        <v>0</v>
      </c>
      <c r="BH198" s="198">
        <f>IF(N198="zníž. prenesená",J198,0)</f>
        <v>0</v>
      </c>
      <c r="BI198" s="198">
        <f>IF(N198="nulová",J198,0)</f>
        <v>0</v>
      </c>
      <c r="BJ198" s="15" t="s">
        <v>87</v>
      </c>
      <c r="BK198" s="198">
        <f>ROUND(I198*H198,2)</f>
        <v>0</v>
      </c>
      <c r="BL198" s="15" t="s">
        <v>359</v>
      </c>
      <c r="BM198" s="197" t="s">
        <v>1037</v>
      </c>
    </row>
    <row r="199" s="2" customFormat="1" ht="16.5" customHeight="1">
      <c r="A199" s="34"/>
      <c r="B199" s="184"/>
      <c r="C199" s="199" t="s">
        <v>1038</v>
      </c>
      <c r="D199" s="199" t="s">
        <v>199</v>
      </c>
      <c r="E199" s="200" t="s">
        <v>1039</v>
      </c>
      <c r="F199" s="201" t="s">
        <v>1040</v>
      </c>
      <c r="G199" s="202" t="s">
        <v>307</v>
      </c>
      <c r="H199" s="203">
        <v>2</v>
      </c>
      <c r="I199" s="204"/>
      <c r="J199" s="205">
        <f>ROUND(I199*H199,2)</f>
        <v>0</v>
      </c>
      <c r="K199" s="206"/>
      <c r="L199" s="207"/>
      <c r="M199" s="208" t="s">
        <v>1</v>
      </c>
      <c r="N199" s="209" t="s">
        <v>40</v>
      </c>
      <c r="O199" s="78"/>
      <c r="P199" s="195">
        <f>O199*H199</f>
        <v>0</v>
      </c>
      <c r="Q199" s="195">
        <v>0</v>
      </c>
      <c r="R199" s="195">
        <f>Q199*H199</f>
        <v>0</v>
      </c>
      <c r="S199" s="195">
        <v>0</v>
      </c>
      <c r="T199" s="196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7" t="s">
        <v>291</v>
      </c>
      <c r="AT199" s="197" t="s">
        <v>199</v>
      </c>
      <c r="AU199" s="197" t="s">
        <v>87</v>
      </c>
      <c r="AY199" s="15" t="s">
        <v>164</v>
      </c>
      <c r="BE199" s="198">
        <f>IF(N199="základná",J199,0)</f>
        <v>0</v>
      </c>
      <c r="BF199" s="198">
        <f>IF(N199="znížená",J199,0)</f>
        <v>0</v>
      </c>
      <c r="BG199" s="198">
        <f>IF(N199="zákl. prenesená",J199,0)</f>
        <v>0</v>
      </c>
      <c r="BH199" s="198">
        <f>IF(N199="zníž. prenesená",J199,0)</f>
        <v>0</v>
      </c>
      <c r="BI199" s="198">
        <f>IF(N199="nulová",J199,0)</f>
        <v>0</v>
      </c>
      <c r="BJ199" s="15" t="s">
        <v>87</v>
      </c>
      <c r="BK199" s="198">
        <f>ROUND(I199*H199,2)</f>
        <v>0</v>
      </c>
      <c r="BL199" s="15" t="s">
        <v>359</v>
      </c>
      <c r="BM199" s="197" t="s">
        <v>1041</v>
      </c>
    </row>
    <row r="200" s="2" customFormat="1" ht="24.15" customHeight="1">
      <c r="A200" s="34"/>
      <c r="B200" s="184"/>
      <c r="C200" s="185" t="s">
        <v>1042</v>
      </c>
      <c r="D200" s="185" t="s">
        <v>166</v>
      </c>
      <c r="E200" s="186" t="s">
        <v>1043</v>
      </c>
      <c r="F200" s="187" t="s">
        <v>1044</v>
      </c>
      <c r="G200" s="188" t="s">
        <v>307</v>
      </c>
      <c r="H200" s="189">
        <v>2</v>
      </c>
      <c r="I200" s="190"/>
      <c r="J200" s="191">
        <f>ROUND(I200*H200,2)</f>
        <v>0</v>
      </c>
      <c r="K200" s="192"/>
      <c r="L200" s="35"/>
      <c r="M200" s="193" t="s">
        <v>1</v>
      </c>
      <c r="N200" s="194" t="s">
        <v>40</v>
      </c>
      <c r="O200" s="78"/>
      <c r="P200" s="195">
        <f>O200*H200</f>
        <v>0</v>
      </c>
      <c r="Q200" s="195">
        <v>0</v>
      </c>
      <c r="R200" s="195">
        <f>Q200*H200</f>
        <v>0</v>
      </c>
      <c r="S200" s="195">
        <v>0</v>
      </c>
      <c r="T200" s="196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7" t="s">
        <v>359</v>
      </c>
      <c r="AT200" s="197" t="s">
        <v>166</v>
      </c>
      <c r="AU200" s="197" t="s">
        <v>87</v>
      </c>
      <c r="AY200" s="15" t="s">
        <v>164</v>
      </c>
      <c r="BE200" s="198">
        <f>IF(N200="základná",J200,0)</f>
        <v>0</v>
      </c>
      <c r="BF200" s="198">
        <f>IF(N200="znížená",J200,0)</f>
        <v>0</v>
      </c>
      <c r="BG200" s="198">
        <f>IF(N200="zákl. prenesená",J200,0)</f>
        <v>0</v>
      </c>
      <c r="BH200" s="198">
        <f>IF(N200="zníž. prenesená",J200,0)</f>
        <v>0</v>
      </c>
      <c r="BI200" s="198">
        <f>IF(N200="nulová",J200,0)</f>
        <v>0</v>
      </c>
      <c r="BJ200" s="15" t="s">
        <v>87</v>
      </c>
      <c r="BK200" s="198">
        <f>ROUND(I200*H200,2)</f>
        <v>0</v>
      </c>
      <c r="BL200" s="15" t="s">
        <v>359</v>
      </c>
      <c r="BM200" s="197" t="s">
        <v>1045</v>
      </c>
    </row>
    <row r="201" s="2" customFormat="1" ht="16.5" customHeight="1">
      <c r="A201" s="34"/>
      <c r="B201" s="184"/>
      <c r="C201" s="199" t="s">
        <v>1046</v>
      </c>
      <c r="D201" s="199" t="s">
        <v>199</v>
      </c>
      <c r="E201" s="200" t="s">
        <v>1047</v>
      </c>
      <c r="F201" s="201" t="s">
        <v>1048</v>
      </c>
      <c r="G201" s="202" t="s">
        <v>307</v>
      </c>
      <c r="H201" s="203">
        <v>2</v>
      </c>
      <c r="I201" s="204"/>
      <c r="J201" s="205">
        <f>ROUND(I201*H201,2)</f>
        <v>0</v>
      </c>
      <c r="K201" s="206"/>
      <c r="L201" s="207"/>
      <c r="M201" s="208" t="s">
        <v>1</v>
      </c>
      <c r="N201" s="209" t="s">
        <v>40</v>
      </c>
      <c r="O201" s="78"/>
      <c r="P201" s="195">
        <f>O201*H201</f>
        <v>0</v>
      </c>
      <c r="Q201" s="195">
        <v>0</v>
      </c>
      <c r="R201" s="195">
        <f>Q201*H201</f>
        <v>0</v>
      </c>
      <c r="S201" s="195">
        <v>0</v>
      </c>
      <c r="T201" s="196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7" t="s">
        <v>291</v>
      </c>
      <c r="AT201" s="197" t="s">
        <v>199</v>
      </c>
      <c r="AU201" s="197" t="s">
        <v>87</v>
      </c>
      <c r="AY201" s="15" t="s">
        <v>164</v>
      </c>
      <c r="BE201" s="198">
        <f>IF(N201="základná",J201,0)</f>
        <v>0</v>
      </c>
      <c r="BF201" s="198">
        <f>IF(N201="znížená",J201,0)</f>
        <v>0</v>
      </c>
      <c r="BG201" s="198">
        <f>IF(N201="zákl. prenesená",J201,0)</f>
        <v>0</v>
      </c>
      <c r="BH201" s="198">
        <f>IF(N201="zníž. prenesená",J201,0)</f>
        <v>0</v>
      </c>
      <c r="BI201" s="198">
        <f>IF(N201="nulová",J201,0)</f>
        <v>0</v>
      </c>
      <c r="BJ201" s="15" t="s">
        <v>87</v>
      </c>
      <c r="BK201" s="198">
        <f>ROUND(I201*H201,2)</f>
        <v>0</v>
      </c>
      <c r="BL201" s="15" t="s">
        <v>359</v>
      </c>
      <c r="BM201" s="197" t="s">
        <v>1049</v>
      </c>
    </row>
    <row r="202" s="2" customFormat="1" ht="24.15" customHeight="1">
      <c r="A202" s="34"/>
      <c r="B202" s="184"/>
      <c r="C202" s="185" t="s">
        <v>1050</v>
      </c>
      <c r="D202" s="185" t="s">
        <v>166</v>
      </c>
      <c r="E202" s="186" t="s">
        <v>1051</v>
      </c>
      <c r="F202" s="187" t="s">
        <v>1052</v>
      </c>
      <c r="G202" s="188" t="s">
        <v>307</v>
      </c>
      <c r="H202" s="189">
        <v>22</v>
      </c>
      <c r="I202" s="190"/>
      <c r="J202" s="191">
        <f>ROUND(I202*H202,2)</f>
        <v>0</v>
      </c>
      <c r="K202" s="192"/>
      <c r="L202" s="35"/>
      <c r="M202" s="193" t="s">
        <v>1</v>
      </c>
      <c r="N202" s="194" t="s">
        <v>40</v>
      </c>
      <c r="O202" s="78"/>
      <c r="P202" s="195">
        <f>O202*H202</f>
        <v>0</v>
      </c>
      <c r="Q202" s="195">
        <v>0</v>
      </c>
      <c r="R202" s="195">
        <f>Q202*H202</f>
        <v>0</v>
      </c>
      <c r="S202" s="195">
        <v>0</v>
      </c>
      <c r="T202" s="196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7" t="s">
        <v>359</v>
      </c>
      <c r="AT202" s="197" t="s">
        <v>166</v>
      </c>
      <c r="AU202" s="197" t="s">
        <v>87</v>
      </c>
      <c r="AY202" s="15" t="s">
        <v>164</v>
      </c>
      <c r="BE202" s="198">
        <f>IF(N202="základná",J202,0)</f>
        <v>0</v>
      </c>
      <c r="BF202" s="198">
        <f>IF(N202="znížená",J202,0)</f>
        <v>0</v>
      </c>
      <c r="BG202" s="198">
        <f>IF(N202="zákl. prenesená",J202,0)</f>
        <v>0</v>
      </c>
      <c r="BH202" s="198">
        <f>IF(N202="zníž. prenesená",J202,0)</f>
        <v>0</v>
      </c>
      <c r="BI202" s="198">
        <f>IF(N202="nulová",J202,0)</f>
        <v>0</v>
      </c>
      <c r="BJ202" s="15" t="s">
        <v>87</v>
      </c>
      <c r="BK202" s="198">
        <f>ROUND(I202*H202,2)</f>
        <v>0</v>
      </c>
      <c r="BL202" s="15" t="s">
        <v>359</v>
      </c>
      <c r="BM202" s="197" t="s">
        <v>1053</v>
      </c>
    </row>
    <row r="203" s="2" customFormat="1" ht="21.75" customHeight="1">
      <c r="A203" s="34"/>
      <c r="B203" s="184"/>
      <c r="C203" s="199" t="s">
        <v>1054</v>
      </c>
      <c r="D203" s="199" t="s">
        <v>199</v>
      </c>
      <c r="E203" s="200" t="s">
        <v>1055</v>
      </c>
      <c r="F203" s="201" t="s">
        <v>1056</v>
      </c>
      <c r="G203" s="202" t="s">
        <v>307</v>
      </c>
      <c r="H203" s="203">
        <v>22</v>
      </c>
      <c r="I203" s="204"/>
      <c r="J203" s="205">
        <f>ROUND(I203*H203,2)</f>
        <v>0</v>
      </c>
      <c r="K203" s="206"/>
      <c r="L203" s="207"/>
      <c r="M203" s="208" t="s">
        <v>1</v>
      </c>
      <c r="N203" s="209" t="s">
        <v>40</v>
      </c>
      <c r="O203" s="78"/>
      <c r="P203" s="195">
        <f>O203*H203</f>
        <v>0</v>
      </c>
      <c r="Q203" s="195">
        <v>0</v>
      </c>
      <c r="R203" s="195">
        <f>Q203*H203</f>
        <v>0</v>
      </c>
      <c r="S203" s="195">
        <v>0</v>
      </c>
      <c r="T203" s="196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7" t="s">
        <v>291</v>
      </c>
      <c r="AT203" s="197" t="s">
        <v>199</v>
      </c>
      <c r="AU203" s="197" t="s">
        <v>87</v>
      </c>
      <c r="AY203" s="15" t="s">
        <v>164</v>
      </c>
      <c r="BE203" s="198">
        <f>IF(N203="základná",J203,0)</f>
        <v>0</v>
      </c>
      <c r="BF203" s="198">
        <f>IF(N203="znížená",J203,0)</f>
        <v>0</v>
      </c>
      <c r="BG203" s="198">
        <f>IF(N203="zákl. prenesená",J203,0)</f>
        <v>0</v>
      </c>
      <c r="BH203" s="198">
        <f>IF(N203="zníž. prenesená",J203,0)</f>
        <v>0</v>
      </c>
      <c r="BI203" s="198">
        <f>IF(N203="nulová",J203,0)</f>
        <v>0</v>
      </c>
      <c r="BJ203" s="15" t="s">
        <v>87</v>
      </c>
      <c r="BK203" s="198">
        <f>ROUND(I203*H203,2)</f>
        <v>0</v>
      </c>
      <c r="BL203" s="15" t="s">
        <v>359</v>
      </c>
      <c r="BM203" s="197" t="s">
        <v>1057</v>
      </c>
    </row>
    <row r="204" s="2" customFormat="1" ht="21.75" customHeight="1">
      <c r="A204" s="34"/>
      <c r="B204" s="184"/>
      <c r="C204" s="185" t="s">
        <v>1058</v>
      </c>
      <c r="D204" s="185" t="s">
        <v>166</v>
      </c>
      <c r="E204" s="186" t="s">
        <v>1059</v>
      </c>
      <c r="F204" s="187" t="s">
        <v>1060</v>
      </c>
      <c r="G204" s="188" t="s">
        <v>307</v>
      </c>
      <c r="H204" s="189">
        <v>2</v>
      </c>
      <c r="I204" s="190"/>
      <c r="J204" s="191">
        <f>ROUND(I204*H204,2)</f>
        <v>0</v>
      </c>
      <c r="K204" s="192"/>
      <c r="L204" s="35"/>
      <c r="M204" s="193" t="s">
        <v>1</v>
      </c>
      <c r="N204" s="194" t="s">
        <v>40</v>
      </c>
      <c r="O204" s="78"/>
      <c r="P204" s="195">
        <f>O204*H204</f>
        <v>0</v>
      </c>
      <c r="Q204" s="195">
        <v>0</v>
      </c>
      <c r="R204" s="195">
        <f>Q204*H204</f>
        <v>0</v>
      </c>
      <c r="S204" s="195">
        <v>0</v>
      </c>
      <c r="T204" s="196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7" t="s">
        <v>359</v>
      </c>
      <c r="AT204" s="197" t="s">
        <v>166</v>
      </c>
      <c r="AU204" s="197" t="s">
        <v>87</v>
      </c>
      <c r="AY204" s="15" t="s">
        <v>164</v>
      </c>
      <c r="BE204" s="198">
        <f>IF(N204="základná",J204,0)</f>
        <v>0</v>
      </c>
      <c r="BF204" s="198">
        <f>IF(N204="znížená",J204,0)</f>
        <v>0</v>
      </c>
      <c r="BG204" s="198">
        <f>IF(N204="zákl. prenesená",J204,0)</f>
        <v>0</v>
      </c>
      <c r="BH204" s="198">
        <f>IF(N204="zníž. prenesená",J204,0)</f>
        <v>0</v>
      </c>
      <c r="BI204" s="198">
        <f>IF(N204="nulová",J204,0)</f>
        <v>0</v>
      </c>
      <c r="BJ204" s="15" t="s">
        <v>87</v>
      </c>
      <c r="BK204" s="198">
        <f>ROUND(I204*H204,2)</f>
        <v>0</v>
      </c>
      <c r="BL204" s="15" t="s">
        <v>359</v>
      </c>
      <c r="BM204" s="197" t="s">
        <v>1061</v>
      </c>
    </row>
    <row r="205" s="2" customFormat="1" ht="21.75" customHeight="1">
      <c r="A205" s="34"/>
      <c r="B205" s="184"/>
      <c r="C205" s="199" t="s">
        <v>1062</v>
      </c>
      <c r="D205" s="199" t="s">
        <v>199</v>
      </c>
      <c r="E205" s="200" t="s">
        <v>1063</v>
      </c>
      <c r="F205" s="201" t="s">
        <v>1064</v>
      </c>
      <c r="G205" s="202" t="s">
        <v>307</v>
      </c>
      <c r="H205" s="203">
        <v>2</v>
      </c>
      <c r="I205" s="204"/>
      <c r="J205" s="205">
        <f>ROUND(I205*H205,2)</f>
        <v>0</v>
      </c>
      <c r="K205" s="206"/>
      <c r="L205" s="207"/>
      <c r="M205" s="208" t="s">
        <v>1</v>
      </c>
      <c r="N205" s="209" t="s">
        <v>40</v>
      </c>
      <c r="O205" s="78"/>
      <c r="P205" s="195">
        <f>O205*H205</f>
        <v>0</v>
      </c>
      <c r="Q205" s="195">
        <v>0</v>
      </c>
      <c r="R205" s="195">
        <f>Q205*H205</f>
        <v>0</v>
      </c>
      <c r="S205" s="195">
        <v>0</v>
      </c>
      <c r="T205" s="196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7" t="s">
        <v>291</v>
      </c>
      <c r="AT205" s="197" t="s">
        <v>199</v>
      </c>
      <c r="AU205" s="197" t="s">
        <v>87</v>
      </c>
      <c r="AY205" s="15" t="s">
        <v>164</v>
      </c>
      <c r="BE205" s="198">
        <f>IF(N205="základná",J205,0)</f>
        <v>0</v>
      </c>
      <c r="BF205" s="198">
        <f>IF(N205="znížená",J205,0)</f>
        <v>0</v>
      </c>
      <c r="BG205" s="198">
        <f>IF(N205="zákl. prenesená",J205,0)</f>
        <v>0</v>
      </c>
      <c r="BH205" s="198">
        <f>IF(N205="zníž. prenesená",J205,0)</f>
        <v>0</v>
      </c>
      <c r="BI205" s="198">
        <f>IF(N205="nulová",J205,0)</f>
        <v>0</v>
      </c>
      <c r="BJ205" s="15" t="s">
        <v>87</v>
      </c>
      <c r="BK205" s="198">
        <f>ROUND(I205*H205,2)</f>
        <v>0</v>
      </c>
      <c r="BL205" s="15" t="s">
        <v>359</v>
      </c>
      <c r="BM205" s="197" t="s">
        <v>1065</v>
      </c>
    </row>
    <row r="206" s="2" customFormat="1" ht="24.15" customHeight="1">
      <c r="A206" s="34"/>
      <c r="B206" s="184"/>
      <c r="C206" s="185" t="s">
        <v>1066</v>
      </c>
      <c r="D206" s="185" t="s">
        <v>166</v>
      </c>
      <c r="E206" s="186" t="s">
        <v>1067</v>
      </c>
      <c r="F206" s="187" t="s">
        <v>1068</v>
      </c>
      <c r="G206" s="188" t="s">
        <v>307</v>
      </c>
      <c r="H206" s="189">
        <v>1</v>
      </c>
      <c r="I206" s="190"/>
      <c r="J206" s="191">
        <f>ROUND(I206*H206,2)</f>
        <v>0</v>
      </c>
      <c r="K206" s="192"/>
      <c r="L206" s="35"/>
      <c r="M206" s="193" t="s">
        <v>1</v>
      </c>
      <c r="N206" s="194" t="s">
        <v>40</v>
      </c>
      <c r="O206" s="78"/>
      <c r="P206" s="195">
        <f>O206*H206</f>
        <v>0</v>
      </c>
      <c r="Q206" s="195">
        <v>0</v>
      </c>
      <c r="R206" s="195">
        <f>Q206*H206</f>
        <v>0</v>
      </c>
      <c r="S206" s="195">
        <v>0</v>
      </c>
      <c r="T206" s="196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7" t="s">
        <v>359</v>
      </c>
      <c r="AT206" s="197" t="s">
        <v>166</v>
      </c>
      <c r="AU206" s="197" t="s">
        <v>87</v>
      </c>
      <c r="AY206" s="15" t="s">
        <v>164</v>
      </c>
      <c r="BE206" s="198">
        <f>IF(N206="základná",J206,0)</f>
        <v>0</v>
      </c>
      <c r="BF206" s="198">
        <f>IF(N206="znížená",J206,0)</f>
        <v>0</v>
      </c>
      <c r="BG206" s="198">
        <f>IF(N206="zákl. prenesená",J206,0)</f>
        <v>0</v>
      </c>
      <c r="BH206" s="198">
        <f>IF(N206="zníž. prenesená",J206,0)</f>
        <v>0</v>
      </c>
      <c r="BI206" s="198">
        <f>IF(N206="nulová",J206,0)</f>
        <v>0</v>
      </c>
      <c r="BJ206" s="15" t="s">
        <v>87</v>
      </c>
      <c r="BK206" s="198">
        <f>ROUND(I206*H206,2)</f>
        <v>0</v>
      </c>
      <c r="BL206" s="15" t="s">
        <v>359</v>
      </c>
      <c r="BM206" s="197" t="s">
        <v>1069</v>
      </c>
    </row>
    <row r="207" s="2" customFormat="1" ht="24.15" customHeight="1">
      <c r="A207" s="34"/>
      <c r="B207" s="184"/>
      <c r="C207" s="199" t="s">
        <v>1070</v>
      </c>
      <c r="D207" s="199" t="s">
        <v>199</v>
      </c>
      <c r="E207" s="200" t="s">
        <v>1071</v>
      </c>
      <c r="F207" s="201" t="s">
        <v>1072</v>
      </c>
      <c r="G207" s="202" t="s">
        <v>307</v>
      </c>
      <c r="H207" s="203">
        <v>1</v>
      </c>
      <c r="I207" s="204"/>
      <c r="J207" s="205">
        <f>ROUND(I207*H207,2)</f>
        <v>0</v>
      </c>
      <c r="K207" s="206"/>
      <c r="L207" s="207"/>
      <c r="M207" s="208" t="s">
        <v>1</v>
      </c>
      <c r="N207" s="209" t="s">
        <v>40</v>
      </c>
      <c r="O207" s="78"/>
      <c r="P207" s="195">
        <f>O207*H207</f>
        <v>0</v>
      </c>
      <c r="Q207" s="195">
        <v>0</v>
      </c>
      <c r="R207" s="195">
        <f>Q207*H207</f>
        <v>0</v>
      </c>
      <c r="S207" s="195">
        <v>0</v>
      </c>
      <c r="T207" s="196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7" t="s">
        <v>291</v>
      </c>
      <c r="AT207" s="197" t="s">
        <v>199</v>
      </c>
      <c r="AU207" s="197" t="s">
        <v>87</v>
      </c>
      <c r="AY207" s="15" t="s">
        <v>164</v>
      </c>
      <c r="BE207" s="198">
        <f>IF(N207="základná",J207,0)</f>
        <v>0</v>
      </c>
      <c r="BF207" s="198">
        <f>IF(N207="znížená",J207,0)</f>
        <v>0</v>
      </c>
      <c r="BG207" s="198">
        <f>IF(N207="zákl. prenesená",J207,0)</f>
        <v>0</v>
      </c>
      <c r="BH207" s="198">
        <f>IF(N207="zníž. prenesená",J207,0)</f>
        <v>0</v>
      </c>
      <c r="BI207" s="198">
        <f>IF(N207="nulová",J207,0)</f>
        <v>0</v>
      </c>
      <c r="BJ207" s="15" t="s">
        <v>87</v>
      </c>
      <c r="BK207" s="198">
        <f>ROUND(I207*H207,2)</f>
        <v>0</v>
      </c>
      <c r="BL207" s="15" t="s">
        <v>359</v>
      </c>
      <c r="BM207" s="197" t="s">
        <v>1073</v>
      </c>
    </row>
    <row r="208" s="2" customFormat="1" ht="16.5" customHeight="1">
      <c r="A208" s="34"/>
      <c r="B208" s="184"/>
      <c r="C208" s="185" t="s">
        <v>1074</v>
      </c>
      <c r="D208" s="185" t="s">
        <v>166</v>
      </c>
      <c r="E208" s="186" t="s">
        <v>1075</v>
      </c>
      <c r="F208" s="187" t="s">
        <v>1076</v>
      </c>
      <c r="G208" s="188" t="s">
        <v>307</v>
      </c>
      <c r="H208" s="189">
        <v>1</v>
      </c>
      <c r="I208" s="190"/>
      <c r="J208" s="191">
        <f>ROUND(I208*H208,2)</f>
        <v>0</v>
      </c>
      <c r="K208" s="192"/>
      <c r="L208" s="35"/>
      <c r="M208" s="193" t="s">
        <v>1</v>
      </c>
      <c r="N208" s="194" t="s">
        <v>40</v>
      </c>
      <c r="O208" s="78"/>
      <c r="P208" s="195">
        <f>O208*H208</f>
        <v>0</v>
      </c>
      <c r="Q208" s="195">
        <v>0</v>
      </c>
      <c r="R208" s="195">
        <f>Q208*H208</f>
        <v>0</v>
      </c>
      <c r="S208" s="195">
        <v>0</v>
      </c>
      <c r="T208" s="196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7" t="s">
        <v>359</v>
      </c>
      <c r="AT208" s="197" t="s">
        <v>166</v>
      </c>
      <c r="AU208" s="197" t="s">
        <v>87</v>
      </c>
      <c r="AY208" s="15" t="s">
        <v>164</v>
      </c>
      <c r="BE208" s="198">
        <f>IF(N208="základná",J208,0)</f>
        <v>0</v>
      </c>
      <c r="BF208" s="198">
        <f>IF(N208="znížená",J208,0)</f>
        <v>0</v>
      </c>
      <c r="BG208" s="198">
        <f>IF(N208="zákl. prenesená",J208,0)</f>
        <v>0</v>
      </c>
      <c r="BH208" s="198">
        <f>IF(N208="zníž. prenesená",J208,0)</f>
        <v>0</v>
      </c>
      <c r="BI208" s="198">
        <f>IF(N208="nulová",J208,0)</f>
        <v>0</v>
      </c>
      <c r="BJ208" s="15" t="s">
        <v>87</v>
      </c>
      <c r="BK208" s="198">
        <f>ROUND(I208*H208,2)</f>
        <v>0</v>
      </c>
      <c r="BL208" s="15" t="s">
        <v>359</v>
      </c>
      <c r="BM208" s="197" t="s">
        <v>1077</v>
      </c>
    </row>
    <row r="209" s="2" customFormat="1" ht="24.15" customHeight="1">
      <c r="A209" s="34"/>
      <c r="B209" s="184"/>
      <c r="C209" s="199" t="s">
        <v>1078</v>
      </c>
      <c r="D209" s="199" t="s">
        <v>199</v>
      </c>
      <c r="E209" s="200" t="s">
        <v>1079</v>
      </c>
      <c r="F209" s="201" t="s">
        <v>1080</v>
      </c>
      <c r="G209" s="202" t="s">
        <v>307</v>
      </c>
      <c r="H209" s="203">
        <v>1</v>
      </c>
      <c r="I209" s="204"/>
      <c r="J209" s="205">
        <f>ROUND(I209*H209,2)</f>
        <v>0</v>
      </c>
      <c r="K209" s="206"/>
      <c r="L209" s="207"/>
      <c r="M209" s="208" t="s">
        <v>1</v>
      </c>
      <c r="N209" s="209" t="s">
        <v>40</v>
      </c>
      <c r="O209" s="78"/>
      <c r="P209" s="195">
        <f>O209*H209</f>
        <v>0</v>
      </c>
      <c r="Q209" s="195">
        <v>0</v>
      </c>
      <c r="R209" s="195">
        <f>Q209*H209</f>
        <v>0</v>
      </c>
      <c r="S209" s="195">
        <v>0</v>
      </c>
      <c r="T209" s="196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7" t="s">
        <v>291</v>
      </c>
      <c r="AT209" s="197" t="s">
        <v>199</v>
      </c>
      <c r="AU209" s="197" t="s">
        <v>87</v>
      </c>
      <c r="AY209" s="15" t="s">
        <v>164</v>
      </c>
      <c r="BE209" s="198">
        <f>IF(N209="základná",J209,0)</f>
        <v>0</v>
      </c>
      <c r="BF209" s="198">
        <f>IF(N209="znížená",J209,0)</f>
        <v>0</v>
      </c>
      <c r="BG209" s="198">
        <f>IF(N209="zákl. prenesená",J209,0)</f>
        <v>0</v>
      </c>
      <c r="BH209" s="198">
        <f>IF(N209="zníž. prenesená",J209,0)</f>
        <v>0</v>
      </c>
      <c r="BI209" s="198">
        <f>IF(N209="nulová",J209,0)</f>
        <v>0</v>
      </c>
      <c r="BJ209" s="15" t="s">
        <v>87</v>
      </c>
      <c r="BK209" s="198">
        <f>ROUND(I209*H209,2)</f>
        <v>0</v>
      </c>
      <c r="BL209" s="15" t="s">
        <v>359</v>
      </c>
      <c r="BM209" s="197" t="s">
        <v>1081</v>
      </c>
    </row>
    <row r="210" s="2" customFormat="1" ht="16.5" customHeight="1">
      <c r="A210" s="34"/>
      <c r="B210" s="184"/>
      <c r="C210" s="185" t="s">
        <v>1082</v>
      </c>
      <c r="D210" s="185" t="s">
        <v>166</v>
      </c>
      <c r="E210" s="186" t="s">
        <v>1083</v>
      </c>
      <c r="F210" s="187" t="s">
        <v>1084</v>
      </c>
      <c r="G210" s="188" t="s">
        <v>307</v>
      </c>
      <c r="H210" s="189">
        <v>1</v>
      </c>
      <c r="I210" s="190"/>
      <c r="J210" s="191">
        <f>ROUND(I210*H210,2)</f>
        <v>0</v>
      </c>
      <c r="K210" s="192"/>
      <c r="L210" s="35"/>
      <c r="M210" s="193" t="s">
        <v>1</v>
      </c>
      <c r="N210" s="194" t="s">
        <v>40</v>
      </c>
      <c r="O210" s="78"/>
      <c r="P210" s="195">
        <f>O210*H210</f>
        <v>0</v>
      </c>
      <c r="Q210" s="195">
        <v>0</v>
      </c>
      <c r="R210" s="195">
        <f>Q210*H210</f>
        <v>0</v>
      </c>
      <c r="S210" s="195">
        <v>0</v>
      </c>
      <c r="T210" s="196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7" t="s">
        <v>359</v>
      </c>
      <c r="AT210" s="197" t="s">
        <v>166</v>
      </c>
      <c r="AU210" s="197" t="s">
        <v>87</v>
      </c>
      <c r="AY210" s="15" t="s">
        <v>164</v>
      </c>
      <c r="BE210" s="198">
        <f>IF(N210="základná",J210,0)</f>
        <v>0</v>
      </c>
      <c r="BF210" s="198">
        <f>IF(N210="znížená",J210,0)</f>
        <v>0</v>
      </c>
      <c r="BG210" s="198">
        <f>IF(N210="zákl. prenesená",J210,0)</f>
        <v>0</v>
      </c>
      <c r="BH210" s="198">
        <f>IF(N210="zníž. prenesená",J210,0)</f>
        <v>0</v>
      </c>
      <c r="BI210" s="198">
        <f>IF(N210="nulová",J210,0)</f>
        <v>0</v>
      </c>
      <c r="BJ210" s="15" t="s">
        <v>87</v>
      </c>
      <c r="BK210" s="198">
        <f>ROUND(I210*H210,2)</f>
        <v>0</v>
      </c>
      <c r="BL210" s="15" t="s">
        <v>359</v>
      </c>
      <c r="BM210" s="197" t="s">
        <v>1085</v>
      </c>
    </row>
    <row r="211" s="2" customFormat="1" ht="24.15" customHeight="1">
      <c r="A211" s="34"/>
      <c r="B211" s="184"/>
      <c r="C211" s="199" t="s">
        <v>1086</v>
      </c>
      <c r="D211" s="199" t="s">
        <v>199</v>
      </c>
      <c r="E211" s="200" t="s">
        <v>1087</v>
      </c>
      <c r="F211" s="201" t="s">
        <v>1088</v>
      </c>
      <c r="G211" s="202" t="s">
        <v>307</v>
      </c>
      <c r="H211" s="203">
        <v>1</v>
      </c>
      <c r="I211" s="204"/>
      <c r="J211" s="205">
        <f>ROUND(I211*H211,2)</f>
        <v>0</v>
      </c>
      <c r="K211" s="206"/>
      <c r="L211" s="207"/>
      <c r="M211" s="208" t="s">
        <v>1</v>
      </c>
      <c r="N211" s="209" t="s">
        <v>40</v>
      </c>
      <c r="O211" s="78"/>
      <c r="P211" s="195">
        <f>O211*H211</f>
        <v>0</v>
      </c>
      <c r="Q211" s="195">
        <v>0</v>
      </c>
      <c r="R211" s="195">
        <f>Q211*H211</f>
        <v>0</v>
      </c>
      <c r="S211" s="195">
        <v>0</v>
      </c>
      <c r="T211" s="196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7" t="s">
        <v>291</v>
      </c>
      <c r="AT211" s="197" t="s">
        <v>199</v>
      </c>
      <c r="AU211" s="197" t="s">
        <v>87</v>
      </c>
      <c r="AY211" s="15" t="s">
        <v>164</v>
      </c>
      <c r="BE211" s="198">
        <f>IF(N211="základná",J211,0)</f>
        <v>0</v>
      </c>
      <c r="BF211" s="198">
        <f>IF(N211="znížená",J211,0)</f>
        <v>0</v>
      </c>
      <c r="BG211" s="198">
        <f>IF(N211="zákl. prenesená",J211,0)</f>
        <v>0</v>
      </c>
      <c r="BH211" s="198">
        <f>IF(N211="zníž. prenesená",J211,0)</f>
        <v>0</v>
      </c>
      <c r="BI211" s="198">
        <f>IF(N211="nulová",J211,0)</f>
        <v>0</v>
      </c>
      <c r="BJ211" s="15" t="s">
        <v>87</v>
      </c>
      <c r="BK211" s="198">
        <f>ROUND(I211*H211,2)</f>
        <v>0</v>
      </c>
      <c r="BL211" s="15" t="s">
        <v>359</v>
      </c>
      <c r="BM211" s="197" t="s">
        <v>1089</v>
      </c>
    </row>
    <row r="212" s="2" customFormat="1" ht="16.5" customHeight="1">
      <c r="A212" s="34"/>
      <c r="B212" s="184"/>
      <c r="C212" s="185" t="s">
        <v>1090</v>
      </c>
      <c r="D212" s="185" t="s">
        <v>166</v>
      </c>
      <c r="E212" s="186" t="s">
        <v>1091</v>
      </c>
      <c r="F212" s="187" t="s">
        <v>1092</v>
      </c>
      <c r="G212" s="188" t="s">
        <v>307</v>
      </c>
      <c r="H212" s="189">
        <v>1</v>
      </c>
      <c r="I212" s="190"/>
      <c r="J212" s="191">
        <f>ROUND(I212*H212,2)</f>
        <v>0</v>
      </c>
      <c r="K212" s="192"/>
      <c r="L212" s="35"/>
      <c r="M212" s="193" t="s">
        <v>1</v>
      </c>
      <c r="N212" s="194" t="s">
        <v>40</v>
      </c>
      <c r="O212" s="78"/>
      <c r="P212" s="195">
        <f>O212*H212</f>
        <v>0</v>
      </c>
      <c r="Q212" s="195">
        <v>0</v>
      </c>
      <c r="R212" s="195">
        <f>Q212*H212</f>
        <v>0</v>
      </c>
      <c r="S212" s="195">
        <v>0</v>
      </c>
      <c r="T212" s="196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7" t="s">
        <v>359</v>
      </c>
      <c r="AT212" s="197" t="s">
        <v>166</v>
      </c>
      <c r="AU212" s="197" t="s">
        <v>87</v>
      </c>
      <c r="AY212" s="15" t="s">
        <v>164</v>
      </c>
      <c r="BE212" s="198">
        <f>IF(N212="základná",J212,0)</f>
        <v>0</v>
      </c>
      <c r="BF212" s="198">
        <f>IF(N212="znížená",J212,0)</f>
        <v>0</v>
      </c>
      <c r="BG212" s="198">
        <f>IF(N212="zákl. prenesená",J212,0)</f>
        <v>0</v>
      </c>
      <c r="BH212" s="198">
        <f>IF(N212="zníž. prenesená",J212,0)</f>
        <v>0</v>
      </c>
      <c r="BI212" s="198">
        <f>IF(N212="nulová",J212,0)</f>
        <v>0</v>
      </c>
      <c r="BJ212" s="15" t="s">
        <v>87</v>
      </c>
      <c r="BK212" s="198">
        <f>ROUND(I212*H212,2)</f>
        <v>0</v>
      </c>
      <c r="BL212" s="15" t="s">
        <v>359</v>
      </c>
      <c r="BM212" s="197" t="s">
        <v>1093</v>
      </c>
    </row>
    <row r="213" s="2" customFormat="1" ht="16.5" customHeight="1">
      <c r="A213" s="34"/>
      <c r="B213" s="184"/>
      <c r="C213" s="199" t="s">
        <v>1094</v>
      </c>
      <c r="D213" s="199" t="s">
        <v>199</v>
      </c>
      <c r="E213" s="200" t="s">
        <v>1095</v>
      </c>
      <c r="F213" s="201" t="s">
        <v>1096</v>
      </c>
      <c r="G213" s="202" t="s">
        <v>307</v>
      </c>
      <c r="H213" s="203">
        <v>1</v>
      </c>
      <c r="I213" s="204"/>
      <c r="J213" s="205">
        <f>ROUND(I213*H213,2)</f>
        <v>0</v>
      </c>
      <c r="K213" s="206"/>
      <c r="L213" s="207"/>
      <c r="M213" s="208" t="s">
        <v>1</v>
      </c>
      <c r="N213" s="209" t="s">
        <v>40</v>
      </c>
      <c r="O213" s="78"/>
      <c r="P213" s="195">
        <f>O213*H213</f>
        <v>0</v>
      </c>
      <c r="Q213" s="195">
        <v>0</v>
      </c>
      <c r="R213" s="195">
        <f>Q213*H213</f>
        <v>0</v>
      </c>
      <c r="S213" s="195">
        <v>0</v>
      </c>
      <c r="T213" s="196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7" t="s">
        <v>291</v>
      </c>
      <c r="AT213" s="197" t="s">
        <v>199</v>
      </c>
      <c r="AU213" s="197" t="s">
        <v>87</v>
      </c>
      <c r="AY213" s="15" t="s">
        <v>164</v>
      </c>
      <c r="BE213" s="198">
        <f>IF(N213="základná",J213,0)</f>
        <v>0</v>
      </c>
      <c r="BF213" s="198">
        <f>IF(N213="znížená",J213,0)</f>
        <v>0</v>
      </c>
      <c r="BG213" s="198">
        <f>IF(N213="zákl. prenesená",J213,0)</f>
        <v>0</v>
      </c>
      <c r="BH213" s="198">
        <f>IF(N213="zníž. prenesená",J213,0)</f>
        <v>0</v>
      </c>
      <c r="BI213" s="198">
        <f>IF(N213="nulová",J213,0)</f>
        <v>0</v>
      </c>
      <c r="BJ213" s="15" t="s">
        <v>87</v>
      </c>
      <c r="BK213" s="198">
        <f>ROUND(I213*H213,2)</f>
        <v>0</v>
      </c>
      <c r="BL213" s="15" t="s">
        <v>359</v>
      </c>
      <c r="BM213" s="197" t="s">
        <v>1097</v>
      </c>
    </row>
    <row r="214" s="2" customFormat="1" ht="24.15" customHeight="1">
      <c r="A214" s="34"/>
      <c r="B214" s="184"/>
      <c r="C214" s="185" t="s">
        <v>338</v>
      </c>
      <c r="D214" s="185" t="s">
        <v>166</v>
      </c>
      <c r="E214" s="186" t="s">
        <v>1098</v>
      </c>
      <c r="F214" s="187" t="s">
        <v>1099</v>
      </c>
      <c r="G214" s="188" t="s">
        <v>428</v>
      </c>
      <c r="H214" s="210"/>
      <c r="I214" s="190"/>
      <c r="J214" s="191">
        <f>ROUND(I214*H214,2)</f>
        <v>0</v>
      </c>
      <c r="K214" s="192"/>
      <c r="L214" s="35"/>
      <c r="M214" s="193" t="s">
        <v>1</v>
      </c>
      <c r="N214" s="194" t="s">
        <v>40</v>
      </c>
      <c r="O214" s="78"/>
      <c r="P214" s="195">
        <f>O214*H214</f>
        <v>0</v>
      </c>
      <c r="Q214" s="195">
        <v>0</v>
      </c>
      <c r="R214" s="195">
        <f>Q214*H214</f>
        <v>0</v>
      </c>
      <c r="S214" s="195">
        <v>0</v>
      </c>
      <c r="T214" s="196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7" t="s">
        <v>359</v>
      </c>
      <c r="AT214" s="197" t="s">
        <v>166</v>
      </c>
      <c r="AU214" s="197" t="s">
        <v>87</v>
      </c>
      <c r="AY214" s="15" t="s">
        <v>164</v>
      </c>
      <c r="BE214" s="198">
        <f>IF(N214="základná",J214,0)</f>
        <v>0</v>
      </c>
      <c r="BF214" s="198">
        <f>IF(N214="znížená",J214,0)</f>
        <v>0</v>
      </c>
      <c r="BG214" s="198">
        <f>IF(N214="zákl. prenesená",J214,0)</f>
        <v>0</v>
      </c>
      <c r="BH214" s="198">
        <f>IF(N214="zníž. prenesená",J214,0)</f>
        <v>0</v>
      </c>
      <c r="BI214" s="198">
        <f>IF(N214="nulová",J214,0)</f>
        <v>0</v>
      </c>
      <c r="BJ214" s="15" t="s">
        <v>87</v>
      </c>
      <c r="BK214" s="198">
        <f>ROUND(I214*H214,2)</f>
        <v>0</v>
      </c>
      <c r="BL214" s="15" t="s">
        <v>359</v>
      </c>
      <c r="BM214" s="197" t="s">
        <v>1100</v>
      </c>
    </row>
    <row r="215" s="2" customFormat="1" ht="24.15" customHeight="1">
      <c r="A215" s="34"/>
      <c r="B215" s="184"/>
      <c r="C215" s="185" t="s">
        <v>271</v>
      </c>
      <c r="D215" s="185" t="s">
        <v>166</v>
      </c>
      <c r="E215" s="186" t="s">
        <v>1101</v>
      </c>
      <c r="F215" s="187" t="s">
        <v>1102</v>
      </c>
      <c r="G215" s="188" t="s">
        <v>307</v>
      </c>
      <c r="H215" s="189">
        <v>20</v>
      </c>
      <c r="I215" s="190"/>
      <c r="J215" s="191">
        <f>ROUND(I215*H215,2)</f>
        <v>0</v>
      </c>
      <c r="K215" s="192"/>
      <c r="L215" s="35"/>
      <c r="M215" s="193" t="s">
        <v>1</v>
      </c>
      <c r="N215" s="194" t="s">
        <v>40</v>
      </c>
      <c r="O215" s="78"/>
      <c r="P215" s="195">
        <f>O215*H215</f>
        <v>0</v>
      </c>
      <c r="Q215" s="195">
        <v>0</v>
      </c>
      <c r="R215" s="195">
        <f>Q215*H215</f>
        <v>0</v>
      </c>
      <c r="S215" s="195">
        <v>0</v>
      </c>
      <c r="T215" s="196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7" t="s">
        <v>359</v>
      </c>
      <c r="AT215" s="197" t="s">
        <v>166</v>
      </c>
      <c r="AU215" s="197" t="s">
        <v>87</v>
      </c>
      <c r="AY215" s="15" t="s">
        <v>164</v>
      </c>
      <c r="BE215" s="198">
        <f>IF(N215="základná",J215,0)</f>
        <v>0</v>
      </c>
      <c r="BF215" s="198">
        <f>IF(N215="znížená",J215,0)</f>
        <v>0</v>
      </c>
      <c r="BG215" s="198">
        <f>IF(N215="zákl. prenesená",J215,0)</f>
        <v>0</v>
      </c>
      <c r="BH215" s="198">
        <f>IF(N215="zníž. prenesená",J215,0)</f>
        <v>0</v>
      </c>
      <c r="BI215" s="198">
        <f>IF(N215="nulová",J215,0)</f>
        <v>0</v>
      </c>
      <c r="BJ215" s="15" t="s">
        <v>87</v>
      </c>
      <c r="BK215" s="198">
        <f>ROUND(I215*H215,2)</f>
        <v>0</v>
      </c>
      <c r="BL215" s="15" t="s">
        <v>359</v>
      </c>
      <c r="BM215" s="197" t="s">
        <v>1103</v>
      </c>
    </row>
    <row r="216" s="2" customFormat="1" ht="24.15" customHeight="1">
      <c r="A216" s="34"/>
      <c r="B216" s="184"/>
      <c r="C216" s="199" t="s">
        <v>1104</v>
      </c>
      <c r="D216" s="199" t="s">
        <v>199</v>
      </c>
      <c r="E216" s="200" t="s">
        <v>1105</v>
      </c>
      <c r="F216" s="201" t="s">
        <v>1106</v>
      </c>
      <c r="G216" s="202" t="s">
        <v>307</v>
      </c>
      <c r="H216" s="203">
        <v>20</v>
      </c>
      <c r="I216" s="204"/>
      <c r="J216" s="205">
        <f>ROUND(I216*H216,2)</f>
        <v>0</v>
      </c>
      <c r="K216" s="206"/>
      <c r="L216" s="207"/>
      <c r="M216" s="208" t="s">
        <v>1</v>
      </c>
      <c r="N216" s="209" t="s">
        <v>40</v>
      </c>
      <c r="O216" s="78"/>
      <c r="P216" s="195">
        <f>O216*H216</f>
        <v>0</v>
      </c>
      <c r="Q216" s="195">
        <v>0</v>
      </c>
      <c r="R216" s="195">
        <f>Q216*H216</f>
        <v>0</v>
      </c>
      <c r="S216" s="195">
        <v>0</v>
      </c>
      <c r="T216" s="196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7" t="s">
        <v>291</v>
      </c>
      <c r="AT216" s="197" t="s">
        <v>199</v>
      </c>
      <c r="AU216" s="197" t="s">
        <v>87</v>
      </c>
      <c r="AY216" s="15" t="s">
        <v>164</v>
      </c>
      <c r="BE216" s="198">
        <f>IF(N216="základná",J216,0)</f>
        <v>0</v>
      </c>
      <c r="BF216" s="198">
        <f>IF(N216="znížená",J216,0)</f>
        <v>0</v>
      </c>
      <c r="BG216" s="198">
        <f>IF(N216="zákl. prenesená",J216,0)</f>
        <v>0</v>
      </c>
      <c r="BH216" s="198">
        <f>IF(N216="zníž. prenesená",J216,0)</f>
        <v>0</v>
      </c>
      <c r="BI216" s="198">
        <f>IF(N216="nulová",J216,0)</f>
        <v>0</v>
      </c>
      <c r="BJ216" s="15" t="s">
        <v>87</v>
      </c>
      <c r="BK216" s="198">
        <f>ROUND(I216*H216,2)</f>
        <v>0</v>
      </c>
      <c r="BL216" s="15" t="s">
        <v>359</v>
      </c>
      <c r="BM216" s="197" t="s">
        <v>1107</v>
      </c>
    </row>
    <row r="217" s="2" customFormat="1" ht="16.5" customHeight="1">
      <c r="A217" s="34"/>
      <c r="B217" s="184"/>
      <c r="C217" s="199" t="s">
        <v>279</v>
      </c>
      <c r="D217" s="199" t="s">
        <v>199</v>
      </c>
      <c r="E217" s="200" t="s">
        <v>1108</v>
      </c>
      <c r="F217" s="201" t="s">
        <v>1109</v>
      </c>
      <c r="G217" s="202" t="s">
        <v>307</v>
      </c>
      <c r="H217" s="203">
        <v>20</v>
      </c>
      <c r="I217" s="204"/>
      <c r="J217" s="205">
        <f>ROUND(I217*H217,2)</f>
        <v>0</v>
      </c>
      <c r="K217" s="206"/>
      <c r="L217" s="207"/>
      <c r="M217" s="208" t="s">
        <v>1</v>
      </c>
      <c r="N217" s="209" t="s">
        <v>40</v>
      </c>
      <c r="O217" s="78"/>
      <c r="P217" s="195">
        <f>O217*H217</f>
        <v>0</v>
      </c>
      <c r="Q217" s="195">
        <v>0</v>
      </c>
      <c r="R217" s="195">
        <f>Q217*H217</f>
        <v>0</v>
      </c>
      <c r="S217" s="195">
        <v>0</v>
      </c>
      <c r="T217" s="196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7" t="s">
        <v>291</v>
      </c>
      <c r="AT217" s="197" t="s">
        <v>199</v>
      </c>
      <c r="AU217" s="197" t="s">
        <v>87</v>
      </c>
      <c r="AY217" s="15" t="s">
        <v>164</v>
      </c>
      <c r="BE217" s="198">
        <f>IF(N217="základná",J217,0)</f>
        <v>0</v>
      </c>
      <c r="BF217" s="198">
        <f>IF(N217="znížená",J217,0)</f>
        <v>0</v>
      </c>
      <c r="BG217" s="198">
        <f>IF(N217="zákl. prenesená",J217,0)</f>
        <v>0</v>
      </c>
      <c r="BH217" s="198">
        <f>IF(N217="zníž. prenesená",J217,0)</f>
        <v>0</v>
      </c>
      <c r="BI217" s="198">
        <f>IF(N217="nulová",J217,0)</f>
        <v>0</v>
      </c>
      <c r="BJ217" s="15" t="s">
        <v>87</v>
      </c>
      <c r="BK217" s="198">
        <f>ROUND(I217*H217,2)</f>
        <v>0</v>
      </c>
      <c r="BL217" s="15" t="s">
        <v>359</v>
      </c>
      <c r="BM217" s="197" t="s">
        <v>1110</v>
      </c>
    </row>
    <row r="218" s="2" customFormat="1" ht="24.15" customHeight="1">
      <c r="A218" s="34"/>
      <c r="B218" s="184"/>
      <c r="C218" s="185" t="s">
        <v>1111</v>
      </c>
      <c r="D218" s="185" t="s">
        <v>166</v>
      </c>
      <c r="E218" s="186" t="s">
        <v>1112</v>
      </c>
      <c r="F218" s="187" t="s">
        <v>1113</v>
      </c>
      <c r="G218" s="188" t="s">
        <v>1114</v>
      </c>
      <c r="H218" s="189">
        <v>1</v>
      </c>
      <c r="I218" s="190"/>
      <c r="J218" s="191">
        <f>ROUND(I218*H218,2)</f>
        <v>0</v>
      </c>
      <c r="K218" s="192"/>
      <c r="L218" s="35"/>
      <c r="M218" s="193" t="s">
        <v>1</v>
      </c>
      <c r="N218" s="194" t="s">
        <v>40</v>
      </c>
      <c r="O218" s="78"/>
      <c r="P218" s="195">
        <f>O218*H218</f>
        <v>0</v>
      </c>
      <c r="Q218" s="195">
        <v>0</v>
      </c>
      <c r="R218" s="195">
        <f>Q218*H218</f>
        <v>0</v>
      </c>
      <c r="S218" s="195">
        <v>0</v>
      </c>
      <c r="T218" s="196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7" t="s">
        <v>359</v>
      </c>
      <c r="AT218" s="197" t="s">
        <v>166</v>
      </c>
      <c r="AU218" s="197" t="s">
        <v>87</v>
      </c>
      <c r="AY218" s="15" t="s">
        <v>164</v>
      </c>
      <c r="BE218" s="198">
        <f>IF(N218="základná",J218,0)</f>
        <v>0</v>
      </c>
      <c r="BF218" s="198">
        <f>IF(N218="znížená",J218,0)</f>
        <v>0</v>
      </c>
      <c r="BG218" s="198">
        <f>IF(N218="zákl. prenesená",J218,0)</f>
        <v>0</v>
      </c>
      <c r="BH218" s="198">
        <f>IF(N218="zníž. prenesená",J218,0)</f>
        <v>0</v>
      </c>
      <c r="BI218" s="198">
        <f>IF(N218="nulová",J218,0)</f>
        <v>0</v>
      </c>
      <c r="BJ218" s="15" t="s">
        <v>87</v>
      </c>
      <c r="BK218" s="198">
        <f>ROUND(I218*H218,2)</f>
        <v>0</v>
      </c>
      <c r="BL218" s="15" t="s">
        <v>359</v>
      </c>
      <c r="BM218" s="197" t="s">
        <v>1115</v>
      </c>
    </row>
    <row r="219" s="2" customFormat="1" ht="37.8" customHeight="1">
      <c r="A219" s="34"/>
      <c r="B219" s="184"/>
      <c r="C219" s="199" t="s">
        <v>1116</v>
      </c>
      <c r="D219" s="199" t="s">
        <v>199</v>
      </c>
      <c r="E219" s="200" t="s">
        <v>1117</v>
      </c>
      <c r="F219" s="201" t="s">
        <v>1118</v>
      </c>
      <c r="G219" s="202" t="s">
        <v>307</v>
      </c>
      <c r="H219" s="203">
        <v>1</v>
      </c>
      <c r="I219" s="204"/>
      <c r="J219" s="205">
        <f>ROUND(I219*H219,2)</f>
        <v>0</v>
      </c>
      <c r="K219" s="206"/>
      <c r="L219" s="207"/>
      <c r="M219" s="208" t="s">
        <v>1</v>
      </c>
      <c r="N219" s="209" t="s">
        <v>40</v>
      </c>
      <c r="O219" s="78"/>
      <c r="P219" s="195">
        <f>O219*H219</f>
        <v>0</v>
      </c>
      <c r="Q219" s="195">
        <v>0</v>
      </c>
      <c r="R219" s="195">
        <f>Q219*H219</f>
        <v>0</v>
      </c>
      <c r="S219" s="195">
        <v>0</v>
      </c>
      <c r="T219" s="196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7" t="s">
        <v>291</v>
      </c>
      <c r="AT219" s="197" t="s">
        <v>199</v>
      </c>
      <c r="AU219" s="197" t="s">
        <v>87</v>
      </c>
      <c r="AY219" s="15" t="s">
        <v>164</v>
      </c>
      <c r="BE219" s="198">
        <f>IF(N219="základná",J219,0)</f>
        <v>0</v>
      </c>
      <c r="BF219" s="198">
        <f>IF(N219="znížená",J219,0)</f>
        <v>0</v>
      </c>
      <c r="BG219" s="198">
        <f>IF(N219="zákl. prenesená",J219,0)</f>
        <v>0</v>
      </c>
      <c r="BH219" s="198">
        <f>IF(N219="zníž. prenesená",J219,0)</f>
        <v>0</v>
      </c>
      <c r="BI219" s="198">
        <f>IF(N219="nulová",J219,0)</f>
        <v>0</v>
      </c>
      <c r="BJ219" s="15" t="s">
        <v>87</v>
      </c>
      <c r="BK219" s="198">
        <f>ROUND(I219*H219,2)</f>
        <v>0</v>
      </c>
      <c r="BL219" s="15" t="s">
        <v>359</v>
      </c>
      <c r="BM219" s="197" t="s">
        <v>1119</v>
      </c>
    </row>
    <row r="220" s="2" customFormat="1" ht="16.5" customHeight="1">
      <c r="A220" s="34"/>
      <c r="B220" s="184"/>
      <c r="C220" s="185" t="s">
        <v>356</v>
      </c>
      <c r="D220" s="185" t="s">
        <v>166</v>
      </c>
      <c r="E220" s="186" t="s">
        <v>1120</v>
      </c>
      <c r="F220" s="187" t="s">
        <v>1121</v>
      </c>
      <c r="G220" s="188" t="s">
        <v>298</v>
      </c>
      <c r="H220" s="189">
        <v>67.299999999999997</v>
      </c>
      <c r="I220" s="190"/>
      <c r="J220" s="191">
        <f>ROUND(I220*H220,2)</f>
        <v>0</v>
      </c>
      <c r="K220" s="192"/>
      <c r="L220" s="35"/>
      <c r="M220" s="193" t="s">
        <v>1</v>
      </c>
      <c r="N220" s="194" t="s">
        <v>40</v>
      </c>
      <c r="O220" s="78"/>
      <c r="P220" s="195">
        <f>O220*H220</f>
        <v>0</v>
      </c>
      <c r="Q220" s="195">
        <v>0</v>
      </c>
      <c r="R220" s="195">
        <f>Q220*H220</f>
        <v>0</v>
      </c>
      <c r="S220" s="195">
        <v>0</v>
      </c>
      <c r="T220" s="196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7" t="s">
        <v>359</v>
      </c>
      <c r="AT220" s="197" t="s">
        <v>166</v>
      </c>
      <c r="AU220" s="197" t="s">
        <v>87</v>
      </c>
      <c r="AY220" s="15" t="s">
        <v>164</v>
      </c>
      <c r="BE220" s="198">
        <f>IF(N220="základná",J220,0)</f>
        <v>0</v>
      </c>
      <c r="BF220" s="198">
        <f>IF(N220="znížená",J220,0)</f>
        <v>0</v>
      </c>
      <c r="BG220" s="198">
        <f>IF(N220="zákl. prenesená",J220,0)</f>
        <v>0</v>
      </c>
      <c r="BH220" s="198">
        <f>IF(N220="zníž. prenesená",J220,0)</f>
        <v>0</v>
      </c>
      <c r="BI220" s="198">
        <f>IF(N220="nulová",J220,0)</f>
        <v>0</v>
      </c>
      <c r="BJ220" s="15" t="s">
        <v>87</v>
      </c>
      <c r="BK220" s="198">
        <f>ROUND(I220*H220,2)</f>
        <v>0</v>
      </c>
      <c r="BL220" s="15" t="s">
        <v>359</v>
      </c>
      <c r="BM220" s="197" t="s">
        <v>1122</v>
      </c>
    </row>
    <row r="221" s="2" customFormat="1" ht="24.15" customHeight="1">
      <c r="A221" s="34"/>
      <c r="B221" s="184"/>
      <c r="C221" s="185" t="s">
        <v>361</v>
      </c>
      <c r="D221" s="185" t="s">
        <v>166</v>
      </c>
      <c r="E221" s="186" t="s">
        <v>1123</v>
      </c>
      <c r="F221" s="187" t="s">
        <v>1124</v>
      </c>
      <c r="G221" s="188" t="s">
        <v>298</v>
      </c>
      <c r="H221" s="189">
        <v>67.299999999999997</v>
      </c>
      <c r="I221" s="190"/>
      <c r="J221" s="191">
        <f>ROUND(I221*H221,2)</f>
        <v>0</v>
      </c>
      <c r="K221" s="192"/>
      <c r="L221" s="35"/>
      <c r="M221" s="193" t="s">
        <v>1</v>
      </c>
      <c r="N221" s="194" t="s">
        <v>40</v>
      </c>
      <c r="O221" s="78"/>
      <c r="P221" s="195">
        <f>O221*H221</f>
        <v>0</v>
      </c>
      <c r="Q221" s="195">
        <v>0</v>
      </c>
      <c r="R221" s="195">
        <f>Q221*H221</f>
        <v>0</v>
      </c>
      <c r="S221" s="195">
        <v>0</v>
      </c>
      <c r="T221" s="196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7" t="s">
        <v>359</v>
      </c>
      <c r="AT221" s="197" t="s">
        <v>166</v>
      </c>
      <c r="AU221" s="197" t="s">
        <v>87</v>
      </c>
      <c r="AY221" s="15" t="s">
        <v>164</v>
      </c>
      <c r="BE221" s="198">
        <f>IF(N221="základná",J221,0)</f>
        <v>0</v>
      </c>
      <c r="BF221" s="198">
        <f>IF(N221="znížená",J221,0)</f>
        <v>0</v>
      </c>
      <c r="BG221" s="198">
        <f>IF(N221="zákl. prenesená",J221,0)</f>
        <v>0</v>
      </c>
      <c r="BH221" s="198">
        <f>IF(N221="zníž. prenesená",J221,0)</f>
        <v>0</v>
      </c>
      <c r="BI221" s="198">
        <f>IF(N221="nulová",J221,0)</f>
        <v>0</v>
      </c>
      <c r="BJ221" s="15" t="s">
        <v>87</v>
      </c>
      <c r="BK221" s="198">
        <f>ROUND(I221*H221,2)</f>
        <v>0</v>
      </c>
      <c r="BL221" s="15" t="s">
        <v>359</v>
      </c>
      <c r="BM221" s="197" t="s">
        <v>1125</v>
      </c>
    </row>
    <row r="222" s="2" customFormat="1" ht="24.15" customHeight="1">
      <c r="A222" s="34"/>
      <c r="B222" s="184"/>
      <c r="C222" s="185" t="s">
        <v>365</v>
      </c>
      <c r="D222" s="185" t="s">
        <v>166</v>
      </c>
      <c r="E222" s="186" t="s">
        <v>1126</v>
      </c>
      <c r="F222" s="187" t="s">
        <v>1127</v>
      </c>
      <c r="G222" s="188" t="s">
        <v>428</v>
      </c>
      <c r="H222" s="210"/>
      <c r="I222" s="190"/>
      <c r="J222" s="191">
        <f>ROUND(I222*H222,2)</f>
        <v>0</v>
      </c>
      <c r="K222" s="192"/>
      <c r="L222" s="35"/>
      <c r="M222" s="193" t="s">
        <v>1</v>
      </c>
      <c r="N222" s="194" t="s">
        <v>40</v>
      </c>
      <c r="O222" s="78"/>
      <c r="P222" s="195">
        <f>O222*H222</f>
        <v>0</v>
      </c>
      <c r="Q222" s="195">
        <v>0</v>
      </c>
      <c r="R222" s="195">
        <f>Q222*H222</f>
        <v>0</v>
      </c>
      <c r="S222" s="195">
        <v>0</v>
      </c>
      <c r="T222" s="196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7" t="s">
        <v>359</v>
      </c>
      <c r="AT222" s="197" t="s">
        <v>166</v>
      </c>
      <c r="AU222" s="197" t="s">
        <v>87</v>
      </c>
      <c r="AY222" s="15" t="s">
        <v>164</v>
      </c>
      <c r="BE222" s="198">
        <f>IF(N222="základná",J222,0)</f>
        <v>0</v>
      </c>
      <c r="BF222" s="198">
        <f>IF(N222="znížená",J222,0)</f>
        <v>0</v>
      </c>
      <c r="BG222" s="198">
        <f>IF(N222="zákl. prenesená",J222,0)</f>
        <v>0</v>
      </c>
      <c r="BH222" s="198">
        <f>IF(N222="zníž. prenesená",J222,0)</f>
        <v>0</v>
      </c>
      <c r="BI222" s="198">
        <f>IF(N222="nulová",J222,0)</f>
        <v>0</v>
      </c>
      <c r="BJ222" s="15" t="s">
        <v>87</v>
      </c>
      <c r="BK222" s="198">
        <f>ROUND(I222*H222,2)</f>
        <v>0</v>
      </c>
      <c r="BL222" s="15" t="s">
        <v>359</v>
      </c>
      <c r="BM222" s="197" t="s">
        <v>1128</v>
      </c>
    </row>
    <row r="223" s="2" customFormat="1" ht="24.15" customHeight="1">
      <c r="A223" s="34"/>
      <c r="B223" s="184"/>
      <c r="C223" s="185" t="s">
        <v>369</v>
      </c>
      <c r="D223" s="185" t="s">
        <v>166</v>
      </c>
      <c r="E223" s="186" t="s">
        <v>1129</v>
      </c>
      <c r="F223" s="187" t="s">
        <v>1130</v>
      </c>
      <c r="G223" s="188" t="s">
        <v>428</v>
      </c>
      <c r="H223" s="210"/>
      <c r="I223" s="190"/>
      <c r="J223" s="191">
        <f>ROUND(I223*H223,2)</f>
        <v>0</v>
      </c>
      <c r="K223" s="192"/>
      <c r="L223" s="35"/>
      <c r="M223" s="193" t="s">
        <v>1</v>
      </c>
      <c r="N223" s="194" t="s">
        <v>40</v>
      </c>
      <c r="O223" s="78"/>
      <c r="P223" s="195">
        <f>O223*H223</f>
        <v>0</v>
      </c>
      <c r="Q223" s="195">
        <v>0</v>
      </c>
      <c r="R223" s="195">
        <f>Q223*H223</f>
        <v>0</v>
      </c>
      <c r="S223" s="195">
        <v>0</v>
      </c>
      <c r="T223" s="196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7" t="s">
        <v>359</v>
      </c>
      <c r="AT223" s="197" t="s">
        <v>166</v>
      </c>
      <c r="AU223" s="197" t="s">
        <v>87</v>
      </c>
      <c r="AY223" s="15" t="s">
        <v>164</v>
      </c>
      <c r="BE223" s="198">
        <f>IF(N223="základná",J223,0)</f>
        <v>0</v>
      </c>
      <c r="BF223" s="198">
        <f>IF(N223="znížená",J223,0)</f>
        <v>0</v>
      </c>
      <c r="BG223" s="198">
        <f>IF(N223="zákl. prenesená",J223,0)</f>
        <v>0</v>
      </c>
      <c r="BH223" s="198">
        <f>IF(N223="zníž. prenesená",J223,0)</f>
        <v>0</v>
      </c>
      <c r="BI223" s="198">
        <f>IF(N223="nulová",J223,0)</f>
        <v>0</v>
      </c>
      <c r="BJ223" s="15" t="s">
        <v>87</v>
      </c>
      <c r="BK223" s="198">
        <f>ROUND(I223*H223,2)</f>
        <v>0</v>
      </c>
      <c r="BL223" s="15" t="s">
        <v>359</v>
      </c>
      <c r="BM223" s="197" t="s">
        <v>1131</v>
      </c>
    </row>
    <row r="224" s="12" customFormat="1" ht="22.8" customHeight="1">
      <c r="A224" s="12"/>
      <c r="B224" s="171"/>
      <c r="C224" s="12"/>
      <c r="D224" s="172" t="s">
        <v>73</v>
      </c>
      <c r="E224" s="182" t="s">
        <v>1132</v>
      </c>
      <c r="F224" s="182" t="s">
        <v>1133</v>
      </c>
      <c r="G224" s="12"/>
      <c r="H224" s="12"/>
      <c r="I224" s="174"/>
      <c r="J224" s="183">
        <f>BK224</f>
        <v>0</v>
      </c>
      <c r="K224" s="12"/>
      <c r="L224" s="171"/>
      <c r="M224" s="176"/>
      <c r="N224" s="177"/>
      <c r="O224" s="177"/>
      <c r="P224" s="178">
        <f>SUM(P225:P263)</f>
        <v>0</v>
      </c>
      <c r="Q224" s="177"/>
      <c r="R224" s="178">
        <f>SUM(R225:R263)</f>
        <v>0</v>
      </c>
      <c r="S224" s="177"/>
      <c r="T224" s="179">
        <f>SUM(T225:T263)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172" t="s">
        <v>87</v>
      </c>
      <c r="AT224" s="180" t="s">
        <v>73</v>
      </c>
      <c r="AU224" s="180" t="s">
        <v>81</v>
      </c>
      <c r="AY224" s="172" t="s">
        <v>164</v>
      </c>
      <c r="BK224" s="181">
        <f>SUM(BK225:BK263)</f>
        <v>0</v>
      </c>
    </row>
    <row r="225" s="2" customFormat="1" ht="24.15" customHeight="1">
      <c r="A225" s="34"/>
      <c r="B225" s="184"/>
      <c r="C225" s="185" t="s">
        <v>1134</v>
      </c>
      <c r="D225" s="185" t="s">
        <v>166</v>
      </c>
      <c r="E225" s="186" t="s">
        <v>1135</v>
      </c>
      <c r="F225" s="187" t="s">
        <v>1136</v>
      </c>
      <c r="G225" s="188" t="s">
        <v>307</v>
      </c>
      <c r="H225" s="189">
        <v>5</v>
      </c>
      <c r="I225" s="190"/>
      <c r="J225" s="191">
        <f>ROUND(I225*H225,2)</f>
        <v>0</v>
      </c>
      <c r="K225" s="192"/>
      <c r="L225" s="35"/>
      <c r="M225" s="193" t="s">
        <v>1</v>
      </c>
      <c r="N225" s="194" t="s">
        <v>40</v>
      </c>
      <c r="O225" s="78"/>
      <c r="P225" s="195">
        <f>O225*H225</f>
        <v>0</v>
      </c>
      <c r="Q225" s="195">
        <v>0</v>
      </c>
      <c r="R225" s="195">
        <f>Q225*H225</f>
        <v>0</v>
      </c>
      <c r="S225" s="195">
        <v>0</v>
      </c>
      <c r="T225" s="196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7" t="s">
        <v>359</v>
      </c>
      <c r="AT225" s="197" t="s">
        <v>166</v>
      </c>
      <c r="AU225" s="197" t="s">
        <v>87</v>
      </c>
      <c r="AY225" s="15" t="s">
        <v>164</v>
      </c>
      <c r="BE225" s="198">
        <f>IF(N225="základná",J225,0)</f>
        <v>0</v>
      </c>
      <c r="BF225" s="198">
        <f>IF(N225="znížená",J225,0)</f>
        <v>0</v>
      </c>
      <c r="BG225" s="198">
        <f>IF(N225="zákl. prenesená",J225,0)</f>
        <v>0</v>
      </c>
      <c r="BH225" s="198">
        <f>IF(N225="zníž. prenesená",J225,0)</f>
        <v>0</v>
      </c>
      <c r="BI225" s="198">
        <f>IF(N225="nulová",J225,0)</f>
        <v>0</v>
      </c>
      <c r="BJ225" s="15" t="s">
        <v>87</v>
      </c>
      <c r="BK225" s="198">
        <f>ROUND(I225*H225,2)</f>
        <v>0</v>
      </c>
      <c r="BL225" s="15" t="s">
        <v>359</v>
      </c>
      <c r="BM225" s="197" t="s">
        <v>1137</v>
      </c>
    </row>
    <row r="226" s="2" customFormat="1" ht="24.15" customHeight="1">
      <c r="A226" s="34"/>
      <c r="B226" s="184"/>
      <c r="C226" s="199" t="s">
        <v>1138</v>
      </c>
      <c r="D226" s="199" t="s">
        <v>199</v>
      </c>
      <c r="E226" s="200" t="s">
        <v>1139</v>
      </c>
      <c r="F226" s="201" t="s">
        <v>1140</v>
      </c>
      <c r="G226" s="202" t="s">
        <v>307</v>
      </c>
      <c r="H226" s="203">
        <v>5</v>
      </c>
      <c r="I226" s="204"/>
      <c r="J226" s="205">
        <f>ROUND(I226*H226,2)</f>
        <v>0</v>
      </c>
      <c r="K226" s="206"/>
      <c r="L226" s="207"/>
      <c r="M226" s="208" t="s">
        <v>1</v>
      </c>
      <c r="N226" s="209" t="s">
        <v>40</v>
      </c>
      <c r="O226" s="78"/>
      <c r="P226" s="195">
        <f>O226*H226</f>
        <v>0</v>
      </c>
      <c r="Q226" s="195">
        <v>0</v>
      </c>
      <c r="R226" s="195">
        <f>Q226*H226</f>
        <v>0</v>
      </c>
      <c r="S226" s="195">
        <v>0</v>
      </c>
      <c r="T226" s="196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7" t="s">
        <v>291</v>
      </c>
      <c r="AT226" s="197" t="s">
        <v>199</v>
      </c>
      <c r="AU226" s="197" t="s">
        <v>87</v>
      </c>
      <c r="AY226" s="15" t="s">
        <v>164</v>
      </c>
      <c r="BE226" s="198">
        <f>IF(N226="základná",J226,0)</f>
        <v>0</v>
      </c>
      <c r="BF226" s="198">
        <f>IF(N226="znížená",J226,0)</f>
        <v>0</v>
      </c>
      <c r="BG226" s="198">
        <f>IF(N226="zákl. prenesená",J226,0)</f>
        <v>0</v>
      </c>
      <c r="BH226" s="198">
        <f>IF(N226="zníž. prenesená",J226,0)</f>
        <v>0</v>
      </c>
      <c r="BI226" s="198">
        <f>IF(N226="nulová",J226,0)</f>
        <v>0</v>
      </c>
      <c r="BJ226" s="15" t="s">
        <v>87</v>
      </c>
      <c r="BK226" s="198">
        <f>ROUND(I226*H226,2)</f>
        <v>0</v>
      </c>
      <c r="BL226" s="15" t="s">
        <v>359</v>
      </c>
      <c r="BM226" s="197" t="s">
        <v>1141</v>
      </c>
    </row>
    <row r="227" s="2" customFormat="1" ht="16.5" customHeight="1">
      <c r="A227" s="34"/>
      <c r="B227" s="184"/>
      <c r="C227" s="185" t="s">
        <v>1142</v>
      </c>
      <c r="D227" s="185" t="s">
        <v>166</v>
      </c>
      <c r="E227" s="186" t="s">
        <v>1143</v>
      </c>
      <c r="F227" s="187" t="s">
        <v>1144</v>
      </c>
      <c r="G227" s="188" t="s">
        <v>307</v>
      </c>
      <c r="H227" s="189">
        <v>1</v>
      </c>
      <c r="I227" s="190"/>
      <c r="J227" s="191">
        <f>ROUND(I227*H227,2)</f>
        <v>0</v>
      </c>
      <c r="K227" s="192"/>
      <c r="L227" s="35"/>
      <c r="M227" s="193" t="s">
        <v>1</v>
      </c>
      <c r="N227" s="194" t="s">
        <v>40</v>
      </c>
      <c r="O227" s="78"/>
      <c r="P227" s="195">
        <f>O227*H227</f>
        <v>0</v>
      </c>
      <c r="Q227" s="195">
        <v>0</v>
      </c>
      <c r="R227" s="195">
        <f>Q227*H227</f>
        <v>0</v>
      </c>
      <c r="S227" s="195">
        <v>0</v>
      </c>
      <c r="T227" s="196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7" t="s">
        <v>359</v>
      </c>
      <c r="AT227" s="197" t="s">
        <v>166</v>
      </c>
      <c r="AU227" s="197" t="s">
        <v>87</v>
      </c>
      <c r="AY227" s="15" t="s">
        <v>164</v>
      </c>
      <c r="BE227" s="198">
        <f>IF(N227="základná",J227,0)</f>
        <v>0</v>
      </c>
      <c r="BF227" s="198">
        <f>IF(N227="znížená",J227,0)</f>
        <v>0</v>
      </c>
      <c r="BG227" s="198">
        <f>IF(N227="zákl. prenesená",J227,0)</f>
        <v>0</v>
      </c>
      <c r="BH227" s="198">
        <f>IF(N227="zníž. prenesená",J227,0)</f>
        <v>0</v>
      </c>
      <c r="BI227" s="198">
        <f>IF(N227="nulová",J227,0)</f>
        <v>0</v>
      </c>
      <c r="BJ227" s="15" t="s">
        <v>87</v>
      </c>
      <c r="BK227" s="198">
        <f>ROUND(I227*H227,2)</f>
        <v>0</v>
      </c>
      <c r="BL227" s="15" t="s">
        <v>359</v>
      </c>
      <c r="BM227" s="197" t="s">
        <v>1145</v>
      </c>
    </row>
    <row r="228" s="2" customFormat="1" ht="24.15" customHeight="1">
      <c r="A228" s="34"/>
      <c r="B228" s="184"/>
      <c r="C228" s="199" t="s">
        <v>1146</v>
      </c>
      <c r="D228" s="199" t="s">
        <v>199</v>
      </c>
      <c r="E228" s="200" t="s">
        <v>1147</v>
      </c>
      <c r="F228" s="201" t="s">
        <v>1148</v>
      </c>
      <c r="G228" s="202" t="s">
        <v>307</v>
      </c>
      <c r="H228" s="203">
        <v>1</v>
      </c>
      <c r="I228" s="204"/>
      <c r="J228" s="205">
        <f>ROUND(I228*H228,2)</f>
        <v>0</v>
      </c>
      <c r="K228" s="206"/>
      <c r="L228" s="207"/>
      <c r="M228" s="208" t="s">
        <v>1</v>
      </c>
      <c r="N228" s="209" t="s">
        <v>40</v>
      </c>
      <c r="O228" s="78"/>
      <c r="P228" s="195">
        <f>O228*H228</f>
        <v>0</v>
      </c>
      <c r="Q228" s="195">
        <v>0</v>
      </c>
      <c r="R228" s="195">
        <f>Q228*H228</f>
        <v>0</v>
      </c>
      <c r="S228" s="195">
        <v>0</v>
      </c>
      <c r="T228" s="196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7" t="s">
        <v>291</v>
      </c>
      <c r="AT228" s="197" t="s">
        <v>199</v>
      </c>
      <c r="AU228" s="197" t="s">
        <v>87</v>
      </c>
      <c r="AY228" s="15" t="s">
        <v>164</v>
      </c>
      <c r="BE228" s="198">
        <f>IF(N228="základná",J228,0)</f>
        <v>0</v>
      </c>
      <c r="BF228" s="198">
        <f>IF(N228="znížená",J228,0)</f>
        <v>0</v>
      </c>
      <c r="BG228" s="198">
        <f>IF(N228="zákl. prenesená",J228,0)</f>
        <v>0</v>
      </c>
      <c r="BH228" s="198">
        <f>IF(N228="zníž. prenesená",J228,0)</f>
        <v>0</v>
      </c>
      <c r="BI228" s="198">
        <f>IF(N228="nulová",J228,0)</f>
        <v>0</v>
      </c>
      <c r="BJ228" s="15" t="s">
        <v>87</v>
      </c>
      <c r="BK228" s="198">
        <f>ROUND(I228*H228,2)</f>
        <v>0</v>
      </c>
      <c r="BL228" s="15" t="s">
        <v>359</v>
      </c>
      <c r="BM228" s="197" t="s">
        <v>1149</v>
      </c>
    </row>
    <row r="229" s="2" customFormat="1" ht="21.75" customHeight="1">
      <c r="A229" s="34"/>
      <c r="B229" s="184"/>
      <c r="C229" s="185" t="s">
        <v>1150</v>
      </c>
      <c r="D229" s="185" t="s">
        <v>166</v>
      </c>
      <c r="E229" s="186" t="s">
        <v>1151</v>
      </c>
      <c r="F229" s="187" t="s">
        <v>1152</v>
      </c>
      <c r="G229" s="188" t="s">
        <v>307</v>
      </c>
      <c r="H229" s="189">
        <v>2</v>
      </c>
      <c r="I229" s="190"/>
      <c r="J229" s="191">
        <f>ROUND(I229*H229,2)</f>
        <v>0</v>
      </c>
      <c r="K229" s="192"/>
      <c r="L229" s="35"/>
      <c r="M229" s="193" t="s">
        <v>1</v>
      </c>
      <c r="N229" s="194" t="s">
        <v>40</v>
      </c>
      <c r="O229" s="78"/>
      <c r="P229" s="195">
        <f>O229*H229</f>
        <v>0</v>
      </c>
      <c r="Q229" s="195">
        <v>0</v>
      </c>
      <c r="R229" s="195">
        <f>Q229*H229</f>
        <v>0</v>
      </c>
      <c r="S229" s="195">
        <v>0</v>
      </c>
      <c r="T229" s="196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7" t="s">
        <v>359</v>
      </c>
      <c r="AT229" s="197" t="s">
        <v>166</v>
      </c>
      <c r="AU229" s="197" t="s">
        <v>87</v>
      </c>
      <c r="AY229" s="15" t="s">
        <v>164</v>
      </c>
      <c r="BE229" s="198">
        <f>IF(N229="základná",J229,0)</f>
        <v>0</v>
      </c>
      <c r="BF229" s="198">
        <f>IF(N229="znížená",J229,0)</f>
        <v>0</v>
      </c>
      <c r="BG229" s="198">
        <f>IF(N229="zákl. prenesená",J229,0)</f>
        <v>0</v>
      </c>
      <c r="BH229" s="198">
        <f>IF(N229="zníž. prenesená",J229,0)</f>
        <v>0</v>
      </c>
      <c r="BI229" s="198">
        <f>IF(N229="nulová",J229,0)</f>
        <v>0</v>
      </c>
      <c r="BJ229" s="15" t="s">
        <v>87</v>
      </c>
      <c r="BK229" s="198">
        <f>ROUND(I229*H229,2)</f>
        <v>0</v>
      </c>
      <c r="BL229" s="15" t="s">
        <v>359</v>
      </c>
      <c r="BM229" s="197" t="s">
        <v>1153</v>
      </c>
    </row>
    <row r="230" s="2" customFormat="1" ht="16.5" customHeight="1">
      <c r="A230" s="34"/>
      <c r="B230" s="184"/>
      <c r="C230" s="199" t="s">
        <v>1154</v>
      </c>
      <c r="D230" s="199" t="s">
        <v>199</v>
      </c>
      <c r="E230" s="200" t="s">
        <v>1155</v>
      </c>
      <c r="F230" s="201" t="s">
        <v>1156</v>
      </c>
      <c r="G230" s="202" t="s">
        <v>307</v>
      </c>
      <c r="H230" s="203">
        <v>2</v>
      </c>
      <c r="I230" s="204"/>
      <c r="J230" s="205">
        <f>ROUND(I230*H230,2)</f>
        <v>0</v>
      </c>
      <c r="K230" s="206"/>
      <c r="L230" s="207"/>
      <c r="M230" s="208" t="s">
        <v>1</v>
      </c>
      <c r="N230" s="209" t="s">
        <v>40</v>
      </c>
      <c r="O230" s="78"/>
      <c r="P230" s="195">
        <f>O230*H230</f>
        <v>0</v>
      </c>
      <c r="Q230" s="195">
        <v>0</v>
      </c>
      <c r="R230" s="195">
        <f>Q230*H230</f>
        <v>0</v>
      </c>
      <c r="S230" s="195">
        <v>0</v>
      </c>
      <c r="T230" s="196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7" t="s">
        <v>291</v>
      </c>
      <c r="AT230" s="197" t="s">
        <v>199</v>
      </c>
      <c r="AU230" s="197" t="s">
        <v>87</v>
      </c>
      <c r="AY230" s="15" t="s">
        <v>164</v>
      </c>
      <c r="BE230" s="198">
        <f>IF(N230="základná",J230,0)</f>
        <v>0</v>
      </c>
      <c r="BF230" s="198">
        <f>IF(N230="znížená",J230,0)</f>
        <v>0</v>
      </c>
      <c r="BG230" s="198">
        <f>IF(N230="zákl. prenesená",J230,0)</f>
        <v>0</v>
      </c>
      <c r="BH230" s="198">
        <f>IF(N230="zníž. prenesená",J230,0)</f>
        <v>0</v>
      </c>
      <c r="BI230" s="198">
        <f>IF(N230="nulová",J230,0)</f>
        <v>0</v>
      </c>
      <c r="BJ230" s="15" t="s">
        <v>87</v>
      </c>
      <c r="BK230" s="198">
        <f>ROUND(I230*H230,2)</f>
        <v>0</v>
      </c>
      <c r="BL230" s="15" t="s">
        <v>359</v>
      </c>
      <c r="BM230" s="197" t="s">
        <v>1157</v>
      </c>
    </row>
    <row r="231" s="2" customFormat="1" ht="24.15" customHeight="1">
      <c r="A231" s="34"/>
      <c r="B231" s="184"/>
      <c r="C231" s="185" t="s">
        <v>1158</v>
      </c>
      <c r="D231" s="185" t="s">
        <v>166</v>
      </c>
      <c r="E231" s="186" t="s">
        <v>1159</v>
      </c>
      <c r="F231" s="187" t="s">
        <v>1160</v>
      </c>
      <c r="G231" s="188" t="s">
        <v>307</v>
      </c>
      <c r="H231" s="189">
        <v>6</v>
      </c>
      <c r="I231" s="190"/>
      <c r="J231" s="191">
        <f>ROUND(I231*H231,2)</f>
        <v>0</v>
      </c>
      <c r="K231" s="192"/>
      <c r="L231" s="35"/>
      <c r="M231" s="193" t="s">
        <v>1</v>
      </c>
      <c r="N231" s="194" t="s">
        <v>40</v>
      </c>
      <c r="O231" s="78"/>
      <c r="P231" s="195">
        <f>O231*H231</f>
        <v>0</v>
      </c>
      <c r="Q231" s="195">
        <v>0</v>
      </c>
      <c r="R231" s="195">
        <f>Q231*H231</f>
        <v>0</v>
      </c>
      <c r="S231" s="195">
        <v>0</v>
      </c>
      <c r="T231" s="196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7" t="s">
        <v>359</v>
      </c>
      <c r="AT231" s="197" t="s">
        <v>166</v>
      </c>
      <c r="AU231" s="197" t="s">
        <v>87</v>
      </c>
      <c r="AY231" s="15" t="s">
        <v>164</v>
      </c>
      <c r="BE231" s="198">
        <f>IF(N231="základná",J231,0)</f>
        <v>0</v>
      </c>
      <c r="BF231" s="198">
        <f>IF(N231="znížená",J231,0)</f>
        <v>0</v>
      </c>
      <c r="BG231" s="198">
        <f>IF(N231="zákl. prenesená",J231,0)</f>
        <v>0</v>
      </c>
      <c r="BH231" s="198">
        <f>IF(N231="zníž. prenesená",J231,0)</f>
        <v>0</v>
      </c>
      <c r="BI231" s="198">
        <f>IF(N231="nulová",J231,0)</f>
        <v>0</v>
      </c>
      <c r="BJ231" s="15" t="s">
        <v>87</v>
      </c>
      <c r="BK231" s="198">
        <f>ROUND(I231*H231,2)</f>
        <v>0</v>
      </c>
      <c r="BL231" s="15" t="s">
        <v>359</v>
      </c>
      <c r="BM231" s="197" t="s">
        <v>1161</v>
      </c>
    </row>
    <row r="232" s="2" customFormat="1" ht="37.8" customHeight="1">
      <c r="A232" s="34"/>
      <c r="B232" s="184"/>
      <c r="C232" s="199" t="s">
        <v>1162</v>
      </c>
      <c r="D232" s="199" t="s">
        <v>199</v>
      </c>
      <c r="E232" s="200" t="s">
        <v>1163</v>
      </c>
      <c r="F232" s="201" t="s">
        <v>1164</v>
      </c>
      <c r="G232" s="202" t="s">
        <v>307</v>
      </c>
      <c r="H232" s="203">
        <v>6</v>
      </c>
      <c r="I232" s="204"/>
      <c r="J232" s="205">
        <f>ROUND(I232*H232,2)</f>
        <v>0</v>
      </c>
      <c r="K232" s="206"/>
      <c r="L232" s="207"/>
      <c r="M232" s="208" t="s">
        <v>1</v>
      </c>
      <c r="N232" s="209" t="s">
        <v>40</v>
      </c>
      <c r="O232" s="78"/>
      <c r="P232" s="195">
        <f>O232*H232</f>
        <v>0</v>
      </c>
      <c r="Q232" s="195">
        <v>0</v>
      </c>
      <c r="R232" s="195">
        <f>Q232*H232</f>
        <v>0</v>
      </c>
      <c r="S232" s="195">
        <v>0</v>
      </c>
      <c r="T232" s="196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7" t="s">
        <v>291</v>
      </c>
      <c r="AT232" s="197" t="s">
        <v>199</v>
      </c>
      <c r="AU232" s="197" t="s">
        <v>87</v>
      </c>
      <c r="AY232" s="15" t="s">
        <v>164</v>
      </c>
      <c r="BE232" s="198">
        <f>IF(N232="základná",J232,0)</f>
        <v>0</v>
      </c>
      <c r="BF232" s="198">
        <f>IF(N232="znížená",J232,0)</f>
        <v>0</v>
      </c>
      <c r="BG232" s="198">
        <f>IF(N232="zákl. prenesená",J232,0)</f>
        <v>0</v>
      </c>
      <c r="BH232" s="198">
        <f>IF(N232="zníž. prenesená",J232,0)</f>
        <v>0</v>
      </c>
      <c r="BI232" s="198">
        <f>IF(N232="nulová",J232,0)</f>
        <v>0</v>
      </c>
      <c r="BJ232" s="15" t="s">
        <v>87</v>
      </c>
      <c r="BK232" s="198">
        <f>ROUND(I232*H232,2)</f>
        <v>0</v>
      </c>
      <c r="BL232" s="15" t="s">
        <v>359</v>
      </c>
      <c r="BM232" s="197" t="s">
        <v>1165</v>
      </c>
    </row>
    <row r="233" s="2" customFormat="1" ht="24.15" customHeight="1">
      <c r="A233" s="34"/>
      <c r="B233" s="184"/>
      <c r="C233" s="185" t="s">
        <v>385</v>
      </c>
      <c r="D233" s="185" t="s">
        <v>166</v>
      </c>
      <c r="E233" s="186" t="s">
        <v>1166</v>
      </c>
      <c r="F233" s="187" t="s">
        <v>1167</v>
      </c>
      <c r="G233" s="188" t="s">
        <v>1114</v>
      </c>
      <c r="H233" s="189">
        <v>5</v>
      </c>
      <c r="I233" s="190"/>
      <c r="J233" s="191">
        <f>ROUND(I233*H233,2)</f>
        <v>0</v>
      </c>
      <c r="K233" s="192"/>
      <c r="L233" s="35"/>
      <c r="M233" s="193" t="s">
        <v>1</v>
      </c>
      <c r="N233" s="194" t="s">
        <v>40</v>
      </c>
      <c r="O233" s="78"/>
      <c r="P233" s="195">
        <f>O233*H233</f>
        <v>0</v>
      </c>
      <c r="Q233" s="195">
        <v>0</v>
      </c>
      <c r="R233" s="195">
        <f>Q233*H233</f>
        <v>0</v>
      </c>
      <c r="S233" s="195">
        <v>0</v>
      </c>
      <c r="T233" s="196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7" t="s">
        <v>359</v>
      </c>
      <c r="AT233" s="197" t="s">
        <v>166</v>
      </c>
      <c r="AU233" s="197" t="s">
        <v>87</v>
      </c>
      <c r="AY233" s="15" t="s">
        <v>164</v>
      </c>
      <c r="BE233" s="198">
        <f>IF(N233="základná",J233,0)</f>
        <v>0</v>
      </c>
      <c r="BF233" s="198">
        <f>IF(N233="znížená",J233,0)</f>
        <v>0</v>
      </c>
      <c r="BG233" s="198">
        <f>IF(N233="zákl. prenesená",J233,0)</f>
        <v>0</v>
      </c>
      <c r="BH233" s="198">
        <f>IF(N233="zníž. prenesená",J233,0)</f>
        <v>0</v>
      </c>
      <c r="BI233" s="198">
        <f>IF(N233="nulová",J233,0)</f>
        <v>0</v>
      </c>
      <c r="BJ233" s="15" t="s">
        <v>87</v>
      </c>
      <c r="BK233" s="198">
        <f>ROUND(I233*H233,2)</f>
        <v>0</v>
      </c>
      <c r="BL233" s="15" t="s">
        <v>359</v>
      </c>
      <c r="BM233" s="197" t="s">
        <v>1168</v>
      </c>
    </row>
    <row r="234" s="2" customFormat="1" ht="16.5" customHeight="1">
      <c r="A234" s="34"/>
      <c r="B234" s="184"/>
      <c r="C234" s="199" t="s">
        <v>1169</v>
      </c>
      <c r="D234" s="199" t="s">
        <v>199</v>
      </c>
      <c r="E234" s="200" t="s">
        <v>1170</v>
      </c>
      <c r="F234" s="201" t="s">
        <v>1171</v>
      </c>
      <c r="G234" s="202" t="s">
        <v>307</v>
      </c>
      <c r="H234" s="203">
        <v>4</v>
      </c>
      <c r="I234" s="204"/>
      <c r="J234" s="205">
        <f>ROUND(I234*H234,2)</f>
        <v>0</v>
      </c>
      <c r="K234" s="206"/>
      <c r="L234" s="207"/>
      <c r="M234" s="208" t="s">
        <v>1</v>
      </c>
      <c r="N234" s="209" t="s">
        <v>40</v>
      </c>
      <c r="O234" s="78"/>
      <c r="P234" s="195">
        <f>O234*H234</f>
        <v>0</v>
      </c>
      <c r="Q234" s="195">
        <v>0</v>
      </c>
      <c r="R234" s="195">
        <f>Q234*H234</f>
        <v>0</v>
      </c>
      <c r="S234" s="195">
        <v>0</v>
      </c>
      <c r="T234" s="196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97" t="s">
        <v>291</v>
      </c>
      <c r="AT234" s="197" t="s">
        <v>199</v>
      </c>
      <c r="AU234" s="197" t="s">
        <v>87</v>
      </c>
      <c r="AY234" s="15" t="s">
        <v>164</v>
      </c>
      <c r="BE234" s="198">
        <f>IF(N234="základná",J234,0)</f>
        <v>0</v>
      </c>
      <c r="BF234" s="198">
        <f>IF(N234="znížená",J234,0)</f>
        <v>0</v>
      </c>
      <c r="BG234" s="198">
        <f>IF(N234="zákl. prenesená",J234,0)</f>
        <v>0</v>
      </c>
      <c r="BH234" s="198">
        <f>IF(N234="zníž. prenesená",J234,0)</f>
        <v>0</v>
      </c>
      <c r="BI234" s="198">
        <f>IF(N234="nulová",J234,0)</f>
        <v>0</v>
      </c>
      <c r="BJ234" s="15" t="s">
        <v>87</v>
      </c>
      <c r="BK234" s="198">
        <f>ROUND(I234*H234,2)</f>
        <v>0</v>
      </c>
      <c r="BL234" s="15" t="s">
        <v>359</v>
      </c>
      <c r="BM234" s="197" t="s">
        <v>1172</v>
      </c>
    </row>
    <row r="235" s="2" customFormat="1" ht="16.5" customHeight="1">
      <c r="A235" s="34"/>
      <c r="B235" s="184"/>
      <c r="C235" s="199" t="s">
        <v>1173</v>
      </c>
      <c r="D235" s="199" t="s">
        <v>199</v>
      </c>
      <c r="E235" s="200" t="s">
        <v>1174</v>
      </c>
      <c r="F235" s="201" t="s">
        <v>1175</v>
      </c>
      <c r="G235" s="202" t="s">
        <v>307</v>
      </c>
      <c r="H235" s="203">
        <v>1</v>
      </c>
      <c r="I235" s="204"/>
      <c r="J235" s="205">
        <f>ROUND(I235*H235,2)</f>
        <v>0</v>
      </c>
      <c r="K235" s="206"/>
      <c r="L235" s="207"/>
      <c r="M235" s="208" t="s">
        <v>1</v>
      </c>
      <c r="N235" s="209" t="s">
        <v>40</v>
      </c>
      <c r="O235" s="78"/>
      <c r="P235" s="195">
        <f>O235*H235</f>
        <v>0</v>
      </c>
      <c r="Q235" s="195">
        <v>0</v>
      </c>
      <c r="R235" s="195">
        <f>Q235*H235</f>
        <v>0</v>
      </c>
      <c r="S235" s="195">
        <v>0</v>
      </c>
      <c r="T235" s="196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97" t="s">
        <v>291</v>
      </c>
      <c r="AT235" s="197" t="s">
        <v>199</v>
      </c>
      <c r="AU235" s="197" t="s">
        <v>87</v>
      </c>
      <c r="AY235" s="15" t="s">
        <v>164</v>
      </c>
      <c r="BE235" s="198">
        <f>IF(N235="základná",J235,0)</f>
        <v>0</v>
      </c>
      <c r="BF235" s="198">
        <f>IF(N235="znížená",J235,0)</f>
        <v>0</v>
      </c>
      <c r="BG235" s="198">
        <f>IF(N235="zákl. prenesená",J235,0)</f>
        <v>0</v>
      </c>
      <c r="BH235" s="198">
        <f>IF(N235="zníž. prenesená",J235,0)</f>
        <v>0</v>
      </c>
      <c r="BI235" s="198">
        <f>IF(N235="nulová",J235,0)</f>
        <v>0</v>
      </c>
      <c r="BJ235" s="15" t="s">
        <v>87</v>
      </c>
      <c r="BK235" s="198">
        <f>ROUND(I235*H235,2)</f>
        <v>0</v>
      </c>
      <c r="BL235" s="15" t="s">
        <v>359</v>
      </c>
      <c r="BM235" s="197" t="s">
        <v>1176</v>
      </c>
    </row>
    <row r="236" s="2" customFormat="1" ht="16.5" customHeight="1">
      <c r="A236" s="34"/>
      <c r="B236" s="184"/>
      <c r="C236" s="185" t="s">
        <v>1177</v>
      </c>
      <c r="D236" s="185" t="s">
        <v>166</v>
      </c>
      <c r="E236" s="186" t="s">
        <v>1178</v>
      </c>
      <c r="F236" s="187" t="s">
        <v>1179</v>
      </c>
      <c r="G236" s="188" t="s">
        <v>1114</v>
      </c>
      <c r="H236" s="189">
        <v>1</v>
      </c>
      <c r="I236" s="190"/>
      <c r="J236" s="191">
        <f>ROUND(I236*H236,2)</f>
        <v>0</v>
      </c>
      <c r="K236" s="192"/>
      <c r="L236" s="35"/>
      <c r="M236" s="193" t="s">
        <v>1</v>
      </c>
      <c r="N236" s="194" t="s">
        <v>40</v>
      </c>
      <c r="O236" s="78"/>
      <c r="P236" s="195">
        <f>O236*H236</f>
        <v>0</v>
      </c>
      <c r="Q236" s="195">
        <v>0</v>
      </c>
      <c r="R236" s="195">
        <f>Q236*H236</f>
        <v>0</v>
      </c>
      <c r="S236" s="195">
        <v>0</v>
      </c>
      <c r="T236" s="196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97" t="s">
        <v>359</v>
      </c>
      <c r="AT236" s="197" t="s">
        <v>166</v>
      </c>
      <c r="AU236" s="197" t="s">
        <v>87</v>
      </c>
      <c r="AY236" s="15" t="s">
        <v>164</v>
      </c>
      <c r="BE236" s="198">
        <f>IF(N236="základná",J236,0)</f>
        <v>0</v>
      </c>
      <c r="BF236" s="198">
        <f>IF(N236="znížená",J236,0)</f>
        <v>0</v>
      </c>
      <c r="BG236" s="198">
        <f>IF(N236="zákl. prenesená",J236,0)</f>
        <v>0</v>
      </c>
      <c r="BH236" s="198">
        <f>IF(N236="zníž. prenesená",J236,0)</f>
        <v>0</v>
      </c>
      <c r="BI236" s="198">
        <f>IF(N236="nulová",J236,0)</f>
        <v>0</v>
      </c>
      <c r="BJ236" s="15" t="s">
        <v>87</v>
      </c>
      <c r="BK236" s="198">
        <f>ROUND(I236*H236,2)</f>
        <v>0</v>
      </c>
      <c r="BL236" s="15" t="s">
        <v>359</v>
      </c>
      <c r="BM236" s="197" t="s">
        <v>1180</v>
      </c>
    </row>
    <row r="237" s="2" customFormat="1" ht="37.8" customHeight="1">
      <c r="A237" s="34"/>
      <c r="B237" s="184"/>
      <c r="C237" s="199" t="s">
        <v>1181</v>
      </c>
      <c r="D237" s="199" t="s">
        <v>199</v>
      </c>
      <c r="E237" s="200" t="s">
        <v>1182</v>
      </c>
      <c r="F237" s="201" t="s">
        <v>1183</v>
      </c>
      <c r="G237" s="202" t="s">
        <v>307</v>
      </c>
      <c r="H237" s="203">
        <v>1</v>
      </c>
      <c r="I237" s="204"/>
      <c r="J237" s="205">
        <f>ROUND(I237*H237,2)</f>
        <v>0</v>
      </c>
      <c r="K237" s="206"/>
      <c r="L237" s="207"/>
      <c r="M237" s="208" t="s">
        <v>1</v>
      </c>
      <c r="N237" s="209" t="s">
        <v>40</v>
      </c>
      <c r="O237" s="78"/>
      <c r="P237" s="195">
        <f>O237*H237</f>
        <v>0</v>
      </c>
      <c r="Q237" s="195">
        <v>0</v>
      </c>
      <c r="R237" s="195">
        <f>Q237*H237</f>
        <v>0</v>
      </c>
      <c r="S237" s="195">
        <v>0</v>
      </c>
      <c r="T237" s="196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7" t="s">
        <v>291</v>
      </c>
      <c r="AT237" s="197" t="s">
        <v>199</v>
      </c>
      <c r="AU237" s="197" t="s">
        <v>87</v>
      </c>
      <c r="AY237" s="15" t="s">
        <v>164</v>
      </c>
      <c r="BE237" s="198">
        <f>IF(N237="základná",J237,0)</f>
        <v>0</v>
      </c>
      <c r="BF237" s="198">
        <f>IF(N237="znížená",J237,0)</f>
        <v>0</v>
      </c>
      <c r="BG237" s="198">
        <f>IF(N237="zákl. prenesená",J237,0)</f>
        <v>0</v>
      </c>
      <c r="BH237" s="198">
        <f>IF(N237="zníž. prenesená",J237,0)</f>
        <v>0</v>
      </c>
      <c r="BI237" s="198">
        <f>IF(N237="nulová",J237,0)</f>
        <v>0</v>
      </c>
      <c r="BJ237" s="15" t="s">
        <v>87</v>
      </c>
      <c r="BK237" s="198">
        <f>ROUND(I237*H237,2)</f>
        <v>0</v>
      </c>
      <c r="BL237" s="15" t="s">
        <v>359</v>
      </c>
      <c r="BM237" s="197" t="s">
        <v>1184</v>
      </c>
    </row>
    <row r="238" s="2" customFormat="1" ht="24.15" customHeight="1">
      <c r="A238" s="34"/>
      <c r="B238" s="184"/>
      <c r="C238" s="185" t="s">
        <v>1185</v>
      </c>
      <c r="D238" s="185" t="s">
        <v>166</v>
      </c>
      <c r="E238" s="186" t="s">
        <v>1186</v>
      </c>
      <c r="F238" s="187" t="s">
        <v>1187</v>
      </c>
      <c r="G238" s="188" t="s">
        <v>1114</v>
      </c>
      <c r="H238" s="189">
        <v>1</v>
      </c>
      <c r="I238" s="190"/>
      <c r="J238" s="191">
        <f>ROUND(I238*H238,2)</f>
        <v>0</v>
      </c>
      <c r="K238" s="192"/>
      <c r="L238" s="35"/>
      <c r="M238" s="193" t="s">
        <v>1</v>
      </c>
      <c r="N238" s="194" t="s">
        <v>40</v>
      </c>
      <c r="O238" s="78"/>
      <c r="P238" s="195">
        <f>O238*H238</f>
        <v>0</v>
      </c>
      <c r="Q238" s="195">
        <v>0</v>
      </c>
      <c r="R238" s="195">
        <f>Q238*H238</f>
        <v>0</v>
      </c>
      <c r="S238" s="195">
        <v>0</v>
      </c>
      <c r="T238" s="196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7" t="s">
        <v>359</v>
      </c>
      <c r="AT238" s="197" t="s">
        <v>166</v>
      </c>
      <c r="AU238" s="197" t="s">
        <v>87</v>
      </c>
      <c r="AY238" s="15" t="s">
        <v>164</v>
      </c>
      <c r="BE238" s="198">
        <f>IF(N238="základná",J238,0)</f>
        <v>0</v>
      </c>
      <c r="BF238" s="198">
        <f>IF(N238="znížená",J238,0)</f>
        <v>0</v>
      </c>
      <c r="BG238" s="198">
        <f>IF(N238="zákl. prenesená",J238,0)</f>
        <v>0</v>
      </c>
      <c r="BH238" s="198">
        <f>IF(N238="zníž. prenesená",J238,0)</f>
        <v>0</v>
      </c>
      <c r="BI238" s="198">
        <f>IF(N238="nulová",J238,0)</f>
        <v>0</v>
      </c>
      <c r="BJ238" s="15" t="s">
        <v>87</v>
      </c>
      <c r="BK238" s="198">
        <f>ROUND(I238*H238,2)</f>
        <v>0</v>
      </c>
      <c r="BL238" s="15" t="s">
        <v>359</v>
      </c>
      <c r="BM238" s="197" t="s">
        <v>1188</v>
      </c>
    </row>
    <row r="239" s="2" customFormat="1" ht="16.5" customHeight="1">
      <c r="A239" s="34"/>
      <c r="B239" s="184"/>
      <c r="C239" s="199" t="s">
        <v>1189</v>
      </c>
      <c r="D239" s="199" t="s">
        <v>199</v>
      </c>
      <c r="E239" s="200" t="s">
        <v>1190</v>
      </c>
      <c r="F239" s="201" t="s">
        <v>1191</v>
      </c>
      <c r="G239" s="202" t="s">
        <v>307</v>
      </c>
      <c r="H239" s="203">
        <v>1</v>
      </c>
      <c r="I239" s="204"/>
      <c r="J239" s="205">
        <f>ROUND(I239*H239,2)</f>
        <v>0</v>
      </c>
      <c r="K239" s="206"/>
      <c r="L239" s="207"/>
      <c r="M239" s="208" t="s">
        <v>1</v>
      </c>
      <c r="N239" s="209" t="s">
        <v>40</v>
      </c>
      <c r="O239" s="78"/>
      <c r="P239" s="195">
        <f>O239*H239</f>
        <v>0</v>
      </c>
      <c r="Q239" s="195">
        <v>0</v>
      </c>
      <c r="R239" s="195">
        <f>Q239*H239</f>
        <v>0</v>
      </c>
      <c r="S239" s="195">
        <v>0</v>
      </c>
      <c r="T239" s="196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7" t="s">
        <v>291</v>
      </c>
      <c r="AT239" s="197" t="s">
        <v>199</v>
      </c>
      <c r="AU239" s="197" t="s">
        <v>87</v>
      </c>
      <c r="AY239" s="15" t="s">
        <v>164</v>
      </c>
      <c r="BE239" s="198">
        <f>IF(N239="základná",J239,0)</f>
        <v>0</v>
      </c>
      <c r="BF239" s="198">
        <f>IF(N239="znížená",J239,0)</f>
        <v>0</v>
      </c>
      <c r="BG239" s="198">
        <f>IF(N239="zákl. prenesená",J239,0)</f>
        <v>0</v>
      </c>
      <c r="BH239" s="198">
        <f>IF(N239="zníž. prenesená",J239,0)</f>
        <v>0</v>
      </c>
      <c r="BI239" s="198">
        <f>IF(N239="nulová",J239,0)</f>
        <v>0</v>
      </c>
      <c r="BJ239" s="15" t="s">
        <v>87</v>
      </c>
      <c r="BK239" s="198">
        <f>ROUND(I239*H239,2)</f>
        <v>0</v>
      </c>
      <c r="BL239" s="15" t="s">
        <v>359</v>
      </c>
      <c r="BM239" s="197" t="s">
        <v>1192</v>
      </c>
    </row>
    <row r="240" s="2" customFormat="1" ht="21.75" customHeight="1">
      <c r="A240" s="34"/>
      <c r="B240" s="184"/>
      <c r="C240" s="185" t="s">
        <v>1193</v>
      </c>
      <c r="D240" s="185" t="s">
        <v>166</v>
      </c>
      <c r="E240" s="186" t="s">
        <v>1194</v>
      </c>
      <c r="F240" s="187" t="s">
        <v>1195</v>
      </c>
      <c r="G240" s="188" t="s">
        <v>307</v>
      </c>
      <c r="H240" s="189">
        <v>2</v>
      </c>
      <c r="I240" s="190"/>
      <c r="J240" s="191">
        <f>ROUND(I240*H240,2)</f>
        <v>0</v>
      </c>
      <c r="K240" s="192"/>
      <c r="L240" s="35"/>
      <c r="M240" s="193" t="s">
        <v>1</v>
      </c>
      <c r="N240" s="194" t="s">
        <v>40</v>
      </c>
      <c r="O240" s="78"/>
      <c r="P240" s="195">
        <f>O240*H240</f>
        <v>0</v>
      </c>
      <c r="Q240" s="195">
        <v>0</v>
      </c>
      <c r="R240" s="195">
        <f>Q240*H240</f>
        <v>0</v>
      </c>
      <c r="S240" s="195">
        <v>0</v>
      </c>
      <c r="T240" s="196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7" t="s">
        <v>359</v>
      </c>
      <c r="AT240" s="197" t="s">
        <v>166</v>
      </c>
      <c r="AU240" s="197" t="s">
        <v>87</v>
      </c>
      <c r="AY240" s="15" t="s">
        <v>164</v>
      </c>
      <c r="BE240" s="198">
        <f>IF(N240="základná",J240,0)</f>
        <v>0</v>
      </c>
      <c r="BF240" s="198">
        <f>IF(N240="znížená",J240,0)</f>
        <v>0</v>
      </c>
      <c r="BG240" s="198">
        <f>IF(N240="zákl. prenesená",J240,0)</f>
        <v>0</v>
      </c>
      <c r="BH240" s="198">
        <f>IF(N240="zníž. prenesená",J240,0)</f>
        <v>0</v>
      </c>
      <c r="BI240" s="198">
        <f>IF(N240="nulová",J240,0)</f>
        <v>0</v>
      </c>
      <c r="BJ240" s="15" t="s">
        <v>87</v>
      </c>
      <c r="BK240" s="198">
        <f>ROUND(I240*H240,2)</f>
        <v>0</v>
      </c>
      <c r="BL240" s="15" t="s">
        <v>359</v>
      </c>
      <c r="BM240" s="197" t="s">
        <v>1196</v>
      </c>
    </row>
    <row r="241" s="2" customFormat="1" ht="24.15" customHeight="1">
      <c r="A241" s="34"/>
      <c r="B241" s="184"/>
      <c r="C241" s="199" t="s">
        <v>1197</v>
      </c>
      <c r="D241" s="199" t="s">
        <v>199</v>
      </c>
      <c r="E241" s="200" t="s">
        <v>1198</v>
      </c>
      <c r="F241" s="201" t="s">
        <v>1199</v>
      </c>
      <c r="G241" s="202" t="s">
        <v>307</v>
      </c>
      <c r="H241" s="203">
        <v>2</v>
      </c>
      <c r="I241" s="204"/>
      <c r="J241" s="205">
        <f>ROUND(I241*H241,2)</f>
        <v>0</v>
      </c>
      <c r="K241" s="206"/>
      <c r="L241" s="207"/>
      <c r="M241" s="208" t="s">
        <v>1</v>
      </c>
      <c r="N241" s="209" t="s">
        <v>40</v>
      </c>
      <c r="O241" s="78"/>
      <c r="P241" s="195">
        <f>O241*H241</f>
        <v>0</v>
      </c>
      <c r="Q241" s="195">
        <v>0</v>
      </c>
      <c r="R241" s="195">
        <f>Q241*H241</f>
        <v>0</v>
      </c>
      <c r="S241" s="195">
        <v>0</v>
      </c>
      <c r="T241" s="196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7" t="s">
        <v>291</v>
      </c>
      <c r="AT241" s="197" t="s">
        <v>199</v>
      </c>
      <c r="AU241" s="197" t="s">
        <v>87</v>
      </c>
      <c r="AY241" s="15" t="s">
        <v>164</v>
      </c>
      <c r="BE241" s="198">
        <f>IF(N241="základná",J241,0)</f>
        <v>0</v>
      </c>
      <c r="BF241" s="198">
        <f>IF(N241="znížená",J241,0)</f>
        <v>0</v>
      </c>
      <c r="BG241" s="198">
        <f>IF(N241="zákl. prenesená",J241,0)</f>
        <v>0</v>
      </c>
      <c r="BH241" s="198">
        <f>IF(N241="zníž. prenesená",J241,0)</f>
        <v>0</v>
      </c>
      <c r="BI241" s="198">
        <f>IF(N241="nulová",J241,0)</f>
        <v>0</v>
      </c>
      <c r="BJ241" s="15" t="s">
        <v>87</v>
      </c>
      <c r="BK241" s="198">
        <f>ROUND(I241*H241,2)</f>
        <v>0</v>
      </c>
      <c r="BL241" s="15" t="s">
        <v>359</v>
      </c>
      <c r="BM241" s="197" t="s">
        <v>1200</v>
      </c>
    </row>
    <row r="242" s="2" customFormat="1" ht="24.15" customHeight="1">
      <c r="A242" s="34"/>
      <c r="B242" s="184"/>
      <c r="C242" s="185" t="s">
        <v>1201</v>
      </c>
      <c r="D242" s="185" t="s">
        <v>166</v>
      </c>
      <c r="E242" s="186" t="s">
        <v>1202</v>
      </c>
      <c r="F242" s="187" t="s">
        <v>1203</v>
      </c>
      <c r="G242" s="188" t="s">
        <v>1114</v>
      </c>
      <c r="H242" s="189">
        <v>1</v>
      </c>
      <c r="I242" s="190"/>
      <c r="J242" s="191">
        <f>ROUND(I242*H242,2)</f>
        <v>0</v>
      </c>
      <c r="K242" s="192"/>
      <c r="L242" s="35"/>
      <c r="M242" s="193" t="s">
        <v>1</v>
      </c>
      <c r="N242" s="194" t="s">
        <v>40</v>
      </c>
      <c r="O242" s="78"/>
      <c r="P242" s="195">
        <f>O242*H242</f>
        <v>0</v>
      </c>
      <c r="Q242" s="195">
        <v>0</v>
      </c>
      <c r="R242" s="195">
        <f>Q242*H242</f>
        <v>0</v>
      </c>
      <c r="S242" s="195">
        <v>0</v>
      </c>
      <c r="T242" s="196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7" t="s">
        <v>359</v>
      </c>
      <c r="AT242" s="197" t="s">
        <v>166</v>
      </c>
      <c r="AU242" s="197" t="s">
        <v>87</v>
      </c>
      <c r="AY242" s="15" t="s">
        <v>164</v>
      </c>
      <c r="BE242" s="198">
        <f>IF(N242="základná",J242,0)</f>
        <v>0</v>
      </c>
      <c r="BF242" s="198">
        <f>IF(N242="znížená",J242,0)</f>
        <v>0</v>
      </c>
      <c r="BG242" s="198">
        <f>IF(N242="zákl. prenesená",J242,0)</f>
        <v>0</v>
      </c>
      <c r="BH242" s="198">
        <f>IF(N242="zníž. prenesená",J242,0)</f>
        <v>0</v>
      </c>
      <c r="BI242" s="198">
        <f>IF(N242="nulová",J242,0)</f>
        <v>0</v>
      </c>
      <c r="BJ242" s="15" t="s">
        <v>87</v>
      </c>
      <c r="BK242" s="198">
        <f>ROUND(I242*H242,2)</f>
        <v>0</v>
      </c>
      <c r="BL242" s="15" t="s">
        <v>359</v>
      </c>
      <c r="BM242" s="197" t="s">
        <v>1204</v>
      </c>
    </row>
    <row r="243" s="2" customFormat="1" ht="33" customHeight="1">
      <c r="A243" s="34"/>
      <c r="B243" s="184"/>
      <c r="C243" s="199" t="s">
        <v>1205</v>
      </c>
      <c r="D243" s="199" t="s">
        <v>199</v>
      </c>
      <c r="E243" s="200" t="s">
        <v>1206</v>
      </c>
      <c r="F243" s="201" t="s">
        <v>1207</v>
      </c>
      <c r="G243" s="202" t="s">
        <v>307</v>
      </c>
      <c r="H243" s="203">
        <v>1</v>
      </c>
      <c r="I243" s="204"/>
      <c r="J243" s="205">
        <f>ROUND(I243*H243,2)</f>
        <v>0</v>
      </c>
      <c r="K243" s="206"/>
      <c r="L243" s="207"/>
      <c r="M243" s="208" t="s">
        <v>1</v>
      </c>
      <c r="N243" s="209" t="s">
        <v>40</v>
      </c>
      <c r="O243" s="78"/>
      <c r="P243" s="195">
        <f>O243*H243</f>
        <v>0</v>
      </c>
      <c r="Q243" s="195">
        <v>0</v>
      </c>
      <c r="R243" s="195">
        <f>Q243*H243</f>
        <v>0</v>
      </c>
      <c r="S243" s="195">
        <v>0</v>
      </c>
      <c r="T243" s="196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97" t="s">
        <v>291</v>
      </c>
      <c r="AT243" s="197" t="s">
        <v>199</v>
      </c>
      <c r="AU243" s="197" t="s">
        <v>87</v>
      </c>
      <c r="AY243" s="15" t="s">
        <v>164</v>
      </c>
      <c r="BE243" s="198">
        <f>IF(N243="základná",J243,0)</f>
        <v>0</v>
      </c>
      <c r="BF243" s="198">
        <f>IF(N243="znížená",J243,0)</f>
        <v>0</v>
      </c>
      <c r="BG243" s="198">
        <f>IF(N243="zákl. prenesená",J243,0)</f>
        <v>0</v>
      </c>
      <c r="BH243" s="198">
        <f>IF(N243="zníž. prenesená",J243,0)</f>
        <v>0</v>
      </c>
      <c r="BI243" s="198">
        <f>IF(N243="nulová",J243,0)</f>
        <v>0</v>
      </c>
      <c r="BJ243" s="15" t="s">
        <v>87</v>
      </c>
      <c r="BK243" s="198">
        <f>ROUND(I243*H243,2)</f>
        <v>0</v>
      </c>
      <c r="BL243" s="15" t="s">
        <v>359</v>
      </c>
      <c r="BM243" s="197" t="s">
        <v>1208</v>
      </c>
    </row>
    <row r="244" s="2" customFormat="1" ht="24.15" customHeight="1">
      <c r="A244" s="34"/>
      <c r="B244" s="184"/>
      <c r="C244" s="185" t="s">
        <v>436</v>
      </c>
      <c r="D244" s="185" t="s">
        <v>166</v>
      </c>
      <c r="E244" s="186" t="s">
        <v>1209</v>
      </c>
      <c r="F244" s="187" t="s">
        <v>1210</v>
      </c>
      <c r="G244" s="188" t="s">
        <v>307</v>
      </c>
      <c r="H244" s="189">
        <v>6</v>
      </c>
      <c r="I244" s="190"/>
      <c r="J244" s="191">
        <f>ROUND(I244*H244,2)</f>
        <v>0</v>
      </c>
      <c r="K244" s="192"/>
      <c r="L244" s="35"/>
      <c r="M244" s="193" t="s">
        <v>1</v>
      </c>
      <c r="N244" s="194" t="s">
        <v>40</v>
      </c>
      <c r="O244" s="78"/>
      <c r="P244" s="195">
        <f>O244*H244</f>
        <v>0</v>
      </c>
      <c r="Q244" s="195">
        <v>0</v>
      </c>
      <c r="R244" s="195">
        <f>Q244*H244</f>
        <v>0</v>
      </c>
      <c r="S244" s="195">
        <v>0</v>
      </c>
      <c r="T244" s="196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7" t="s">
        <v>359</v>
      </c>
      <c r="AT244" s="197" t="s">
        <v>166</v>
      </c>
      <c r="AU244" s="197" t="s">
        <v>87</v>
      </c>
      <c r="AY244" s="15" t="s">
        <v>164</v>
      </c>
      <c r="BE244" s="198">
        <f>IF(N244="základná",J244,0)</f>
        <v>0</v>
      </c>
      <c r="BF244" s="198">
        <f>IF(N244="znížená",J244,0)</f>
        <v>0</v>
      </c>
      <c r="BG244" s="198">
        <f>IF(N244="zákl. prenesená",J244,0)</f>
        <v>0</v>
      </c>
      <c r="BH244" s="198">
        <f>IF(N244="zníž. prenesená",J244,0)</f>
        <v>0</v>
      </c>
      <c r="BI244" s="198">
        <f>IF(N244="nulová",J244,0)</f>
        <v>0</v>
      </c>
      <c r="BJ244" s="15" t="s">
        <v>87</v>
      </c>
      <c r="BK244" s="198">
        <f>ROUND(I244*H244,2)</f>
        <v>0</v>
      </c>
      <c r="BL244" s="15" t="s">
        <v>359</v>
      </c>
      <c r="BM244" s="197" t="s">
        <v>1211</v>
      </c>
    </row>
    <row r="245" s="2" customFormat="1" ht="24.15" customHeight="1">
      <c r="A245" s="34"/>
      <c r="B245" s="184"/>
      <c r="C245" s="199" t="s">
        <v>1212</v>
      </c>
      <c r="D245" s="199" t="s">
        <v>199</v>
      </c>
      <c r="E245" s="200" t="s">
        <v>1213</v>
      </c>
      <c r="F245" s="201" t="s">
        <v>1214</v>
      </c>
      <c r="G245" s="202" t="s">
        <v>307</v>
      </c>
      <c r="H245" s="203">
        <v>4</v>
      </c>
      <c r="I245" s="204"/>
      <c r="J245" s="205">
        <f>ROUND(I245*H245,2)</f>
        <v>0</v>
      </c>
      <c r="K245" s="206"/>
      <c r="L245" s="207"/>
      <c r="M245" s="208" t="s">
        <v>1</v>
      </c>
      <c r="N245" s="209" t="s">
        <v>40</v>
      </c>
      <c r="O245" s="78"/>
      <c r="P245" s="195">
        <f>O245*H245</f>
        <v>0</v>
      </c>
      <c r="Q245" s="195">
        <v>0</v>
      </c>
      <c r="R245" s="195">
        <f>Q245*H245</f>
        <v>0</v>
      </c>
      <c r="S245" s="195">
        <v>0</v>
      </c>
      <c r="T245" s="196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97" t="s">
        <v>291</v>
      </c>
      <c r="AT245" s="197" t="s">
        <v>199</v>
      </c>
      <c r="AU245" s="197" t="s">
        <v>87</v>
      </c>
      <c r="AY245" s="15" t="s">
        <v>164</v>
      </c>
      <c r="BE245" s="198">
        <f>IF(N245="základná",J245,0)</f>
        <v>0</v>
      </c>
      <c r="BF245" s="198">
        <f>IF(N245="znížená",J245,0)</f>
        <v>0</v>
      </c>
      <c r="BG245" s="198">
        <f>IF(N245="zákl. prenesená",J245,0)</f>
        <v>0</v>
      </c>
      <c r="BH245" s="198">
        <f>IF(N245="zníž. prenesená",J245,0)</f>
        <v>0</v>
      </c>
      <c r="BI245" s="198">
        <f>IF(N245="nulová",J245,0)</f>
        <v>0</v>
      </c>
      <c r="BJ245" s="15" t="s">
        <v>87</v>
      </c>
      <c r="BK245" s="198">
        <f>ROUND(I245*H245,2)</f>
        <v>0</v>
      </c>
      <c r="BL245" s="15" t="s">
        <v>359</v>
      </c>
      <c r="BM245" s="197" t="s">
        <v>1215</v>
      </c>
    </row>
    <row r="246" s="2" customFormat="1" ht="24.15" customHeight="1">
      <c r="A246" s="34"/>
      <c r="B246" s="184"/>
      <c r="C246" s="199" t="s">
        <v>1216</v>
      </c>
      <c r="D246" s="199" t="s">
        <v>199</v>
      </c>
      <c r="E246" s="200" t="s">
        <v>1217</v>
      </c>
      <c r="F246" s="201" t="s">
        <v>1218</v>
      </c>
      <c r="G246" s="202" t="s">
        <v>307</v>
      </c>
      <c r="H246" s="203">
        <v>1</v>
      </c>
      <c r="I246" s="204"/>
      <c r="J246" s="205">
        <f>ROUND(I246*H246,2)</f>
        <v>0</v>
      </c>
      <c r="K246" s="206"/>
      <c r="L246" s="207"/>
      <c r="M246" s="208" t="s">
        <v>1</v>
      </c>
      <c r="N246" s="209" t="s">
        <v>40</v>
      </c>
      <c r="O246" s="78"/>
      <c r="P246" s="195">
        <f>O246*H246</f>
        <v>0</v>
      </c>
      <c r="Q246" s="195">
        <v>0</v>
      </c>
      <c r="R246" s="195">
        <f>Q246*H246</f>
        <v>0</v>
      </c>
      <c r="S246" s="195">
        <v>0</v>
      </c>
      <c r="T246" s="196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97" t="s">
        <v>291</v>
      </c>
      <c r="AT246" s="197" t="s">
        <v>199</v>
      </c>
      <c r="AU246" s="197" t="s">
        <v>87</v>
      </c>
      <c r="AY246" s="15" t="s">
        <v>164</v>
      </c>
      <c r="BE246" s="198">
        <f>IF(N246="základná",J246,0)</f>
        <v>0</v>
      </c>
      <c r="BF246" s="198">
        <f>IF(N246="znížená",J246,0)</f>
        <v>0</v>
      </c>
      <c r="BG246" s="198">
        <f>IF(N246="zákl. prenesená",J246,0)</f>
        <v>0</v>
      </c>
      <c r="BH246" s="198">
        <f>IF(N246="zníž. prenesená",J246,0)</f>
        <v>0</v>
      </c>
      <c r="BI246" s="198">
        <f>IF(N246="nulová",J246,0)</f>
        <v>0</v>
      </c>
      <c r="BJ246" s="15" t="s">
        <v>87</v>
      </c>
      <c r="BK246" s="198">
        <f>ROUND(I246*H246,2)</f>
        <v>0</v>
      </c>
      <c r="BL246" s="15" t="s">
        <v>359</v>
      </c>
      <c r="BM246" s="197" t="s">
        <v>1219</v>
      </c>
    </row>
    <row r="247" s="2" customFormat="1" ht="24.15" customHeight="1">
      <c r="A247" s="34"/>
      <c r="B247" s="184"/>
      <c r="C247" s="199" t="s">
        <v>1220</v>
      </c>
      <c r="D247" s="199" t="s">
        <v>199</v>
      </c>
      <c r="E247" s="200" t="s">
        <v>1221</v>
      </c>
      <c r="F247" s="201" t="s">
        <v>1222</v>
      </c>
      <c r="G247" s="202" t="s">
        <v>307</v>
      </c>
      <c r="H247" s="203">
        <v>1</v>
      </c>
      <c r="I247" s="204"/>
      <c r="J247" s="205">
        <f>ROUND(I247*H247,2)</f>
        <v>0</v>
      </c>
      <c r="K247" s="206"/>
      <c r="L247" s="207"/>
      <c r="M247" s="208" t="s">
        <v>1</v>
      </c>
      <c r="N247" s="209" t="s">
        <v>40</v>
      </c>
      <c r="O247" s="78"/>
      <c r="P247" s="195">
        <f>O247*H247</f>
        <v>0</v>
      </c>
      <c r="Q247" s="195">
        <v>0</v>
      </c>
      <c r="R247" s="195">
        <f>Q247*H247</f>
        <v>0</v>
      </c>
      <c r="S247" s="195">
        <v>0</v>
      </c>
      <c r="T247" s="196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97" t="s">
        <v>291</v>
      </c>
      <c r="AT247" s="197" t="s">
        <v>199</v>
      </c>
      <c r="AU247" s="197" t="s">
        <v>87</v>
      </c>
      <c r="AY247" s="15" t="s">
        <v>164</v>
      </c>
      <c r="BE247" s="198">
        <f>IF(N247="základná",J247,0)</f>
        <v>0</v>
      </c>
      <c r="BF247" s="198">
        <f>IF(N247="znížená",J247,0)</f>
        <v>0</v>
      </c>
      <c r="BG247" s="198">
        <f>IF(N247="zákl. prenesená",J247,0)</f>
        <v>0</v>
      </c>
      <c r="BH247" s="198">
        <f>IF(N247="zníž. prenesená",J247,0)</f>
        <v>0</v>
      </c>
      <c r="BI247" s="198">
        <f>IF(N247="nulová",J247,0)</f>
        <v>0</v>
      </c>
      <c r="BJ247" s="15" t="s">
        <v>87</v>
      </c>
      <c r="BK247" s="198">
        <f>ROUND(I247*H247,2)</f>
        <v>0</v>
      </c>
      <c r="BL247" s="15" t="s">
        <v>359</v>
      </c>
      <c r="BM247" s="197" t="s">
        <v>1223</v>
      </c>
    </row>
    <row r="248" s="2" customFormat="1" ht="33" customHeight="1">
      <c r="A248" s="34"/>
      <c r="B248" s="184"/>
      <c r="C248" s="185" t="s">
        <v>1224</v>
      </c>
      <c r="D248" s="185" t="s">
        <v>166</v>
      </c>
      <c r="E248" s="186" t="s">
        <v>1225</v>
      </c>
      <c r="F248" s="187" t="s">
        <v>1226</v>
      </c>
      <c r="G248" s="188" t="s">
        <v>307</v>
      </c>
      <c r="H248" s="189">
        <v>1</v>
      </c>
      <c r="I248" s="190"/>
      <c r="J248" s="191">
        <f>ROUND(I248*H248,2)</f>
        <v>0</v>
      </c>
      <c r="K248" s="192"/>
      <c r="L248" s="35"/>
      <c r="M248" s="193" t="s">
        <v>1</v>
      </c>
      <c r="N248" s="194" t="s">
        <v>40</v>
      </c>
      <c r="O248" s="78"/>
      <c r="P248" s="195">
        <f>O248*H248</f>
        <v>0</v>
      </c>
      <c r="Q248" s="195">
        <v>0</v>
      </c>
      <c r="R248" s="195">
        <f>Q248*H248</f>
        <v>0</v>
      </c>
      <c r="S248" s="195">
        <v>0</v>
      </c>
      <c r="T248" s="196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97" t="s">
        <v>359</v>
      </c>
      <c r="AT248" s="197" t="s">
        <v>166</v>
      </c>
      <c r="AU248" s="197" t="s">
        <v>87</v>
      </c>
      <c r="AY248" s="15" t="s">
        <v>164</v>
      </c>
      <c r="BE248" s="198">
        <f>IF(N248="základná",J248,0)</f>
        <v>0</v>
      </c>
      <c r="BF248" s="198">
        <f>IF(N248="znížená",J248,0)</f>
        <v>0</v>
      </c>
      <c r="BG248" s="198">
        <f>IF(N248="zákl. prenesená",J248,0)</f>
        <v>0</v>
      </c>
      <c r="BH248" s="198">
        <f>IF(N248="zníž. prenesená",J248,0)</f>
        <v>0</v>
      </c>
      <c r="BI248" s="198">
        <f>IF(N248="nulová",J248,0)</f>
        <v>0</v>
      </c>
      <c r="BJ248" s="15" t="s">
        <v>87</v>
      </c>
      <c r="BK248" s="198">
        <f>ROUND(I248*H248,2)</f>
        <v>0</v>
      </c>
      <c r="BL248" s="15" t="s">
        <v>359</v>
      </c>
      <c r="BM248" s="197" t="s">
        <v>1227</v>
      </c>
    </row>
    <row r="249" s="2" customFormat="1" ht="37.8" customHeight="1">
      <c r="A249" s="34"/>
      <c r="B249" s="184"/>
      <c r="C249" s="199" t="s">
        <v>1228</v>
      </c>
      <c r="D249" s="199" t="s">
        <v>199</v>
      </c>
      <c r="E249" s="200" t="s">
        <v>1229</v>
      </c>
      <c r="F249" s="201" t="s">
        <v>1230</v>
      </c>
      <c r="G249" s="202" t="s">
        <v>307</v>
      </c>
      <c r="H249" s="203">
        <v>1</v>
      </c>
      <c r="I249" s="204"/>
      <c r="J249" s="205">
        <f>ROUND(I249*H249,2)</f>
        <v>0</v>
      </c>
      <c r="K249" s="206"/>
      <c r="L249" s="207"/>
      <c r="M249" s="208" t="s">
        <v>1</v>
      </c>
      <c r="N249" s="209" t="s">
        <v>40</v>
      </c>
      <c r="O249" s="78"/>
      <c r="P249" s="195">
        <f>O249*H249</f>
        <v>0</v>
      </c>
      <c r="Q249" s="195">
        <v>0</v>
      </c>
      <c r="R249" s="195">
        <f>Q249*H249</f>
        <v>0</v>
      </c>
      <c r="S249" s="195">
        <v>0</v>
      </c>
      <c r="T249" s="196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97" t="s">
        <v>291</v>
      </c>
      <c r="AT249" s="197" t="s">
        <v>199</v>
      </c>
      <c r="AU249" s="197" t="s">
        <v>87</v>
      </c>
      <c r="AY249" s="15" t="s">
        <v>164</v>
      </c>
      <c r="BE249" s="198">
        <f>IF(N249="základná",J249,0)</f>
        <v>0</v>
      </c>
      <c r="BF249" s="198">
        <f>IF(N249="znížená",J249,0)</f>
        <v>0</v>
      </c>
      <c r="BG249" s="198">
        <f>IF(N249="zákl. prenesená",J249,0)</f>
        <v>0</v>
      </c>
      <c r="BH249" s="198">
        <f>IF(N249="zníž. prenesená",J249,0)</f>
        <v>0</v>
      </c>
      <c r="BI249" s="198">
        <f>IF(N249="nulová",J249,0)</f>
        <v>0</v>
      </c>
      <c r="BJ249" s="15" t="s">
        <v>87</v>
      </c>
      <c r="BK249" s="198">
        <f>ROUND(I249*H249,2)</f>
        <v>0</v>
      </c>
      <c r="BL249" s="15" t="s">
        <v>359</v>
      </c>
      <c r="BM249" s="197" t="s">
        <v>1231</v>
      </c>
    </row>
    <row r="250" s="2" customFormat="1" ht="21.75" customHeight="1">
      <c r="A250" s="34"/>
      <c r="B250" s="184"/>
      <c r="C250" s="185" t="s">
        <v>1232</v>
      </c>
      <c r="D250" s="185" t="s">
        <v>166</v>
      </c>
      <c r="E250" s="186" t="s">
        <v>1233</v>
      </c>
      <c r="F250" s="187" t="s">
        <v>1234</v>
      </c>
      <c r="G250" s="188" t="s">
        <v>307</v>
      </c>
      <c r="H250" s="189">
        <v>1</v>
      </c>
      <c r="I250" s="190"/>
      <c r="J250" s="191">
        <f>ROUND(I250*H250,2)</f>
        <v>0</v>
      </c>
      <c r="K250" s="192"/>
      <c r="L250" s="35"/>
      <c r="M250" s="193" t="s">
        <v>1</v>
      </c>
      <c r="N250" s="194" t="s">
        <v>40</v>
      </c>
      <c r="O250" s="78"/>
      <c r="P250" s="195">
        <f>O250*H250</f>
        <v>0</v>
      </c>
      <c r="Q250" s="195">
        <v>0</v>
      </c>
      <c r="R250" s="195">
        <f>Q250*H250</f>
        <v>0</v>
      </c>
      <c r="S250" s="195">
        <v>0</v>
      </c>
      <c r="T250" s="196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97" t="s">
        <v>359</v>
      </c>
      <c r="AT250" s="197" t="s">
        <v>166</v>
      </c>
      <c r="AU250" s="197" t="s">
        <v>87</v>
      </c>
      <c r="AY250" s="15" t="s">
        <v>164</v>
      </c>
      <c r="BE250" s="198">
        <f>IF(N250="základná",J250,0)</f>
        <v>0</v>
      </c>
      <c r="BF250" s="198">
        <f>IF(N250="znížená",J250,0)</f>
        <v>0</v>
      </c>
      <c r="BG250" s="198">
        <f>IF(N250="zákl. prenesená",J250,0)</f>
        <v>0</v>
      </c>
      <c r="BH250" s="198">
        <f>IF(N250="zníž. prenesená",J250,0)</f>
        <v>0</v>
      </c>
      <c r="BI250" s="198">
        <f>IF(N250="nulová",J250,0)</f>
        <v>0</v>
      </c>
      <c r="BJ250" s="15" t="s">
        <v>87</v>
      </c>
      <c r="BK250" s="198">
        <f>ROUND(I250*H250,2)</f>
        <v>0</v>
      </c>
      <c r="BL250" s="15" t="s">
        <v>359</v>
      </c>
      <c r="BM250" s="197" t="s">
        <v>1235</v>
      </c>
    </row>
    <row r="251" s="2" customFormat="1" ht="24.15" customHeight="1">
      <c r="A251" s="34"/>
      <c r="B251" s="184"/>
      <c r="C251" s="199" t="s">
        <v>1236</v>
      </c>
      <c r="D251" s="199" t="s">
        <v>199</v>
      </c>
      <c r="E251" s="200" t="s">
        <v>1237</v>
      </c>
      <c r="F251" s="201" t="s">
        <v>1238</v>
      </c>
      <c r="G251" s="202" t="s">
        <v>307</v>
      </c>
      <c r="H251" s="203">
        <v>1</v>
      </c>
      <c r="I251" s="204"/>
      <c r="J251" s="205">
        <f>ROUND(I251*H251,2)</f>
        <v>0</v>
      </c>
      <c r="K251" s="206"/>
      <c r="L251" s="207"/>
      <c r="M251" s="208" t="s">
        <v>1</v>
      </c>
      <c r="N251" s="209" t="s">
        <v>40</v>
      </c>
      <c r="O251" s="78"/>
      <c r="P251" s="195">
        <f>O251*H251</f>
        <v>0</v>
      </c>
      <c r="Q251" s="195">
        <v>0</v>
      </c>
      <c r="R251" s="195">
        <f>Q251*H251</f>
        <v>0</v>
      </c>
      <c r="S251" s="195">
        <v>0</v>
      </c>
      <c r="T251" s="196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97" t="s">
        <v>291</v>
      </c>
      <c r="AT251" s="197" t="s">
        <v>199</v>
      </c>
      <c r="AU251" s="197" t="s">
        <v>87</v>
      </c>
      <c r="AY251" s="15" t="s">
        <v>164</v>
      </c>
      <c r="BE251" s="198">
        <f>IF(N251="základná",J251,0)</f>
        <v>0</v>
      </c>
      <c r="BF251" s="198">
        <f>IF(N251="znížená",J251,0)</f>
        <v>0</v>
      </c>
      <c r="BG251" s="198">
        <f>IF(N251="zákl. prenesená",J251,0)</f>
        <v>0</v>
      </c>
      <c r="BH251" s="198">
        <f>IF(N251="zníž. prenesená",J251,0)</f>
        <v>0</v>
      </c>
      <c r="BI251" s="198">
        <f>IF(N251="nulová",J251,0)</f>
        <v>0</v>
      </c>
      <c r="BJ251" s="15" t="s">
        <v>87</v>
      </c>
      <c r="BK251" s="198">
        <f>ROUND(I251*H251,2)</f>
        <v>0</v>
      </c>
      <c r="BL251" s="15" t="s">
        <v>359</v>
      </c>
      <c r="BM251" s="197" t="s">
        <v>1239</v>
      </c>
    </row>
    <row r="252" s="2" customFormat="1" ht="24.15" customHeight="1">
      <c r="A252" s="34"/>
      <c r="B252" s="184"/>
      <c r="C252" s="185" t="s">
        <v>1240</v>
      </c>
      <c r="D252" s="185" t="s">
        <v>166</v>
      </c>
      <c r="E252" s="186" t="s">
        <v>1241</v>
      </c>
      <c r="F252" s="187" t="s">
        <v>1242</v>
      </c>
      <c r="G252" s="188" t="s">
        <v>307</v>
      </c>
      <c r="H252" s="189">
        <v>1</v>
      </c>
      <c r="I252" s="190"/>
      <c r="J252" s="191">
        <f>ROUND(I252*H252,2)</f>
        <v>0</v>
      </c>
      <c r="K252" s="192"/>
      <c r="L252" s="35"/>
      <c r="M252" s="193" t="s">
        <v>1</v>
      </c>
      <c r="N252" s="194" t="s">
        <v>40</v>
      </c>
      <c r="O252" s="78"/>
      <c r="P252" s="195">
        <f>O252*H252</f>
        <v>0</v>
      </c>
      <c r="Q252" s="195">
        <v>0</v>
      </c>
      <c r="R252" s="195">
        <f>Q252*H252</f>
        <v>0</v>
      </c>
      <c r="S252" s="195">
        <v>0</v>
      </c>
      <c r="T252" s="196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97" t="s">
        <v>359</v>
      </c>
      <c r="AT252" s="197" t="s">
        <v>166</v>
      </c>
      <c r="AU252" s="197" t="s">
        <v>87</v>
      </c>
      <c r="AY252" s="15" t="s">
        <v>164</v>
      </c>
      <c r="BE252" s="198">
        <f>IF(N252="základná",J252,0)</f>
        <v>0</v>
      </c>
      <c r="BF252" s="198">
        <f>IF(N252="znížená",J252,0)</f>
        <v>0</v>
      </c>
      <c r="BG252" s="198">
        <f>IF(N252="zákl. prenesená",J252,0)</f>
        <v>0</v>
      </c>
      <c r="BH252" s="198">
        <f>IF(N252="zníž. prenesená",J252,0)</f>
        <v>0</v>
      </c>
      <c r="BI252" s="198">
        <f>IF(N252="nulová",J252,0)</f>
        <v>0</v>
      </c>
      <c r="BJ252" s="15" t="s">
        <v>87</v>
      </c>
      <c r="BK252" s="198">
        <f>ROUND(I252*H252,2)</f>
        <v>0</v>
      </c>
      <c r="BL252" s="15" t="s">
        <v>359</v>
      </c>
      <c r="BM252" s="197" t="s">
        <v>1243</v>
      </c>
    </row>
    <row r="253" s="2" customFormat="1" ht="16.5" customHeight="1">
      <c r="A253" s="34"/>
      <c r="B253" s="184"/>
      <c r="C253" s="199" t="s">
        <v>1244</v>
      </c>
      <c r="D253" s="199" t="s">
        <v>199</v>
      </c>
      <c r="E253" s="200" t="s">
        <v>1245</v>
      </c>
      <c r="F253" s="201" t="s">
        <v>1246</v>
      </c>
      <c r="G253" s="202" t="s">
        <v>307</v>
      </c>
      <c r="H253" s="203">
        <v>1</v>
      </c>
      <c r="I253" s="204"/>
      <c r="J253" s="205">
        <f>ROUND(I253*H253,2)</f>
        <v>0</v>
      </c>
      <c r="K253" s="206"/>
      <c r="L253" s="207"/>
      <c r="M253" s="208" t="s">
        <v>1</v>
      </c>
      <c r="N253" s="209" t="s">
        <v>40</v>
      </c>
      <c r="O253" s="78"/>
      <c r="P253" s="195">
        <f>O253*H253</f>
        <v>0</v>
      </c>
      <c r="Q253" s="195">
        <v>0</v>
      </c>
      <c r="R253" s="195">
        <f>Q253*H253</f>
        <v>0</v>
      </c>
      <c r="S253" s="195">
        <v>0</v>
      </c>
      <c r="T253" s="196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97" t="s">
        <v>291</v>
      </c>
      <c r="AT253" s="197" t="s">
        <v>199</v>
      </c>
      <c r="AU253" s="197" t="s">
        <v>87</v>
      </c>
      <c r="AY253" s="15" t="s">
        <v>164</v>
      </c>
      <c r="BE253" s="198">
        <f>IF(N253="základná",J253,0)</f>
        <v>0</v>
      </c>
      <c r="BF253" s="198">
        <f>IF(N253="znížená",J253,0)</f>
        <v>0</v>
      </c>
      <c r="BG253" s="198">
        <f>IF(N253="zákl. prenesená",J253,0)</f>
        <v>0</v>
      </c>
      <c r="BH253" s="198">
        <f>IF(N253="zníž. prenesená",J253,0)</f>
        <v>0</v>
      </c>
      <c r="BI253" s="198">
        <f>IF(N253="nulová",J253,0)</f>
        <v>0</v>
      </c>
      <c r="BJ253" s="15" t="s">
        <v>87</v>
      </c>
      <c r="BK253" s="198">
        <f>ROUND(I253*H253,2)</f>
        <v>0</v>
      </c>
      <c r="BL253" s="15" t="s">
        <v>359</v>
      </c>
      <c r="BM253" s="197" t="s">
        <v>1247</v>
      </c>
    </row>
    <row r="254" s="2" customFormat="1" ht="24.15" customHeight="1">
      <c r="A254" s="34"/>
      <c r="B254" s="184"/>
      <c r="C254" s="185" t="s">
        <v>1248</v>
      </c>
      <c r="D254" s="185" t="s">
        <v>166</v>
      </c>
      <c r="E254" s="186" t="s">
        <v>1249</v>
      </c>
      <c r="F254" s="187" t="s">
        <v>1250</v>
      </c>
      <c r="G254" s="188" t="s">
        <v>307</v>
      </c>
      <c r="H254" s="189">
        <v>5</v>
      </c>
      <c r="I254" s="190"/>
      <c r="J254" s="191">
        <f>ROUND(I254*H254,2)</f>
        <v>0</v>
      </c>
      <c r="K254" s="192"/>
      <c r="L254" s="35"/>
      <c r="M254" s="193" t="s">
        <v>1</v>
      </c>
      <c r="N254" s="194" t="s">
        <v>40</v>
      </c>
      <c r="O254" s="78"/>
      <c r="P254" s="195">
        <f>O254*H254</f>
        <v>0</v>
      </c>
      <c r="Q254" s="195">
        <v>0</v>
      </c>
      <c r="R254" s="195">
        <f>Q254*H254</f>
        <v>0</v>
      </c>
      <c r="S254" s="195">
        <v>0</v>
      </c>
      <c r="T254" s="196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97" t="s">
        <v>359</v>
      </c>
      <c r="AT254" s="197" t="s">
        <v>166</v>
      </c>
      <c r="AU254" s="197" t="s">
        <v>87</v>
      </c>
      <c r="AY254" s="15" t="s">
        <v>164</v>
      </c>
      <c r="BE254" s="198">
        <f>IF(N254="základná",J254,0)</f>
        <v>0</v>
      </c>
      <c r="BF254" s="198">
        <f>IF(N254="znížená",J254,0)</f>
        <v>0</v>
      </c>
      <c r="BG254" s="198">
        <f>IF(N254="zákl. prenesená",J254,0)</f>
        <v>0</v>
      </c>
      <c r="BH254" s="198">
        <f>IF(N254="zníž. prenesená",J254,0)</f>
        <v>0</v>
      </c>
      <c r="BI254" s="198">
        <f>IF(N254="nulová",J254,0)</f>
        <v>0</v>
      </c>
      <c r="BJ254" s="15" t="s">
        <v>87</v>
      </c>
      <c r="BK254" s="198">
        <f>ROUND(I254*H254,2)</f>
        <v>0</v>
      </c>
      <c r="BL254" s="15" t="s">
        <v>359</v>
      </c>
      <c r="BM254" s="197" t="s">
        <v>1251</v>
      </c>
    </row>
    <row r="255" s="2" customFormat="1" ht="49.05" customHeight="1">
      <c r="A255" s="34"/>
      <c r="B255" s="184"/>
      <c r="C255" s="199" t="s">
        <v>1252</v>
      </c>
      <c r="D255" s="199" t="s">
        <v>199</v>
      </c>
      <c r="E255" s="200" t="s">
        <v>1253</v>
      </c>
      <c r="F255" s="201" t="s">
        <v>1254</v>
      </c>
      <c r="G255" s="202" t="s">
        <v>307</v>
      </c>
      <c r="H255" s="203">
        <v>5</v>
      </c>
      <c r="I255" s="204"/>
      <c r="J255" s="205">
        <f>ROUND(I255*H255,2)</f>
        <v>0</v>
      </c>
      <c r="K255" s="206"/>
      <c r="L255" s="207"/>
      <c r="M255" s="208" t="s">
        <v>1</v>
      </c>
      <c r="N255" s="209" t="s">
        <v>40</v>
      </c>
      <c r="O255" s="78"/>
      <c r="P255" s="195">
        <f>O255*H255</f>
        <v>0</v>
      </c>
      <c r="Q255" s="195">
        <v>0</v>
      </c>
      <c r="R255" s="195">
        <f>Q255*H255</f>
        <v>0</v>
      </c>
      <c r="S255" s="195">
        <v>0</v>
      </c>
      <c r="T255" s="196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97" t="s">
        <v>291</v>
      </c>
      <c r="AT255" s="197" t="s">
        <v>199</v>
      </c>
      <c r="AU255" s="197" t="s">
        <v>87</v>
      </c>
      <c r="AY255" s="15" t="s">
        <v>164</v>
      </c>
      <c r="BE255" s="198">
        <f>IF(N255="základná",J255,0)</f>
        <v>0</v>
      </c>
      <c r="BF255" s="198">
        <f>IF(N255="znížená",J255,0)</f>
        <v>0</v>
      </c>
      <c r="BG255" s="198">
        <f>IF(N255="zákl. prenesená",J255,0)</f>
        <v>0</v>
      </c>
      <c r="BH255" s="198">
        <f>IF(N255="zníž. prenesená",J255,0)</f>
        <v>0</v>
      </c>
      <c r="BI255" s="198">
        <f>IF(N255="nulová",J255,0)</f>
        <v>0</v>
      </c>
      <c r="BJ255" s="15" t="s">
        <v>87</v>
      </c>
      <c r="BK255" s="198">
        <f>ROUND(I255*H255,2)</f>
        <v>0</v>
      </c>
      <c r="BL255" s="15" t="s">
        <v>359</v>
      </c>
      <c r="BM255" s="197" t="s">
        <v>1255</v>
      </c>
    </row>
    <row r="256" s="2" customFormat="1" ht="24.15" customHeight="1">
      <c r="A256" s="34"/>
      <c r="B256" s="184"/>
      <c r="C256" s="185" t="s">
        <v>1256</v>
      </c>
      <c r="D256" s="185" t="s">
        <v>166</v>
      </c>
      <c r="E256" s="186" t="s">
        <v>1257</v>
      </c>
      <c r="F256" s="187" t="s">
        <v>1258</v>
      </c>
      <c r="G256" s="188" t="s">
        <v>307</v>
      </c>
      <c r="H256" s="189">
        <v>1</v>
      </c>
      <c r="I256" s="190"/>
      <c r="J256" s="191">
        <f>ROUND(I256*H256,2)</f>
        <v>0</v>
      </c>
      <c r="K256" s="192"/>
      <c r="L256" s="35"/>
      <c r="M256" s="193" t="s">
        <v>1</v>
      </c>
      <c r="N256" s="194" t="s">
        <v>40</v>
      </c>
      <c r="O256" s="78"/>
      <c r="P256" s="195">
        <f>O256*H256</f>
        <v>0</v>
      </c>
      <c r="Q256" s="195">
        <v>0</v>
      </c>
      <c r="R256" s="195">
        <f>Q256*H256</f>
        <v>0</v>
      </c>
      <c r="S256" s="195">
        <v>0</v>
      </c>
      <c r="T256" s="196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97" t="s">
        <v>359</v>
      </c>
      <c r="AT256" s="197" t="s">
        <v>166</v>
      </c>
      <c r="AU256" s="197" t="s">
        <v>87</v>
      </c>
      <c r="AY256" s="15" t="s">
        <v>164</v>
      </c>
      <c r="BE256" s="198">
        <f>IF(N256="základná",J256,0)</f>
        <v>0</v>
      </c>
      <c r="BF256" s="198">
        <f>IF(N256="znížená",J256,0)</f>
        <v>0</v>
      </c>
      <c r="BG256" s="198">
        <f>IF(N256="zákl. prenesená",J256,0)</f>
        <v>0</v>
      </c>
      <c r="BH256" s="198">
        <f>IF(N256="zníž. prenesená",J256,0)</f>
        <v>0</v>
      </c>
      <c r="BI256" s="198">
        <f>IF(N256="nulová",J256,0)</f>
        <v>0</v>
      </c>
      <c r="BJ256" s="15" t="s">
        <v>87</v>
      </c>
      <c r="BK256" s="198">
        <f>ROUND(I256*H256,2)</f>
        <v>0</v>
      </c>
      <c r="BL256" s="15" t="s">
        <v>359</v>
      </c>
      <c r="BM256" s="197" t="s">
        <v>1259</v>
      </c>
    </row>
    <row r="257" s="2" customFormat="1" ht="44.25" customHeight="1">
      <c r="A257" s="34"/>
      <c r="B257" s="184"/>
      <c r="C257" s="199" t="s">
        <v>1260</v>
      </c>
      <c r="D257" s="199" t="s">
        <v>199</v>
      </c>
      <c r="E257" s="200" t="s">
        <v>1261</v>
      </c>
      <c r="F257" s="201" t="s">
        <v>1262</v>
      </c>
      <c r="G257" s="202" t="s">
        <v>307</v>
      </c>
      <c r="H257" s="203">
        <v>1</v>
      </c>
      <c r="I257" s="204"/>
      <c r="J257" s="205">
        <f>ROUND(I257*H257,2)</f>
        <v>0</v>
      </c>
      <c r="K257" s="206"/>
      <c r="L257" s="207"/>
      <c r="M257" s="208" t="s">
        <v>1</v>
      </c>
      <c r="N257" s="209" t="s">
        <v>40</v>
      </c>
      <c r="O257" s="78"/>
      <c r="P257" s="195">
        <f>O257*H257</f>
        <v>0</v>
      </c>
      <c r="Q257" s="195">
        <v>0</v>
      </c>
      <c r="R257" s="195">
        <f>Q257*H257</f>
        <v>0</v>
      </c>
      <c r="S257" s="195">
        <v>0</v>
      </c>
      <c r="T257" s="196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97" t="s">
        <v>291</v>
      </c>
      <c r="AT257" s="197" t="s">
        <v>199</v>
      </c>
      <c r="AU257" s="197" t="s">
        <v>87</v>
      </c>
      <c r="AY257" s="15" t="s">
        <v>164</v>
      </c>
      <c r="BE257" s="198">
        <f>IF(N257="základná",J257,0)</f>
        <v>0</v>
      </c>
      <c r="BF257" s="198">
        <f>IF(N257="znížená",J257,0)</f>
        <v>0</v>
      </c>
      <c r="BG257" s="198">
        <f>IF(N257="zákl. prenesená",J257,0)</f>
        <v>0</v>
      </c>
      <c r="BH257" s="198">
        <f>IF(N257="zníž. prenesená",J257,0)</f>
        <v>0</v>
      </c>
      <c r="BI257" s="198">
        <f>IF(N257="nulová",J257,0)</f>
        <v>0</v>
      </c>
      <c r="BJ257" s="15" t="s">
        <v>87</v>
      </c>
      <c r="BK257" s="198">
        <f>ROUND(I257*H257,2)</f>
        <v>0</v>
      </c>
      <c r="BL257" s="15" t="s">
        <v>359</v>
      </c>
      <c r="BM257" s="197" t="s">
        <v>1263</v>
      </c>
    </row>
    <row r="258" s="2" customFormat="1" ht="24.15" customHeight="1">
      <c r="A258" s="34"/>
      <c r="B258" s="184"/>
      <c r="C258" s="185" t="s">
        <v>1264</v>
      </c>
      <c r="D258" s="185" t="s">
        <v>166</v>
      </c>
      <c r="E258" s="186" t="s">
        <v>1265</v>
      </c>
      <c r="F258" s="187" t="s">
        <v>1266</v>
      </c>
      <c r="G258" s="188" t="s">
        <v>307</v>
      </c>
      <c r="H258" s="189">
        <v>1</v>
      </c>
      <c r="I258" s="190"/>
      <c r="J258" s="191">
        <f>ROUND(I258*H258,2)</f>
        <v>0</v>
      </c>
      <c r="K258" s="192"/>
      <c r="L258" s="35"/>
      <c r="M258" s="193" t="s">
        <v>1</v>
      </c>
      <c r="N258" s="194" t="s">
        <v>40</v>
      </c>
      <c r="O258" s="78"/>
      <c r="P258" s="195">
        <f>O258*H258</f>
        <v>0</v>
      </c>
      <c r="Q258" s="195">
        <v>0</v>
      </c>
      <c r="R258" s="195">
        <f>Q258*H258</f>
        <v>0</v>
      </c>
      <c r="S258" s="195">
        <v>0</v>
      </c>
      <c r="T258" s="196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97" t="s">
        <v>359</v>
      </c>
      <c r="AT258" s="197" t="s">
        <v>166</v>
      </c>
      <c r="AU258" s="197" t="s">
        <v>87</v>
      </c>
      <c r="AY258" s="15" t="s">
        <v>164</v>
      </c>
      <c r="BE258" s="198">
        <f>IF(N258="základná",J258,0)</f>
        <v>0</v>
      </c>
      <c r="BF258" s="198">
        <f>IF(N258="znížená",J258,0)</f>
        <v>0</v>
      </c>
      <c r="BG258" s="198">
        <f>IF(N258="zákl. prenesená",J258,0)</f>
        <v>0</v>
      </c>
      <c r="BH258" s="198">
        <f>IF(N258="zníž. prenesená",J258,0)</f>
        <v>0</v>
      </c>
      <c r="BI258" s="198">
        <f>IF(N258="nulová",J258,0)</f>
        <v>0</v>
      </c>
      <c r="BJ258" s="15" t="s">
        <v>87</v>
      </c>
      <c r="BK258" s="198">
        <f>ROUND(I258*H258,2)</f>
        <v>0</v>
      </c>
      <c r="BL258" s="15" t="s">
        <v>359</v>
      </c>
      <c r="BM258" s="197" t="s">
        <v>1267</v>
      </c>
    </row>
    <row r="259" s="2" customFormat="1" ht="49.05" customHeight="1">
      <c r="A259" s="34"/>
      <c r="B259" s="184"/>
      <c r="C259" s="199" t="s">
        <v>1268</v>
      </c>
      <c r="D259" s="199" t="s">
        <v>199</v>
      </c>
      <c r="E259" s="200" t="s">
        <v>1269</v>
      </c>
      <c r="F259" s="201" t="s">
        <v>1270</v>
      </c>
      <c r="G259" s="202" t="s">
        <v>307</v>
      </c>
      <c r="H259" s="203">
        <v>1</v>
      </c>
      <c r="I259" s="204"/>
      <c r="J259" s="205">
        <f>ROUND(I259*H259,2)</f>
        <v>0</v>
      </c>
      <c r="K259" s="206"/>
      <c r="L259" s="207"/>
      <c r="M259" s="208" t="s">
        <v>1</v>
      </c>
      <c r="N259" s="209" t="s">
        <v>40</v>
      </c>
      <c r="O259" s="78"/>
      <c r="P259" s="195">
        <f>O259*H259</f>
        <v>0</v>
      </c>
      <c r="Q259" s="195">
        <v>0</v>
      </c>
      <c r="R259" s="195">
        <f>Q259*H259</f>
        <v>0</v>
      </c>
      <c r="S259" s="195">
        <v>0</v>
      </c>
      <c r="T259" s="196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97" t="s">
        <v>291</v>
      </c>
      <c r="AT259" s="197" t="s">
        <v>199</v>
      </c>
      <c r="AU259" s="197" t="s">
        <v>87</v>
      </c>
      <c r="AY259" s="15" t="s">
        <v>164</v>
      </c>
      <c r="BE259" s="198">
        <f>IF(N259="základná",J259,0)</f>
        <v>0</v>
      </c>
      <c r="BF259" s="198">
        <f>IF(N259="znížená",J259,0)</f>
        <v>0</v>
      </c>
      <c r="BG259" s="198">
        <f>IF(N259="zákl. prenesená",J259,0)</f>
        <v>0</v>
      </c>
      <c r="BH259" s="198">
        <f>IF(N259="zníž. prenesená",J259,0)</f>
        <v>0</v>
      </c>
      <c r="BI259" s="198">
        <f>IF(N259="nulová",J259,0)</f>
        <v>0</v>
      </c>
      <c r="BJ259" s="15" t="s">
        <v>87</v>
      </c>
      <c r="BK259" s="198">
        <f>ROUND(I259*H259,2)</f>
        <v>0</v>
      </c>
      <c r="BL259" s="15" t="s">
        <v>359</v>
      </c>
      <c r="BM259" s="197" t="s">
        <v>1271</v>
      </c>
    </row>
    <row r="260" s="2" customFormat="1" ht="24.15" customHeight="1">
      <c r="A260" s="34"/>
      <c r="B260" s="184"/>
      <c r="C260" s="185" t="s">
        <v>1272</v>
      </c>
      <c r="D260" s="185" t="s">
        <v>166</v>
      </c>
      <c r="E260" s="186" t="s">
        <v>1273</v>
      </c>
      <c r="F260" s="187" t="s">
        <v>1274</v>
      </c>
      <c r="G260" s="188" t="s">
        <v>307</v>
      </c>
      <c r="H260" s="189">
        <v>2</v>
      </c>
      <c r="I260" s="190"/>
      <c r="J260" s="191">
        <f>ROUND(I260*H260,2)</f>
        <v>0</v>
      </c>
      <c r="K260" s="192"/>
      <c r="L260" s="35"/>
      <c r="M260" s="193" t="s">
        <v>1</v>
      </c>
      <c r="N260" s="194" t="s">
        <v>40</v>
      </c>
      <c r="O260" s="78"/>
      <c r="P260" s="195">
        <f>O260*H260</f>
        <v>0</v>
      </c>
      <c r="Q260" s="195">
        <v>0</v>
      </c>
      <c r="R260" s="195">
        <f>Q260*H260</f>
        <v>0</v>
      </c>
      <c r="S260" s="195">
        <v>0</v>
      </c>
      <c r="T260" s="196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97" t="s">
        <v>359</v>
      </c>
      <c r="AT260" s="197" t="s">
        <v>166</v>
      </c>
      <c r="AU260" s="197" t="s">
        <v>87</v>
      </c>
      <c r="AY260" s="15" t="s">
        <v>164</v>
      </c>
      <c r="BE260" s="198">
        <f>IF(N260="základná",J260,0)</f>
        <v>0</v>
      </c>
      <c r="BF260" s="198">
        <f>IF(N260="znížená",J260,0)</f>
        <v>0</v>
      </c>
      <c r="BG260" s="198">
        <f>IF(N260="zákl. prenesená",J260,0)</f>
        <v>0</v>
      </c>
      <c r="BH260" s="198">
        <f>IF(N260="zníž. prenesená",J260,0)</f>
        <v>0</v>
      </c>
      <c r="BI260" s="198">
        <f>IF(N260="nulová",J260,0)</f>
        <v>0</v>
      </c>
      <c r="BJ260" s="15" t="s">
        <v>87</v>
      </c>
      <c r="BK260" s="198">
        <f>ROUND(I260*H260,2)</f>
        <v>0</v>
      </c>
      <c r="BL260" s="15" t="s">
        <v>359</v>
      </c>
      <c r="BM260" s="197" t="s">
        <v>1275</v>
      </c>
    </row>
    <row r="261" s="2" customFormat="1" ht="16.5" customHeight="1">
      <c r="A261" s="34"/>
      <c r="B261" s="184"/>
      <c r="C261" s="199" t="s">
        <v>1276</v>
      </c>
      <c r="D261" s="199" t="s">
        <v>199</v>
      </c>
      <c r="E261" s="200" t="s">
        <v>1277</v>
      </c>
      <c r="F261" s="201" t="s">
        <v>1278</v>
      </c>
      <c r="G261" s="202" t="s">
        <v>307</v>
      </c>
      <c r="H261" s="203">
        <v>2</v>
      </c>
      <c r="I261" s="204"/>
      <c r="J261" s="205">
        <f>ROUND(I261*H261,2)</f>
        <v>0</v>
      </c>
      <c r="K261" s="206"/>
      <c r="L261" s="207"/>
      <c r="M261" s="208" t="s">
        <v>1</v>
      </c>
      <c r="N261" s="209" t="s">
        <v>40</v>
      </c>
      <c r="O261" s="78"/>
      <c r="P261" s="195">
        <f>O261*H261</f>
        <v>0</v>
      </c>
      <c r="Q261" s="195">
        <v>0</v>
      </c>
      <c r="R261" s="195">
        <f>Q261*H261</f>
        <v>0</v>
      </c>
      <c r="S261" s="195">
        <v>0</v>
      </c>
      <c r="T261" s="196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97" t="s">
        <v>291</v>
      </c>
      <c r="AT261" s="197" t="s">
        <v>199</v>
      </c>
      <c r="AU261" s="197" t="s">
        <v>87</v>
      </c>
      <c r="AY261" s="15" t="s">
        <v>164</v>
      </c>
      <c r="BE261" s="198">
        <f>IF(N261="základná",J261,0)</f>
        <v>0</v>
      </c>
      <c r="BF261" s="198">
        <f>IF(N261="znížená",J261,0)</f>
        <v>0</v>
      </c>
      <c r="BG261" s="198">
        <f>IF(N261="zákl. prenesená",J261,0)</f>
        <v>0</v>
      </c>
      <c r="BH261" s="198">
        <f>IF(N261="zníž. prenesená",J261,0)</f>
        <v>0</v>
      </c>
      <c r="BI261" s="198">
        <f>IF(N261="nulová",J261,0)</f>
        <v>0</v>
      </c>
      <c r="BJ261" s="15" t="s">
        <v>87</v>
      </c>
      <c r="BK261" s="198">
        <f>ROUND(I261*H261,2)</f>
        <v>0</v>
      </c>
      <c r="BL261" s="15" t="s">
        <v>359</v>
      </c>
      <c r="BM261" s="197" t="s">
        <v>1279</v>
      </c>
    </row>
    <row r="262" s="2" customFormat="1" ht="24.15" customHeight="1">
      <c r="A262" s="34"/>
      <c r="B262" s="184"/>
      <c r="C262" s="185" t="s">
        <v>514</v>
      </c>
      <c r="D262" s="185" t="s">
        <v>166</v>
      </c>
      <c r="E262" s="186" t="s">
        <v>1280</v>
      </c>
      <c r="F262" s="187" t="s">
        <v>1281</v>
      </c>
      <c r="G262" s="188" t="s">
        <v>428</v>
      </c>
      <c r="H262" s="210"/>
      <c r="I262" s="190"/>
      <c r="J262" s="191">
        <f>ROUND(I262*H262,2)</f>
        <v>0</v>
      </c>
      <c r="K262" s="192"/>
      <c r="L262" s="35"/>
      <c r="M262" s="193" t="s">
        <v>1</v>
      </c>
      <c r="N262" s="194" t="s">
        <v>40</v>
      </c>
      <c r="O262" s="78"/>
      <c r="P262" s="195">
        <f>O262*H262</f>
        <v>0</v>
      </c>
      <c r="Q262" s="195">
        <v>0</v>
      </c>
      <c r="R262" s="195">
        <f>Q262*H262</f>
        <v>0</v>
      </c>
      <c r="S262" s="195">
        <v>0</v>
      </c>
      <c r="T262" s="196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97" t="s">
        <v>359</v>
      </c>
      <c r="AT262" s="197" t="s">
        <v>166</v>
      </c>
      <c r="AU262" s="197" t="s">
        <v>87</v>
      </c>
      <c r="AY262" s="15" t="s">
        <v>164</v>
      </c>
      <c r="BE262" s="198">
        <f>IF(N262="základná",J262,0)</f>
        <v>0</v>
      </c>
      <c r="BF262" s="198">
        <f>IF(N262="znížená",J262,0)</f>
        <v>0</v>
      </c>
      <c r="BG262" s="198">
        <f>IF(N262="zákl. prenesená",J262,0)</f>
        <v>0</v>
      </c>
      <c r="BH262" s="198">
        <f>IF(N262="zníž. prenesená",J262,0)</f>
        <v>0</v>
      </c>
      <c r="BI262" s="198">
        <f>IF(N262="nulová",J262,0)</f>
        <v>0</v>
      </c>
      <c r="BJ262" s="15" t="s">
        <v>87</v>
      </c>
      <c r="BK262" s="198">
        <f>ROUND(I262*H262,2)</f>
        <v>0</v>
      </c>
      <c r="BL262" s="15" t="s">
        <v>359</v>
      </c>
      <c r="BM262" s="197" t="s">
        <v>1282</v>
      </c>
    </row>
    <row r="263" s="2" customFormat="1" ht="24.15" customHeight="1">
      <c r="A263" s="34"/>
      <c r="B263" s="184"/>
      <c r="C263" s="185" t="s">
        <v>518</v>
      </c>
      <c r="D263" s="185" t="s">
        <v>166</v>
      </c>
      <c r="E263" s="186" t="s">
        <v>1283</v>
      </c>
      <c r="F263" s="187" t="s">
        <v>1284</v>
      </c>
      <c r="G263" s="188" t="s">
        <v>428</v>
      </c>
      <c r="H263" s="210"/>
      <c r="I263" s="190"/>
      <c r="J263" s="191">
        <f>ROUND(I263*H263,2)</f>
        <v>0</v>
      </c>
      <c r="K263" s="192"/>
      <c r="L263" s="35"/>
      <c r="M263" s="193" t="s">
        <v>1</v>
      </c>
      <c r="N263" s="194" t="s">
        <v>40</v>
      </c>
      <c r="O263" s="78"/>
      <c r="P263" s="195">
        <f>O263*H263</f>
        <v>0</v>
      </c>
      <c r="Q263" s="195">
        <v>0</v>
      </c>
      <c r="R263" s="195">
        <f>Q263*H263</f>
        <v>0</v>
      </c>
      <c r="S263" s="195">
        <v>0</v>
      </c>
      <c r="T263" s="196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97" t="s">
        <v>359</v>
      </c>
      <c r="AT263" s="197" t="s">
        <v>166</v>
      </c>
      <c r="AU263" s="197" t="s">
        <v>87</v>
      </c>
      <c r="AY263" s="15" t="s">
        <v>164</v>
      </c>
      <c r="BE263" s="198">
        <f>IF(N263="základná",J263,0)</f>
        <v>0</v>
      </c>
      <c r="BF263" s="198">
        <f>IF(N263="znížená",J263,0)</f>
        <v>0</v>
      </c>
      <c r="BG263" s="198">
        <f>IF(N263="zákl. prenesená",J263,0)</f>
        <v>0</v>
      </c>
      <c r="BH263" s="198">
        <f>IF(N263="zníž. prenesená",J263,0)</f>
        <v>0</v>
      </c>
      <c r="BI263" s="198">
        <f>IF(N263="nulová",J263,0)</f>
        <v>0</v>
      </c>
      <c r="BJ263" s="15" t="s">
        <v>87</v>
      </c>
      <c r="BK263" s="198">
        <f>ROUND(I263*H263,2)</f>
        <v>0</v>
      </c>
      <c r="BL263" s="15" t="s">
        <v>359</v>
      </c>
      <c r="BM263" s="197" t="s">
        <v>1285</v>
      </c>
    </row>
    <row r="264" s="12" customFormat="1" ht="25.92" customHeight="1">
      <c r="A264" s="12"/>
      <c r="B264" s="171"/>
      <c r="C264" s="12"/>
      <c r="D264" s="172" t="s">
        <v>73</v>
      </c>
      <c r="E264" s="173" t="s">
        <v>199</v>
      </c>
      <c r="F264" s="173" t="s">
        <v>752</v>
      </c>
      <c r="G264" s="12"/>
      <c r="H264" s="12"/>
      <c r="I264" s="174"/>
      <c r="J264" s="175">
        <f>BK264</f>
        <v>0</v>
      </c>
      <c r="K264" s="12"/>
      <c r="L264" s="171"/>
      <c r="M264" s="176"/>
      <c r="N264" s="177"/>
      <c r="O264" s="177"/>
      <c r="P264" s="178">
        <f>P265</f>
        <v>0</v>
      </c>
      <c r="Q264" s="177"/>
      <c r="R264" s="178">
        <f>R265</f>
        <v>0</v>
      </c>
      <c r="S264" s="177"/>
      <c r="T264" s="179">
        <f>T265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172" t="s">
        <v>175</v>
      </c>
      <c r="AT264" s="180" t="s">
        <v>73</v>
      </c>
      <c r="AU264" s="180" t="s">
        <v>74</v>
      </c>
      <c r="AY264" s="172" t="s">
        <v>164</v>
      </c>
      <c r="BK264" s="181">
        <f>BK265</f>
        <v>0</v>
      </c>
    </row>
    <row r="265" s="12" customFormat="1" ht="22.8" customHeight="1">
      <c r="A265" s="12"/>
      <c r="B265" s="171"/>
      <c r="C265" s="12"/>
      <c r="D265" s="172" t="s">
        <v>73</v>
      </c>
      <c r="E265" s="182" t="s">
        <v>1286</v>
      </c>
      <c r="F265" s="182" t="s">
        <v>1287</v>
      </c>
      <c r="G265" s="12"/>
      <c r="H265" s="12"/>
      <c r="I265" s="174"/>
      <c r="J265" s="183">
        <f>BK265</f>
        <v>0</v>
      </c>
      <c r="K265" s="12"/>
      <c r="L265" s="171"/>
      <c r="M265" s="176"/>
      <c r="N265" s="177"/>
      <c r="O265" s="177"/>
      <c r="P265" s="178">
        <f>SUM(P266:P268)</f>
        <v>0</v>
      </c>
      <c r="Q265" s="177"/>
      <c r="R265" s="178">
        <f>SUM(R266:R268)</f>
        <v>0</v>
      </c>
      <c r="S265" s="177"/>
      <c r="T265" s="179">
        <f>SUM(T266:T268)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172" t="s">
        <v>175</v>
      </c>
      <c r="AT265" s="180" t="s">
        <v>73</v>
      </c>
      <c r="AU265" s="180" t="s">
        <v>81</v>
      </c>
      <c r="AY265" s="172" t="s">
        <v>164</v>
      </c>
      <c r="BK265" s="181">
        <f>SUM(BK266:BK268)</f>
        <v>0</v>
      </c>
    </row>
    <row r="266" s="2" customFormat="1" ht="16.5" customHeight="1">
      <c r="A266" s="34"/>
      <c r="B266" s="184"/>
      <c r="C266" s="199" t="s">
        <v>1288</v>
      </c>
      <c r="D266" s="199" t="s">
        <v>199</v>
      </c>
      <c r="E266" s="200" t="s">
        <v>1289</v>
      </c>
      <c r="F266" s="201" t="s">
        <v>1290</v>
      </c>
      <c r="G266" s="202" t="s">
        <v>307</v>
      </c>
      <c r="H266" s="203">
        <v>10</v>
      </c>
      <c r="I266" s="204"/>
      <c r="J266" s="205">
        <f>ROUND(I266*H266,2)</f>
        <v>0</v>
      </c>
      <c r="K266" s="206"/>
      <c r="L266" s="207"/>
      <c r="M266" s="208" t="s">
        <v>1</v>
      </c>
      <c r="N266" s="209" t="s">
        <v>40</v>
      </c>
      <c r="O266" s="78"/>
      <c r="P266" s="195">
        <f>O266*H266</f>
        <v>0</v>
      </c>
      <c r="Q266" s="195">
        <v>0</v>
      </c>
      <c r="R266" s="195">
        <f>Q266*H266</f>
        <v>0</v>
      </c>
      <c r="S266" s="195">
        <v>0</v>
      </c>
      <c r="T266" s="196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97" t="s">
        <v>1291</v>
      </c>
      <c r="AT266" s="197" t="s">
        <v>199</v>
      </c>
      <c r="AU266" s="197" t="s">
        <v>87</v>
      </c>
      <c r="AY266" s="15" t="s">
        <v>164</v>
      </c>
      <c r="BE266" s="198">
        <f>IF(N266="základná",J266,0)</f>
        <v>0</v>
      </c>
      <c r="BF266" s="198">
        <f>IF(N266="znížená",J266,0)</f>
        <v>0</v>
      </c>
      <c r="BG266" s="198">
        <f>IF(N266="zákl. prenesená",J266,0)</f>
        <v>0</v>
      </c>
      <c r="BH266" s="198">
        <f>IF(N266="zníž. prenesená",J266,0)</f>
        <v>0</v>
      </c>
      <c r="BI266" s="198">
        <f>IF(N266="nulová",J266,0)</f>
        <v>0</v>
      </c>
      <c r="BJ266" s="15" t="s">
        <v>87</v>
      </c>
      <c r="BK266" s="198">
        <f>ROUND(I266*H266,2)</f>
        <v>0</v>
      </c>
      <c r="BL266" s="15" t="s">
        <v>425</v>
      </c>
      <c r="BM266" s="197" t="s">
        <v>1292</v>
      </c>
    </row>
    <row r="267" s="2" customFormat="1" ht="24.15" customHeight="1">
      <c r="A267" s="34"/>
      <c r="B267" s="184"/>
      <c r="C267" s="185" t="s">
        <v>1293</v>
      </c>
      <c r="D267" s="185" t="s">
        <v>166</v>
      </c>
      <c r="E267" s="186" t="s">
        <v>1294</v>
      </c>
      <c r="F267" s="187" t="s">
        <v>1295</v>
      </c>
      <c r="G267" s="188" t="s">
        <v>307</v>
      </c>
      <c r="H267" s="189">
        <v>1</v>
      </c>
      <c r="I267" s="190"/>
      <c r="J267" s="191">
        <f>ROUND(I267*H267,2)</f>
        <v>0</v>
      </c>
      <c r="K267" s="192"/>
      <c r="L267" s="35"/>
      <c r="M267" s="193" t="s">
        <v>1</v>
      </c>
      <c r="N267" s="194" t="s">
        <v>40</v>
      </c>
      <c r="O267" s="78"/>
      <c r="P267" s="195">
        <f>O267*H267</f>
        <v>0</v>
      </c>
      <c r="Q267" s="195">
        <v>0</v>
      </c>
      <c r="R267" s="195">
        <f>Q267*H267</f>
        <v>0</v>
      </c>
      <c r="S267" s="195">
        <v>0</v>
      </c>
      <c r="T267" s="196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97" t="s">
        <v>425</v>
      </c>
      <c r="AT267" s="197" t="s">
        <v>166</v>
      </c>
      <c r="AU267" s="197" t="s">
        <v>87</v>
      </c>
      <c r="AY267" s="15" t="s">
        <v>164</v>
      </c>
      <c r="BE267" s="198">
        <f>IF(N267="základná",J267,0)</f>
        <v>0</v>
      </c>
      <c r="BF267" s="198">
        <f>IF(N267="znížená",J267,0)</f>
        <v>0</v>
      </c>
      <c r="BG267" s="198">
        <f>IF(N267="zákl. prenesená",J267,0)</f>
        <v>0</v>
      </c>
      <c r="BH267" s="198">
        <f>IF(N267="zníž. prenesená",J267,0)</f>
        <v>0</v>
      </c>
      <c r="BI267" s="198">
        <f>IF(N267="nulová",J267,0)</f>
        <v>0</v>
      </c>
      <c r="BJ267" s="15" t="s">
        <v>87</v>
      </c>
      <c r="BK267" s="198">
        <f>ROUND(I267*H267,2)</f>
        <v>0</v>
      </c>
      <c r="BL267" s="15" t="s">
        <v>425</v>
      </c>
      <c r="BM267" s="197" t="s">
        <v>1296</v>
      </c>
    </row>
    <row r="268" s="2" customFormat="1" ht="24.15" customHeight="1">
      <c r="A268" s="34"/>
      <c r="B268" s="184"/>
      <c r="C268" s="199" t="s">
        <v>1297</v>
      </c>
      <c r="D268" s="199" t="s">
        <v>199</v>
      </c>
      <c r="E268" s="200" t="s">
        <v>1298</v>
      </c>
      <c r="F268" s="201" t="s">
        <v>1299</v>
      </c>
      <c r="G268" s="202" t="s">
        <v>307</v>
      </c>
      <c r="H268" s="203">
        <v>1</v>
      </c>
      <c r="I268" s="204"/>
      <c r="J268" s="205">
        <f>ROUND(I268*H268,2)</f>
        <v>0</v>
      </c>
      <c r="K268" s="206"/>
      <c r="L268" s="207"/>
      <c r="M268" s="208" t="s">
        <v>1</v>
      </c>
      <c r="N268" s="209" t="s">
        <v>40</v>
      </c>
      <c r="O268" s="78"/>
      <c r="P268" s="195">
        <f>O268*H268</f>
        <v>0</v>
      </c>
      <c r="Q268" s="195">
        <v>0</v>
      </c>
      <c r="R268" s="195">
        <f>Q268*H268</f>
        <v>0</v>
      </c>
      <c r="S268" s="195">
        <v>0</v>
      </c>
      <c r="T268" s="196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97" t="s">
        <v>1291</v>
      </c>
      <c r="AT268" s="197" t="s">
        <v>199</v>
      </c>
      <c r="AU268" s="197" t="s">
        <v>87</v>
      </c>
      <c r="AY268" s="15" t="s">
        <v>164</v>
      </c>
      <c r="BE268" s="198">
        <f>IF(N268="základná",J268,0)</f>
        <v>0</v>
      </c>
      <c r="BF268" s="198">
        <f>IF(N268="znížená",J268,0)</f>
        <v>0</v>
      </c>
      <c r="BG268" s="198">
        <f>IF(N268="zákl. prenesená",J268,0)</f>
        <v>0</v>
      </c>
      <c r="BH268" s="198">
        <f>IF(N268="zníž. prenesená",J268,0)</f>
        <v>0</v>
      </c>
      <c r="BI268" s="198">
        <f>IF(N268="nulová",J268,0)</f>
        <v>0</v>
      </c>
      <c r="BJ268" s="15" t="s">
        <v>87</v>
      </c>
      <c r="BK268" s="198">
        <f>ROUND(I268*H268,2)</f>
        <v>0</v>
      </c>
      <c r="BL268" s="15" t="s">
        <v>425</v>
      </c>
      <c r="BM268" s="197" t="s">
        <v>1300</v>
      </c>
    </row>
    <row r="269" s="12" customFormat="1" ht="25.92" customHeight="1">
      <c r="A269" s="12"/>
      <c r="B269" s="171"/>
      <c r="C269" s="12"/>
      <c r="D269" s="172" t="s">
        <v>73</v>
      </c>
      <c r="E269" s="173" t="s">
        <v>1301</v>
      </c>
      <c r="F269" s="173" t="s">
        <v>1302</v>
      </c>
      <c r="G269" s="12"/>
      <c r="H269" s="12"/>
      <c r="I269" s="174"/>
      <c r="J269" s="175">
        <f>BK269</f>
        <v>0</v>
      </c>
      <c r="K269" s="12"/>
      <c r="L269" s="171"/>
      <c r="M269" s="176"/>
      <c r="N269" s="177"/>
      <c r="O269" s="177"/>
      <c r="P269" s="178">
        <f>SUM(P270:P271)</f>
        <v>0</v>
      </c>
      <c r="Q269" s="177"/>
      <c r="R269" s="178">
        <f>SUM(R270:R271)</f>
        <v>0</v>
      </c>
      <c r="S269" s="177"/>
      <c r="T269" s="179">
        <f>SUM(T270:T271)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172" t="s">
        <v>170</v>
      </c>
      <c r="AT269" s="180" t="s">
        <v>73</v>
      </c>
      <c r="AU269" s="180" t="s">
        <v>74</v>
      </c>
      <c r="AY269" s="172" t="s">
        <v>164</v>
      </c>
      <c r="BK269" s="181">
        <f>SUM(BK270:BK271)</f>
        <v>0</v>
      </c>
    </row>
    <row r="270" s="2" customFormat="1" ht="33" customHeight="1">
      <c r="A270" s="34"/>
      <c r="B270" s="184"/>
      <c r="C270" s="185" t="s">
        <v>346</v>
      </c>
      <c r="D270" s="185" t="s">
        <v>166</v>
      </c>
      <c r="E270" s="186" t="s">
        <v>1303</v>
      </c>
      <c r="F270" s="187" t="s">
        <v>1304</v>
      </c>
      <c r="G270" s="188" t="s">
        <v>1305</v>
      </c>
      <c r="H270" s="189">
        <v>40</v>
      </c>
      <c r="I270" s="190"/>
      <c r="J270" s="191">
        <f>ROUND(I270*H270,2)</f>
        <v>0</v>
      </c>
      <c r="K270" s="192"/>
      <c r="L270" s="35"/>
      <c r="M270" s="193" t="s">
        <v>1</v>
      </c>
      <c r="N270" s="194" t="s">
        <v>40</v>
      </c>
      <c r="O270" s="78"/>
      <c r="P270" s="195">
        <f>O270*H270</f>
        <v>0</v>
      </c>
      <c r="Q270" s="195">
        <v>0</v>
      </c>
      <c r="R270" s="195">
        <f>Q270*H270</f>
        <v>0</v>
      </c>
      <c r="S270" s="195">
        <v>0</v>
      </c>
      <c r="T270" s="196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97" t="s">
        <v>1306</v>
      </c>
      <c r="AT270" s="197" t="s">
        <v>166</v>
      </c>
      <c r="AU270" s="197" t="s">
        <v>81</v>
      </c>
      <c r="AY270" s="15" t="s">
        <v>164</v>
      </c>
      <c r="BE270" s="198">
        <f>IF(N270="základná",J270,0)</f>
        <v>0</v>
      </c>
      <c r="BF270" s="198">
        <f>IF(N270="znížená",J270,0)</f>
        <v>0</v>
      </c>
      <c r="BG270" s="198">
        <f>IF(N270="zákl. prenesená",J270,0)</f>
        <v>0</v>
      </c>
      <c r="BH270" s="198">
        <f>IF(N270="zníž. prenesená",J270,0)</f>
        <v>0</v>
      </c>
      <c r="BI270" s="198">
        <f>IF(N270="nulová",J270,0)</f>
        <v>0</v>
      </c>
      <c r="BJ270" s="15" t="s">
        <v>87</v>
      </c>
      <c r="BK270" s="198">
        <f>ROUND(I270*H270,2)</f>
        <v>0</v>
      </c>
      <c r="BL270" s="15" t="s">
        <v>1306</v>
      </c>
      <c r="BM270" s="197" t="s">
        <v>1307</v>
      </c>
    </row>
    <row r="271" s="2" customFormat="1" ht="37.8" customHeight="1">
      <c r="A271" s="34"/>
      <c r="B271" s="184"/>
      <c r="C271" s="185" t="s">
        <v>1308</v>
      </c>
      <c r="D271" s="185" t="s">
        <v>166</v>
      </c>
      <c r="E271" s="186" t="s">
        <v>1309</v>
      </c>
      <c r="F271" s="187" t="s">
        <v>1310</v>
      </c>
      <c r="G271" s="188" t="s">
        <v>1305</v>
      </c>
      <c r="H271" s="189">
        <v>8</v>
      </c>
      <c r="I271" s="190"/>
      <c r="J271" s="191">
        <f>ROUND(I271*H271,2)</f>
        <v>0</v>
      </c>
      <c r="K271" s="192"/>
      <c r="L271" s="35"/>
      <c r="M271" s="211" t="s">
        <v>1</v>
      </c>
      <c r="N271" s="212" t="s">
        <v>40</v>
      </c>
      <c r="O271" s="213"/>
      <c r="P271" s="214">
        <f>O271*H271</f>
        <v>0</v>
      </c>
      <c r="Q271" s="214">
        <v>0</v>
      </c>
      <c r="R271" s="214">
        <f>Q271*H271</f>
        <v>0</v>
      </c>
      <c r="S271" s="214">
        <v>0</v>
      </c>
      <c r="T271" s="215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97" t="s">
        <v>1306</v>
      </c>
      <c r="AT271" s="197" t="s">
        <v>166</v>
      </c>
      <c r="AU271" s="197" t="s">
        <v>81</v>
      </c>
      <c r="AY271" s="15" t="s">
        <v>164</v>
      </c>
      <c r="BE271" s="198">
        <f>IF(N271="základná",J271,0)</f>
        <v>0</v>
      </c>
      <c r="BF271" s="198">
        <f>IF(N271="znížená",J271,0)</f>
        <v>0</v>
      </c>
      <c r="BG271" s="198">
        <f>IF(N271="zákl. prenesená",J271,0)</f>
        <v>0</v>
      </c>
      <c r="BH271" s="198">
        <f>IF(N271="zníž. prenesená",J271,0)</f>
        <v>0</v>
      </c>
      <c r="BI271" s="198">
        <f>IF(N271="nulová",J271,0)</f>
        <v>0</v>
      </c>
      <c r="BJ271" s="15" t="s">
        <v>87</v>
      </c>
      <c r="BK271" s="198">
        <f>ROUND(I271*H271,2)</f>
        <v>0</v>
      </c>
      <c r="BL271" s="15" t="s">
        <v>1306</v>
      </c>
      <c r="BM271" s="197" t="s">
        <v>1311</v>
      </c>
    </row>
    <row r="272" s="2" customFormat="1" ht="6.96" customHeight="1">
      <c r="A272" s="34"/>
      <c r="B272" s="61"/>
      <c r="C272" s="62"/>
      <c r="D272" s="62"/>
      <c r="E272" s="62"/>
      <c r="F272" s="62"/>
      <c r="G272" s="62"/>
      <c r="H272" s="62"/>
      <c r="I272" s="62"/>
      <c r="J272" s="62"/>
      <c r="K272" s="62"/>
      <c r="L272" s="35"/>
      <c r="M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</row>
  </sheetData>
  <autoFilter ref="C127:K27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94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74</v>
      </c>
    </row>
    <row r="4" s="1" customFormat="1" ht="24.96" customHeight="1">
      <c r="B4" s="18"/>
      <c r="D4" s="19" t="s">
        <v>119</v>
      </c>
      <c r="L4" s="18"/>
      <c r="M4" s="129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16.5" customHeight="1">
      <c r="B7" s="18"/>
      <c r="E7" s="130" t="str">
        <f>'Rekapitulácia stavby'!K6</f>
        <v>Komunitné centrum Svidník</v>
      </c>
      <c r="F7" s="28"/>
      <c r="G7" s="28"/>
      <c r="H7" s="28"/>
      <c r="L7" s="18"/>
    </row>
    <row r="8" s="1" customFormat="1" ht="12" customHeight="1">
      <c r="B8" s="18"/>
      <c r="D8" s="28" t="s">
        <v>120</v>
      </c>
      <c r="L8" s="18"/>
    </row>
    <row r="9" s="2" customFormat="1" ht="16.5" customHeight="1">
      <c r="A9" s="34"/>
      <c r="B9" s="35"/>
      <c r="C9" s="34"/>
      <c r="D9" s="34"/>
      <c r="E9" s="130" t="s">
        <v>121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122</v>
      </c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35"/>
      <c r="C11" s="34"/>
      <c r="D11" s="34"/>
      <c r="E11" s="68" t="s">
        <v>1312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35"/>
      <c r="C13" s="34"/>
      <c r="D13" s="28" t="s">
        <v>17</v>
      </c>
      <c r="E13" s="34"/>
      <c r="F13" s="23" t="s">
        <v>1</v>
      </c>
      <c r="G13" s="34"/>
      <c r="H13" s="34"/>
      <c r="I13" s="28" t="s">
        <v>18</v>
      </c>
      <c r="J13" s="23" t="s">
        <v>1</v>
      </c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19</v>
      </c>
      <c r="E14" s="34"/>
      <c r="F14" s="23" t="s">
        <v>20</v>
      </c>
      <c r="G14" s="34"/>
      <c r="H14" s="34"/>
      <c r="I14" s="28" t="s">
        <v>21</v>
      </c>
      <c r="J14" s="70" t="str">
        <f>'Rekapitulácia stavby'!AN8</f>
        <v>12. 1. 2023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23</v>
      </c>
      <c r="E16" s="34"/>
      <c r="F16" s="34"/>
      <c r="G16" s="34"/>
      <c r="H16" s="34"/>
      <c r="I16" s="28" t="s">
        <v>24</v>
      </c>
      <c r="J16" s="23" t="s">
        <v>1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35"/>
      <c r="C17" s="34"/>
      <c r="D17" s="34"/>
      <c r="E17" s="23" t="s">
        <v>25</v>
      </c>
      <c r="F17" s="34"/>
      <c r="G17" s="34"/>
      <c r="H17" s="34"/>
      <c r="I17" s="28" t="s">
        <v>26</v>
      </c>
      <c r="J17" s="23" t="s">
        <v>1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35"/>
      <c r="C19" s="34"/>
      <c r="D19" s="28" t="s">
        <v>27</v>
      </c>
      <c r="E19" s="34"/>
      <c r="F19" s="34"/>
      <c r="G19" s="34"/>
      <c r="H19" s="34"/>
      <c r="I19" s="28" t="s">
        <v>24</v>
      </c>
      <c r="J19" s="29" t="str">
        <f>'Rekapitulácia stavby'!AN13</f>
        <v>Vyplň údaj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26</v>
      </c>
      <c r="J20" s="29" t="str">
        <f>'Rekapitulácia stavby'!AN14</f>
        <v>Vyplň údaj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35"/>
      <c r="C22" s="34"/>
      <c r="D22" s="28" t="s">
        <v>29</v>
      </c>
      <c r="E22" s="34"/>
      <c r="F22" s="34"/>
      <c r="G22" s="34"/>
      <c r="H22" s="34"/>
      <c r="I22" s="28" t="s">
        <v>24</v>
      </c>
      <c r="J22" s="23" t="s">
        <v>1</v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35"/>
      <c r="C23" s="34"/>
      <c r="D23" s="34"/>
      <c r="E23" s="23" t="s">
        <v>30</v>
      </c>
      <c r="F23" s="34"/>
      <c r="G23" s="34"/>
      <c r="H23" s="34"/>
      <c r="I23" s="28" t="s">
        <v>26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35"/>
      <c r="C25" s="34"/>
      <c r="D25" s="28" t="s">
        <v>32</v>
      </c>
      <c r="E25" s="34"/>
      <c r="F25" s="34"/>
      <c r="G25" s="34"/>
      <c r="H25" s="34"/>
      <c r="I25" s="28" t="s">
        <v>24</v>
      </c>
      <c r="J25" s="23" t="s">
        <v>1</v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35"/>
      <c r="C26" s="34"/>
      <c r="D26" s="34"/>
      <c r="E26" s="23" t="s">
        <v>20</v>
      </c>
      <c r="F26" s="34"/>
      <c r="G26" s="34"/>
      <c r="H26" s="34"/>
      <c r="I26" s="28" t="s">
        <v>26</v>
      </c>
      <c r="J26" s="23" t="s">
        <v>1</v>
      </c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35"/>
      <c r="C28" s="34"/>
      <c r="D28" s="28" t="s">
        <v>33</v>
      </c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31"/>
      <c r="B29" s="132"/>
      <c r="C29" s="131"/>
      <c r="D29" s="131"/>
      <c r="E29" s="32" t="s">
        <v>1</v>
      </c>
      <c r="F29" s="32"/>
      <c r="G29" s="32"/>
      <c r="H29" s="32"/>
      <c r="I29" s="131"/>
      <c r="J29" s="131"/>
      <c r="K29" s="131"/>
      <c r="L29" s="133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</row>
    <row r="30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34" t="s">
        <v>34</v>
      </c>
      <c r="E32" s="34"/>
      <c r="F32" s="34"/>
      <c r="G32" s="34"/>
      <c r="H32" s="34"/>
      <c r="I32" s="34"/>
      <c r="J32" s="97">
        <f>ROUND(J129,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36</v>
      </c>
      <c r="G34" s="34"/>
      <c r="H34" s="34"/>
      <c r="I34" s="39" t="s">
        <v>35</v>
      </c>
      <c r="J34" s="39" t="s">
        <v>37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35" t="s">
        <v>38</v>
      </c>
      <c r="E35" s="41" t="s">
        <v>39</v>
      </c>
      <c r="F35" s="136">
        <f>ROUND((SUM(BE129:BE172)),  2)</f>
        <v>0</v>
      </c>
      <c r="G35" s="137"/>
      <c r="H35" s="137"/>
      <c r="I35" s="138">
        <v>0.20000000000000001</v>
      </c>
      <c r="J35" s="136">
        <f>ROUND(((SUM(BE129:BE172))*I35), 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41" t="s">
        <v>40</v>
      </c>
      <c r="F36" s="136">
        <f>ROUND((SUM(BF129:BF172)),  2)</f>
        <v>0</v>
      </c>
      <c r="G36" s="137"/>
      <c r="H36" s="137"/>
      <c r="I36" s="138">
        <v>0.20000000000000001</v>
      </c>
      <c r="J36" s="136">
        <f>ROUND(((SUM(BF129:BF172))*I36), 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41</v>
      </c>
      <c r="F37" s="139">
        <f>ROUND((SUM(BG129:BG172)),  2)</f>
        <v>0</v>
      </c>
      <c r="G37" s="34"/>
      <c r="H37" s="34"/>
      <c r="I37" s="140">
        <v>0.20000000000000001</v>
      </c>
      <c r="J37" s="139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42</v>
      </c>
      <c r="F38" s="139">
        <f>ROUND((SUM(BH129:BH172)),  2)</f>
        <v>0</v>
      </c>
      <c r="G38" s="34"/>
      <c r="H38" s="34"/>
      <c r="I38" s="140">
        <v>0.20000000000000001</v>
      </c>
      <c r="J38" s="139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43</v>
      </c>
      <c r="F39" s="136">
        <f>ROUND((SUM(BI129:BI172)),  2)</f>
        <v>0</v>
      </c>
      <c r="G39" s="137"/>
      <c r="H39" s="137"/>
      <c r="I39" s="138">
        <v>0</v>
      </c>
      <c r="J39" s="136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41"/>
      <c r="D41" s="142" t="s">
        <v>44</v>
      </c>
      <c r="E41" s="82"/>
      <c r="F41" s="82"/>
      <c r="G41" s="143" t="s">
        <v>45</v>
      </c>
      <c r="H41" s="144" t="s">
        <v>46</v>
      </c>
      <c r="I41" s="82"/>
      <c r="J41" s="145">
        <f>SUM(J32:J39)</f>
        <v>0</v>
      </c>
      <c r="K41" s="146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47</v>
      </c>
      <c r="E50" s="58"/>
      <c r="F50" s="58"/>
      <c r="G50" s="57" t="s">
        <v>48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49</v>
      </c>
      <c r="E61" s="37"/>
      <c r="F61" s="147" t="s">
        <v>50</v>
      </c>
      <c r="G61" s="59" t="s">
        <v>49</v>
      </c>
      <c r="H61" s="37"/>
      <c r="I61" s="37"/>
      <c r="J61" s="148" t="s">
        <v>50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51</v>
      </c>
      <c r="E65" s="60"/>
      <c r="F65" s="60"/>
      <c r="G65" s="57" t="s">
        <v>52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49</v>
      </c>
      <c r="E76" s="37"/>
      <c r="F76" s="147" t="s">
        <v>50</v>
      </c>
      <c r="G76" s="59" t="s">
        <v>49</v>
      </c>
      <c r="H76" s="37"/>
      <c r="I76" s="37"/>
      <c r="J76" s="148" t="s">
        <v>50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124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30" t="str">
        <f>E7</f>
        <v>Komunitné centrum Svidník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120</v>
      </c>
      <c r="L86" s="18"/>
    </row>
    <row r="87" s="2" customFormat="1" ht="16.5" customHeight="1">
      <c r="A87" s="34"/>
      <c r="B87" s="35"/>
      <c r="C87" s="34"/>
      <c r="D87" s="34"/>
      <c r="E87" s="130" t="s">
        <v>121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122</v>
      </c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6.5" customHeight="1">
      <c r="A89" s="34"/>
      <c r="B89" s="35"/>
      <c r="C89" s="34"/>
      <c r="D89" s="34"/>
      <c r="E89" s="68" t="str">
        <f>E11</f>
        <v>03 - Rozvody vody, kanalizácie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19</v>
      </c>
      <c r="D91" s="34"/>
      <c r="E91" s="34"/>
      <c r="F91" s="23" t="str">
        <f>F14</f>
        <v xml:space="preserve"> </v>
      </c>
      <c r="G91" s="34"/>
      <c r="H91" s="34"/>
      <c r="I91" s="28" t="s">
        <v>21</v>
      </c>
      <c r="J91" s="70" t="str">
        <f>IF(J14="","",J14)</f>
        <v>12. 1. 2023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5.15" customHeight="1">
      <c r="A93" s="34"/>
      <c r="B93" s="35"/>
      <c r="C93" s="28" t="s">
        <v>23</v>
      </c>
      <c r="D93" s="34"/>
      <c r="E93" s="34"/>
      <c r="F93" s="23" t="str">
        <f>E17</f>
        <v>Mesto Svidník</v>
      </c>
      <c r="G93" s="34"/>
      <c r="H93" s="34"/>
      <c r="I93" s="28" t="s">
        <v>29</v>
      </c>
      <c r="J93" s="32" t="str">
        <f>E23</f>
        <v>Ing. Jozef Špirko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5.15" customHeight="1">
      <c r="A94" s="34"/>
      <c r="B94" s="35"/>
      <c r="C94" s="28" t="s">
        <v>27</v>
      </c>
      <c r="D94" s="34"/>
      <c r="E94" s="34"/>
      <c r="F94" s="23" t="str">
        <f>IF(E20="","",E20)</f>
        <v>Vyplň údaj</v>
      </c>
      <c r="G94" s="34"/>
      <c r="H94" s="34"/>
      <c r="I94" s="28" t="s">
        <v>32</v>
      </c>
      <c r="J94" s="32" t="str">
        <f>E26</f>
        <v xml:space="preserve"> </v>
      </c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49" t="s">
        <v>125</v>
      </c>
      <c r="D96" s="141"/>
      <c r="E96" s="141"/>
      <c r="F96" s="141"/>
      <c r="G96" s="141"/>
      <c r="H96" s="141"/>
      <c r="I96" s="141"/>
      <c r="J96" s="150" t="s">
        <v>126</v>
      </c>
      <c r="K96" s="141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51" t="s">
        <v>127</v>
      </c>
      <c r="D98" s="34"/>
      <c r="E98" s="34"/>
      <c r="F98" s="34"/>
      <c r="G98" s="34"/>
      <c r="H98" s="34"/>
      <c r="I98" s="34"/>
      <c r="J98" s="97">
        <f>J129</f>
        <v>0</v>
      </c>
      <c r="K98" s="34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128</v>
      </c>
    </row>
    <row r="99" s="9" customFormat="1" ht="24.96" customHeight="1">
      <c r="A99" s="9"/>
      <c r="B99" s="152"/>
      <c r="C99" s="9"/>
      <c r="D99" s="153" t="s">
        <v>1313</v>
      </c>
      <c r="E99" s="154"/>
      <c r="F99" s="154"/>
      <c r="G99" s="154"/>
      <c r="H99" s="154"/>
      <c r="I99" s="154"/>
      <c r="J99" s="155">
        <f>J130</f>
        <v>0</v>
      </c>
      <c r="K99" s="9"/>
      <c r="L99" s="15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52"/>
      <c r="C100" s="9"/>
      <c r="D100" s="153" t="s">
        <v>129</v>
      </c>
      <c r="E100" s="154"/>
      <c r="F100" s="154"/>
      <c r="G100" s="154"/>
      <c r="H100" s="154"/>
      <c r="I100" s="154"/>
      <c r="J100" s="155">
        <f>J133</f>
        <v>0</v>
      </c>
      <c r="K100" s="9"/>
      <c r="L100" s="152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56"/>
      <c r="C101" s="10"/>
      <c r="D101" s="157" t="s">
        <v>130</v>
      </c>
      <c r="E101" s="158"/>
      <c r="F101" s="158"/>
      <c r="G101" s="158"/>
      <c r="H101" s="158"/>
      <c r="I101" s="158"/>
      <c r="J101" s="159">
        <f>J134</f>
        <v>0</v>
      </c>
      <c r="K101" s="10"/>
      <c r="L101" s="15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6"/>
      <c r="C102" s="10"/>
      <c r="D102" s="157" t="s">
        <v>1314</v>
      </c>
      <c r="E102" s="158"/>
      <c r="F102" s="158"/>
      <c r="G102" s="158"/>
      <c r="H102" s="158"/>
      <c r="I102" s="158"/>
      <c r="J102" s="159">
        <f>J140</f>
        <v>0</v>
      </c>
      <c r="K102" s="10"/>
      <c r="L102" s="15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52"/>
      <c r="C103" s="9"/>
      <c r="D103" s="153" t="s">
        <v>1315</v>
      </c>
      <c r="E103" s="154"/>
      <c r="F103" s="154"/>
      <c r="G103" s="154"/>
      <c r="H103" s="154"/>
      <c r="I103" s="154"/>
      <c r="J103" s="155">
        <f>J144</f>
        <v>0</v>
      </c>
      <c r="K103" s="9"/>
      <c r="L103" s="152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52"/>
      <c r="C104" s="9"/>
      <c r="D104" s="153" t="s">
        <v>136</v>
      </c>
      <c r="E104" s="154"/>
      <c r="F104" s="154"/>
      <c r="G104" s="154"/>
      <c r="H104" s="154"/>
      <c r="I104" s="154"/>
      <c r="J104" s="155">
        <f>J146</f>
        <v>0</v>
      </c>
      <c r="K104" s="9"/>
      <c r="L104" s="152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56"/>
      <c r="C105" s="10"/>
      <c r="D105" s="157" t="s">
        <v>776</v>
      </c>
      <c r="E105" s="158"/>
      <c r="F105" s="158"/>
      <c r="G105" s="158"/>
      <c r="H105" s="158"/>
      <c r="I105" s="158"/>
      <c r="J105" s="159">
        <f>J147</f>
        <v>0</v>
      </c>
      <c r="K105" s="10"/>
      <c r="L105" s="15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52"/>
      <c r="C106" s="9"/>
      <c r="D106" s="153" t="s">
        <v>148</v>
      </c>
      <c r="E106" s="154"/>
      <c r="F106" s="154"/>
      <c r="G106" s="154"/>
      <c r="H106" s="154"/>
      <c r="I106" s="154"/>
      <c r="J106" s="155">
        <f>J168</f>
        <v>0</v>
      </c>
      <c r="K106" s="9"/>
      <c r="L106" s="152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56"/>
      <c r="C107" s="10"/>
      <c r="D107" s="157" t="s">
        <v>779</v>
      </c>
      <c r="E107" s="158"/>
      <c r="F107" s="158"/>
      <c r="G107" s="158"/>
      <c r="H107" s="158"/>
      <c r="I107" s="158"/>
      <c r="J107" s="159">
        <f>J169</f>
        <v>0</v>
      </c>
      <c r="K107" s="10"/>
      <c r="L107" s="15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4"/>
      <c r="B108" s="35"/>
      <c r="C108" s="34"/>
      <c r="D108" s="34"/>
      <c r="E108" s="34"/>
      <c r="F108" s="34"/>
      <c r="G108" s="34"/>
      <c r="H108" s="34"/>
      <c r="I108" s="34"/>
      <c r="J108" s="34"/>
      <c r="K108" s="34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6.96" customHeight="1">
      <c r="A109" s="34"/>
      <c r="B109" s="61"/>
      <c r="C109" s="62"/>
      <c r="D109" s="62"/>
      <c r="E109" s="62"/>
      <c r="F109" s="62"/>
      <c r="G109" s="62"/>
      <c r="H109" s="62"/>
      <c r="I109" s="62"/>
      <c r="J109" s="62"/>
      <c r="K109" s="62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3" s="2" customFormat="1" ht="6.96" customHeight="1">
      <c r="A113" s="34"/>
      <c r="B113" s="63"/>
      <c r="C113" s="64"/>
      <c r="D113" s="64"/>
      <c r="E113" s="64"/>
      <c r="F113" s="64"/>
      <c r="G113" s="64"/>
      <c r="H113" s="64"/>
      <c r="I113" s="64"/>
      <c r="J113" s="64"/>
      <c r="K113" s="6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24.96" customHeight="1">
      <c r="A114" s="34"/>
      <c r="B114" s="35"/>
      <c r="C114" s="19" t="s">
        <v>150</v>
      </c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6.96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2" customHeight="1">
      <c r="A116" s="34"/>
      <c r="B116" s="35"/>
      <c r="C116" s="28" t="s">
        <v>15</v>
      </c>
      <c r="D116" s="34"/>
      <c r="E116" s="34"/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6.5" customHeight="1">
      <c r="A117" s="34"/>
      <c r="B117" s="35"/>
      <c r="C117" s="34"/>
      <c r="D117" s="34"/>
      <c r="E117" s="130" t="str">
        <f>E7</f>
        <v>Komunitné centrum Svidník</v>
      </c>
      <c r="F117" s="28"/>
      <c r="G117" s="28"/>
      <c r="H117" s="28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1" customFormat="1" ht="12" customHeight="1">
      <c r="B118" s="18"/>
      <c r="C118" s="28" t="s">
        <v>120</v>
      </c>
      <c r="L118" s="18"/>
    </row>
    <row r="119" s="2" customFormat="1" ht="16.5" customHeight="1">
      <c r="A119" s="34"/>
      <c r="B119" s="35"/>
      <c r="C119" s="34"/>
      <c r="D119" s="34"/>
      <c r="E119" s="130" t="s">
        <v>121</v>
      </c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2" customHeight="1">
      <c r="A120" s="34"/>
      <c r="B120" s="35"/>
      <c r="C120" s="28" t="s">
        <v>122</v>
      </c>
      <c r="D120" s="34"/>
      <c r="E120" s="34"/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6.5" customHeight="1">
      <c r="A121" s="34"/>
      <c r="B121" s="35"/>
      <c r="C121" s="34"/>
      <c r="D121" s="34"/>
      <c r="E121" s="68" t="str">
        <f>E11</f>
        <v>03 - Rozvody vody, kanalizácie</v>
      </c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6.96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2" customHeight="1">
      <c r="A123" s="34"/>
      <c r="B123" s="35"/>
      <c r="C123" s="28" t="s">
        <v>19</v>
      </c>
      <c r="D123" s="34"/>
      <c r="E123" s="34"/>
      <c r="F123" s="23" t="str">
        <f>F14</f>
        <v xml:space="preserve"> </v>
      </c>
      <c r="G123" s="34"/>
      <c r="H123" s="34"/>
      <c r="I123" s="28" t="s">
        <v>21</v>
      </c>
      <c r="J123" s="70" t="str">
        <f>IF(J14="","",J14)</f>
        <v>12. 1. 2023</v>
      </c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6.96" customHeight="1">
      <c r="A124" s="34"/>
      <c r="B124" s="35"/>
      <c r="C124" s="34"/>
      <c r="D124" s="34"/>
      <c r="E124" s="34"/>
      <c r="F124" s="34"/>
      <c r="G124" s="34"/>
      <c r="H124" s="34"/>
      <c r="I124" s="34"/>
      <c r="J124" s="34"/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15.15" customHeight="1">
      <c r="A125" s="34"/>
      <c r="B125" s="35"/>
      <c r="C125" s="28" t="s">
        <v>23</v>
      </c>
      <c r="D125" s="34"/>
      <c r="E125" s="34"/>
      <c r="F125" s="23" t="str">
        <f>E17</f>
        <v>Mesto Svidník</v>
      </c>
      <c r="G125" s="34"/>
      <c r="H125" s="34"/>
      <c r="I125" s="28" t="s">
        <v>29</v>
      </c>
      <c r="J125" s="32" t="str">
        <f>E23</f>
        <v>Ing. Jozef Špirko</v>
      </c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5.15" customHeight="1">
      <c r="A126" s="34"/>
      <c r="B126" s="35"/>
      <c r="C126" s="28" t="s">
        <v>27</v>
      </c>
      <c r="D126" s="34"/>
      <c r="E126" s="34"/>
      <c r="F126" s="23" t="str">
        <f>IF(E20="","",E20)</f>
        <v>Vyplň údaj</v>
      </c>
      <c r="G126" s="34"/>
      <c r="H126" s="34"/>
      <c r="I126" s="28" t="s">
        <v>32</v>
      </c>
      <c r="J126" s="32" t="str">
        <f>E26</f>
        <v xml:space="preserve"> </v>
      </c>
      <c r="K126" s="34"/>
      <c r="L126" s="56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10.32" customHeight="1">
      <c r="A127" s="34"/>
      <c r="B127" s="35"/>
      <c r="C127" s="34"/>
      <c r="D127" s="34"/>
      <c r="E127" s="34"/>
      <c r="F127" s="34"/>
      <c r="G127" s="34"/>
      <c r="H127" s="34"/>
      <c r="I127" s="34"/>
      <c r="J127" s="34"/>
      <c r="K127" s="34"/>
      <c r="L127" s="56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11" customFormat="1" ht="29.28" customHeight="1">
      <c r="A128" s="160"/>
      <c r="B128" s="161"/>
      <c r="C128" s="162" t="s">
        <v>151</v>
      </c>
      <c r="D128" s="163" t="s">
        <v>59</v>
      </c>
      <c r="E128" s="163" t="s">
        <v>55</v>
      </c>
      <c r="F128" s="163" t="s">
        <v>56</v>
      </c>
      <c r="G128" s="163" t="s">
        <v>152</v>
      </c>
      <c r="H128" s="163" t="s">
        <v>153</v>
      </c>
      <c r="I128" s="163" t="s">
        <v>154</v>
      </c>
      <c r="J128" s="164" t="s">
        <v>126</v>
      </c>
      <c r="K128" s="165" t="s">
        <v>155</v>
      </c>
      <c r="L128" s="166"/>
      <c r="M128" s="87" t="s">
        <v>1</v>
      </c>
      <c r="N128" s="88" t="s">
        <v>38</v>
      </c>
      <c r="O128" s="88" t="s">
        <v>156</v>
      </c>
      <c r="P128" s="88" t="s">
        <v>157</v>
      </c>
      <c r="Q128" s="88" t="s">
        <v>158</v>
      </c>
      <c r="R128" s="88" t="s">
        <v>159</v>
      </c>
      <c r="S128" s="88" t="s">
        <v>160</v>
      </c>
      <c r="T128" s="89" t="s">
        <v>161</v>
      </c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</row>
    <row r="129" s="2" customFormat="1" ht="22.8" customHeight="1">
      <c r="A129" s="34"/>
      <c r="B129" s="35"/>
      <c r="C129" s="94" t="s">
        <v>127</v>
      </c>
      <c r="D129" s="34"/>
      <c r="E129" s="34"/>
      <c r="F129" s="34"/>
      <c r="G129" s="34"/>
      <c r="H129" s="34"/>
      <c r="I129" s="34"/>
      <c r="J129" s="167">
        <f>BK129</f>
        <v>0</v>
      </c>
      <c r="K129" s="34"/>
      <c r="L129" s="35"/>
      <c r="M129" s="90"/>
      <c r="N129" s="74"/>
      <c r="O129" s="91"/>
      <c r="P129" s="168">
        <f>P130+P133+P144+P146+P168</f>
        <v>0</v>
      </c>
      <c r="Q129" s="91"/>
      <c r="R129" s="168">
        <f>R130+R133+R144+R146+R168</f>
        <v>0</v>
      </c>
      <c r="S129" s="91"/>
      <c r="T129" s="169">
        <f>T130+T133+T144+T146+T168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5" t="s">
        <v>73</v>
      </c>
      <c r="AU129" s="15" t="s">
        <v>128</v>
      </c>
      <c r="BK129" s="170">
        <f>BK130+BK133+BK144+BK146+BK168</f>
        <v>0</v>
      </c>
    </row>
    <row r="130" s="12" customFormat="1" ht="25.92" customHeight="1">
      <c r="A130" s="12"/>
      <c r="B130" s="171"/>
      <c r="C130" s="12"/>
      <c r="D130" s="172" t="s">
        <v>73</v>
      </c>
      <c r="E130" s="173" t="s">
        <v>87</v>
      </c>
      <c r="F130" s="173" t="s">
        <v>209</v>
      </c>
      <c r="G130" s="12"/>
      <c r="H130" s="12"/>
      <c r="I130" s="174"/>
      <c r="J130" s="175">
        <f>BK130</f>
        <v>0</v>
      </c>
      <c r="K130" s="12"/>
      <c r="L130" s="171"/>
      <c r="M130" s="176"/>
      <c r="N130" s="177"/>
      <c r="O130" s="177"/>
      <c r="P130" s="178">
        <f>SUM(P131:P132)</f>
        <v>0</v>
      </c>
      <c r="Q130" s="177"/>
      <c r="R130" s="178">
        <f>SUM(R131:R132)</f>
        <v>0</v>
      </c>
      <c r="S130" s="177"/>
      <c r="T130" s="179">
        <f>SUM(T131:T132)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72" t="s">
        <v>81</v>
      </c>
      <c r="AT130" s="180" t="s">
        <v>73</v>
      </c>
      <c r="AU130" s="180" t="s">
        <v>74</v>
      </c>
      <c r="AY130" s="172" t="s">
        <v>164</v>
      </c>
      <c r="BK130" s="181">
        <f>SUM(BK131:BK132)</f>
        <v>0</v>
      </c>
    </row>
    <row r="131" s="2" customFormat="1" ht="37.8" customHeight="1">
      <c r="A131" s="34"/>
      <c r="B131" s="184"/>
      <c r="C131" s="185" t="s">
        <v>688</v>
      </c>
      <c r="D131" s="185" t="s">
        <v>166</v>
      </c>
      <c r="E131" s="186" t="s">
        <v>1316</v>
      </c>
      <c r="F131" s="187" t="s">
        <v>1317</v>
      </c>
      <c r="G131" s="188" t="s">
        <v>307</v>
      </c>
      <c r="H131" s="189">
        <v>1</v>
      </c>
      <c r="I131" s="190"/>
      <c r="J131" s="191">
        <f>ROUND(I131*H131,2)</f>
        <v>0</v>
      </c>
      <c r="K131" s="192"/>
      <c r="L131" s="35"/>
      <c r="M131" s="193" t="s">
        <v>1</v>
      </c>
      <c r="N131" s="194" t="s">
        <v>40</v>
      </c>
      <c r="O131" s="78"/>
      <c r="P131" s="195">
        <f>O131*H131</f>
        <v>0</v>
      </c>
      <c r="Q131" s="195">
        <v>0</v>
      </c>
      <c r="R131" s="195">
        <f>Q131*H131</f>
        <v>0</v>
      </c>
      <c r="S131" s="195">
        <v>0</v>
      </c>
      <c r="T131" s="196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7" t="s">
        <v>170</v>
      </c>
      <c r="AT131" s="197" t="s">
        <v>166</v>
      </c>
      <c r="AU131" s="197" t="s">
        <v>81</v>
      </c>
      <c r="AY131" s="15" t="s">
        <v>164</v>
      </c>
      <c r="BE131" s="198">
        <f>IF(N131="základná",J131,0)</f>
        <v>0</v>
      </c>
      <c r="BF131" s="198">
        <f>IF(N131="znížená",J131,0)</f>
        <v>0</v>
      </c>
      <c r="BG131" s="198">
        <f>IF(N131="zákl. prenesená",J131,0)</f>
        <v>0</v>
      </c>
      <c r="BH131" s="198">
        <f>IF(N131="zníž. prenesená",J131,0)</f>
        <v>0</v>
      </c>
      <c r="BI131" s="198">
        <f>IF(N131="nulová",J131,0)</f>
        <v>0</v>
      </c>
      <c r="BJ131" s="15" t="s">
        <v>87</v>
      </c>
      <c r="BK131" s="198">
        <f>ROUND(I131*H131,2)</f>
        <v>0</v>
      </c>
      <c r="BL131" s="15" t="s">
        <v>170</v>
      </c>
      <c r="BM131" s="197" t="s">
        <v>1318</v>
      </c>
    </row>
    <row r="132" s="2" customFormat="1" ht="37.8" customHeight="1">
      <c r="A132" s="34"/>
      <c r="B132" s="184"/>
      <c r="C132" s="185" t="s">
        <v>692</v>
      </c>
      <c r="D132" s="185" t="s">
        <v>166</v>
      </c>
      <c r="E132" s="186" t="s">
        <v>1319</v>
      </c>
      <c r="F132" s="187" t="s">
        <v>1320</v>
      </c>
      <c r="G132" s="188" t="s">
        <v>307</v>
      </c>
      <c r="H132" s="189">
        <v>1</v>
      </c>
      <c r="I132" s="190"/>
      <c r="J132" s="191">
        <f>ROUND(I132*H132,2)</f>
        <v>0</v>
      </c>
      <c r="K132" s="192"/>
      <c r="L132" s="35"/>
      <c r="M132" s="193" t="s">
        <v>1</v>
      </c>
      <c r="N132" s="194" t="s">
        <v>40</v>
      </c>
      <c r="O132" s="78"/>
      <c r="P132" s="195">
        <f>O132*H132</f>
        <v>0</v>
      </c>
      <c r="Q132" s="195">
        <v>0</v>
      </c>
      <c r="R132" s="195">
        <f>Q132*H132</f>
        <v>0</v>
      </c>
      <c r="S132" s="195">
        <v>0</v>
      </c>
      <c r="T132" s="196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7" t="s">
        <v>170</v>
      </c>
      <c r="AT132" s="197" t="s">
        <v>166</v>
      </c>
      <c r="AU132" s="197" t="s">
        <v>81</v>
      </c>
      <c r="AY132" s="15" t="s">
        <v>164</v>
      </c>
      <c r="BE132" s="198">
        <f>IF(N132="základná",J132,0)</f>
        <v>0</v>
      </c>
      <c r="BF132" s="198">
        <f>IF(N132="znížená",J132,0)</f>
        <v>0</v>
      </c>
      <c r="BG132" s="198">
        <f>IF(N132="zákl. prenesená",J132,0)</f>
        <v>0</v>
      </c>
      <c r="BH132" s="198">
        <f>IF(N132="zníž. prenesená",J132,0)</f>
        <v>0</v>
      </c>
      <c r="BI132" s="198">
        <f>IF(N132="nulová",J132,0)</f>
        <v>0</v>
      </c>
      <c r="BJ132" s="15" t="s">
        <v>87</v>
      </c>
      <c r="BK132" s="198">
        <f>ROUND(I132*H132,2)</f>
        <v>0</v>
      </c>
      <c r="BL132" s="15" t="s">
        <v>170</v>
      </c>
      <c r="BM132" s="197" t="s">
        <v>1321</v>
      </c>
    </row>
    <row r="133" s="12" customFormat="1" ht="25.92" customHeight="1">
      <c r="A133" s="12"/>
      <c r="B133" s="171"/>
      <c r="C133" s="12"/>
      <c r="D133" s="172" t="s">
        <v>73</v>
      </c>
      <c r="E133" s="173" t="s">
        <v>162</v>
      </c>
      <c r="F133" s="173" t="s">
        <v>163</v>
      </c>
      <c r="G133" s="12"/>
      <c r="H133" s="12"/>
      <c r="I133" s="174"/>
      <c r="J133" s="175">
        <f>BK133</f>
        <v>0</v>
      </c>
      <c r="K133" s="12"/>
      <c r="L133" s="171"/>
      <c r="M133" s="176"/>
      <c r="N133" s="177"/>
      <c r="O133" s="177"/>
      <c r="P133" s="178">
        <f>P134+P140</f>
        <v>0</v>
      </c>
      <c r="Q133" s="177"/>
      <c r="R133" s="178">
        <f>R134+R140</f>
        <v>0</v>
      </c>
      <c r="S133" s="177"/>
      <c r="T133" s="179">
        <f>T134+T140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72" t="s">
        <v>81</v>
      </c>
      <c r="AT133" s="180" t="s">
        <v>73</v>
      </c>
      <c r="AU133" s="180" t="s">
        <v>74</v>
      </c>
      <c r="AY133" s="172" t="s">
        <v>164</v>
      </c>
      <c r="BK133" s="181">
        <f>BK134+BK140</f>
        <v>0</v>
      </c>
    </row>
    <row r="134" s="12" customFormat="1" ht="22.8" customHeight="1">
      <c r="A134" s="12"/>
      <c r="B134" s="171"/>
      <c r="C134" s="12"/>
      <c r="D134" s="172" t="s">
        <v>73</v>
      </c>
      <c r="E134" s="182" t="s">
        <v>81</v>
      </c>
      <c r="F134" s="182" t="s">
        <v>165</v>
      </c>
      <c r="G134" s="12"/>
      <c r="H134" s="12"/>
      <c r="I134" s="174"/>
      <c r="J134" s="183">
        <f>BK134</f>
        <v>0</v>
      </c>
      <c r="K134" s="12"/>
      <c r="L134" s="171"/>
      <c r="M134" s="176"/>
      <c r="N134" s="177"/>
      <c r="O134" s="177"/>
      <c r="P134" s="178">
        <f>SUM(P135:P139)</f>
        <v>0</v>
      </c>
      <c r="Q134" s="177"/>
      <c r="R134" s="178">
        <f>SUM(R135:R139)</f>
        <v>0</v>
      </c>
      <c r="S134" s="177"/>
      <c r="T134" s="179">
        <f>SUM(T135:T139)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72" t="s">
        <v>81</v>
      </c>
      <c r="AT134" s="180" t="s">
        <v>73</v>
      </c>
      <c r="AU134" s="180" t="s">
        <v>81</v>
      </c>
      <c r="AY134" s="172" t="s">
        <v>164</v>
      </c>
      <c r="BK134" s="181">
        <f>SUM(BK135:BK139)</f>
        <v>0</v>
      </c>
    </row>
    <row r="135" s="2" customFormat="1" ht="24.15" customHeight="1">
      <c r="A135" s="34"/>
      <c r="B135" s="184"/>
      <c r="C135" s="185" t="s">
        <v>81</v>
      </c>
      <c r="D135" s="185" t="s">
        <v>166</v>
      </c>
      <c r="E135" s="186" t="s">
        <v>1322</v>
      </c>
      <c r="F135" s="187" t="s">
        <v>1323</v>
      </c>
      <c r="G135" s="188" t="s">
        <v>169</v>
      </c>
      <c r="H135" s="189">
        <v>6.3600000000000003</v>
      </c>
      <c r="I135" s="190"/>
      <c r="J135" s="191">
        <f>ROUND(I135*H135,2)</f>
        <v>0</v>
      </c>
      <c r="K135" s="192"/>
      <c r="L135" s="35"/>
      <c r="M135" s="193" t="s">
        <v>1</v>
      </c>
      <c r="N135" s="194" t="s">
        <v>40</v>
      </c>
      <c r="O135" s="78"/>
      <c r="P135" s="195">
        <f>O135*H135</f>
        <v>0</v>
      </c>
      <c r="Q135" s="195">
        <v>0</v>
      </c>
      <c r="R135" s="195">
        <f>Q135*H135</f>
        <v>0</v>
      </c>
      <c r="S135" s="195">
        <v>0</v>
      </c>
      <c r="T135" s="19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7" t="s">
        <v>170</v>
      </c>
      <c r="AT135" s="197" t="s">
        <v>166</v>
      </c>
      <c r="AU135" s="197" t="s">
        <v>87</v>
      </c>
      <c r="AY135" s="15" t="s">
        <v>164</v>
      </c>
      <c r="BE135" s="198">
        <f>IF(N135="základná",J135,0)</f>
        <v>0</v>
      </c>
      <c r="BF135" s="198">
        <f>IF(N135="znížená",J135,0)</f>
        <v>0</v>
      </c>
      <c r="BG135" s="198">
        <f>IF(N135="zákl. prenesená",J135,0)</f>
        <v>0</v>
      </c>
      <c r="BH135" s="198">
        <f>IF(N135="zníž. prenesená",J135,0)</f>
        <v>0</v>
      </c>
      <c r="BI135" s="198">
        <f>IF(N135="nulová",J135,0)</f>
        <v>0</v>
      </c>
      <c r="BJ135" s="15" t="s">
        <v>87</v>
      </c>
      <c r="BK135" s="198">
        <f>ROUND(I135*H135,2)</f>
        <v>0</v>
      </c>
      <c r="BL135" s="15" t="s">
        <v>170</v>
      </c>
      <c r="BM135" s="197" t="s">
        <v>1324</v>
      </c>
    </row>
    <row r="136" s="2" customFormat="1" ht="21.75" customHeight="1">
      <c r="A136" s="34"/>
      <c r="B136" s="184"/>
      <c r="C136" s="185" t="s">
        <v>322</v>
      </c>
      <c r="D136" s="185" t="s">
        <v>166</v>
      </c>
      <c r="E136" s="186" t="s">
        <v>1325</v>
      </c>
      <c r="F136" s="187" t="s">
        <v>1326</v>
      </c>
      <c r="G136" s="188" t="s">
        <v>169</v>
      </c>
      <c r="H136" s="189">
        <v>6.3600000000000003</v>
      </c>
      <c r="I136" s="190"/>
      <c r="J136" s="191">
        <f>ROUND(I136*H136,2)</f>
        <v>0</v>
      </c>
      <c r="K136" s="192"/>
      <c r="L136" s="35"/>
      <c r="M136" s="193" t="s">
        <v>1</v>
      </c>
      <c r="N136" s="194" t="s">
        <v>40</v>
      </c>
      <c r="O136" s="78"/>
      <c r="P136" s="195">
        <f>O136*H136</f>
        <v>0</v>
      </c>
      <c r="Q136" s="195">
        <v>0</v>
      </c>
      <c r="R136" s="195">
        <f>Q136*H136</f>
        <v>0</v>
      </c>
      <c r="S136" s="195">
        <v>0</v>
      </c>
      <c r="T136" s="19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7" t="s">
        <v>170</v>
      </c>
      <c r="AT136" s="197" t="s">
        <v>166</v>
      </c>
      <c r="AU136" s="197" t="s">
        <v>87</v>
      </c>
      <c r="AY136" s="15" t="s">
        <v>164</v>
      </c>
      <c r="BE136" s="198">
        <f>IF(N136="základná",J136,0)</f>
        <v>0</v>
      </c>
      <c r="BF136" s="198">
        <f>IF(N136="znížená",J136,0)</f>
        <v>0</v>
      </c>
      <c r="BG136" s="198">
        <f>IF(N136="zákl. prenesená",J136,0)</f>
        <v>0</v>
      </c>
      <c r="BH136" s="198">
        <f>IF(N136="zníž. prenesená",J136,0)</f>
        <v>0</v>
      </c>
      <c r="BI136" s="198">
        <f>IF(N136="nulová",J136,0)</f>
        <v>0</v>
      </c>
      <c r="BJ136" s="15" t="s">
        <v>87</v>
      </c>
      <c r="BK136" s="198">
        <f>ROUND(I136*H136,2)</f>
        <v>0</v>
      </c>
      <c r="BL136" s="15" t="s">
        <v>170</v>
      </c>
      <c r="BM136" s="197" t="s">
        <v>1327</v>
      </c>
    </row>
    <row r="137" s="2" customFormat="1" ht="33" customHeight="1">
      <c r="A137" s="34"/>
      <c r="B137" s="184"/>
      <c r="C137" s="185" t="s">
        <v>175</v>
      </c>
      <c r="D137" s="185" t="s">
        <v>166</v>
      </c>
      <c r="E137" s="186" t="s">
        <v>1328</v>
      </c>
      <c r="F137" s="187" t="s">
        <v>1329</v>
      </c>
      <c r="G137" s="188" t="s">
        <v>169</v>
      </c>
      <c r="H137" s="189">
        <v>2.6499999999999999</v>
      </c>
      <c r="I137" s="190"/>
      <c r="J137" s="191">
        <f>ROUND(I137*H137,2)</f>
        <v>0</v>
      </c>
      <c r="K137" s="192"/>
      <c r="L137" s="35"/>
      <c r="M137" s="193" t="s">
        <v>1</v>
      </c>
      <c r="N137" s="194" t="s">
        <v>40</v>
      </c>
      <c r="O137" s="78"/>
      <c r="P137" s="195">
        <f>O137*H137</f>
        <v>0</v>
      </c>
      <c r="Q137" s="195">
        <v>0</v>
      </c>
      <c r="R137" s="195">
        <f>Q137*H137</f>
        <v>0</v>
      </c>
      <c r="S137" s="195">
        <v>0</v>
      </c>
      <c r="T137" s="19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7" t="s">
        <v>170</v>
      </c>
      <c r="AT137" s="197" t="s">
        <v>166</v>
      </c>
      <c r="AU137" s="197" t="s">
        <v>87</v>
      </c>
      <c r="AY137" s="15" t="s">
        <v>164</v>
      </c>
      <c r="BE137" s="198">
        <f>IF(N137="základná",J137,0)</f>
        <v>0</v>
      </c>
      <c r="BF137" s="198">
        <f>IF(N137="znížená",J137,0)</f>
        <v>0</v>
      </c>
      <c r="BG137" s="198">
        <f>IF(N137="zákl. prenesená",J137,0)</f>
        <v>0</v>
      </c>
      <c r="BH137" s="198">
        <f>IF(N137="zníž. prenesená",J137,0)</f>
        <v>0</v>
      </c>
      <c r="BI137" s="198">
        <f>IF(N137="nulová",J137,0)</f>
        <v>0</v>
      </c>
      <c r="BJ137" s="15" t="s">
        <v>87</v>
      </c>
      <c r="BK137" s="198">
        <f>ROUND(I137*H137,2)</f>
        <v>0</v>
      </c>
      <c r="BL137" s="15" t="s">
        <v>170</v>
      </c>
      <c r="BM137" s="197" t="s">
        <v>1330</v>
      </c>
    </row>
    <row r="138" s="2" customFormat="1" ht="24.15" customHeight="1">
      <c r="A138" s="34"/>
      <c r="B138" s="184"/>
      <c r="C138" s="185" t="s">
        <v>170</v>
      </c>
      <c r="D138" s="185" t="s">
        <v>166</v>
      </c>
      <c r="E138" s="186" t="s">
        <v>1331</v>
      </c>
      <c r="F138" s="187" t="s">
        <v>1332</v>
      </c>
      <c r="G138" s="188" t="s">
        <v>169</v>
      </c>
      <c r="H138" s="189">
        <v>3.71</v>
      </c>
      <c r="I138" s="190"/>
      <c r="J138" s="191">
        <f>ROUND(I138*H138,2)</f>
        <v>0</v>
      </c>
      <c r="K138" s="192"/>
      <c r="L138" s="35"/>
      <c r="M138" s="193" t="s">
        <v>1</v>
      </c>
      <c r="N138" s="194" t="s">
        <v>40</v>
      </c>
      <c r="O138" s="78"/>
      <c r="P138" s="195">
        <f>O138*H138</f>
        <v>0</v>
      </c>
      <c r="Q138" s="195">
        <v>0</v>
      </c>
      <c r="R138" s="195">
        <f>Q138*H138</f>
        <v>0</v>
      </c>
      <c r="S138" s="195">
        <v>0</v>
      </c>
      <c r="T138" s="19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7" t="s">
        <v>170</v>
      </c>
      <c r="AT138" s="197" t="s">
        <v>166</v>
      </c>
      <c r="AU138" s="197" t="s">
        <v>87</v>
      </c>
      <c r="AY138" s="15" t="s">
        <v>164</v>
      </c>
      <c r="BE138" s="198">
        <f>IF(N138="základná",J138,0)</f>
        <v>0</v>
      </c>
      <c r="BF138" s="198">
        <f>IF(N138="znížená",J138,0)</f>
        <v>0</v>
      </c>
      <c r="BG138" s="198">
        <f>IF(N138="zákl. prenesená",J138,0)</f>
        <v>0</v>
      </c>
      <c r="BH138" s="198">
        <f>IF(N138="zníž. prenesená",J138,0)</f>
        <v>0</v>
      </c>
      <c r="BI138" s="198">
        <f>IF(N138="nulová",J138,0)</f>
        <v>0</v>
      </c>
      <c r="BJ138" s="15" t="s">
        <v>87</v>
      </c>
      <c r="BK138" s="198">
        <f>ROUND(I138*H138,2)</f>
        <v>0</v>
      </c>
      <c r="BL138" s="15" t="s">
        <v>170</v>
      </c>
      <c r="BM138" s="197" t="s">
        <v>1333</v>
      </c>
    </row>
    <row r="139" s="2" customFormat="1" ht="24.15" customHeight="1">
      <c r="A139" s="34"/>
      <c r="B139" s="184"/>
      <c r="C139" s="185" t="s">
        <v>182</v>
      </c>
      <c r="D139" s="185" t="s">
        <v>166</v>
      </c>
      <c r="E139" s="186" t="s">
        <v>1334</v>
      </c>
      <c r="F139" s="187" t="s">
        <v>1335</v>
      </c>
      <c r="G139" s="188" t="s">
        <v>169</v>
      </c>
      <c r="H139" s="189">
        <v>1.5900000000000001</v>
      </c>
      <c r="I139" s="190"/>
      <c r="J139" s="191">
        <f>ROUND(I139*H139,2)</f>
        <v>0</v>
      </c>
      <c r="K139" s="192"/>
      <c r="L139" s="35"/>
      <c r="M139" s="193" t="s">
        <v>1</v>
      </c>
      <c r="N139" s="194" t="s">
        <v>40</v>
      </c>
      <c r="O139" s="78"/>
      <c r="P139" s="195">
        <f>O139*H139</f>
        <v>0</v>
      </c>
      <c r="Q139" s="195">
        <v>0</v>
      </c>
      <c r="R139" s="195">
        <f>Q139*H139</f>
        <v>0</v>
      </c>
      <c r="S139" s="195">
        <v>0</v>
      </c>
      <c r="T139" s="19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170</v>
      </c>
      <c r="AT139" s="197" t="s">
        <v>166</v>
      </c>
      <c r="AU139" s="197" t="s">
        <v>87</v>
      </c>
      <c r="AY139" s="15" t="s">
        <v>164</v>
      </c>
      <c r="BE139" s="198">
        <f>IF(N139="základná",J139,0)</f>
        <v>0</v>
      </c>
      <c r="BF139" s="198">
        <f>IF(N139="znížená",J139,0)</f>
        <v>0</v>
      </c>
      <c r="BG139" s="198">
        <f>IF(N139="zákl. prenesená",J139,0)</f>
        <v>0</v>
      </c>
      <c r="BH139" s="198">
        <f>IF(N139="zníž. prenesená",J139,0)</f>
        <v>0</v>
      </c>
      <c r="BI139" s="198">
        <f>IF(N139="nulová",J139,0)</f>
        <v>0</v>
      </c>
      <c r="BJ139" s="15" t="s">
        <v>87</v>
      </c>
      <c r="BK139" s="198">
        <f>ROUND(I139*H139,2)</f>
        <v>0</v>
      </c>
      <c r="BL139" s="15" t="s">
        <v>170</v>
      </c>
      <c r="BM139" s="197" t="s">
        <v>1336</v>
      </c>
    </row>
    <row r="140" s="12" customFormat="1" ht="22.8" customHeight="1">
      <c r="A140" s="12"/>
      <c r="B140" s="171"/>
      <c r="C140" s="12"/>
      <c r="D140" s="172" t="s">
        <v>73</v>
      </c>
      <c r="E140" s="182" t="s">
        <v>194</v>
      </c>
      <c r="F140" s="182" t="s">
        <v>1337</v>
      </c>
      <c r="G140" s="12"/>
      <c r="H140" s="12"/>
      <c r="I140" s="174"/>
      <c r="J140" s="183">
        <f>BK140</f>
        <v>0</v>
      </c>
      <c r="K140" s="12"/>
      <c r="L140" s="171"/>
      <c r="M140" s="176"/>
      <c r="N140" s="177"/>
      <c r="O140" s="177"/>
      <c r="P140" s="178">
        <f>SUM(P141:P143)</f>
        <v>0</v>
      </c>
      <c r="Q140" s="177"/>
      <c r="R140" s="178">
        <f>SUM(R141:R143)</f>
        <v>0</v>
      </c>
      <c r="S140" s="177"/>
      <c r="T140" s="179">
        <f>SUM(T141:T143)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72" t="s">
        <v>81</v>
      </c>
      <c r="AT140" s="180" t="s">
        <v>73</v>
      </c>
      <c r="AU140" s="180" t="s">
        <v>81</v>
      </c>
      <c r="AY140" s="172" t="s">
        <v>164</v>
      </c>
      <c r="BK140" s="181">
        <f>SUM(BK141:BK143)</f>
        <v>0</v>
      </c>
    </row>
    <row r="141" s="2" customFormat="1" ht="33" customHeight="1">
      <c r="A141" s="34"/>
      <c r="B141" s="184"/>
      <c r="C141" s="185" t="s">
        <v>706</v>
      </c>
      <c r="D141" s="185" t="s">
        <v>166</v>
      </c>
      <c r="E141" s="186" t="s">
        <v>1338</v>
      </c>
      <c r="F141" s="187" t="s">
        <v>1339</v>
      </c>
      <c r="G141" s="188" t="s">
        <v>298</v>
      </c>
      <c r="H141" s="189">
        <v>8</v>
      </c>
      <c r="I141" s="190"/>
      <c r="J141" s="191">
        <f>ROUND(I141*H141,2)</f>
        <v>0</v>
      </c>
      <c r="K141" s="192"/>
      <c r="L141" s="35"/>
      <c r="M141" s="193" t="s">
        <v>1</v>
      </c>
      <c r="N141" s="194" t="s">
        <v>40</v>
      </c>
      <c r="O141" s="78"/>
      <c r="P141" s="195">
        <f>O141*H141</f>
        <v>0</v>
      </c>
      <c r="Q141" s="195">
        <v>0</v>
      </c>
      <c r="R141" s="195">
        <f>Q141*H141</f>
        <v>0</v>
      </c>
      <c r="S141" s="195">
        <v>0</v>
      </c>
      <c r="T141" s="19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7" t="s">
        <v>170</v>
      </c>
      <c r="AT141" s="197" t="s">
        <v>166</v>
      </c>
      <c r="AU141" s="197" t="s">
        <v>87</v>
      </c>
      <c r="AY141" s="15" t="s">
        <v>164</v>
      </c>
      <c r="BE141" s="198">
        <f>IF(N141="základná",J141,0)</f>
        <v>0</v>
      </c>
      <c r="BF141" s="198">
        <f>IF(N141="znížená",J141,0)</f>
        <v>0</v>
      </c>
      <c r="BG141" s="198">
        <f>IF(N141="zákl. prenesená",J141,0)</f>
        <v>0</v>
      </c>
      <c r="BH141" s="198">
        <f>IF(N141="zníž. prenesená",J141,0)</f>
        <v>0</v>
      </c>
      <c r="BI141" s="198">
        <f>IF(N141="nulová",J141,0)</f>
        <v>0</v>
      </c>
      <c r="BJ141" s="15" t="s">
        <v>87</v>
      </c>
      <c r="BK141" s="198">
        <f>ROUND(I141*H141,2)</f>
        <v>0</v>
      </c>
      <c r="BL141" s="15" t="s">
        <v>170</v>
      </c>
      <c r="BM141" s="197" t="s">
        <v>1340</v>
      </c>
    </row>
    <row r="142" s="2" customFormat="1" ht="24.15" customHeight="1">
      <c r="A142" s="34"/>
      <c r="B142" s="184"/>
      <c r="C142" s="199" t="s">
        <v>710</v>
      </c>
      <c r="D142" s="199" t="s">
        <v>199</v>
      </c>
      <c r="E142" s="200" t="s">
        <v>1341</v>
      </c>
      <c r="F142" s="201" t="s">
        <v>1342</v>
      </c>
      <c r="G142" s="202" t="s">
        <v>298</v>
      </c>
      <c r="H142" s="203">
        <v>8</v>
      </c>
      <c r="I142" s="204"/>
      <c r="J142" s="205">
        <f>ROUND(I142*H142,2)</f>
        <v>0</v>
      </c>
      <c r="K142" s="206"/>
      <c r="L142" s="207"/>
      <c r="M142" s="208" t="s">
        <v>1</v>
      </c>
      <c r="N142" s="209" t="s">
        <v>40</v>
      </c>
      <c r="O142" s="78"/>
      <c r="P142" s="195">
        <f>O142*H142</f>
        <v>0</v>
      </c>
      <c r="Q142" s="195">
        <v>0</v>
      </c>
      <c r="R142" s="195">
        <f>Q142*H142</f>
        <v>0</v>
      </c>
      <c r="S142" s="195">
        <v>0</v>
      </c>
      <c r="T142" s="19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7" t="s">
        <v>194</v>
      </c>
      <c r="AT142" s="197" t="s">
        <v>199</v>
      </c>
      <c r="AU142" s="197" t="s">
        <v>87</v>
      </c>
      <c r="AY142" s="15" t="s">
        <v>164</v>
      </c>
      <c r="BE142" s="198">
        <f>IF(N142="základná",J142,0)</f>
        <v>0</v>
      </c>
      <c r="BF142" s="198">
        <f>IF(N142="znížená",J142,0)</f>
        <v>0</v>
      </c>
      <c r="BG142" s="198">
        <f>IF(N142="zákl. prenesená",J142,0)</f>
        <v>0</v>
      </c>
      <c r="BH142" s="198">
        <f>IF(N142="zníž. prenesená",J142,0)</f>
        <v>0</v>
      </c>
      <c r="BI142" s="198">
        <f>IF(N142="nulová",J142,0)</f>
        <v>0</v>
      </c>
      <c r="BJ142" s="15" t="s">
        <v>87</v>
      </c>
      <c r="BK142" s="198">
        <f>ROUND(I142*H142,2)</f>
        <v>0</v>
      </c>
      <c r="BL142" s="15" t="s">
        <v>170</v>
      </c>
      <c r="BM142" s="197" t="s">
        <v>1343</v>
      </c>
    </row>
    <row r="143" s="2" customFormat="1" ht="24.15" customHeight="1">
      <c r="A143" s="34"/>
      <c r="B143" s="184"/>
      <c r="C143" s="199" t="s">
        <v>712</v>
      </c>
      <c r="D143" s="199" t="s">
        <v>199</v>
      </c>
      <c r="E143" s="200" t="s">
        <v>1344</v>
      </c>
      <c r="F143" s="201" t="s">
        <v>1345</v>
      </c>
      <c r="G143" s="202" t="s">
        <v>307</v>
      </c>
      <c r="H143" s="203">
        <v>1</v>
      </c>
      <c r="I143" s="204"/>
      <c r="J143" s="205">
        <f>ROUND(I143*H143,2)</f>
        <v>0</v>
      </c>
      <c r="K143" s="206"/>
      <c r="L143" s="207"/>
      <c r="M143" s="208" t="s">
        <v>1</v>
      </c>
      <c r="N143" s="209" t="s">
        <v>40</v>
      </c>
      <c r="O143" s="78"/>
      <c r="P143" s="195">
        <f>O143*H143</f>
        <v>0</v>
      </c>
      <c r="Q143" s="195">
        <v>0</v>
      </c>
      <c r="R143" s="195">
        <f>Q143*H143</f>
        <v>0</v>
      </c>
      <c r="S143" s="195">
        <v>0</v>
      </c>
      <c r="T143" s="19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7" t="s">
        <v>194</v>
      </c>
      <c r="AT143" s="197" t="s">
        <v>199</v>
      </c>
      <c r="AU143" s="197" t="s">
        <v>87</v>
      </c>
      <c r="AY143" s="15" t="s">
        <v>164</v>
      </c>
      <c r="BE143" s="198">
        <f>IF(N143="základná",J143,0)</f>
        <v>0</v>
      </c>
      <c r="BF143" s="198">
        <f>IF(N143="znížená",J143,0)</f>
        <v>0</v>
      </c>
      <c r="BG143" s="198">
        <f>IF(N143="zákl. prenesená",J143,0)</f>
        <v>0</v>
      </c>
      <c r="BH143" s="198">
        <f>IF(N143="zníž. prenesená",J143,0)</f>
        <v>0</v>
      </c>
      <c r="BI143" s="198">
        <f>IF(N143="nulová",J143,0)</f>
        <v>0</v>
      </c>
      <c r="BJ143" s="15" t="s">
        <v>87</v>
      </c>
      <c r="BK143" s="198">
        <f>ROUND(I143*H143,2)</f>
        <v>0</v>
      </c>
      <c r="BL143" s="15" t="s">
        <v>170</v>
      </c>
      <c r="BM143" s="197" t="s">
        <v>1346</v>
      </c>
    </row>
    <row r="144" s="12" customFormat="1" ht="25.92" customHeight="1">
      <c r="A144" s="12"/>
      <c r="B144" s="171"/>
      <c r="C144" s="12"/>
      <c r="D144" s="172" t="s">
        <v>73</v>
      </c>
      <c r="E144" s="173" t="s">
        <v>170</v>
      </c>
      <c r="F144" s="173" t="s">
        <v>1347</v>
      </c>
      <c r="G144" s="12"/>
      <c r="H144" s="12"/>
      <c r="I144" s="174"/>
      <c r="J144" s="175">
        <f>BK144</f>
        <v>0</v>
      </c>
      <c r="K144" s="12"/>
      <c r="L144" s="171"/>
      <c r="M144" s="176"/>
      <c r="N144" s="177"/>
      <c r="O144" s="177"/>
      <c r="P144" s="178">
        <f>P145</f>
        <v>0</v>
      </c>
      <c r="Q144" s="177"/>
      <c r="R144" s="178">
        <f>R145</f>
        <v>0</v>
      </c>
      <c r="S144" s="177"/>
      <c r="T144" s="179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72" t="s">
        <v>81</v>
      </c>
      <c r="AT144" s="180" t="s">
        <v>73</v>
      </c>
      <c r="AU144" s="180" t="s">
        <v>74</v>
      </c>
      <c r="AY144" s="172" t="s">
        <v>164</v>
      </c>
      <c r="BK144" s="181">
        <f>BK145</f>
        <v>0</v>
      </c>
    </row>
    <row r="145" s="2" customFormat="1" ht="37.8" customHeight="1">
      <c r="A145" s="34"/>
      <c r="B145" s="184"/>
      <c r="C145" s="185" t="s">
        <v>342</v>
      </c>
      <c r="D145" s="185" t="s">
        <v>166</v>
      </c>
      <c r="E145" s="186" t="s">
        <v>1348</v>
      </c>
      <c r="F145" s="187" t="s">
        <v>1349</v>
      </c>
      <c r="G145" s="188" t="s">
        <v>169</v>
      </c>
      <c r="H145" s="189">
        <v>1.0600000000000001</v>
      </c>
      <c r="I145" s="190"/>
      <c r="J145" s="191">
        <f>ROUND(I145*H145,2)</f>
        <v>0</v>
      </c>
      <c r="K145" s="192"/>
      <c r="L145" s="35"/>
      <c r="M145" s="193" t="s">
        <v>1</v>
      </c>
      <c r="N145" s="194" t="s">
        <v>40</v>
      </c>
      <c r="O145" s="78"/>
      <c r="P145" s="195">
        <f>O145*H145</f>
        <v>0</v>
      </c>
      <c r="Q145" s="195">
        <v>0</v>
      </c>
      <c r="R145" s="195">
        <f>Q145*H145</f>
        <v>0</v>
      </c>
      <c r="S145" s="195">
        <v>0</v>
      </c>
      <c r="T145" s="19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7" t="s">
        <v>170</v>
      </c>
      <c r="AT145" s="197" t="s">
        <v>166</v>
      </c>
      <c r="AU145" s="197" t="s">
        <v>81</v>
      </c>
      <c r="AY145" s="15" t="s">
        <v>164</v>
      </c>
      <c r="BE145" s="198">
        <f>IF(N145="základná",J145,0)</f>
        <v>0</v>
      </c>
      <c r="BF145" s="198">
        <f>IF(N145="znížená",J145,0)</f>
        <v>0</v>
      </c>
      <c r="BG145" s="198">
        <f>IF(N145="zákl. prenesená",J145,0)</f>
        <v>0</v>
      </c>
      <c r="BH145" s="198">
        <f>IF(N145="zníž. prenesená",J145,0)</f>
        <v>0</v>
      </c>
      <c r="BI145" s="198">
        <f>IF(N145="nulová",J145,0)</f>
        <v>0</v>
      </c>
      <c r="BJ145" s="15" t="s">
        <v>87</v>
      </c>
      <c r="BK145" s="198">
        <f>ROUND(I145*H145,2)</f>
        <v>0</v>
      </c>
      <c r="BL145" s="15" t="s">
        <v>170</v>
      </c>
      <c r="BM145" s="197" t="s">
        <v>1350</v>
      </c>
    </row>
    <row r="146" s="12" customFormat="1" ht="25.92" customHeight="1">
      <c r="A146" s="12"/>
      <c r="B146" s="171"/>
      <c r="C146" s="12"/>
      <c r="D146" s="172" t="s">
        <v>73</v>
      </c>
      <c r="E146" s="173" t="s">
        <v>352</v>
      </c>
      <c r="F146" s="173" t="s">
        <v>353</v>
      </c>
      <c r="G146" s="12"/>
      <c r="H146" s="12"/>
      <c r="I146" s="174"/>
      <c r="J146" s="175">
        <f>BK146</f>
        <v>0</v>
      </c>
      <c r="K146" s="12"/>
      <c r="L146" s="171"/>
      <c r="M146" s="176"/>
      <c r="N146" s="177"/>
      <c r="O146" s="177"/>
      <c r="P146" s="178">
        <f>P147</f>
        <v>0</v>
      </c>
      <c r="Q146" s="177"/>
      <c r="R146" s="178">
        <f>R147</f>
        <v>0</v>
      </c>
      <c r="S146" s="177"/>
      <c r="T146" s="179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72" t="s">
        <v>87</v>
      </c>
      <c r="AT146" s="180" t="s">
        <v>73</v>
      </c>
      <c r="AU146" s="180" t="s">
        <v>74</v>
      </c>
      <c r="AY146" s="172" t="s">
        <v>164</v>
      </c>
      <c r="BK146" s="181">
        <f>BK147</f>
        <v>0</v>
      </c>
    </row>
    <row r="147" s="12" customFormat="1" ht="22.8" customHeight="1">
      <c r="A147" s="12"/>
      <c r="B147" s="171"/>
      <c r="C147" s="12"/>
      <c r="D147" s="172" t="s">
        <v>73</v>
      </c>
      <c r="E147" s="182" t="s">
        <v>814</v>
      </c>
      <c r="F147" s="182" t="s">
        <v>815</v>
      </c>
      <c r="G147" s="12"/>
      <c r="H147" s="12"/>
      <c r="I147" s="174"/>
      <c r="J147" s="183">
        <f>BK147</f>
        <v>0</v>
      </c>
      <c r="K147" s="12"/>
      <c r="L147" s="171"/>
      <c r="M147" s="176"/>
      <c r="N147" s="177"/>
      <c r="O147" s="177"/>
      <c r="P147" s="178">
        <f>SUM(P148:P167)</f>
        <v>0</v>
      </c>
      <c r="Q147" s="177"/>
      <c r="R147" s="178">
        <f>SUM(R148:R167)</f>
        <v>0</v>
      </c>
      <c r="S147" s="177"/>
      <c r="T147" s="179">
        <f>SUM(T148:T167)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72" t="s">
        <v>87</v>
      </c>
      <c r="AT147" s="180" t="s">
        <v>73</v>
      </c>
      <c r="AU147" s="180" t="s">
        <v>81</v>
      </c>
      <c r="AY147" s="172" t="s">
        <v>164</v>
      </c>
      <c r="BK147" s="181">
        <f>SUM(BK148:BK167)</f>
        <v>0</v>
      </c>
    </row>
    <row r="148" s="2" customFormat="1" ht="21.75" customHeight="1">
      <c r="A148" s="34"/>
      <c r="B148" s="184"/>
      <c r="C148" s="185" t="s">
        <v>722</v>
      </c>
      <c r="D148" s="185" t="s">
        <v>166</v>
      </c>
      <c r="E148" s="186" t="s">
        <v>1351</v>
      </c>
      <c r="F148" s="187" t="s">
        <v>1352</v>
      </c>
      <c r="G148" s="188" t="s">
        <v>298</v>
      </c>
      <c r="H148" s="189">
        <v>4</v>
      </c>
      <c r="I148" s="190"/>
      <c r="J148" s="191">
        <f>ROUND(I148*H148,2)</f>
        <v>0</v>
      </c>
      <c r="K148" s="192"/>
      <c r="L148" s="35"/>
      <c r="M148" s="193" t="s">
        <v>1</v>
      </c>
      <c r="N148" s="194" t="s">
        <v>40</v>
      </c>
      <c r="O148" s="78"/>
      <c r="P148" s="195">
        <f>O148*H148</f>
        <v>0</v>
      </c>
      <c r="Q148" s="195">
        <v>0</v>
      </c>
      <c r="R148" s="195">
        <f>Q148*H148</f>
        <v>0</v>
      </c>
      <c r="S148" s="195">
        <v>0</v>
      </c>
      <c r="T148" s="19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7" t="s">
        <v>359</v>
      </c>
      <c r="AT148" s="197" t="s">
        <v>166</v>
      </c>
      <c r="AU148" s="197" t="s">
        <v>87</v>
      </c>
      <c r="AY148" s="15" t="s">
        <v>164</v>
      </c>
      <c r="BE148" s="198">
        <f>IF(N148="základná",J148,0)</f>
        <v>0</v>
      </c>
      <c r="BF148" s="198">
        <f>IF(N148="znížená",J148,0)</f>
        <v>0</v>
      </c>
      <c r="BG148" s="198">
        <f>IF(N148="zákl. prenesená",J148,0)</f>
        <v>0</v>
      </c>
      <c r="BH148" s="198">
        <f>IF(N148="zníž. prenesená",J148,0)</f>
        <v>0</v>
      </c>
      <c r="BI148" s="198">
        <f>IF(N148="nulová",J148,0)</f>
        <v>0</v>
      </c>
      <c r="BJ148" s="15" t="s">
        <v>87</v>
      </c>
      <c r="BK148" s="198">
        <f>ROUND(I148*H148,2)</f>
        <v>0</v>
      </c>
      <c r="BL148" s="15" t="s">
        <v>359</v>
      </c>
      <c r="BM148" s="197" t="s">
        <v>1353</v>
      </c>
    </row>
    <row r="149" s="2" customFormat="1" ht="21.75" customHeight="1">
      <c r="A149" s="34"/>
      <c r="B149" s="184"/>
      <c r="C149" s="185" t="s">
        <v>734</v>
      </c>
      <c r="D149" s="185" t="s">
        <v>166</v>
      </c>
      <c r="E149" s="186" t="s">
        <v>1354</v>
      </c>
      <c r="F149" s="187" t="s">
        <v>1355</v>
      </c>
      <c r="G149" s="188" t="s">
        <v>298</v>
      </c>
      <c r="H149" s="189">
        <v>14.5</v>
      </c>
      <c r="I149" s="190"/>
      <c r="J149" s="191">
        <f>ROUND(I149*H149,2)</f>
        <v>0</v>
      </c>
      <c r="K149" s="192"/>
      <c r="L149" s="35"/>
      <c r="M149" s="193" t="s">
        <v>1</v>
      </c>
      <c r="N149" s="194" t="s">
        <v>40</v>
      </c>
      <c r="O149" s="78"/>
      <c r="P149" s="195">
        <f>O149*H149</f>
        <v>0</v>
      </c>
      <c r="Q149" s="195">
        <v>0</v>
      </c>
      <c r="R149" s="195">
        <f>Q149*H149</f>
        <v>0</v>
      </c>
      <c r="S149" s="195">
        <v>0</v>
      </c>
      <c r="T149" s="19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7" t="s">
        <v>359</v>
      </c>
      <c r="AT149" s="197" t="s">
        <v>166</v>
      </c>
      <c r="AU149" s="197" t="s">
        <v>87</v>
      </c>
      <c r="AY149" s="15" t="s">
        <v>164</v>
      </c>
      <c r="BE149" s="198">
        <f>IF(N149="základná",J149,0)</f>
        <v>0</v>
      </c>
      <c r="BF149" s="198">
        <f>IF(N149="znížená",J149,0)</f>
        <v>0</v>
      </c>
      <c r="BG149" s="198">
        <f>IF(N149="zákl. prenesená",J149,0)</f>
        <v>0</v>
      </c>
      <c r="BH149" s="198">
        <f>IF(N149="zníž. prenesená",J149,0)</f>
        <v>0</v>
      </c>
      <c r="BI149" s="198">
        <f>IF(N149="nulová",J149,0)</f>
        <v>0</v>
      </c>
      <c r="BJ149" s="15" t="s">
        <v>87</v>
      </c>
      <c r="BK149" s="198">
        <f>ROUND(I149*H149,2)</f>
        <v>0</v>
      </c>
      <c r="BL149" s="15" t="s">
        <v>359</v>
      </c>
      <c r="BM149" s="197" t="s">
        <v>1356</v>
      </c>
    </row>
    <row r="150" s="2" customFormat="1" ht="21.75" customHeight="1">
      <c r="A150" s="34"/>
      <c r="B150" s="184"/>
      <c r="C150" s="185" t="s">
        <v>730</v>
      </c>
      <c r="D150" s="185" t="s">
        <v>166</v>
      </c>
      <c r="E150" s="186" t="s">
        <v>1357</v>
      </c>
      <c r="F150" s="187" t="s">
        <v>1358</v>
      </c>
      <c r="G150" s="188" t="s">
        <v>298</v>
      </c>
      <c r="H150" s="189">
        <v>1</v>
      </c>
      <c r="I150" s="190"/>
      <c r="J150" s="191">
        <f>ROUND(I150*H150,2)</f>
        <v>0</v>
      </c>
      <c r="K150" s="192"/>
      <c r="L150" s="35"/>
      <c r="M150" s="193" t="s">
        <v>1</v>
      </c>
      <c r="N150" s="194" t="s">
        <v>40</v>
      </c>
      <c r="O150" s="78"/>
      <c r="P150" s="195">
        <f>O150*H150</f>
        <v>0</v>
      </c>
      <c r="Q150" s="195">
        <v>0</v>
      </c>
      <c r="R150" s="195">
        <f>Q150*H150</f>
        <v>0</v>
      </c>
      <c r="S150" s="195">
        <v>0</v>
      </c>
      <c r="T150" s="19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7" t="s">
        <v>359</v>
      </c>
      <c r="AT150" s="197" t="s">
        <v>166</v>
      </c>
      <c r="AU150" s="197" t="s">
        <v>87</v>
      </c>
      <c r="AY150" s="15" t="s">
        <v>164</v>
      </c>
      <c r="BE150" s="198">
        <f>IF(N150="základná",J150,0)</f>
        <v>0</v>
      </c>
      <c r="BF150" s="198">
        <f>IF(N150="znížená",J150,0)</f>
        <v>0</v>
      </c>
      <c r="BG150" s="198">
        <f>IF(N150="zákl. prenesená",J150,0)</f>
        <v>0</v>
      </c>
      <c r="BH150" s="198">
        <f>IF(N150="zníž. prenesená",J150,0)</f>
        <v>0</v>
      </c>
      <c r="BI150" s="198">
        <f>IF(N150="nulová",J150,0)</f>
        <v>0</v>
      </c>
      <c r="BJ150" s="15" t="s">
        <v>87</v>
      </c>
      <c r="BK150" s="198">
        <f>ROUND(I150*H150,2)</f>
        <v>0</v>
      </c>
      <c r="BL150" s="15" t="s">
        <v>359</v>
      </c>
      <c r="BM150" s="197" t="s">
        <v>1359</v>
      </c>
    </row>
    <row r="151" s="2" customFormat="1" ht="16.5" customHeight="1">
      <c r="A151" s="34"/>
      <c r="B151" s="184"/>
      <c r="C151" s="185" t="s">
        <v>570</v>
      </c>
      <c r="D151" s="185" t="s">
        <v>166</v>
      </c>
      <c r="E151" s="186" t="s">
        <v>1360</v>
      </c>
      <c r="F151" s="187" t="s">
        <v>882</v>
      </c>
      <c r="G151" s="188" t="s">
        <v>307</v>
      </c>
      <c r="H151" s="189">
        <v>4</v>
      </c>
      <c r="I151" s="190"/>
      <c r="J151" s="191">
        <f>ROUND(I151*H151,2)</f>
        <v>0</v>
      </c>
      <c r="K151" s="192"/>
      <c r="L151" s="35"/>
      <c r="M151" s="193" t="s">
        <v>1</v>
      </c>
      <c r="N151" s="194" t="s">
        <v>40</v>
      </c>
      <c r="O151" s="78"/>
      <c r="P151" s="195">
        <f>O151*H151</f>
        <v>0</v>
      </c>
      <c r="Q151" s="195">
        <v>0</v>
      </c>
      <c r="R151" s="195">
        <f>Q151*H151</f>
        <v>0</v>
      </c>
      <c r="S151" s="195">
        <v>0</v>
      </c>
      <c r="T151" s="196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7" t="s">
        <v>359</v>
      </c>
      <c r="AT151" s="197" t="s">
        <v>166</v>
      </c>
      <c r="AU151" s="197" t="s">
        <v>87</v>
      </c>
      <c r="AY151" s="15" t="s">
        <v>164</v>
      </c>
      <c r="BE151" s="198">
        <f>IF(N151="základná",J151,0)</f>
        <v>0</v>
      </c>
      <c r="BF151" s="198">
        <f>IF(N151="znížená",J151,0)</f>
        <v>0</v>
      </c>
      <c r="BG151" s="198">
        <f>IF(N151="zákl. prenesená",J151,0)</f>
        <v>0</v>
      </c>
      <c r="BH151" s="198">
        <f>IF(N151="zníž. prenesená",J151,0)</f>
        <v>0</v>
      </c>
      <c r="BI151" s="198">
        <f>IF(N151="nulová",J151,0)</f>
        <v>0</v>
      </c>
      <c r="BJ151" s="15" t="s">
        <v>87</v>
      </c>
      <c r="BK151" s="198">
        <f>ROUND(I151*H151,2)</f>
        <v>0</v>
      </c>
      <c r="BL151" s="15" t="s">
        <v>359</v>
      </c>
      <c r="BM151" s="197" t="s">
        <v>1361</v>
      </c>
    </row>
    <row r="152" s="2" customFormat="1" ht="24.15" customHeight="1">
      <c r="A152" s="34"/>
      <c r="B152" s="184"/>
      <c r="C152" s="199" t="s">
        <v>738</v>
      </c>
      <c r="D152" s="199" t="s">
        <v>199</v>
      </c>
      <c r="E152" s="200" t="s">
        <v>885</v>
      </c>
      <c r="F152" s="201" t="s">
        <v>886</v>
      </c>
      <c r="G152" s="202" t="s">
        <v>307</v>
      </c>
      <c r="H152" s="203">
        <v>4</v>
      </c>
      <c r="I152" s="204"/>
      <c r="J152" s="205">
        <f>ROUND(I152*H152,2)</f>
        <v>0</v>
      </c>
      <c r="K152" s="206"/>
      <c r="L152" s="207"/>
      <c r="M152" s="208" t="s">
        <v>1</v>
      </c>
      <c r="N152" s="209" t="s">
        <v>40</v>
      </c>
      <c r="O152" s="78"/>
      <c r="P152" s="195">
        <f>O152*H152</f>
        <v>0</v>
      </c>
      <c r="Q152" s="195">
        <v>0</v>
      </c>
      <c r="R152" s="195">
        <f>Q152*H152</f>
        <v>0</v>
      </c>
      <c r="S152" s="195">
        <v>0</v>
      </c>
      <c r="T152" s="19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7" t="s">
        <v>291</v>
      </c>
      <c r="AT152" s="197" t="s">
        <v>199</v>
      </c>
      <c r="AU152" s="197" t="s">
        <v>87</v>
      </c>
      <c r="AY152" s="15" t="s">
        <v>164</v>
      </c>
      <c r="BE152" s="198">
        <f>IF(N152="základná",J152,0)</f>
        <v>0</v>
      </c>
      <c r="BF152" s="198">
        <f>IF(N152="znížená",J152,0)</f>
        <v>0</v>
      </c>
      <c r="BG152" s="198">
        <f>IF(N152="zákl. prenesená",J152,0)</f>
        <v>0</v>
      </c>
      <c r="BH152" s="198">
        <f>IF(N152="zníž. prenesená",J152,0)</f>
        <v>0</v>
      </c>
      <c r="BI152" s="198">
        <f>IF(N152="nulová",J152,0)</f>
        <v>0</v>
      </c>
      <c r="BJ152" s="15" t="s">
        <v>87</v>
      </c>
      <c r="BK152" s="198">
        <f>ROUND(I152*H152,2)</f>
        <v>0</v>
      </c>
      <c r="BL152" s="15" t="s">
        <v>359</v>
      </c>
      <c r="BM152" s="197" t="s">
        <v>1362</v>
      </c>
    </row>
    <row r="153" s="2" customFormat="1" ht="16.5" customHeight="1">
      <c r="A153" s="34"/>
      <c r="B153" s="184"/>
      <c r="C153" s="185" t="s">
        <v>375</v>
      </c>
      <c r="D153" s="185" t="s">
        <v>166</v>
      </c>
      <c r="E153" s="186" t="s">
        <v>1363</v>
      </c>
      <c r="F153" s="187" t="s">
        <v>1364</v>
      </c>
      <c r="G153" s="188" t="s">
        <v>307</v>
      </c>
      <c r="H153" s="189">
        <v>9</v>
      </c>
      <c r="I153" s="190"/>
      <c r="J153" s="191">
        <f>ROUND(I153*H153,2)</f>
        <v>0</v>
      </c>
      <c r="K153" s="192"/>
      <c r="L153" s="35"/>
      <c r="M153" s="193" t="s">
        <v>1</v>
      </c>
      <c r="N153" s="194" t="s">
        <v>40</v>
      </c>
      <c r="O153" s="78"/>
      <c r="P153" s="195">
        <f>O153*H153</f>
        <v>0</v>
      </c>
      <c r="Q153" s="195">
        <v>0</v>
      </c>
      <c r="R153" s="195">
        <f>Q153*H153</f>
        <v>0</v>
      </c>
      <c r="S153" s="195">
        <v>0</v>
      </c>
      <c r="T153" s="196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7" t="s">
        <v>359</v>
      </c>
      <c r="AT153" s="197" t="s">
        <v>166</v>
      </c>
      <c r="AU153" s="197" t="s">
        <v>87</v>
      </c>
      <c r="AY153" s="15" t="s">
        <v>164</v>
      </c>
      <c r="BE153" s="198">
        <f>IF(N153="základná",J153,0)</f>
        <v>0</v>
      </c>
      <c r="BF153" s="198">
        <f>IF(N153="znížená",J153,0)</f>
        <v>0</v>
      </c>
      <c r="BG153" s="198">
        <f>IF(N153="zákl. prenesená",J153,0)</f>
        <v>0</v>
      </c>
      <c r="BH153" s="198">
        <f>IF(N153="zníž. prenesená",J153,0)</f>
        <v>0</v>
      </c>
      <c r="BI153" s="198">
        <f>IF(N153="nulová",J153,0)</f>
        <v>0</v>
      </c>
      <c r="BJ153" s="15" t="s">
        <v>87</v>
      </c>
      <c r="BK153" s="198">
        <f>ROUND(I153*H153,2)</f>
        <v>0</v>
      </c>
      <c r="BL153" s="15" t="s">
        <v>359</v>
      </c>
      <c r="BM153" s="197" t="s">
        <v>1365</v>
      </c>
    </row>
    <row r="154" s="2" customFormat="1" ht="24.15" customHeight="1">
      <c r="A154" s="34"/>
      <c r="B154" s="184"/>
      <c r="C154" s="199" t="s">
        <v>744</v>
      </c>
      <c r="D154" s="199" t="s">
        <v>199</v>
      </c>
      <c r="E154" s="200" t="s">
        <v>1366</v>
      </c>
      <c r="F154" s="201" t="s">
        <v>1367</v>
      </c>
      <c r="G154" s="202" t="s">
        <v>307</v>
      </c>
      <c r="H154" s="203">
        <v>9</v>
      </c>
      <c r="I154" s="204"/>
      <c r="J154" s="205">
        <f>ROUND(I154*H154,2)</f>
        <v>0</v>
      </c>
      <c r="K154" s="206"/>
      <c r="L154" s="207"/>
      <c r="M154" s="208" t="s">
        <v>1</v>
      </c>
      <c r="N154" s="209" t="s">
        <v>40</v>
      </c>
      <c r="O154" s="78"/>
      <c r="P154" s="195">
        <f>O154*H154</f>
        <v>0</v>
      </c>
      <c r="Q154" s="195">
        <v>0</v>
      </c>
      <c r="R154" s="195">
        <f>Q154*H154</f>
        <v>0</v>
      </c>
      <c r="S154" s="195">
        <v>0</v>
      </c>
      <c r="T154" s="196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7" t="s">
        <v>291</v>
      </c>
      <c r="AT154" s="197" t="s">
        <v>199</v>
      </c>
      <c r="AU154" s="197" t="s">
        <v>87</v>
      </c>
      <c r="AY154" s="15" t="s">
        <v>164</v>
      </c>
      <c r="BE154" s="198">
        <f>IF(N154="základná",J154,0)</f>
        <v>0</v>
      </c>
      <c r="BF154" s="198">
        <f>IF(N154="znížená",J154,0)</f>
        <v>0</v>
      </c>
      <c r="BG154" s="198">
        <f>IF(N154="zákl. prenesená",J154,0)</f>
        <v>0</v>
      </c>
      <c r="BH154" s="198">
        <f>IF(N154="zníž. prenesená",J154,0)</f>
        <v>0</v>
      </c>
      <c r="BI154" s="198">
        <f>IF(N154="nulová",J154,0)</f>
        <v>0</v>
      </c>
      <c r="BJ154" s="15" t="s">
        <v>87</v>
      </c>
      <c r="BK154" s="198">
        <f>ROUND(I154*H154,2)</f>
        <v>0</v>
      </c>
      <c r="BL154" s="15" t="s">
        <v>359</v>
      </c>
      <c r="BM154" s="197" t="s">
        <v>1368</v>
      </c>
    </row>
    <row r="155" s="2" customFormat="1" ht="16.5" customHeight="1">
      <c r="A155" s="34"/>
      <c r="B155" s="184"/>
      <c r="C155" s="185" t="s">
        <v>385</v>
      </c>
      <c r="D155" s="185" t="s">
        <v>166</v>
      </c>
      <c r="E155" s="186" t="s">
        <v>1369</v>
      </c>
      <c r="F155" s="187" t="s">
        <v>1370</v>
      </c>
      <c r="G155" s="188" t="s">
        <v>307</v>
      </c>
      <c r="H155" s="189">
        <v>3</v>
      </c>
      <c r="I155" s="190"/>
      <c r="J155" s="191">
        <f>ROUND(I155*H155,2)</f>
        <v>0</v>
      </c>
      <c r="K155" s="192"/>
      <c r="L155" s="35"/>
      <c r="M155" s="193" t="s">
        <v>1</v>
      </c>
      <c r="N155" s="194" t="s">
        <v>40</v>
      </c>
      <c r="O155" s="78"/>
      <c r="P155" s="195">
        <f>O155*H155</f>
        <v>0</v>
      </c>
      <c r="Q155" s="195">
        <v>0</v>
      </c>
      <c r="R155" s="195">
        <f>Q155*H155</f>
        <v>0</v>
      </c>
      <c r="S155" s="195">
        <v>0</v>
      </c>
      <c r="T155" s="196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7" t="s">
        <v>359</v>
      </c>
      <c r="AT155" s="197" t="s">
        <v>166</v>
      </c>
      <c r="AU155" s="197" t="s">
        <v>87</v>
      </c>
      <c r="AY155" s="15" t="s">
        <v>164</v>
      </c>
      <c r="BE155" s="198">
        <f>IF(N155="základná",J155,0)</f>
        <v>0</v>
      </c>
      <c r="BF155" s="198">
        <f>IF(N155="znížená",J155,0)</f>
        <v>0</v>
      </c>
      <c r="BG155" s="198">
        <f>IF(N155="zákl. prenesená",J155,0)</f>
        <v>0</v>
      </c>
      <c r="BH155" s="198">
        <f>IF(N155="zníž. prenesená",J155,0)</f>
        <v>0</v>
      </c>
      <c r="BI155" s="198">
        <f>IF(N155="nulová",J155,0)</f>
        <v>0</v>
      </c>
      <c r="BJ155" s="15" t="s">
        <v>87</v>
      </c>
      <c r="BK155" s="198">
        <f>ROUND(I155*H155,2)</f>
        <v>0</v>
      </c>
      <c r="BL155" s="15" t="s">
        <v>359</v>
      </c>
      <c r="BM155" s="197" t="s">
        <v>1371</v>
      </c>
    </row>
    <row r="156" s="2" customFormat="1" ht="24.15" customHeight="1">
      <c r="A156" s="34"/>
      <c r="B156" s="184"/>
      <c r="C156" s="199" t="s">
        <v>748</v>
      </c>
      <c r="D156" s="199" t="s">
        <v>199</v>
      </c>
      <c r="E156" s="200" t="s">
        <v>1372</v>
      </c>
      <c r="F156" s="201" t="s">
        <v>1373</v>
      </c>
      <c r="G156" s="202" t="s">
        <v>307</v>
      </c>
      <c r="H156" s="203">
        <v>3</v>
      </c>
      <c r="I156" s="204"/>
      <c r="J156" s="205">
        <f>ROUND(I156*H156,2)</f>
        <v>0</v>
      </c>
      <c r="K156" s="206"/>
      <c r="L156" s="207"/>
      <c r="M156" s="208" t="s">
        <v>1</v>
      </c>
      <c r="N156" s="209" t="s">
        <v>40</v>
      </c>
      <c r="O156" s="78"/>
      <c r="P156" s="195">
        <f>O156*H156</f>
        <v>0</v>
      </c>
      <c r="Q156" s="195">
        <v>0</v>
      </c>
      <c r="R156" s="195">
        <f>Q156*H156</f>
        <v>0</v>
      </c>
      <c r="S156" s="195">
        <v>0</v>
      </c>
      <c r="T156" s="19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7" t="s">
        <v>291</v>
      </c>
      <c r="AT156" s="197" t="s">
        <v>199</v>
      </c>
      <c r="AU156" s="197" t="s">
        <v>87</v>
      </c>
      <c r="AY156" s="15" t="s">
        <v>164</v>
      </c>
      <c r="BE156" s="198">
        <f>IF(N156="základná",J156,0)</f>
        <v>0</v>
      </c>
      <c r="BF156" s="198">
        <f>IF(N156="znížená",J156,0)</f>
        <v>0</v>
      </c>
      <c r="BG156" s="198">
        <f>IF(N156="zákl. prenesená",J156,0)</f>
        <v>0</v>
      </c>
      <c r="BH156" s="198">
        <f>IF(N156="zníž. prenesená",J156,0)</f>
        <v>0</v>
      </c>
      <c r="BI156" s="198">
        <f>IF(N156="nulová",J156,0)</f>
        <v>0</v>
      </c>
      <c r="BJ156" s="15" t="s">
        <v>87</v>
      </c>
      <c r="BK156" s="198">
        <f>ROUND(I156*H156,2)</f>
        <v>0</v>
      </c>
      <c r="BL156" s="15" t="s">
        <v>359</v>
      </c>
      <c r="BM156" s="197" t="s">
        <v>1374</v>
      </c>
    </row>
    <row r="157" s="2" customFormat="1" ht="16.5" customHeight="1">
      <c r="A157" s="34"/>
      <c r="B157" s="184"/>
      <c r="C157" s="185" t="s">
        <v>607</v>
      </c>
      <c r="D157" s="185" t="s">
        <v>166</v>
      </c>
      <c r="E157" s="186" t="s">
        <v>1375</v>
      </c>
      <c r="F157" s="187" t="s">
        <v>922</v>
      </c>
      <c r="G157" s="188" t="s">
        <v>307</v>
      </c>
      <c r="H157" s="189">
        <v>1</v>
      </c>
      <c r="I157" s="190"/>
      <c r="J157" s="191">
        <f>ROUND(I157*H157,2)</f>
        <v>0</v>
      </c>
      <c r="K157" s="192"/>
      <c r="L157" s="35"/>
      <c r="M157" s="193" t="s">
        <v>1</v>
      </c>
      <c r="N157" s="194" t="s">
        <v>40</v>
      </c>
      <c r="O157" s="78"/>
      <c r="P157" s="195">
        <f>O157*H157</f>
        <v>0</v>
      </c>
      <c r="Q157" s="195">
        <v>0</v>
      </c>
      <c r="R157" s="195">
        <f>Q157*H157</f>
        <v>0</v>
      </c>
      <c r="S157" s="195">
        <v>0</v>
      </c>
      <c r="T157" s="19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7" t="s">
        <v>359</v>
      </c>
      <c r="AT157" s="197" t="s">
        <v>166</v>
      </c>
      <c r="AU157" s="197" t="s">
        <v>87</v>
      </c>
      <c r="AY157" s="15" t="s">
        <v>164</v>
      </c>
      <c r="BE157" s="198">
        <f>IF(N157="základná",J157,0)</f>
        <v>0</v>
      </c>
      <c r="BF157" s="198">
        <f>IF(N157="znížená",J157,0)</f>
        <v>0</v>
      </c>
      <c r="BG157" s="198">
        <f>IF(N157="zákl. prenesená",J157,0)</f>
        <v>0</v>
      </c>
      <c r="BH157" s="198">
        <f>IF(N157="zníž. prenesená",J157,0)</f>
        <v>0</v>
      </c>
      <c r="BI157" s="198">
        <f>IF(N157="nulová",J157,0)</f>
        <v>0</v>
      </c>
      <c r="BJ157" s="15" t="s">
        <v>87</v>
      </c>
      <c r="BK157" s="198">
        <f>ROUND(I157*H157,2)</f>
        <v>0</v>
      </c>
      <c r="BL157" s="15" t="s">
        <v>359</v>
      </c>
      <c r="BM157" s="197" t="s">
        <v>1376</v>
      </c>
    </row>
    <row r="158" s="2" customFormat="1" ht="24.15" customHeight="1">
      <c r="A158" s="34"/>
      <c r="B158" s="184"/>
      <c r="C158" s="199" t="s">
        <v>755</v>
      </c>
      <c r="D158" s="199" t="s">
        <v>199</v>
      </c>
      <c r="E158" s="200" t="s">
        <v>1377</v>
      </c>
      <c r="F158" s="201" t="s">
        <v>1378</v>
      </c>
      <c r="G158" s="202" t="s">
        <v>307</v>
      </c>
      <c r="H158" s="203">
        <v>1</v>
      </c>
      <c r="I158" s="204"/>
      <c r="J158" s="205">
        <f>ROUND(I158*H158,2)</f>
        <v>0</v>
      </c>
      <c r="K158" s="206"/>
      <c r="L158" s="207"/>
      <c r="M158" s="208" t="s">
        <v>1</v>
      </c>
      <c r="N158" s="209" t="s">
        <v>40</v>
      </c>
      <c r="O158" s="78"/>
      <c r="P158" s="195">
        <f>O158*H158</f>
        <v>0</v>
      </c>
      <c r="Q158" s="195">
        <v>0</v>
      </c>
      <c r="R158" s="195">
        <f>Q158*H158</f>
        <v>0</v>
      </c>
      <c r="S158" s="195">
        <v>0</v>
      </c>
      <c r="T158" s="19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7" t="s">
        <v>291</v>
      </c>
      <c r="AT158" s="197" t="s">
        <v>199</v>
      </c>
      <c r="AU158" s="197" t="s">
        <v>87</v>
      </c>
      <c r="AY158" s="15" t="s">
        <v>164</v>
      </c>
      <c r="BE158" s="198">
        <f>IF(N158="základná",J158,0)</f>
        <v>0</v>
      </c>
      <c r="BF158" s="198">
        <f>IF(N158="znížená",J158,0)</f>
        <v>0</v>
      </c>
      <c r="BG158" s="198">
        <f>IF(N158="zákl. prenesená",J158,0)</f>
        <v>0</v>
      </c>
      <c r="BH158" s="198">
        <f>IF(N158="zníž. prenesená",J158,0)</f>
        <v>0</v>
      </c>
      <c r="BI158" s="198">
        <f>IF(N158="nulová",J158,0)</f>
        <v>0</v>
      </c>
      <c r="BJ158" s="15" t="s">
        <v>87</v>
      </c>
      <c r="BK158" s="198">
        <f>ROUND(I158*H158,2)</f>
        <v>0</v>
      </c>
      <c r="BL158" s="15" t="s">
        <v>359</v>
      </c>
      <c r="BM158" s="197" t="s">
        <v>1379</v>
      </c>
    </row>
    <row r="159" s="2" customFormat="1" ht="16.5" customHeight="1">
      <c r="A159" s="34"/>
      <c r="B159" s="184"/>
      <c r="C159" s="185" t="s">
        <v>595</v>
      </c>
      <c r="D159" s="185" t="s">
        <v>166</v>
      </c>
      <c r="E159" s="186" t="s">
        <v>1380</v>
      </c>
      <c r="F159" s="187" t="s">
        <v>1381</v>
      </c>
      <c r="G159" s="188" t="s">
        <v>307</v>
      </c>
      <c r="H159" s="189">
        <v>4</v>
      </c>
      <c r="I159" s="190"/>
      <c r="J159" s="191">
        <f>ROUND(I159*H159,2)</f>
        <v>0</v>
      </c>
      <c r="K159" s="192"/>
      <c r="L159" s="35"/>
      <c r="M159" s="193" t="s">
        <v>1</v>
      </c>
      <c r="N159" s="194" t="s">
        <v>40</v>
      </c>
      <c r="O159" s="78"/>
      <c r="P159" s="195">
        <f>O159*H159</f>
        <v>0</v>
      </c>
      <c r="Q159" s="195">
        <v>0</v>
      </c>
      <c r="R159" s="195">
        <f>Q159*H159</f>
        <v>0</v>
      </c>
      <c r="S159" s="195">
        <v>0</v>
      </c>
      <c r="T159" s="196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7" t="s">
        <v>359</v>
      </c>
      <c r="AT159" s="197" t="s">
        <v>166</v>
      </c>
      <c r="AU159" s="197" t="s">
        <v>87</v>
      </c>
      <c r="AY159" s="15" t="s">
        <v>164</v>
      </c>
      <c r="BE159" s="198">
        <f>IF(N159="základná",J159,0)</f>
        <v>0</v>
      </c>
      <c r="BF159" s="198">
        <f>IF(N159="znížená",J159,0)</f>
        <v>0</v>
      </c>
      <c r="BG159" s="198">
        <f>IF(N159="zákl. prenesená",J159,0)</f>
        <v>0</v>
      </c>
      <c r="BH159" s="198">
        <f>IF(N159="zníž. prenesená",J159,0)</f>
        <v>0</v>
      </c>
      <c r="BI159" s="198">
        <f>IF(N159="nulová",J159,0)</f>
        <v>0</v>
      </c>
      <c r="BJ159" s="15" t="s">
        <v>87</v>
      </c>
      <c r="BK159" s="198">
        <f>ROUND(I159*H159,2)</f>
        <v>0</v>
      </c>
      <c r="BL159" s="15" t="s">
        <v>359</v>
      </c>
      <c r="BM159" s="197" t="s">
        <v>1382</v>
      </c>
    </row>
    <row r="160" s="2" customFormat="1" ht="24.15" customHeight="1">
      <c r="A160" s="34"/>
      <c r="B160" s="184"/>
      <c r="C160" s="199" t="s">
        <v>759</v>
      </c>
      <c r="D160" s="199" t="s">
        <v>199</v>
      </c>
      <c r="E160" s="200" t="s">
        <v>1383</v>
      </c>
      <c r="F160" s="201" t="s">
        <v>1384</v>
      </c>
      <c r="G160" s="202" t="s">
        <v>307</v>
      </c>
      <c r="H160" s="203">
        <v>4</v>
      </c>
      <c r="I160" s="204"/>
      <c r="J160" s="205">
        <f>ROUND(I160*H160,2)</f>
        <v>0</v>
      </c>
      <c r="K160" s="206"/>
      <c r="L160" s="207"/>
      <c r="M160" s="208" t="s">
        <v>1</v>
      </c>
      <c r="N160" s="209" t="s">
        <v>40</v>
      </c>
      <c r="O160" s="78"/>
      <c r="P160" s="195">
        <f>O160*H160</f>
        <v>0</v>
      </c>
      <c r="Q160" s="195">
        <v>0</v>
      </c>
      <c r="R160" s="195">
        <f>Q160*H160</f>
        <v>0</v>
      </c>
      <c r="S160" s="195">
        <v>0</v>
      </c>
      <c r="T160" s="196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7" t="s">
        <v>291</v>
      </c>
      <c r="AT160" s="197" t="s">
        <v>199</v>
      </c>
      <c r="AU160" s="197" t="s">
        <v>87</v>
      </c>
      <c r="AY160" s="15" t="s">
        <v>164</v>
      </c>
      <c r="BE160" s="198">
        <f>IF(N160="základná",J160,0)</f>
        <v>0</v>
      </c>
      <c r="BF160" s="198">
        <f>IF(N160="znížená",J160,0)</f>
        <v>0</v>
      </c>
      <c r="BG160" s="198">
        <f>IF(N160="zákl. prenesená",J160,0)</f>
        <v>0</v>
      </c>
      <c r="BH160" s="198">
        <f>IF(N160="zníž. prenesená",J160,0)</f>
        <v>0</v>
      </c>
      <c r="BI160" s="198">
        <f>IF(N160="nulová",J160,0)</f>
        <v>0</v>
      </c>
      <c r="BJ160" s="15" t="s">
        <v>87</v>
      </c>
      <c r="BK160" s="198">
        <f>ROUND(I160*H160,2)</f>
        <v>0</v>
      </c>
      <c r="BL160" s="15" t="s">
        <v>359</v>
      </c>
      <c r="BM160" s="197" t="s">
        <v>1385</v>
      </c>
    </row>
    <row r="161" s="2" customFormat="1" ht="16.5" customHeight="1">
      <c r="A161" s="34"/>
      <c r="B161" s="184"/>
      <c r="C161" s="185" t="s">
        <v>452</v>
      </c>
      <c r="D161" s="185" t="s">
        <v>166</v>
      </c>
      <c r="E161" s="186" t="s">
        <v>1386</v>
      </c>
      <c r="F161" s="187" t="s">
        <v>1387</v>
      </c>
      <c r="G161" s="188" t="s">
        <v>307</v>
      </c>
      <c r="H161" s="189">
        <v>1</v>
      </c>
      <c r="I161" s="190"/>
      <c r="J161" s="191">
        <f>ROUND(I161*H161,2)</f>
        <v>0</v>
      </c>
      <c r="K161" s="192"/>
      <c r="L161" s="35"/>
      <c r="M161" s="193" t="s">
        <v>1</v>
      </c>
      <c r="N161" s="194" t="s">
        <v>40</v>
      </c>
      <c r="O161" s="78"/>
      <c r="P161" s="195">
        <f>O161*H161</f>
        <v>0</v>
      </c>
      <c r="Q161" s="195">
        <v>0</v>
      </c>
      <c r="R161" s="195">
        <f>Q161*H161</f>
        <v>0</v>
      </c>
      <c r="S161" s="195">
        <v>0</v>
      </c>
      <c r="T161" s="196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7" t="s">
        <v>359</v>
      </c>
      <c r="AT161" s="197" t="s">
        <v>166</v>
      </c>
      <c r="AU161" s="197" t="s">
        <v>87</v>
      </c>
      <c r="AY161" s="15" t="s">
        <v>164</v>
      </c>
      <c r="BE161" s="198">
        <f>IF(N161="základná",J161,0)</f>
        <v>0</v>
      </c>
      <c r="BF161" s="198">
        <f>IF(N161="znížená",J161,0)</f>
        <v>0</v>
      </c>
      <c r="BG161" s="198">
        <f>IF(N161="zákl. prenesená",J161,0)</f>
        <v>0</v>
      </c>
      <c r="BH161" s="198">
        <f>IF(N161="zníž. prenesená",J161,0)</f>
        <v>0</v>
      </c>
      <c r="BI161" s="198">
        <f>IF(N161="nulová",J161,0)</f>
        <v>0</v>
      </c>
      <c r="BJ161" s="15" t="s">
        <v>87</v>
      </c>
      <c r="BK161" s="198">
        <f>ROUND(I161*H161,2)</f>
        <v>0</v>
      </c>
      <c r="BL161" s="15" t="s">
        <v>359</v>
      </c>
      <c r="BM161" s="197" t="s">
        <v>1388</v>
      </c>
    </row>
    <row r="162" s="2" customFormat="1" ht="24.15" customHeight="1">
      <c r="A162" s="34"/>
      <c r="B162" s="184"/>
      <c r="C162" s="199" t="s">
        <v>763</v>
      </c>
      <c r="D162" s="199" t="s">
        <v>199</v>
      </c>
      <c r="E162" s="200" t="s">
        <v>1389</v>
      </c>
      <c r="F162" s="201" t="s">
        <v>1390</v>
      </c>
      <c r="G162" s="202" t="s">
        <v>307</v>
      </c>
      <c r="H162" s="203">
        <v>1</v>
      </c>
      <c r="I162" s="204"/>
      <c r="J162" s="205">
        <f>ROUND(I162*H162,2)</f>
        <v>0</v>
      </c>
      <c r="K162" s="206"/>
      <c r="L162" s="207"/>
      <c r="M162" s="208" t="s">
        <v>1</v>
      </c>
      <c r="N162" s="209" t="s">
        <v>40</v>
      </c>
      <c r="O162" s="78"/>
      <c r="P162" s="195">
        <f>O162*H162</f>
        <v>0</v>
      </c>
      <c r="Q162" s="195">
        <v>0</v>
      </c>
      <c r="R162" s="195">
        <f>Q162*H162</f>
        <v>0</v>
      </c>
      <c r="S162" s="195">
        <v>0</v>
      </c>
      <c r="T162" s="196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7" t="s">
        <v>291</v>
      </c>
      <c r="AT162" s="197" t="s">
        <v>199</v>
      </c>
      <c r="AU162" s="197" t="s">
        <v>87</v>
      </c>
      <c r="AY162" s="15" t="s">
        <v>164</v>
      </c>
      <c r="BE162" s="198">
        <f>IF(N162="základná",J162,0)</f>
        <v>0</v>
      </c>
      <c r="BF162" s="198">
        <f>IF(N162="znížená",J162,0)</f>
        <v>0</v>
      </c>
      <c r="BG162" s="198">
        <f>IF(N162="zákl. prenesená",J162,0)</f>
        <v>0</v>
      </c>
      <c r="BH162" s="198">
        <f>IF(N162="zníž. prenesená",J162,0)</f>
        <v>0</v>
      </c>
      <c r="BI162" s="198">
        <f>IF(N162="nulová",J162,0)</f>
        <v>0</v>
      </c>
      <c r="BJ162" s="15" t="s">
        <v>87</v>
      </c>
      <c r="BK162" s="198">
        <f>ROUND(I162*H162,2)</f>
        <v>0</v>
      </c>
      <c r="BL162" s="15" t="s">
        <v>359</v>
      </c>
      <c r="BM162" s="197" t="s">
        <v>1391</v>
      </c>
    </row>
    <row r="163" s="2" customFormat="1" ht="16.5" customHeight="1">
      <c r="A163" s="34"/>
      <c r="B163" s="184"/>
      <c r="C163" s="185" t="s">
        <v>552</v>
      </c>
      <c r="D163" s="185" t="s">
        <v>166</v>
      </c>
      <c r="E163" s="186" t="s">
        <v>1392</v>
      </c>
      <c r="F163" s="187" t="s">
        <v>1393</v>
      </c>
      <c r="G163" s="188" t="s">
        <v>428</v>
      </c>
      <c r="H163" s="210"/>
      <c r="I163" s="190"/>
      <c r="J163" s="191">
        <f>ROUND(I163*H163,2)</f>
        <v>0</v>
      </c>
      <c r="K163" s="192"/>
      <c r="L163" s="35"/>
      <c r="M163" s="193" t="s">
        <v>1</v>
      </c>
      <c r="N163" s="194" t="s">
        <v>40</v>
      </c>
      <c r="O163" s="78"/>
      <c r="P163" s="195">
        <f>O163*H163</f>
        <v>0</v>
      </c>
      <c r="Q163" s="195">
        <v>0</v>
      </c>
      <c r="R163" s="195">
        <f>Q163*H163</f>
        <v>0</v>
      </c>
      <c r="S163" s="195">
        <v>0</v>
      </c>
      <c r="T163" s="196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7" t="s">
        <v>359</v>
      </c>
      <c r="AT163" s="197" t="s">
        <v>166</v>
      </c>
      <c r="AU163" s="197" t="s">
        <v>87</v>
      </c>
      <c r="AY163" s="15" t="s">
        <v>164</v>
      </c>
      <c r="BE163" s="198">
        <f>IF(N163="základná",J163,0)</f>
        <v>0</v>
      </c>
      <c r="BF163" s="198">
        <f>IF(N163="znížená",J163,0)</f>
        <v>0</v>
      </c>
      <c r="BG163" s="198">
        <f>IF(N163="zákl. prenesená",J163,0)</f>
        <v>0</v>
      </c>
      <c r="BH163" s="198">
        <f>IF(N163="zníž. prenesená",J163,0)</f>
        <v>0</v>
      </c>
      <c r="BI163" s="198">
        <f>IF(N163="nulová",J163,0)</f>
        <v>0</v>
      </c>
      <c r="BJ163" s="15" t="s">
        <v>87</v>
      </c>
      <c r="BK163" s="198">
        <f>ROUND(I163*H163,2)</f>
        <v>0</v>
      </c>
      <c r="BL163" s="15" t="s">
        <v>359</v>
      </c>
      <c r="BM163" s="197" t="s">
        <v>1394</v>
      </c>
    </row>
    <row r="164" s="2" customFormat="1" ht="24.15" customHeight="1">
      <c r="A164" s="34"/>
      <c r="B164" s="184"/>
      <c r="C164" s="185" t="s">
        <v>7</v>
      </c>
      <c r="D164" s="185" t="s">
        <v>166</v>
      </c>
      <c r="E164" s="186" t="s">
        <v>1003</v>
      </c>
      <c r="F164" s="187" t="s">
        <v>1004</v>
      </c>
      <c r="G164" s="188" t="s">
        <v>298</v>
      </c>
      <c r="H164" s="189">
        <v>26.5</v>
      </c>
      <c r="I164" s="190"/>
      <c r="J164" s="191">
        <f>ROUND(I164*H164,2)</f>
        <v>0</v>
      </c>
      <c r="K164" s="192"/>
      <c r="L164" s="35"/>
      <c r="M164" s="193" t="s">
        <v>1</v>
      </c>
      <c r="N164" s="194" t="s">
        <v>40</v>
      </c>
      <c r="O164" s="78"/>
      <c r="P164" s="195">
        <f>O164*H164</f>
        <v>0</v>
      </c>
      <c r="Q164" s="195">
        <v>0</v>
      </c>
      <c r="R164" s="195">
        <f>Q164*H164</f>
        <v>0</v>
      </c>
      <c r="S164" s="195">
        <v>0</v>
      </c>
      <c r="T164" s="196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7" t="s">
        <v>359</v>
      </c>
      <c r="AT164" s="197" t="s">
        <v>166</v>
      </c>
      <c r="AU164" s="197" t="s">
        <v>87</v>
      </c>
      <c r="AY164" s="15" t="s">
        <v>164</v>
      </c>
      <c r="BE164" s="198">
        <f>IF(N164="základná",J164,0)</f>
        <v>0</v>
      </c>
      <c r="BF164" s="198">
        <f>IF(N164="znížená",J164,0)</f>
        <v>0</v>
      </c>
      <c r="BG164" s="198">
        <f>IF(N164="zákl. prenesená",J164,0)</f>
        <v>0</v>
      </c>
      <c r="BH164" s="198">
        <f>IF(N164="zníž. prenesená",J164,0)</f>
        <v>0</v>
      </c>
      <c r="BI164" s="198">
        <f>IF(N164="nulová",J164,0)</f>
        <v>0</v>
      </c>
      <c r="BJ164" s="15" t="s">
        <v>87</v>
      </c>
      <c r="BK164" s="198">
        <f>ROUND(I164*H164,2)</f>
        <v>0</v>
      </c>
      <c r="BL164" s="15" t="s">
        <v>359</v>
      </c>
      <c r="BM164" s="197" t="s">
        <v>1395</v>
      </c>
    </row>
    <row r="165" s="2" customFormat="1" ht="24.15" customHeight="1">
      <c r="A165" s="34"/>
      <c r="B165" s="184"/>
      <c r="C165" s="185" t="s">
        <v>247</v>
      </c>
      <c r="D165" s="185" t="s">
        <v>166</v>
      </c>
      <c r="E165" s="186" t="s">
        <v>1006</v>
      </c>
      <c r="F165" s="187" t="s">
        <v>1007</v>
      </c>
      <c r="G165" s="188" t="s">
        <v>428</v>
      </c>
      <c r="H165" s="210"/>
      <c r="I165" s="190"/>
      <c r="J165" s="191">
        <f>ROUND(I165*H165,2)</f>
        <v>0</v>
      </c>
      <c r="K165" s="192"/>
      <c r="L165" s="35"/>
      <c r="M165" s="193" t="s">
        <v>1</v>
      </c>
      <c r="N165" s="194" t="s">
        <v>40</v>
      </c>
      <c r="O165" s="78"/>
      <c r="P165" s="195">
        <f>O165*H165</f>
        <v>0</v>
      </c>
      <c r="Q165" s="195">
        <v>0</v>
      </c>
      <c r="R165" s="195">
        <f>Q165*H165</f>
        <v>0</v>
      </c>
      <c r="S165" s="195">
        <v>0</v>
      </c>
      <c r="T165" s="196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7" t="s">
        <v>359</v>
      </c>
      <c r="AT165" s="197" t="s">
        <v>166</v>
      </c>
      <c r="AU165" s="197" t="s">
        <v>87</v>
      </c>
      <c r="AY165" s="15" t="s">
        <v>164</v>
      </c>
      <c r="BE165" s="198">
        <f>IF(N165="základná",J165,0)</f>
        <v>0</v>
      </c>
      <c r="BF165" s="198">
        <f>IF(N165="znížená",J165,0)</f>
        <v>0</v>
      </c>
      <c r="BG165" s="198">
        <f>IF(N165="zákl. prenesená",J165,0)</f>
        <v>0</v>
      </c>
      <c r="BH165" s="198">
        <f>IF(N165="zníž. prenesená",J165,0)</f>
        <v>0</v>
      </c>
      <c r="BI165" s="198">
        <f>IF(N165="nulová",J165,0)</f>
        <v>0</v>
      </c>
      <c r="BJ165" s="15" t="s">
        <v>87</v>
      </c>
      <c r="BK165" s="198">
        <f>ROUND(I165*H165,2)</f>
        <v>0</v>
      </c>
      <c r="BL165" s="15" t="s">
        <v>359</v>
      </c>
      <c r="BM165" s="197" t="s">
        <v>1396</v>
      </c>
    </row>
    <row r="166" s="2" customFormat="1" ht="24.15" customHeight="1">
      <c r="A166" s="34"/>
      <c r="B166" s="184"/>
      <c r="C166" s="185" t="s">
        <v>251</v>
      </c>
      <c r="D166" s="185" t="s">
        <v>166</v>
      </c>
      <c r="E166" s="186" t="s">
        <v>1009</v>
      </c>
      <c r="F166" s="187" t="s">
        <v>1010</v>
      </c>
      <c r="G166" s="188" t="s">
        <v>428</v>
      </c>
      <c r="H166" s="210"/>
      <c r="I166" s="190"/>
      <c r="J166" s="191">
        <f>ROUND(I166*H166,2)</f>
        <v>0</v>
      </c>
      <c r="K166" s="192"/>
      <c r="L166" s="35"/>
      <c r="M166" s="193" t="s">
        <v>1</v>
      </c>
      <c r="N166" s="194" t="s">
        <v>40</v>
      </c>
      <c r="O166" s="78"/>
      <c r="P166" s="195">
        <f>O166*H166</f>
        <v>0</v>
      </c>
      <c r="Q166" s="195">
        <v>0</v>
      </c>
      <c r="R166" s="195">
        <f>Q166*H166</f>
        <v>0</v>
      </c>
      <c r="S166" s="195">
        <v>0</v>
      </c>
      <c r="T166" s="196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7" t="s">
        <v>359</v>
      </c>
      <c r="AT166" s="197" t="s">
        <v>166</v>
      </c>
      <c r="AU166" s="197" t="s">
        <v>87</v>
      </c>
      <c r="AY166" s="15" t="s">
        <v>164</v>
      </c>
      <c r="BE166" s="198">
        <f>IF(N166="základná",J166,0)</f>
        <v>0</v>
      </c>
      <c r="BF166" s="198">
        <f>IF(N166="znížená",J166,0)</f>
        <v>0</v>
      </c>
      <c r="BG166" s="198">
        <f>IF(N166="zákl. prenesená",J166,0)</f>
        <v>0</v>
      </c>
      <c r="BH166" s="198">
        <f>IF(N166="zníž. prenesená",J166,0)</f>
        <v>0</v>
      </c>
      <c r="BI166" s="198">
        <f>IF(N166="nulová",J166,0)</f>
        <v>0</v>
      </c>
      <c r="BJ166" s="15" t="s">
        <v>87</v>
      </c>
      <c r="BK166" s="198">
        <f>ROUND(I166*H166,2)</f>
        <v>0</v>
      </c>
      <c r="BL166" s="15" t="s">
        <v>359</v>
      </c>
      <c r="BM166" s="197" t="s">
        <v>1397</v>
      </c>
    </row>
    <row r="167" s="2" customFormat="1" ht="24.15" customHeight="1">
      <c r="A167" s="34"/>
      <c r="B167" s="184"/>
      <c r="C167" s="185" t="s">
        <v>767</v>
      </c>
      <c r="D167" s="185" t="s">
        <v>166</v>
      </c>
      <c r="E167" s="186" t="s">
        <v>1398</v>
      </c>
      <c r="F167" s="187" t="s">
        <v>1399</v>
      </c>
      <c r="G167" s="188" t="s">
        <v>428</v>
      </c>
      <c r="H167" s="210"/>
      <c r="I167" s="190"/>
      <c r="J167" s="191">
        <f>ROUND(I167*H167,2)</f>
        <v>0</v>
      </c>
      <c r="K167" s="192"/>
      <c r="L167" s="35"/>
      <c r="M167" s="193" t="s">
        <v>1</v>
      </c>
      <c r="N167" s="194" t="s">
        <v>40</v>
      </c>
      <c r="O167" s="78"/>
      <c r="P167" s="195">
        <f>O167*H167</f>
        <v>0</v>
      </c>
      <c r="Q167" s="195">
        <v>0</v>
      </c>
      <c r="R167" s="195">
        <f>Q167*H167</f>
        <v>0</v>
      </c>
      <c r="S167" s="195">
        <v>0</v>
      </c>
      <c r="T167" s="196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7" t="s">
        <v>359</v>
      </c>
      <c r="AT167" s="197" t="s">
        <v>166</v>
      </c>
      <c r="AU167" s="197" t="s">
        <v>87</v>
      </c>
      <c r="AY167" s="15" t="s">
        <v>164</v>
      </c>
      <c r="BE167" s="198">
        <f>IF(N167="základná",J167,0)</f>
        <v>0</v>
      </c>
      <c r="BF167" s="198">
        <f>IF(N167="znížená",J167,0)</f>
        <v>0</v>
      </c>
      <c r="BG167" s="198">
        <f>IF(N167="zákl. prenesená",J167,0)</f>
        <v>0</v>
      </c>
      <c r="BH167" s="198">
        <f>IF(N167="zníž. prenesená",J167,0)</f>
        <v>0</v>
      </c>
      <c r="BI167" s="198">
        <f>IF(N167="nulová",J167,0)</f>
        <v>0</v>
      </c>
      <c r="BJ167" s="15" t="s">
        <v>87</v>
      </c>
      <c r="BK167" s="198">
        <f>ROUND(I167*H167,2)</f>
        <v>0</v>
      </c>
      <c r="BL167" s="15" t="s">
        <v>359</v>
      </c>
      <c r="BM167" s="197" t="s">
        <v>1400</v>
      </c>
    </row>
    <row r="168" s="12" customFormat="1" ht="25.92" customHeight="1">
      <c r="A168" s="12"/>
      <c r="B168" s="171"/>
      <c r="C168" s="12"/>
      <c r="D168" s="172" t="s">
        <v>73</v>
      </c>
      <c r="E168" s="173" t="s">
        <v>199</v>
      </c>
      <c r="F168" s="173" t="s">
        <v>752</v>
      </c>
      <c r="G168" s="12"/>
      <c r="H168" s="12"/>
      <c r="I168" s="174"/>
      <c r="J168" s="175">
        <f>BK168</f>
        <v>0</v>
      </c>
      <c r="K168" s="12"/>
      <c r="L168" s="171"/>
      <c r="M168" s="176"/>
      <c r="N168" s="177"/>
      <c r="O168" s="177"/>
      <c r="P168" s="178">
        <f>P169</f>
        <v>0</v>
      </c>
      <c r="Q168" s="177"/>
      <c r="R168" s="178">
        <f>R169</f>
        <v>0</v>
      </c>
      <c r="S168" s="177"/>
      <c r="T168" s="179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172" t="s">
        <v>175</v>
      </c>
      <c r="AT168" s="180" t="s">
        <v>73</v>
      </c>
      <c r="AU168" s="180" t="s">
        <v>74</v>
      </c>
      <c r="AY168" s="172" t="s">
        <v>164</v>
      </c>
      <c r="BK168" s="181">
        <f>BK169</f>
        <v>0</v>
      </c>
    </row>
    <row r="169" s="12" customFormat="1" ht="22.8" customHeight="1">
      <c r="A169" s="12"/>
      <c r="B169" s="171"/>
      <c r="C169" s="12"/>
      <c r="D169" s="172" t="s">
        <v>73</v>
      </c>
      <c r="E169" s="182" t="s">
        <v>1286</v>
      </c>
      <c r="F169" s="182" t="s">
        <v>1287</v>
      </c>
      <c r="G169" s="12"/>
      <c r="H169" s="12"/>
      <c r="I169" s="174"/>
      <c r="J169" s="183">
        <f>BK169</f>
        <v>0</v>
      </c>
      <c r="K169" s="12"/>
      <c r="L169" s="171"/>
      <c r="M169" s="176"/>
      <c r="N169" s="177"/>
      <c r="O169" s="177"/>
      <c r="P169" s="178">
        <f>SUM(P170:P172)</f>
        <v>0</v>
      </c>
      <c r="Q169" s="177"/>
      <c r="R169" s="178">
        <f>SUM(R170:R172)</f>
        <v>0</v>
      </c>
      <c r="S169" s="177"/>
      <c r="T169" s="179">
        <f>SUM(T170:T172)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72" t="s">
        <v>175</v>
      </c>
      <c r="AT169" s="180" t="s">
        <v>73</v>
      </c>
      <c r="AU169" s="180" t="s">
        <v>81</v>
      </c>
      <c r="AY169" s="172" t="s">
        <v>164</v>
      </c>
      <c r="BK169" s="181">
        <f>SUM(BK170:BK172)</f>
        <v>0</v>
      </c>
    </row>
    <row r="170" s="2" customFormat="1" ht="21.75" customHeight="1">
      <c r="A170" s="34"/>
      <c r="B170" s="184"/>
      <c r="C170" s="185" t="s">
        <v>304</v>
      </c>
      <c r="D170" s="185" t="s">
        <v>166</v>
      </c>
      <c r="E170" s="186" t="s">
        <v>1401</v>
      </c>
      <c r="F170" s="187" t="s">
        <v>1402</v>
      </c>
      <c r="G170" s="188" t="s">
        <v>298</v>
      </c>
      <c r="H170" s="189">
        <v>8</v>
      </c>
      <c r="I170" s="190"/>
      <c r="J170" s="191">
        <f>ROUND(I170*H170,2)</f>
        <v>0</v>
      </c>
      <c r="K170" s="192"/>
      <c r="L170" s="35"/>
      <c r="M170" s="193" t="s">
        <v>1</v>
      </c>
      <c r="N170" s="194" t="s">
        <v>40</v>
      </c>
      <c r="O170" s="78"/>
      <c r="P170" s="195">
        <f>O170*H170</f>
        <v>0</v>
      </c>
      <c r="Q170" s="195">
        <v>0</v>
      </c>
      <c r="R170" s="195">
        <f>Q170*H170</f>
        <v>0</v>
      </c>
      <c r="S170" s="195">
        <v>0</v>
      </c>
      <c r="T170" s="196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7" t="s">
        <v>425</v>
      </c>
      <c r="AT170" s="197" t="s">
        <v>166</v>
      </c>
      <c r="AU170" s="197" t="s">
        <v>87</v>
      </c>
      <c r="AY170" s="15" t="s">
        <v>164</v>
      </c>
      <c r="BE170" s="198">
        <f>IF(N170="základná",J170,0)</f>
        <v>0</v>
      </c>
      <c r="BF170" s="198">
        <f>IF(N170="znížená",J170,0)</f>
        <v>0</v>
      </c>
      <c r="BG170" s="198">
        <f>IF(N170="zákl. prenesená",J170,0)</f>
        <v>0</v>
      </c>
      <c r="BH170" s="198">
        <f>IF(N170="zníž. prenesená",J170,0)</f>
        <v>0</v>
      </c>
      <c r="BI170" s="198">
        <f>IF(N170="nulová",J170,0)</f>
        <v>0</v>
      </c>
      <c r="BJ170" s="15" t="s">
        <v>87</v>
      </c>
      <c r="BK170" s="198">
        <f>ROUND(I170*H170,2)</f>
        <v>0</v>
      </c>
      <c r="BL170" s="15" t="s">
        <v>425</v>
      </c>
      <c r="BM170" s="197" t="s">
        <v>1403</v>
      </c>
    </row>
    <row r="171" s="2" customFormat="1" ht="21.75" customHeight="1">
      <c r="A171" s="34"/>
      <c r="B171" s="184"/>
      <c r="C171" s="185" t="s">
        <v>716</v>
      </c>
      <c r="D171" s="185" t="s">
        <v>166</v>
      </c>
      <c r="E171" s="186" t="s">
        <v>1404</v>
      </c>
      <c r="F171" s="187" t="s">
        <v>1405</v>
      </c>
      <c r="G171" s="188" t="s">
        <v>298</v>
      </c>
      <c r="H171" s="189">
        <v>18.5</v>
      </c>
      <c r="I171" s="190"/>
      <c r="J171" s="191">
        <f>ROUND(I171*H171,2)</f>
        <v>0</v>
      </c>
      <c r="K171" s="192"/>
      <c r="L171" s="35"/>
      <c r="M171" s="193" t="s">
        <v>1</v>
      </c>
      <c r="N171" s="194" t="s">
        <v>40</v>
      </c>
      <c r="O171" s="78"/>
      <c r="P171" s="195">
        <f>O171*H171</f>
        <v>0</v>
      </c>
      <c r="Q171" s="195">
        <v>0</v>
      </c>
      <c r="R171" s="195">
        <f>Q171*H171</f>
        <v>0</v>
      </c>
      <c r="S171" s="195">
        <v>0</v>
      </c>
      <c r="T171" s="196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7" t="s">
        <v>425</v>
      </c>
      <c r="AT171" s="197" t="s">
        <v>166</v>
      </c>
      <c r="AU171" s="197" t="s">
        <v>87</v>
      </c>
      <c r="AY171" s="15" t="s">
        <v>164</v>
      </c>
      <c r="BE171" s="198">
        <f>IF(N171="základná",J171,0)</f>
        <v>0</v>
      </c>
      <c r="BF171" s="198">
        <f>IF(N171="znížená",J171,0)</f>
        <v>0</v>
      </c>
      <c r="BG171" s="198">
        <f>IF(N171="zákl. prenesená",J171,0)</f>
        <v>0</v>
      </c>
      <c r="BH171" s="198">
        <f>IF(N171="zníž. prenesená",J171,0)</f>
        <v>0</v>
      </c>
      <c r="BI171" s="198">
        <f>IF(N171="nulová",J171,0)</f>
        <v>0</v>
      </c>
      <c r="BJ171" s="15" t="s">
        <v>87</v>
      </c>
      <c r="BK171" s="198">
        <f>ROUND(I171*H171,2)</f>
        <v>0</v>
      </c>
      <c r="BL171" s="15" t="s">
        <v>425</v>
      </c>
      <c r="BM171" s="197" t="s">
        <v>1406</v>
      </c>
    </row>
    <row r="172" s="2" customFormat="1" ht="16.5" customHeight="1">
      <c r="A172" s="34"/>
      <c r="B172" s="184"/>
      <c r="C172" s="185" t="s">
        <v>310</v>
      </c>
      <c r="D172" s="185" t="s">
        <v>166</v>
      </c>
      <c r="E172" s="186" t="s">
        <v>1407</v>
      </c>
      <c r="F172" s="187" t="s">
        <v>1408</v>
      </c>
      <c r="G172" s="188" t="s">
        <v>1409</v>
      </c>
      <c r="H172" s="189">
        <v>2</v>
      </c>
      <c r="I172" s="190"/>
      <c r="J172" s="191">
        <f>ROUND(I172*H172,2)</f>
        <v>0</v>
      </c>
      <c r="K172" s="192"/>
      <c r="L172" s="35"/>
      <c r="M172" s="211" t="s">
        <v>1</v>
      </c>
      <c r="N172" s="212" t="s">
        <v>40</v>
      </c>
      <c r="O172" s="213"/>
      <c r="P172" s="214">
        <f>O172*H172</f>
        <v>0</v>
      </c>
      <c r="Q172" s="214">
        <v>0</v>
      </c>
      <c r="R172" s="214">
        <f>Q172*H172</f>
        <v>0</v>
      </c>
      <c r="S172" s="214">
        <v>0</v>
      </c>
      <c r="T172" s="215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7" t="s">
        <v>425</v>
      </c>
      <c r="AT172" s="197" t="s">
        <v>166</v>
      </c>
      <c r="AU172" s="197" t="s">
        <v>87</v>
      </c>
      <c r="AY172" s="15" t="s">
        <v>164</v>
      </c>
      <c r="BE172" s="198">
        <f>IF(N172="základná",J172,0)</f>
        <v>0</v>
      </c>
      <c r="BF172" s="198">
        <f>IF(N172="znížená",J172,0)</f>
        <v>0</v>
      </c>
      <c r="BG172" s="198">
        <f>IF(N172="zákl. prenesená",J172,0)</f>
        <v>0</v>
      </c>
      <c r="BH172" s="198">
        <f>IF(N172="zníž. prenesená",J172,0)</f>
        <v>0</v>
      </c>
      <c r="BI172" s="198">
        <f>IF(N172="nulová",J172,0)</f>
        <v>0</v>
      </c>
      <c r="BJ172" s="15" t="s">
        <v>87</v>
      </c>
      <c r="BK172" s="198">
        <f>ROUND(I172*H172,2)</f>
        <v>0</v>
      </c>
      <c r="BL172" s="15" t="s">
        <v>425</v>
      </c>
      <c r="BM172" s="197" t="s">
        <v>1410</v>
      </c>
    </row>
    <row r="173" s="2" customFormat="1" ht="6.96" customHeight="1">
      <c r="A173" s="34"/>
      <c r="B173" s="61"/>
      <c r="C173" s="62"/>
      <c r="D173" s="62"/>
      <c r="E173" s="62"/>
      <c r="F173" s="62"/>
      <c r="G173" s="62"/>
      <c r="H173" s="62"/>
      <c r="I173" s="62"/>
      <c r="J173" s="62"/>
      <c r="K173" s="62"/>
      <c r="L173" s="35"/>
      <c r="M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</row>
  </sheetData>
  <autoFilter ref="C128:K17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74</v>
      </c>
    </row>
    <row r="4" s="1" customFormat="1" ht="24.96" customHeight="1">
      <c r="B4" s="18"/>
      <c r="D4" s="19" t="s">
        <v>119</v>
      </c>
      <c r="L4" s="18"/>
      <c r="M4" s="129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16.5" customHeight="1">
      <c r="B7" s="18"/>
      <c r="E7" s="130" t="str">
        <f>'Rekapitulácia stavby'!K6</f>
        <v>Komunitné centrum Svidník</v>
      </c>
      <c r="F7" s="28"/>
      <c r="G7" s="28"/>
      <c r="H7" s="28"/>
      <c r="L7" s="18"/>
    </row>
    <row r="8" s="1" customFormat="1" ht="12" customHeight="1">
      <c r="B8" s="18"/>
      <c r="D8" s="28" t="s">
        <v>120</v>
      </c>
      <c r="L8" s="18"/>
    </row>
    <row r="9" s="2" customFormat="1" ht="16.5" customHeight="1">
      <c r="A9" s="34"/>
      <c r="B9" s="35"/>
      <c r="C9" s="34"/>
      <c r="D9" s="34"/>
      <c r="E9" s="130" t="s">
        <v>121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122</v>
      </c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35"/>
      <c r="C11" s="34"/>
      <c r="D11" s="34"/>
      <c r="E11" s="68" t="s">
        <v>1411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35"/>
      <c r="C13" s="34"/>
      <c r="D13" s="28" t="s">
        <v>17</v>
      </c>
      <c r="E13" s="34"/>
      <c r="F13" s="23" t="s">
        <v>1</v>
      </c>
      <c r="G13" s="34"/>
      <c r="H13" s="34"/>
      <c r="I13" s="28" t="s">
        <v>18</v>
      </c>
      <c r="J13" s="23" t="s">
        <v>1</v>
      </c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19</v>
      </c>
      <c r="E14" s="34"/>
      <c r="F14" s="23" t="s">
        <v>20</v>
      </c>
      <c r="G14" s="34"/>
      <c r="H14" s="34"/>
      <c r="I14" s="28" t="s">
        <v>21</v>
      </c>
      <c r="J14" s="70" t="str">
        <f>'Rekapitulácia stavby'!AN8</f>
        <v>12. 1. 2023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23</v>
      </c>
      <c r="E16" s="34"/>
      <c r="F16" s="34"/>
      <c r="G16" s="34"/>
      <c r="H16" s="34"/>
      <c r="I16" s="28" t="s">
        <v>24</v>
      </c>
      <c r="J16" s="23" t="s">
        <v>1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35"/>
      <c r="C17" s="34"/>
      <c r="D17" s="34"/>
      <c r="E17" s="23" t="s">
        <v>25</v>
      </c>
      <c r="F17" s="34"/>
      <c r="G17" s="34"/>
      <c r="H17" s="34"/>
      <c r="I17" s="28" t="s">
        <v>26</v>
      </c>
      <c r="J17" s="23" t="s">
        <v>1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35"/>
      <c r="C19" s="34"/>
      <c r="D19" s="28" t="s">
        <v>27</v>
      </c>
      <c r="E19" s="34"/>
      <c r="F19" s="34"/>
      <c r="G19" s="34"/>
      <c r="H19" s="34"/>
      <c r="I19" s="28" t="s">
        <v>24</v>
      </c>
      <c r="J19" s="29" t="str">
        <f>'Rekapitulácia stavby'!AN13</f>
        <v>Vyplň údaj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26</v>
      </c>
      <c r="J20" s="29" t="str">
        <f>'Rekapitulácia stavby'!AN14</f>
        <v>Vyplň údaj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35"/>
      <c r="C22" s="34"/>
      <c r="D22" s="28" t="s">
        <v>29</v>
      </c>
      <c r="E22" s="34"/>
      <c r="F22" s="34"/>
      <c r="G22" s="34"/>
      <c r="H22" s="34"/>
      <c r="I22" s="28" t="s">
        <v>24</v>
      </c>
      <c r="J22" s="23" t="s">
        <v>1</v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35"/>
      <c r="C23" s="34"/>
      <c r="D23" s="34"/>
      <c r="E23" s="23" t="s">
        <v>30</v>
      </c>
      <c r="F23" s="34"/>
      <c r="G23" s="34"/>
      <c r="H23" s="34"/>
      <c r="I23" s="28" t="s">
        <v>26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35"/>
      <c r="C25" s="34"/>
      <c r="D25" s="28" t="s">
        <v>32</v>
      </c>
      <c r="E25" s="34"/>
      <c r="F25" s="34"/>
      <c r="G25" s="34"/>
      <c r="H25" s="34"/>
      <c r="I25" s="28" t="s">
        <v>24</v>
      </c>
      <c r="J25" s="23" t="s">
        <v>1</v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35"/>
      <c r="C26" s="34"/>
      <c r="D26" s="34"/>
      <c r="E26" s="23" t="s">
        <v>20</v>
      </c>
      <c r="F26" s="34"/>
      <c r="G26" s="34"/>
      <c r="H26" s="34"/>
      <c r="I26" s="28" t="s">
        <v>26</v>
      </c>
      <c r="J26" s="23" t="s">
        <v>1</v>
      </c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35"/>
      <c r="C28" s="34"/>
      <c r="D28" s="28" t="s">
        <v>33</v>
      </c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31"/>
      <c r="B29" s="132"/>
      <c r="C29" s="131"/>
      <c r="D29" s="131"/>
      <c r="E29" s="32" t="s">
        <v>1</v>
      </c>
      <c r="F29" s="32"/>
      <c r="G29" s="32"/>
      <c r="H29" s="32"/>
      <c r="I29" s="131"/>
      <c r="J29" s="131"/>
      <c r="K29" s="131"/>
      <c r="L29" s="133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</row>
    <row r="30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34" t="s">
        <v>34</v>
      </c>
      <c r="E32" s="34"/>
      <c r="F32" s="34"/>
      <c r="G32" s="34"/>
      <c r="H32" s="34"/>
      <c r="I32" s="34"/>
      <c r="J32" s="97">
        <f>ROUND(J130,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36</v>
      </c>
      <c r="G34" s="34"/>
      <c r="H34" s="34"/>
      <c r="I34" s="39" t="s">
        <v>35</v>
      </c>
      <c r="J34" s="39" t="s">
        <v>37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35" t="s">
        <v>38</v>
      </c>
      <c r="E35" s="41" t="s">
        <v>39</v>
      </c>
      <c r="F35" s="136">
        <f>ROUND((SUM(BE130:BE226)),  2)</f>
        <v>0</v>
      </c>
      <c r="G35" s="137"/>
      <c r="H35" s="137"/>
      <c r="I35" s="138">
        <v>0.20000000000000001</v>
      </c>
      <c r="J35" s="136">
        <f>ROUND(((SUM(BE130:BE226))*I35), 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41" t="s">
        <v>40</v>
      </c>
      <c r="F36" s="136">
        <f>ROUND((SUM(BF130:BF226)),  2)</f>
        <v>0</v>
      </c>
      <c r="G36" s="137"/>
      <c r="H36" s="137"/>
      <c r="I36" s="138">
        <v>0.20000000000000001</v>
      </c>
      <c r="J36" s="136">
        <f>ROUND(((SUM(BF130:BF226))*I36), 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41</v>
      </c>
      <c r="F37" s="139">
        <f>ROUND((SUM(BG130:BG226)),  2)</f>
        <v>0</v>
      </c>
      <c r="G37" s="34"/>
      <c r="H37" s="34"/>
      <c r="I37" s="140">
        <v>0.20000000000000001</v>
      </c>
      <c r="J37" s="139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42</v>
      </c>
      <c r="F38" s="139">
        <f>ROUND((SUM(BH130:BH226)),  2)</f>
        <v>0</v>
      </c>
      <c r="G38" s="34"/>
      <c r="H38" s="34"/>
      <c r="I38" s="140">
        <v>0.20000000000000001</v>
      </c>
      <c r="J38" s="139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43</v>
      </c>
      <c r="F39" s="136">
        <f>ROUND((SUM(BI130:BI226)),  2)</f>
        <v>0</v>
      </c>
      <c r="G39" s="137"/>
      <c r="H39" s="137"/>
      <c r="I39" s="138">
        <v>0</v>
      </c>
      <c r="J39" s="136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41"/>
      <c r="D41" s="142" t="s">
        <v>44</v>
      </c>
      <c r="E41" s="82"/>
      <c r="F41" s="82"/>
      <c r="G41" s="143" t="s">
        <v>45</v>
      </c>
      <c r="H41" s="144" t="s">
        <v>46</v>
      </c>
      <c r="I41" s="82"/>
      <c r="J41" s="145">
        <f>SUM(J32:J39)</f>
        <v>0</v>
      </c>
      <c r="K41" s="146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47</v>
      </c>
      <c r="E50" s="58"/>
      <c r="F50" s="58"/>
      <c r="G50" s="57" t="s">
        <v>48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49</v>
      </c>
      <c r="E61" s="37"/>
      <c r="F61" s="147" t="s">
        <v>50</v>
      </c>
      <c r="G61" s="59" t="s">
        <v>49</v>
      </c>
      <c r="H61" s="37"/>
      <c r="I61" s="37"/>
      <c r="J61" s="148" t="s">
        <v>50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51</v>
      </c>
      <c r="E65" s="60"/>
      <c r="F65" s="60"/>
      <c r="G65" s="57" t="s">
        <v>52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49</v>
      </c>
      <c r="E76" s="37"/>
      <c r="F76" s="147" t="s">
        <v>50</v>
      </c>
      <c r="G76" s="59" t="s">
        <v>49</v>
      </c>
      <c r="H76" s="37"/>
      <c r="I76" s="37"/>
      <c r="J76" s="148" t="s">
        <v>50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124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30" t="str">
        <f>E7</f>
        <v>Komunitné centrum Svidník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120</v>
      </c>
      <c r="L86" s="18"/>
    </row>
    <row r="87" s="2" customFormat="1" ht="16.5" customHeight="1">
      <c r="A87" s="34"/>
      <c r="B87" s="35"/>
      <c r="C87" s="34"/>
      <c r="D87" s="34"/>
      <c r="E87" s="130" t="s">
        <v>121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122</v>
      </c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6.5" customHeight="1">
      <c r="A89" s="34"/>
      <c r="B89" s="35"/>
      <c r="C89" s="34"/>
      <c r="D89" s="34"/>
      <c r="E89" s="68" t="str">
        <f>E11</f>
        <v>04 - Vykurovanie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19</v>
      </c>
      <c r="D91" s="34"/>
      <c r="E91" s="34"/>
      <c r="F91" s="23" t="str">
        <f>F14</f>
        <v xml:space="preserve"> </v>
      </c>
      <c r="G91" s="34"/>
      <c r="H91" s="34"/>
      <c r="I91" s="28" t="s">
        <v>21</v>
      </c>
      <c r="J91" s="70" t="str">
        <f>IF(J14="","",J14)</f>
        <v>12. 1. 2023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5.15" customHeight="1">
      <c r="A93" s="34"/>
      <c r="B93" s="35"/>
      <c r="C93" s="28" t="s">
        <v>23</v>
      </c>
      <c r="D93" s="34"/>
      <c r="E93" s="34"/>
      <c r="F93" s="23" t="str">
        <f>E17</f>
        <v>Mesto Svidník</v>
      </c>
      <c r="G93" s="34"/>
      <c r="H93" s="34"/>
      <c r="I93" s="28" t="s">
        <v>29</v>
      </c>
      <c r="J93" s="32" t="str">
        <f>E23</f>
        <v>Ing. Jozef Špirko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5.15" customHeight="1">
      <c r="A94" s="34"/>
      <c r="B94" s="35"/>
      <c r="C94" s="28" t="s">
        <v>27</v>
      </c>
      <c r="D94" s="34"/>
      <c r="E94" s="34"/>
      <c r="F94" s="23" t="str">
        <f>IF(E20="","",E20)</f>
        <v>Vyplň údaj</v>
      </c>
      <c r="G94" s="34"/>
      <c r="H94" s="34"/>
      <c r="I94" s="28" t="s">
        <v>32</v>
      </c>
      <c r="J94" s="32" t="str">
        <f>E26</f>
        <v xml:space="preserve"> </v>
      </c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49" t="s">
        <v>125</v>
      </c>
      <c r="D96" s="141"/>
      <c r="E96" s="141"/>
      <c r="F96" s="141"/>
      <c r="G96" s="141"/>
      <c r="H96" s="141"/>
      <c r="I96" s="141"/>
      <c r="J96" s="150" t="s">
        <v>126</v>
      </c>
      <c r="K96" s="141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51" t="s">
        <v>127</v>
      </c>
      <c r="D98" s="34"/>
      <c r="E98" s="34"/>
      <c r="F98" s="34"/>
      <c r="G98" s="34"/>
      <c r="H98" s="34"/>
      <c r="I98" s="34"/>
      <c r="J98" s="97">
        <f>J130</f>
        <v>0</v>
      </c>
      <c r="K98" s="34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128</v>
      </c>
    </row>
    <row r="99" s="9" customFormat="1" ht="24.96" customHeight="1">
      <c r="A99" s="9"/>
      <c r="B99" s="152"/>
      <c r="C99" s="9"/>
      <c r="D99" s="153" t="s">
        <v>129</v>
      </c>
      <c r="E99" s="154"/>
      <c r="F99" s="154"/>
      <c r="G99" s="154"/>
      <c r="H99" s="154"/>
      <c r="I99" s="154"/>
      <c r="J99" s="155">
        <f>J131</f>
        <v>0</v>
      </c>
      <c r="K99" s="9"/>
      <c r="L99" s="15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6"/>
      <c r="C100" s="10"/>
      <c r="D100" s="157" t="s">
        <v>134</v>
      </c>
      <c r="E100" s="158"/>
      <c r="F100" s="158"/>
      <c r="G100" s="158"/>
      <c r="H100" s="158"/>
      <c r="I100" s="158"/>
      <c r="J100" s="159">
        <f>J132</f>
        <v>0</v>
      </c>
      <c r="K100" s="10"/>
      <c r="L100" s="15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52"/>
      <c r="C101" s="9"/>
      <c r="D101" s="153" t="s">
        <v>136</v>
      </c>
      <c r="E101" s="154"/>
      <c r="F101" s="154"/>
      <c r="G101" s="154"/>
      <c r="H101" s="154"/>
      <c r="I101" s="154"/>
      <c r="J101" s="155">
        <f>J134</f>
        <v>0</v>
      </c>
      <c r="K101" s="9"/>
      <c r="L101" s="152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56"/>
      <c r="C102" s="10"/>
      <c r="D102" s="157" t="s">
        <v>137</v>
      </c>
      <c r="E102" s="158"/>
      <c r="F102" s="158"/>
      <c r="G102" s="158"/>
      <c r="H102" s="158"/>
      <c r="I102" s="158"/>
      <c r="J102" s="159">
        <f>J135</f>
        <v>0</v>
      </c>
      <c r="K102" s="10"/>
      <c r="L102" s="15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6"/>
      <c r="C103" s="10"/>
      <c r="D103" s="157" t="s">
        <v>1412</v>
      </c>
      <c r="E103" s="158"/>
      <c r="F103" s="158"/>
      <c r="G103" s="158"/>
      <c r="H103" s="158"/>
      <c r="I103" s="158"/>
      <c r="J103" s="159">
        <f>J144</f>
        <v>0</v>
      </c>
      <c r="K103" s="10"/>
      <c r="L103" s="15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6"/>
      <c r="C104" s="10"/>
      <c r="D104" s="157" t="s">
        <v>1413</v>
      </c>
      <c r="E104" s="158"/>
      <c r="F104" s="158"/>
      <c r="G104" s="158"/>
      <c r="H104" s="158"/>
      <c r="I104" s="158"/>
      <c r="J104" s="159">
        <f>J180</f>
        <v>0</v>
      </c>
      <c r="K104" s="10"/>
      <c r="L104" s="15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6"/>
      <c r="C105" s="10"/>
      <c r="D105" s="157" t="s">
        <v>1414</v>
      </c>
      <c r="E105" s="158"/>
      <c r="F105" s="158"/>
      <c r="G105" s="158"/>
      <c r="H105" s="158"/>
      <c r="I105" s="158"/>
      <c r="J105" s="159">
        <f>J193</f>
        <v>0</v>
      </c>
      <c r="K105" s="10"/>
      <c r="L105" s="15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52"/>
      <c r="C106" s="9"/>
      <c r="D106" s="153" t="s">
        <v>148</v>
      </c>
      <c r="E106" s="154"/>
      <c r="F106" s="154"/>
      <c r="G106" s="154"/>
      <c r="H106" s="154"/>
      <c r="I106" s="154"/>
      <c r="J106" s="155">
        <f>J219</f>
        <v>0</v>
      </c>
      <c r="K106" s="9"/>
      <c r="L106" s="152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56"/>
      <c r="C107" s="10"/>
      <c r="D107" s="157" t="s">
        <v>779</v>
      </c>
      <c r="E107" s="158"/>
      <c r="F107" s="158"/>
      <c r="G107" s="158"/>
      <c r="H107" s="158"/>
      <c r="I107" s="158"/>
      <c r="J107" s="159">
        <f>J220</f>
        <v>0</v>
      </c>
      <c r="K107" s="10"/>
      <c r="L107" s="15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52"/>
      <c r="C108" s="9"/>
      <c r="D108" s="153" t="s">
        <v>780</v>
      </c>
      <c r="E108" s="154"/>
      <c r="F108" s="154"/>
      <c r="G108" s="154"/>
      <c r="H108" s="154"/>
      <c r="I108" s="154"/>
      <c r="J108" s="155">
        <f>J222</f>
        <v>0</v>
      </c>
      <c r="K108" s="9"/>
      <c r="L108" s="152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4"/>
      <c r="B109" s="35"/>
      <c r="C109" s="34"/>
      <c r="D109" s="34"/>
      <c r="E109" s="34"/>
      <c r="F109" s="34"/>
      <c r="G109" s="34"/>
      <c r="H109" s="34"/>
      <c r="I109" s="34"/>
      <c r="J109" s="34"/>
      <c r="K109" s="34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6.96" customHeight="1">
      <c r="A110" s="34"/>
      <c r="B110" s="61"/>
      <c r="C110" s="62"/>
      <c r="D110" s="62"/>
      <c r="E110" s="62"/>
      <c r="F110" s="62"/>
      <c r="G110" s="62"/>
      <c r="H110" s="62"/>
      <c r="I110" s="62"/>
      <c r="J110" s="62"/>
      <c r="K110" s="62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4" s="2" customFormat="1" ht="6.96" customHeight="1">
      <c r="A114" s="34"/>
      <c r="B114" s="63"/>
      <c r="C114" s="64"/>
      <c r="D114" s="64"/>
      <c r="E114" s="64"/>
      <c r="F114" s="64"/>
      <c r="G114" s="64"/>
      <c r="H114" s="64"/>
      <c r="I114" s="64"/>
      <c r="J114" s="64"/>
      <c r="K114" s="6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24.96" customHeight="1">
      <c r="A115" s="34"/>
      <c r="B115" s="35"/>
      <c r="C115" s="19" t="s">
        <v>150</v>
      </c>
      <c r="D115" s="34"/>
      <c r="E115" s="34"/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2" customHeight="1">
      <c r="A117" s="34"/>
      <c r="B117" s="35"/>
      <c r="C117" s="28" t="s">
        <v>15</v>
      </c>
      <c r="D117" s="34"/>
      <c r="E117" s="34"/>
      <c r="F117" s="34"/>
      <c r="G117" s="34"/>
      <c r="H117" s="34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6.5" customHeight="1">
      <c r="A118" s="34"/>
      <c r="B118" s="35"/>
      <c r="C118" s="34"/>
      <c r="D118" s="34"/>
      <c r="E118" s="130" t="str">
        <f>E7</f>
        <v>Komunitné centrum Svidník</v>
      </c>
      <c r="F118" s="28"/>
      <c r="G118" s="28"/>
      <c r="H118" s="28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1" customFormat="1" ht="12" customHeight="1">
      <c r="B119" s="18"/>
      <c r="C119" s="28" t="s">
        <v>120</v>
      </c>
      <c r="L119" s="18"/>
    </row>
    <row r="120" s="2" customFormat="1" ht="16.5" customHeight="1">
      <c r="A120" s="34"/>
      <c r="B120" s="35"/>
      <c r="C120" s="34"/>
      <c r="D120" s="34"/>
      <c r="E120" s="130" t="s">
        <v>121</v>
      </c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2" customHeight="1">
      <c r="A121" s="34"/>
      <c r="B121" s="35"/>
      <c r="C121" s="28" t="s">
        <v>122</v>
      </c>
      <c r="D121" s="34"/>
      <c r="E121" s="34"/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6.5" customHeight="1">
      <c r="A122" s="34"/>
      <c r="B122" s="35"/>
      <c r="C122" s="34"/>
      <c r="D122" s="34"/>
      <c r="E122" s="68" t="str">
        <f>E11</f>
        <v>04 - Vykurovanie</v>
      </c>
      <c r="F122" s="34"/>
      <c r="G122" s="34"/>
      <c r="H122" s="34"/>
      <c r="I122" s="34"/>
      <c r="J122" s="34"/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6.96" customHeight="1">
      <c r="A123" s="34"/>
      <c r="B123" s="35"/>
      <c r="C123" s="34"/>
      <c r="D123" s="34"/>
      <c r="E123" s="34"/>
      <c r="F123" s="34"/>
      <c r="G123" s="34"/>
      <c r="H123" s="34"/>
      <c r="I123" s="34"/>
      <c r="J123" s="34"/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2" customHeight="1">
      <c r="A124" s="34"/>
      <c r="B124" s="35"/>
      <c r="C124" s="28" t="s">
        <v>19</v>
      </c>
      <c r="D124" s="34"/>
      <c r="E124" s="34"/>
      <c r="F124" s="23" t="str">
        <f>F14</f>
        <v xml:space="preserve"> </v>
      </c>
      <c r="G124" s="34"/>
      <c r="H124" s="34"/>
      <c r="I124" s="28" t="s">
        <v>21</v>
      </c>
      <c r="J124" s="70" t="str">
        <f>IF(J14="","",J14)</f>
        <v>12. 1. 2023</v>
      </c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6.96" customHeight="1">
      <c r="A125" s="34"/>
      <c r="B125" s="35"/>
      <c r="C125" s="34"/>
      <c r="D125" s="34"/>
      <c r="E125" s="34"/>
      <c r="F125" s="34"/>
      <c r="G125" s="34"/>
      <c r="H125" s="34"/>
      <c r="I125" s="34"/>
      <c r="J125" s="34"/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5.15" customHeight="1">
      <c r="A126" s="34"/>
      <c r="B126" s="35"/>
      <c r="C126" s="28" t="s">
        <v>23</v>
      </c>
      <c r="D126" s="34"/>
      <c r="E126" s="34"/>
      <c r="F126" s="23" t="str">
        <f>E17</f>
        <v>Mesto Svidník</v>
      </c>
      <c r="G126" s="34"/>
      <c r="H126" s="34"/>
      <c r="I126" s="28" t="s">
        <v>29</v>
      </c>
      <c r="J126" s="32" t="str">
        <f>E23</f>
        <v>Ing. Jozef Špirko</v>
      </c>
      <c r="K126" s="34"/>
      <c r="L126" s="56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15.15" customHeight="1">
      <c r="A127" s="34"/>
      <c r="B127" s="35"/>
      <c r="C127" s="28" t="s">
        <v>27</v>
      </c>
      <c r="D127" s="34"/>
      <c r="E127" s="34"/>
      <c r="F127" s="23" t="str">
        <f>IF(E20="","",E20)</f>
        <v>Vyplň údaj</v>
      </c>
      <c r="G127" s="34"/>
      <c r="H127" s="34"/>
      <c r="I127" s="28" t="s">
        <v>32</v>
      </c>
      <c r="J127" s="32" t="str">
        <f>E26</f>
        <v xml:space="preserve"> </v>
      </c>
      <c r="K127" s="34"/>
      <c r="L127" s="56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2" customFormat="1" ht="10.32" customHeight="1">
      <c r="A128" s="34"/>
      <c r="B128" s="35"/>
      <c r="C128" s="34"/>
      <c r="D128" s="34"/>
      <c r="E128" s="34"/>
      <c r="F128" s="34"/>
      <c r="G128" s="34"/>
      <c r="H128" s="34"/>
      <c r="I128" s="34"/>
      <c r="J128" s="34"/>
      <c r="K128" s="34"/>
      <c r="L128" s="56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="11" customFormat="1" ht="29.28" customHeight="1">
      <c r="A129" s="160"/>
      <c r="B129" s="161"/>
      <c r="C129" s="162" t="s">
        <v>151</v>
      </c>
      <c r="D129" s="163" t="s">
        <v>59</v>
      </c>
      <c r="E129" s="163" t="s">
        <v>55</v>
      </c>
      <c r="F129" s="163" t="s">
        <v>56</v>
      </c>
      <c r="G129" s="163" t="s">
        <v>152</v>
      </c>
      <c r="H129" s="163" t="s">
        <v>153</v>
      </c>
      <c r="I129" s="163" t="s">
        <v>154</v>
      </c>
      <c r="J129" s="164" t="s">
        <v>126</v>
      </c>
      <c r="K129" s="165" t="s">
        <v>155</v>
      </c>
      <c r="L129" s="166"/>
      <c r="M129" s="87" t="s">
        <v>1</v>
      </c>
      <c r="N129" s="88" t="s">
        <v>38</v>
      </c>
      <c r="O129" s="88" t="s">
        <v>156</v>
      </c>
      <c r="P129" s="88" t="s">
        <v>157</v>
      </c>
      <c r="Q129" s="88" t="s">
        <v>158</v>
      </c>
      <c r="R129" s="88" t="s">
        <v>159</v>
      </c>
      <c r="S129" s="88" t="s">
        <v>160</v>
      </c>
      <c r="T129" s="89" t="s">
        <v>161</v>
      </c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</row>
    <row r="130" s="2" customFormat="1" ht="22.8" customHeight="1">
      <c r="A130" s="34"/>
      <c r="B130" s="35"/>
      <c r="C130" s="94" t="s">
        <v>127</v>
      </c>
      <c r="D130" s="34"/>
      <c r="E130" s="34"/>
      <c r="F130" s="34"/>
      <c r="G130" s="34"/>
      <c r="H130" s="34"/>
      <c r="I130" s="34"/>
      <c r="J130" s="167">
        <f>BK130</f>
        <v>0</v>
      </c>
      <c r="K130" s="34"/>
      <c r="L130" s="35"/>
      <c r="M130" s="90"/>
      <c r="N130" s="74"/>
      <c r="O130" s="91"/>
      <c r="P130" s="168">
        <f>P131+P134+P219+P222</f>
        <v>0</v>
      </c>
      <c r="Q130" s="91"/>
      <c r="R130" s="168">
        <f>R131+R134+R219+R222</f>
        <v>0</v>
      </c>
      <c r="S130" s="91"/>
      <c r="T130" s="169">
        <f>T131+T134+T219+T222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5" t="s">
        <v>73</v>
      </c>
      <c r="AU130" s="15" t="s">
        <v>128</v>
      </c>
      <c r="BK130" s="170">
        <f>BK131+BK134+BK219+BK222</f>
        <v>0</v>
      </c>
    </row>
    <row r="131" s="12" customFormat="1" ht="25.92" customHeight="1">
      <c r="A131" s="12"/>
      <c r="B131" s="171"/>
      <c r="C131" s="12"/>
      <c r="D131" s="172" t="s">
        <v>73</v>
      </c>
      <c r="E131" s="173" t="s">
        <v>162</v>
      </c>
      <c r="F131" s="173" t="s">
        <v>163</v>
      </c>
      <c r="G131" s="12"/>
      <c r="H131" s="12"/>
      <c r="I131" s="174"/>
      <c r="J131" s="175">
        <f>BK131</f>
        <v>0</v>
      </c>
      <c r="K131" s="12"/>
      <c r="L131" s="171"/>
      <c r="M131" s="176"/>
      <c r="N131" s="177"/>
      <c r="O131" s="177"/>
      <c r="P131" s="178">
        <f>P132</f>
        <v>0</v>
      </c>
      <c r="Q131" s="177"/>
      <c r="R131" s="178">
        <f>R132</f>
        <v>0</v>
      </c>
      <c r="S131" s="177"/>
      <c r="T131" s="179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72" t="s">
        <v>81</v>
      </c>
      <c r="AT131" s="180" t="s">
        <v>73</v>
      </c>
      <c r="AU131" s="180" t="s">
        <v>74</v>
      </c>
      <c r="AY131" s="172" t="s">
        <v>164</v>
      </c>
      <c r="BK131" s="181">
        <f>BK132</f>
        <v>0</v>
      </c>
    </row>
    <row r="132" s="12" customFormat="1" ht="22.8" customHeight="1">
      <c r="A132" s="12"/>
      <c r="B132" s="171"/>
      <c r="C132" s="12"/>
      <c r="D132" s="172" t="s">
        <v>73</v>
      </c>
      <c r="E132" s="182" t="s">
        <v>198</v>
      </c>
      <c r="F132" s="182" t="s">
        <v>309</v>
      </c>
      <c r="G132" s="12"/>
      <c r="H132" s="12"/>
      <c r="I132" s="174"/>
      <c r="J132" s="183">
        <f>BK132</f>
        <v>0</v>
      </c>
      <c r="K132" s="12"/>
      <c r="L132" s="171"/>
      <c r="M132" s="176"/>
      <c r="N132" s="177"/>
      <c r="O132" s="177"/>
      <c r="P132" s="178">
        <f>P133</f>
        <v>0</v>
      </c>
      <c r="Q132" s="177"/>
      <c r="R132" s="178">
        <f>R133</f>
        <v>0</v>
      </c>
      <c r="S132" s="177"/>
      <c r="T132" s="179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72" t="s">
        <v>81</v>
      </c>
      <c r="AT132" s="180" t="s">
        <v>73</v>
      </c>
      <c r="AU132" s="180" t="s">
        <v>81</v>
      </c>
      <c r="AY132" s="172" t="s">
        <v>164</v>
      </c>
      <c r="BK132" s="181">
        <f>BK133</f>
        <v>0</v>
      </c>
    </row>
    <row r="133" s="2" customFormat="1" ht="24.15" customHeight="1">
      <c r="A133" s="34"/>
      <c r="B133" s="184"/>
      <c r="C133" s="185" t="s">
        <v>81</v>
      </c>
      <c r="D133" s="185" t="s">
        <v>166</v>
      </c>
      <c r="E133" s="186" t="s">
        <v>1415</v>
      </c>
      <c r="F133" s="187" t="s">
        <v>1416</v>
      </c>
      <c r="G133" s="188" t="s">
        <v>307</v>
      </c>
      <c r="H133" s="189">
        <v>21</v>
      </c>
      <c r="I133" s="190"/>
      <c r="J133" s="191">
        <f>ROUND(I133*H133,2)</f>
        <v>0</v>
      </c>
      <c r="K133" s="192"/>
      <c r="L133" s="35"/>
      <c r="M133" s="193" t="s">
        <v>1</v>
      </c>
      <c r="N133" s="194" t="s">
        <v>40</v>
      </c>
      <c r="O133" s="78"/>
      <c r="P133" s="195">
        <f>O133*H133</f>
        <v>0</v>
      </c>
      <c r="Q133" s="195">
        <v>0</v>
      </c>
      <c r="R133" s="195">
        <f>Q133*H133</f>
        <v>0</v>
      </c>
      <c r="S133" s="195">
        <v>0</v>
      </c>
      <c r="T133" s="19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7" t="s">
        <v>170</v>
      </c>
      <c r="AT133" s="197" t="s">
        <v>166</v>
      </c>
      <c r="AU133" s="197" t="s">
        <v>87</v>
      </c>
      <c r="AY133" s="15" t="s">
        <v>164</v>
      </c>
      <c r="BE133" s="198">
        <f>IF(N133="základná",J133,0)</f>
        <v>0</v>
      </c>
      <c r="BF133" s="198">
        <f>IF(N133="znížená",J133,0)</f>
        <v>0</v>
      </c>
      <c r="BG133" s="198">
        <f>IF(N133="zákl. prenesená",J133,0)</f>
        <v>0</v>
      </c>
      <c r="BH133" s="198">
        <f>IF(N133="zníž. prenesená",J133,0)</f>
        <v>0</v>
      </c>
      <c r="BI133" s="198">
        <f>IF(N133="nulová",J133,0)</f>
        <v>0</v>
      </c>
      <c r="BJ133" s="15" t="s">
        <v>87</v>
      </c>
      <c r="BK133" s="198">
        <f>ROUND(I133*H133,2)</f>
        <v>0</v>
      </c>
      <c r="BL133" s="15" t="s">
        <v>170</v>
      </c>
      <c r="BM133" s="197" t="s">
        <v>1417</v>
      </c>
    </row>
    <row r="134" s="12" customFormat="1" ht="25.92" customHeight="1">
      <c r="A134" s="12"/>
      <c r="B134" s="171"/>
      <c r="C134" s="12"/>
      <c r="D134" s="172" t="s">
        <v>73</v>
      </c>
      <c r="E134" s="173" t="s">
        <v>352</v>
      </c>
      <c r="F134" s="173" t="s">
        <v>353</v>
      </c>
      <c r="G134" s="12"/>
      <c r="H134" s="12"/>
      <c r="I134" s="174"/>
      <c r="J134" s="175">
        <f>BK134</f>
        <v>0</v>
      </c>
      <c r="K134" s="12"/>
      <c r="L134" s="171"/>
      <c r="M134" s="176"/>
      <c r="N134" s="177"/>
      <c r="O134" s="177"/>
      <c r="P134" s="178">
        <f>P135+P144+P180+P193</f>
        <v>0</v>
      </c>
      <c r="Q134" s="177"/>
      <c r="R134" s="178">
        <f>R135+R144+R180+R193</f>
        <v>0</v>
      </c>
      <c r="S134" s="177"/>
      <c r="T134" s="179">
        <f>T135+T144+T180+T193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72" t="s">
        <v>87</v>
      </c>
      <c r="AT134" s="180" t="s">
        <v>73</v>
      </c>
      <c r="AU134" s="180" t="s">
        <v>74</v>
      </c>
      <c r="AY134" s="172" t="s">
        <v>164</v>
      </c>
      <c r="BK134" s="181">
        <f>BK135+BK144+BK180+BK193</f>
        <v>0</v>
      </c>
    </row>
    <row r="135" s="12" customFormat="1" ht="22.8" customHeight="1">
      <c r="A135" s="12"/>
      <c r="B135" s="171"/>
      <c r="C135" s="12"/>
      <c r="D135" s="172" t="s">
        <v>73</v>
      </c>
      <c r="E135" s="182" t="s">
        <v>354</v>
      </c>
      <c r="F135" s="182" t="s">
        <v>355</v>
      </c>
      <c r="G135" s="12"/>
      <c r="H135" s="12"/>
      <c r="I135" s="174"/>
      <c r="J135" s="183">
        <f>BK135</f>
        <v>0</v>
      </c>
      <c r="K135" s="12"/>
      <c r="L135" s="171"/>
      <c r="M135" s="176"/>
      <c r="N135" s="177"/>
      <c r="O135" s="177"/>
      <c r="P135" s="178">
        <f>SUM(P136:P143)</f>
        <v>0</v>
      </c>
      <c r="Q135" s="177"/>
      <c r="R135" s="178">
        <f>SUM(R136:R143)</f>
        <v>0</v>
      </c>
      <c r="S135" s="177"/>
      <c r="T135" s="179">
        <f>SUM(T136:T143)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72" t="s">
        <v>87</v>
      </c>
      <c r="AT135" s="180" t="s">
        <v>73</v>
      </c>
      <c r="AU135" s="180" t="s">
        <v>81</v>
      </c>
      <c r="AY135" s="172" t="s">
        <v>164</v>
      </c>
      <c r="BK135" s="181">
        <f>SUM(BK136:BK143)</f>
        <v>0</v>
      </c>
    </row>
    <row r="136" s="2" customFormat="1" ht="24.15" customHeight="1">
      <c r="A136" s="34"/>
      <c r="B136" s="184"/>
      <c r="C136" s="185" t="s">
        <v>647</v>
      </c>
      <c r="D136" s="185" t="s">
        <v>166</v>
      </c>
      <c r="E136" s="186" t="s">
        <v>1418</v>
      </c>
      <c r="F136" s="187" t="s">
        <v>1419</v>
      </c>
      <c r="G136" s="188" t="s">
        <v>298</v>
      </c>
      <c r="H136" s="189">
        <v>153</v>
      </c>
      <c r="I136" s="190"/>
      <c r="J136" s="191">
        <f>ROUND(I136*H136,2)</f>
        <v>0</v>
      </c>
      <c r="K136" s="192"/>
      <c r="L136" s="35"/>
      <c r="M136" s="193" t="s">
        <v>1</v>
      </c>
      <c r="N136" s="194" t="s">
        <v>40</v>
      </c>
      <c r="O136" s="78"/>
      <c r="P136" s="195">
        <f>O136*H136</f>
        <v>0</v>
      </c>
      <c r="Q136" s="195">
        <v>0</v>
      </c>
      <c r="R136" s="195">
        <f>Q136*H136</f>
        <v>0</v>
      </c>
      <c r="S136" s="195">
        <v>0</v>
      </c>
      <c r="T136" s="19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7" t="s">
        <v>359</v>
      </c>
      <c r="AT136" s="197" t="s">
        <v>166</v>
      </c>
      <c r="AU136" s="197" t="s">
        <v>87</v>
      </c>
      <c r="AY136" s="15" t="s">
        <v>164</v>
      </c>
      <c r="BE136" s="198">
        <f>IF(N136="základná",J136,0)</f>
        <v>0</v>
      </c>
      <c r="BF136" s="198">
        <f>IF(N136="znížená",J136,0)</f>
        <v>0</v>
      </c>
      <c r="BG136" s="198">
        <f>IF(N136="zákl. prenesená",J136,0)</f>
        <v>0</v>
      </c>
      <c r="BH136" s="198">
        <f>IF(N136="zníž. prenesená",J136,0)</f>
        <v>0</v>
      </c>
      <c r="BI136" s="198">
        <f>IF(N136="nulová",J136,0)</f>
        <v>0</v>
      </c>
      <c r="BJ136" s="15" t="s">
        <v>87</v>
      </c>
      <c r="BK136" s="198">
        <f>ROUND(I136*H136,2)</f>
        <v>0</v>
      </c>
      <c r="BL136" s="15" t="s">
        <v>359</v>
      </c>
      <c r="BM136" s="197" t="s">
        <v>1420</v>
      </c>
    </row>
    <row r="137" s="2" customFormat="1" ht="37.8" customHeight="1">
      <c r="A137" s="34"/>
      <c r="B137" s="184"/>
      <c r="C137" s="199" t="s">
        <v>1421</v>
      </c>
      <c r="D137" s="199" t="s">
        <v>199</v>
      </c>
      <c r="E137" s="200" t="s">
        <v>1422</v>
      </c>
      <c r="F137" s="201" t="s">
        <v>1423</v>
      </c>
      <c r="G137" s="202" t="s">
        <v>298</v>
      </c>
      <c r="H137" s="203">
        <v>70</v>
      </c>
      <c r="I137" s="204"/>
      <c r="J137" s="205">
        <f>ROUND(I137*H137,2)</f>
        <v>0</v>
      </c>
      <c r="K137" s="206"/>
      <c r="L137" s="207"/>
      <c r="M137" s="208" t="s">
        <v>1</v>
      </c>
      <c r="N137" s="209" t="s">
        <v>40</v>
      </c>
      <c r="O137" s="78"/>
      <c r="P137" s="195">
        <f>O137*H137</f>
        <v>0</v>
      </c>
      <c r="Q137" s="195">
        <v>0</v>
      </c>
      <c r="R137" s="195">
        <f>Q137*H137</f>
        <v>0</v>
      </c>
      <c r="S137" s="195">
        <v>0</v>
      </c>
      <c r="T137" s="19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7" t="s">
        <v>291</v>
      </c>
      <c r="AT137" s="197" t="s">
        <v>199</v>
      </c>
      <c r="AU137" s="197" t="s">
        <v>87</v>
      </c>
      <c r="AY137" s="15" t="s">
        <v>164</v>
      </c>
      <c r="BE137" s="198">
        <f>IF(N137="základná",J137,0)</f>
        <v>0</v>
      </c>
      <c r="BF137" s="198">
        <f>IF(N137="znížená",J137,0)</f>
        <v>0</v>
      </c>
      <c r="BG137" s="198">
        <f>IF(N137="zákl. prenesená",J137,0)</f>
        <v>0</v>
      </c>
      <c r="BH137" s="198">
        <f>IF(N137="zníž. prenesená",J137,0)</f>
        <v>0</v>
      </c>
      <c r="BI137" s="198">
        <f>IF(N137="nulová",J137,0)</f>
        <v>0</v>
      </c>
      <c r="BJ137" s="15" t="s">
        <v>87</v>
      </c>
      <c r="BK137" s="198">
        <f>ROUND(I137*H137,2)</f>
        <v>0</v>
      </c>
      <c r="BL137" s="15" t="s">
        <v>359</v>
      </c>
      <c r="BM137" s="197" t="s">
        <v>1424</v>
      </c>
    </row>
    <row r="138" s="2" customFormat="1" ht="37.8" customHeight="1">
      <c r="A138" s="34"/>
      <c r="B138" s="184"/>
      <c r="C138" s="199" t="s">
        <v>1425</v>
      </c>
      <c r="D138" s="199" t="s">
        <v>199</v>
      </c>
      <c r="E138" s="200" t="s">
        <v>785</v>
      </c>
      <c r="F138" s="201" t="s">
        <v>1426</v>
      </c>
      <c r="G138" s="202" t="s">
        <v>298</v>
      </c>
      <c r="H138" s="203">
        <v>41</v>
      </c>
      <c r="I138" s="204"/>
      <c r="J138" s="205">
        <f>ROUND(I138*H138,2)</f>
        <v>0</v>
      </c>
      <c r="K138" s="206"/>
      <c r="L138" s="207"/>
      <c r="M138" s="208" t="s">
        <v>1</v>
      </c>
      <c r="N138" s="209" t="s">
        <v>40</v>
      </c>
      <c r="O138" s="78"/>
      <c r="P138" s="195">
        <f>O138*H138</f>
        <v>0</v>
      </c>
      <c r="Q138" s="195">
        <v>0</v>
      </c>
      <c r="R138" s="195">
        <f>Q138*H138</f>
        <v>0</v>
      </c>
      <c r="S138" s="195">
        <v>0</v>
      </c>
      <c r="T138" s="19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7" t="s">
        <v>291</v>
      </c>
      <c r="AT138" s="197" t="s">
        <v>199</v>
      </c>
      <c r="AU138" s="197" t="s">
        <v>87</v>
      </c>
      <c r="AY138" s="15" t="s">
        <v>164</v>
      </c>
      <c r="BE138" s="198">
        <f>IF(N138="základná",J138,0)</f>
        <v>0</v>
      </c>
      <c r="BF138" s="198">
        <f>IF(N138="znížená",J138,0)</f>
        <v>0</v>
      </c>
      <c r="BG138" s="198">
        <f>IF(N138="zákl. prenesená",J138,0)</f>
        <v>0</v>
      </c>
      <c r="BH138" s="198">
        <f>IF(N138="zníž. prenesená",J138,0)</f>
        <v>0</v>
      </c>
      <c r="BI138" s="198">
        <f>IF(N138="nulová",J138,0)</f>
        <v>0</v>
      </c>
      <c r="BJ138" s="15" t="s">
        <v>87</v>
      </c>
      <c r="BK138" s="198">
        <f>ROUND(I138*H138,2)</f>
        <v>0</v>
      </c>
      <c r="BL138" s="15" t="s">
        <v>359</v>
      </c>
      <c r="BM138" s="197" t="s">
        <v>1427</v>
      </c>
    </row>
    <row r="139" s="2" customFormat="1" ht="37.8" customHeight="1">
      <c r="A139" s="34"/>
      <c r="B139" s="184"/>
      <c r="C139" s="199" t="s">
        <v>1428</v>
      </c>
      <c r="D139" s="199" t="s">
        <v>199</v>
      </c>
      <c r="E139" s="200" t="s">
        <v>789</v>
      </c>
      <c r="F139" s="201" t="s">
        <v>1429</v>
      </c>
      <c r="G139" s="202" t="s">
        <v>298</v>
      </c>
      <c r="H139" s="203">
        <v>37</v>
      </c>
      <c r="I139" s="204"/>
      <c r="J139" s="205">
        <f>ROUND(I139*H139,2)</f>
        <v>0</v>
      </c>
      <c r="K139" s="206"/>
      <c r="L139" s="207"/>
      <c r="M139" s="208" t="s">
        <v>1</v>
      </c>
      <c r="N139" s="209" t="s">
        <v>40</v>
      </c>
      <c r="O139" s="78"/>
      <c r="P139" s="195">
        <f>O139*H139</f>
        <v>0</v>
      </c>
      <c r="Q139" s="195">
        <v>0</v>
      </c>
      <c r="R139" s="195">
        <f>Q139*H139</f>
        <v>0</v>
      </c>
      <c r="S139" s="195">
        <v>0</v>
      </c>
      <c r="T139" s="19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291</v>
      </c>
      <c r="AT139" s="197" t="s">
        <v>199</v>
      </c>
      <c r="AU139" s="197" t="s">
        <v>87</v>
      </c>
      <c r="AY139" s="15" t="s">
        <v>164</v>
      </c>
      <c r="BE139" s="198">
        <f>IF(N139="základná",J139,0)</f>
        <v>0</v>
      </c>
      <c r="BF139" s="198">
        <f>IF(N139="znížená",J139,0)</f>
        <v>0</v>
      </c>
      <c r="BG139" s="198">
        <f>IF(N139="zákl. prenesená",J139,0)</f>
        <v>0</v>
      </c>
      <c r="BH139" s="198">
        <f>IF(N139="zníž. prenesená",J139,0)</f>
        <v>0</v>
      </c>
      <c r="BI139" s="198">
        <f>IF(N139="nulová",J139,0)</f>
        <v>0</v>
      </c>
      <c r="BJ139" s="15" t="s">
        <v>87</v>
      </c>
      <c r="BK139" s="198">
        <f>ROUND(I139*H139,2)</f>
        <v>0</v>
      </c>
      <c r="BL139" s="15" t="s">
        <v>359</v>
      </c>
      <c r="BM139" s="197" t="s">
        <v>1430</v>
      </c>
    </row>
    <row r="140" s="2" customFormat="1" ht="37.8" customHeight="1">
      <c r="A140" s="34"/>
      <c r="B140" s="184"/>
      <c r="C140" s="199" t="s">
        <v>661</v>
      </c>
      <c r="D140" s="199" t="s">
        <v>199</v>
      </c>
      <c r="E140" s="200" t="s">
        <v>793</v>
      </c>
      <c r="F140" s="201" t="s">
        <v>1431</v>
      </c>
      <c r="G140" s="202" t="s">
        <v>298</v>
      </c>
      <c r="H140" s="203">
        <v>5.0999999999999996</v>
      </c>
      <c r="I140" s="204"/>
      <c r="J140" s="205">
        <f>ROUND(I140*H140,2)</f>
        <v>0</v>
      </c>
      <c r="K140" s="206"/>
      <c r="L140" s="207"/>
      <c r="M140" s="208" t="s">
        <v>1</v>
      </c>
      <c r="N140" s="209" t="s">
        <v>40</v>
      </c>
      <c r="O140" s="78"/>
      <c r="P140" s="195">
        <f>O140*H140</f>
        <v>0</v>
      </c>
      <c r="Q140" s="195">
        <v>0</v>
      </c>
      <c r="R140" s="195">
        <f>Q140*H140</f>
        <v>0</v>
      </c>
      <c r="S140" s="195">
        <v>0</v>
      </c>
      <c r="T140" s="196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7" t="s">
        <v>291</v>
      </c>
      <c r="AT140" s="197" t="s">
        <v>199</v>
      </c>
      <c r="AU140" s="197" t="s">
        <v>87</v>
      </c>
      <c r="AY140" s="15" t="s">
        <v>164</v>
      </c>
      <c r="BE140" s="198">
        <f>IF(N140="základná",J140,0)</f>
        <v>0</v>
      </c>
      <c r="BF140" s="198">
        <f>IF(N140="znížená",J140,0)</f>
        <v>0</v>
      </c>
      <c r="BG140" s="198">
        <f>IF(N140="zákl. prenesená",J140,0)</f>
        <v>0</v>
      </c>
      <c r="BH140" s="198">
        <f>IF(N140="zníž. prenesená",J140,0)</f>
        <v>0</v>
      </c>
      <c r="BI140" s="198">
        <f>IF(N140="nulová",J140,0)</f>
        <v>0</v>
      </c>
      <c r="BJ140" s="15" t="s">
        <v>87</v>
      </c>
      <c r="BK140" s="198">
        <f>ROUND(I140*H140,2)</f>
        <v>0</v>
      </c>
      <c r="BL140" s="15" t="s">
        <v>359</v>
      </c>
      <c r="BM140" s="197" t="s">
        <v>1432</v>
      </c>
    </row>
    <row r="141" s="2" customFormat="1" ht="24.15" customHeight="1">
      <c r="A141" s="34"/>
      <c r="B141" s="184"/>
      <c r="C141" s="185" t="s">
        <v>235</v>
      </c>
      <c r="D141" s="185" t="s">
        <v>166</v>
      </c>
      <c r="E141" s="186" t="s">
        <v>808</v>
      </c>
      <c r="F141" s="187" t="s">
        <v>809</v>
      </c>
      <c r="G141" s="188" t="s">
        <v>428</v>
      </c>
      <c r="H141" s="210"/>
      <c r="I141" s="190"/>
      <c r="J141" s="191">
        <f>ROUND(I141*H141,2)</f>
        <v>0</v>
      </c>
      <c r="K141" s="192"/>
      <c r="L141" s="35"/>
      <c r="M141" s="193" t="s">
        <v>1</v>
      </c>
      <c r="N141" s="194" t="s">
        <v>40</v>
      </c>
      <c r="O141" s="78"/>
      <c r="P141" s="195">
        <f>O141*H141</f>
        <v>0</v>
      </c>
      <c r="Q141" s="195">
        <v>0</v>
      </c>
      <c r="R141" s="195">
        <f>Q141*H141</f>
        <v>0</v>
      </c>
      <c r="S141" s="195">
        <v>0</v>
      </c>
      <c r="T141" s="19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7" t="s">
        <v>359</v>
      </c>
      <c r="AT141" s="197" t="s">
        <v>166</v>
      </c>
      <c r="AU141" s="197" t="s">
        <v>87</v>
      </c>
      <c r="AY141" s="15" t="s">
        <v>164</v>
      </c>
      <c r="BE141" s="198">
        <f>IF(N141="základná",J141,0)</f>
        <v>0</v>
      </c>
      <c r="BF141" s="198">
        <f>IF(N141="znížená",J141,0)</f>
        <v>0</v>
      </c>
      <c r="BG141" s="198">
        <f>IF(N141="zákl. prenesená",J141,0)</f>
        <v>0</v>
      </c>
      <c r="BH141" s="198">
        <f>IF(N141="zníž. prenesená",J141,0)</f>
        <v>0</v>
      </c>
      <c r="BI141" s="198">
        <f>IF(N141="nulová",J141,0)</f>
        <v>0</v>
      </c>
      <c r="BJ141" s="15" t="s">
        <v>87</v>
      </c>
      <c r="BK141" s="198">
        <f>ROUND(I141*H141,2)</f>
        <v>0</v>
      </c>
      <c r="BL141" s="15" t="s">
        <v>359</v>
      </c>
      <c r="BM141" s="197" t="s">
        <v>1433</v>
      </c>
    </row>
    <row r="142" s="2" customFormat="1" ht="24.15" customHeight="1">
      <c r="A142" s="34"/>
      <c r="B142" s="184"/>
      <c r="C142" s="185" t="s">
        <v>1434</v>
      </c>
      <c r="D142" s="185" t="s">
        <v>166</v>
      </c>
      <c r="E142" s="186" t="s">
        <v>1435</v>
      </c>
      <c r="F142" s="187" t="s">
        <v>1436</v>
      </c>
      <c r="G142" s="188" t="s">
        <v>428</v>
      </c>
      <c r="H142" s="210"/>
      <c r="I142" s="190"/>
      <c r="J142" s="191">
        <f>ROUND(I142*H142,2)</f>
        <v>0</v>
      </c>
      <c r="K142" s="192"/>
      <c r="L142" s="35"/>
      <c r="M142" s="193" t="s">
        <v>1</v>
      </c>
      <c r="N142" s="194" t="s">
        <v>40</v>
      </c>
      <c r="O142" s="78"/>
      <c r="P142" s="195">
        <f>O142*H142</f>
        <v>0</v>
      </c>
      <c r="Q142" s="195">
        <v>0</v>
      </c>
      <c r="R142" s="195">
        <f>Q142*H142</f>
        <v>0</v>
      </c>
      <c r="S142" s="195">
        <v>0</v>
      </c>
      <c r="T142" s="19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7" t="s">
        <v>359</v>
      </c>
      <c r="AT142" s="197" t="s">
        <v>166</v>
      </c>
      <c r="AU142" s="197" t="s">
        <v>87</v>
      </c>
      <c r="AY142" s="15" t="s">
        <v>164</v>
      </c>
      <c r="BE142" s="198">
        <f>IF(N142="základná",J142,0)</f>
        <v>0</v>
      </c>
      <c r="BF142" s="198">
        <f>IF(N142="znížená",J142,0)</f>
        <v>0</v>
      </c>
      <c r="BG142" s="198">
        <f>IF(N142="zákl. prenesená",J142,0)</f>
        <v>0</v>
      </c>
      <c r="BH142" s="198">
        <f>IF(N142="zníž. prenesená",J142,0)</f>
        <v>0</v>
      </c>
      <c r="BI142" s="198">
        <f>IF(N142="nulová",J142,0)</f>
        <v>0</v>
      </c>
      <c r="BJ142" s="15" t="s">
        <v>87</v>
      </c>
      <c r="BK142" s="198">
        <f>ROUND(I142*H142,2)</f>
        <v>0</v>
      </c>
      <c r="BL142" s="15" t="s">
        <v>359</v>
      </c>
      <c r="BM142" s="197" t="s">
        <v>1437</v>
      </c>
    </row>
    <row r="143" s="2" customFormat="1" ht="24.15" customHeight="1">
      <c r="A143" s="34"/>
      <c r="B143" s="184"/>
      <c r="C143" s="185" t="s">
        <v>1438</v>
      </c>
      <c r="D143" s="185" t="s">
        <v>166</v>
      </c>
      <c r="E143" s="186" t="s">
        <v>1439</v>
      </c>
      <c r="F143" s="187" t="s">
        <v>1440</v>
      </c>
      <c r="G143" s="188" t="s">
        <v>428</v>
      </c>
      <c r="H143" s="210"/>
      <c r="I143" s="190"/>
      <c r="J143" s="191">
        <f>ROUND(I143*H143,2)</f>
        <v>0</v>
      </c>
      <c r="K143" s="192"/>
      <c r="L143" s="35"/>
      <c r="M143" s="193" t="s">
        <v>1</v>
      </c>
      <c r="N143" s="194" t="s">
        <v>40</v>
      </c>
      <c r="O143" s="78"/>
      <c r="P143" s="195">
        <f>O143*H143</f>
        <v>0</v>
      </c>
      <c r="Q143" s="195">
        <v>0</v>
      </c>
      <c r="R143" s="195">
        <f>Q143*H143</f>
        <v>0</v>
      </c>
      <c r="S143" s="195">
        <v>0</v>
      </c>
      <c r="T143" s="19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7" t="s">
        <v>359</v>
      </c>
      <c r="AT143" s="197" t="s">
        <v>166</v>
      </c>
      <c r="AU143" s="197" t="s">
        <v>87</v>
      </c>
      <c r="AY143" s="15" t="s">
        <v>164</v>
      </c>
      <c r="BE143" s="198">
        <f>IF(N143="základná",J143,0)</f>
        <v>0</v>
      </c>
      <c r="BF143" s="198">
        <f>IF(N143="znížená",J143,0)</f>
        <v>0</v>
      </c>
      <c r="BG143" s="198">
        <f>IF(N143="zákl. prenesená",J143,0)</f>
        <v>0</v>
      </c>
      <c r="BH143" s="198">
        <f>IF(N143="zníž. prenesená",J143,0)</f>
        <v>0</v>
      </c>
      <c r="BI143" s="198">
        <f>IF(N143="nulová",J143,0)</f>
        <v>0</v>
      </c>
      <c r="BJ143" s="15" t="s">
        <v>87</v>
      </c>
      <c r="BK143" s="198">
        <f>ROUND(I143*H143,2)</f>
        <v>0</v>
      </c>
      <c r="BL143" s="15" t="s">
        <v>359</v>
      </c>
      <c r="BM143" s="197" t="s">
        <v>1441</v>
      </c>
    </row>
    <row r="144" s="12" customFormat="1" ht="22.8" customHeight="1">
      <c r="A144" s="12"/>
      <c r="B144" s="171"/>
      <c r="C144" s="12"/>
      <c r="D144" s="172" t="s">
        <v>73</v>
      </c>
      <c r="E144" s="182" t="s">
        <v>1442</v>
      </c>
      <c r="F144" s="182" t="s">
        <v>1443</v>
      </c>
      <c r="G144" s="12"/>
      <c r="H144" s="12"/>
      <c r="I144" s="174"/>
      <c r="J144" s="183">
        <f>BK144</f>
        <v>0</v>
      </c>
      <c r="K144" s="12"/>
      <c r="L144" s="171"/>
      <c r="M144" s="176"/>
      <c r="N144" s="177"/>
      <c r="O144" s="177"/>
      <c r="P144" s="178">
        <f>SUM(P145:P179)</f>
        <v>0</v>
      </c>
      <c r="Q144" s="177"/>
      <c r="R144" s="178">
        <f>SUM(R145:R179)</f>
        <v>0</v>
      </c>
      <c r="S144" s="177"/>
      <c r="T144" s="179">
        <f>SUM(T145:T179)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72" t="s">
        <v>87</v>
      </c>
      <c r="AT144" s="180" t="s">
        <v>73</v>
      </c>
      <c r="AU144" s="180" t="s">
        <v>81</v>
      </c>
      <c r="AY144" s="172" t="s">
        <v>164</v>
      </c>
      <c r="BK144" s="181">
        <f>SUM(BK145:BK179)</f>
        <v>0</v>
      </c>
    </row>
    <row r="145" s="2" customFormat="1" ht="21.75" customHeight="1">
      <c r="A145" s="34"/>
      <c r="B145" s="184"/>
      <c r="C145" s="185" t="s">
        <v>1444</v>
      </c>
      <c r="D145" s="185" t="s">
        <v>166</v>
      </c>
      <c r="E145" s="186" t="s">
        <v>1445</v>
      </c>
      <c r="F145" s="187" t="s">
        <v>1446</v>
      </c>
      <c r="G145" s="188" t="s">
        <v>298</v>
      </c>
      <c r="H145" s="189">
        <v>70</v>
      </c>
      <c r="I145" s="190"/>
      <c r="J145" s="191">
        <f>ROUND(I145*H145,2)</f>
        <v>0</v>
      </c>
      <c r="K145" s="192"/>
      <c r="L145" s="35"/>
      <c r="M145" s="193" t="s">
        <v>1</v>
      </c>
      <c r="N145" s="194" t="s">
        <v>40</v>
      </c>
      <c r="O145" s="78"/>
      <c r="P145" s="195">
        <f>O145*H145</f>
        <v>0</v>
      </c>
      <c r="Q145" s="195">
        <v>0</v>
      </c>
      <c r="R145" s="195">
        <f>Q145*H145</f>
        <v>0</v>
      </c>
      <c r="S145" s="195">
        <v>0</v>
      </c>
      <c r="T145" s="19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7" t="s">
        <v>359</v>
      </c>
      <c r="AT145" s="197" t="s">
        <v>166</v>
      </c>
      <c r="AU145" s="197" t="s">
        <v>87</v>
      </c>
      <c r="AY145" s="15" t="s">
        <v>164</v>
      </c>
      <c r="BE145" s="198">
        <f>IF(N145="základná",J145,0)</f>
        <v>0</v>
      </c>
      <c r="BF145" s="198">
        <f>IF(N145="znížená",J145,0)</f>
        <v>0</v>
      </c>
      <c r="BG145" s="198">
        <f>IF(N145="zákl. prenesená",J145,0)</f>
        <v>0</v>
      </c>
      <c r="BH145" s="198">
        <f>IF(N145="zníž. prenesená",J145,0)</f>
        <v>0</v>
      </c>
      <c r="BI145" s="198">
        <f>IF(N145="nulová",J145,0)</f>
        <v>0</v>
      </c>
      <c r="BJ145" s="15" t="s">
        <v>87</v>
      </c>
      <c r="BK145" s="198">
        <f>ROUND(I145*H145,2)</f>
        <v>0</v>
      </c>
      <c r="BL145" s="15" t="s">
        <v>359</v>
      </c>
      <c r="BM145" s="197" t="s">
        <v>1447</v>
      </c>
    </row>
    <row r="146" s="2" customFormat="1" ht="16.5" customHeight="1">
      <c r="A146" s="34"/>
      <c r="B146" s="184"/>
      <c r="C146" s="199" t="s">
        <v>1448</v>
      </c>
      <c r="D146" s="199" t="s">
        <v>199</v>
      </c>
      <c r="E146" s="200" t="s">
        <v>1449</v>
      </c>
      <c r="F146" s="201" t="s">
        <v>1450</v>
      </c>
      <c r="G146" s="202" t="s">
        <v>298</v>
      </c>
      <c r="H146" s="203">
        <v>70</v>
      </c>
      <c r="I146" s="204"/>
      <c r="J146" s="205">
        <f>ROUND(I146*H146,2)</f>
        <v>0</v>
      </c>
      <c r="K146" s="206"/>
      <c r="L146" s="207"/>
      <c r="M146" s="208" t="s">
        <v>1</v>
      </c>
      <c r="N146" s="209" t="s">
        <v>40</v>
      </c>
      <c r="O146" s="78"/>
      <c r="P146" s="195">
        <f>O146*H146</f>
        <v>0</v>
      </c>
      <c r="Q146" s="195">
        <v>0</v>
      </c>
      <c r="R146" s="195">
        <f>Q146*H146</f>
        <v>0</v>
      </c>
      <c r="S146" s="195">
        <v>0</v>
      </c>
      <c r="T146" s="196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7" t="s">
        <v>291</v>
      </c>
      <c r="AT146" s="197" t="s">
        <v>199</v>
      </c>
      <c r="AU146" s="197" t="s">
        <v>87</v>
      </c>
      <c r="AY146" s="15" t="s">
        <v>164</v>
      </c>
      <c r="BE146" s="198">
        <f>IF(N146="základná",J146,0)</f>
        <v>0</v>
      </c>
      <c r="BF146" s="198">
        <f>IF(N146="znížená",J146,0)</f>
        <v>0</v>
      </c>
      <c r="BG146" s="198">
        <f>IF(N146="zákl. prenesená",J146,0)</f>
        <v>0</v>
      </c>
      <c r="BH146" s="198">
        <f>IF(N146="zníž. prenesená",J146,0)</f>
        <v>0</v>
      </c>
      <c r="BI146" s="198">
        <f>IF(N146="nulová",J146,0)</f>
        <v>0</v>
      </c>
      <c r="BJ146" s="15" t="s">
        <v>87</v>
      </c>
      <c r="BK146" s="198">
        <f>ROUND(I146*H146,2)</f>
        <v>0</v>
      </c>
      <c r="BL146" s="15" t="s">
        <v>359</v>
      </c>
      <c r="BM146" s="197" t="s">
        <v>1451</v>
      </c>
    </row>
    <row r="147" s="2" customFormat="1" ht="21.75" customHeight="1">
      <c r="A147" s="34"/>
      <c r="B147" s="184"/>
      <c r="C147" s="185" t="s">
        <v>1452</v>
      </c>
      <c r="D147" s="185" t="s">
        <v>166</v>
      </c>
      <c r="E147" s="186" t="s">
        <v>1453</v>
      </c>
      <c r="F147" s="187" t="s">
        <v>1454</v>
      </c>
      <c r="G147" s="188" t="s">
        <v>298</v>
      </c>
      <c r="H147" s="189">
        <v>41</v>
      </c>
      <c r="I147" s="190"/>
      <c r="J147" s="191">
        <f>ROUND(I147*H147,2)</f>
        <v>0</v>
      </c>
      <c r="K147" s="192"/>
      <c r="L147" s="35"/>
      <c r="M147" s="193" t="s">
        <v>1</v>
      </c>
      <c r="N147" s="194" t="s">
        <v>40</v>
      </c>
      <c r="O147" s="78"/>
      <c r="P147" s="195">
        <f>O147*H147</f>
        <v>0</v>
      </c>
      <c r="Q147" s="195">
        <v>0</v>
      </c>
      <c r="R147" s="195">
        <f>Q147*H147</f>
        <v>0</v>
      </c>
      <c r="S147" s="195">
        <v>0</v>
      </c>
      <c r="T147" s="19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7" t="s">
        <v>359</v>
      </c>
      <c r="AT147" s="197" t="s">
        <v>166</v>
      </c>
      <c r="AU147" s="197" t="s">
        <v>87</v>
      </c>
      <c r="AY147" s="15" t="s">
        <v>164</v>
      </c>
      <c r="BE147" s="198">
        <f>IF(N147="základná",J147,0)</f>
        <v>0</v>
      </c>
      <c r="BF147" s="198">
        <f>IF(N147="znížená",J147,0)</f>
        <v>0</v>
      </c>
      <c r="BG147" s="198">
        <f>IF(N147="zákl. prenesená",J147,0)</f>
        <v>0</v>
      </c>
      <c r="BH147" s="198">
        <f>IF(N147="zníž. prenesená",J147,0)</f>
        <v>0</v>
      </c>
      <c r="BI147" s="198">
        <f>IF(N147="nulová",J147,0)</f>
        <v>0</v>
      </c>
      <c r="BJ147" s="15" t="s">
        <v>87</v>
      </c>
      <c r="BK147" s="198">
        <f>ROUND(I147*H147,2)</f>
        <v>0</v>
      </c>
      <c r="BL147" s="15" t="s">
        <v>359</v>
      </c>
      <c r="BM147" s="197" t="s">
        <v>1455</v>
      </c>
    </row>
    <row r="148" s="2" customFormat="1" ht="16.5" customHeight="1">
      <c r="A148" s="34"/>
      <c r="B148" s="184"/>
      <c r="C148" s="199" t="s">
        <v>1456</v>
      </c>
      <c r="D148" s="199" t="s">
        <v>199</v>
      </c>
      <c r="E148" s="200" t="s">
        <v>1457</v>
      </c>
      <c r="F148" s="201" t="s">
        <v>1458</v>
      </c>
      <c r="G148" s="202" t="s">
        <v>298</v>
      </c>
      <c r="H148" s="203">
        <v>41</v>
      </c>
      <c r="I148" s="204"/>
      <c r="J148" s="205">
        <f>ROUND(I148*H148,2)</f>
        <v>0</v>
      </c>
      <c r="K148" s="206"/>
      <c r="L148" s="207"/>
      <c r="M148" s="208" t="s">
        <v>1</v>
      </c>
      <c r="N148" s="209" t="s">
        <v>40</v>
      </c>
      <c r="O148" s="78"/>
      <c r="P148" s="195">
        <f>O148*H148</f>
        <v>0</v>
      </c>
      <c r="Q148" s="195">
        <v>0</v>
      </c>
      <c r="R148" s="195">
        <f>Q148*H148</f>
        <v>0</v>
      </c>
      <c r="S148" s="195">
        <v>0</v>
      </c>
      <c r="T148" s="19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7" t="s">
        <v>291</v>
      </c>
      <c r="AT148" s="197" t="s">
        <v>199</v>
      </c>
      <c r="AU148" s="197" t="s">
        <v>87</v>
      </c>
      <c r="AY148" s="15" t="s">
        <v>164</v>
      </c>
      <c r="BE148" s="198">
        <f>IF(N148="základná",J148,0)</f>
        <v>0</v>
      </c>
      <c r="BF148" s="198">
        <f>IF(N148="znížená",J148,0)</f>
        <v>0</v>
      </c>
      <c r="BG148" s="198">
        <f>IF(N148="zákl. prenesená",J148,0)</f>
        <v>0</v>
      </c>
      <c r="BH148" s="198">
        <f>IF(N148="zníž. prenesená",J148,0)</f>
        <v>0</v>
      </c>
      <c r="BI148" s="198">
        <f>IF(N148="nulová",J148,0)</f>
        <v>0</v>
      </c>
      <c r="BJ148" s="15" t="s">
        <v>87</v>
      </c>
      <c r="BK148" s="198">
        <f>ROUND(I148*H148,2)</f>
        <v>0</v>
      </c>
      <c r="BL148" s="15" t="s">
        <v>359</v>
      </c>
      <c r="BM148" s="197" t="s">
        <v>1459</v>
      </c>
    </row>
    <row r="149" s="2" customFormat="1" ht="21.75" customHeight="1">
      <c r="A149" s="34"/>
      <c r="B149" s="184"/>
      <c r="C149" s="185" t="s">
        <v>1460</v>
      </c>
      <c r="D149" s="185" t="s">
        <v>166</v>
      </c>
      <c r="E149" s="186" t="s">
        <v>1461</v>
      </c>
      <c r="F149" s="187" t="s">
        <v>1462</v>
      </c>
      <c r="G149" s="188" t="s">
        <v>298</v>
      </c>
      <c r="H149" s="189">
        <v>37</v>
      </c>
      <c r="I149" s="190"/>
      <c r="J149" s="191">
        <f>ROUND(I149*H149,2)</f>
        <v>0</v>
      </c>
      <c r="K149" s="192"/>
      <c r="L149" s="35"/>
      <c r="M149" s="193" t="s">
        <v>1</v>
      </c>
      <c r="N149" s="194" t="s">
        <v>40</v>
      </c>
      <c r="O149" s="78"/>
      <c r="P149" s="195">
        <f>O149*H149</f>
        <v>0</v>
      </c>
      <c r="Q149" s="195">
        <v>0</v>
      </c>
      <c r="R149" s="195">
        <f>Q149*H149</f>
        <v>0</v>
      </c>
      <c r="S149" s="195">
        <v>0</v>
      </c>
      <c r="T149" s="19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7" t="s">
        <v>359</v>
      </c>
      <c r="AT149" s="197" t="s">
        <v>166</v>
      </c>
      <c r="AU149" s="197" t="s">
        <v>87</v>
      </c>
      <c r="AY149" s="15" t="s">
        <v>164</v>
      </c>
      <c r="BE149" s="198">
        <f>IF(N149="základná",J149,0)</f>
        <v>0</v>
      </c>
      <c r="BF149" s="198">
        <f>IF(N149="znížená",J149,0)</f>
        <v>0</v>
      </c>
      <c r="BG149" s="198">
        <f>IF(N149="zákl. prenesená",J149,0)</f>
        <v>0</v>
      </c>
      <c r="BH149" s="198">
        <f>IF(N149="zníž. prenesená",J149,0)</f>
        <v>0</v>
      </c>
      <c r="BI149" s="198">
        <f>IF(N149="nulová",J149,0)</f>
        <v>0</v>
      </c>
      <c r="BJ149" s="15" t="s">
        <v>87</v>
      </c>
      <c r="BK149" s="198">
        <f>ROUND(I149*H149,2)</f>
        <v>0</v>
      </c>
      <c r="BL149" s="15" t="s">
        <v>359</v>
      </c>
      <c r="BM149" s="197" t="s">
        <v>1463</v>
      </c>
    </row>
    <row r="150" s="2" customFormat="1" ht="16.5" customHeight="1">
      <c r="A150" s="34"/>
      <c r="B150" s="184"/>
      <c r="C150" s="199" t="s">
        <v>1464</v>
      </c>
      <c r="D150" s="199" t="s">
        <v>199</v>
      </c>
      <c r="E150" s="200" t="s">
        <v>1465</v>
      </c>
      <c r="F150" s="201" t="s">
        <v>1466</v>
      </c>
      <c r="G150" s="202" t="s">
        <v>298</v>
      </c>
      <c r="H150" s="203">
        <v>37</v>
      </c>
      <c r="I150" s="204"/>
      <c r="J150" s="205">
        <f>ROUND(I150*H150,2)</f>
        <v>0</v>
      </c>
      <c r="K150" s="206"/>
      <c r="L150" s="207"/>
      <c r="M150" s="208" t="s">
        <v>1</v>
      </c>
      <c r="N150" s="209" t="s">
        <v>40</v>
      </c>
      <c r="O150" s="78"/>
      <c r="P150" s="195">
        <f>O150*H150</f>
        <v>0</v>
      </c>
      <c r="Q150" s="195">
        <v>0</v>
      </c>
      <c r="R150" s="195">
        <f>Q150*H150</f>
        <v>0</v>
      </c>
      <c r="S150" s="195">
        <v>0</v>
      </c>
      <c r="T150" s="19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7" t="s">
        <v>291</v>
      </c>
      <c r="AT150" s="197" t="s">
        <v>199</v>
      </c>
      <c r="AU150" s="197" t="s">
        <v>87</v>
      </c>
      <c r="AY150" s="15" t="s">
        <v>164</v>
      </c>
      <c r="BE150" s="198">
        <f>IF(N150="základná",J150,0)</f>
        <v>0</v>
      </c>
      <c r="BF150" s="198">
        <f>IF(N150="znížená",J150,0)</f>
        <v>0</v>
      </c>
      <c r="BG150" s="198">
        <f>IF(N150="zákl. prenesená",J150,0)</f>
        <v>0</v>
      </c>
      <c r="BH150" s="198">
        <f>IF(N150="zníž. prenesená",J150,0)</f>
        <v>0</v>
      </c>
      <c r="BI150" s="198">
        <f>IF(N150="nulová",J150,0)</f>
        <v>0</v>
      </c>
      <c r="BJ150" s="15" t="s">
        <v>87</v>
      </c>
      <c r="BK150" s="198">
        <f>ROUND(I150*H150,2)</f>
        <v>0</v>
      </c>
      <c r="BL150" s="15" t="s">
        <v>359</v>
      </c>
      <c r="BM150" s="197" t="s">
        <v>1467</v>
      </c>
    </row>
    <row r="151" s="2" customFormat="1" ht="21.75" customHeight="1">
      <c r="A151" s="34"/>
      <c r="B151" s="184"/>
      <c r="C151" s="185" t="s">
        <v>1468</v>
      </c>
      <c r="D151" s="185" t="s">
        <v>166</v>
      </c>
      <c r="E151" s="186" t="s">
        <v>1469</v>
      </c>
      <c r="F151" s="187" t="s">
        <v>1470</v>
      </c>
      <c r="G151" s="188" t="s">
        <v>298</v>
      </c>
      <c r="H151" s="189">
        <v>5</v>
      </c>
      <c r="I151" s="190"/>
      <c r="J151" s="191">
        <f>ROUND(I151*H151,2)</f>
        <v>0</v>
      </c>
      <c r="K151" s="192"/>
      <c r="L151" s="35"/>
      <c r="M151" s="193" t="s">
        <v>1</v>
      </c>
      <c r="N151" s="194" t="s">
        <v>40</v>
      </c>
      <c r="O151" s="78"/>
      <c r="P151" s="195">
        <f>O151*H151</f>
        <v>0</v>
      </c>
      <c r="Q151" s="195">
        <v>0</v>
      </c>
      <c r="R151" s="195">
        <f>Q151*H151</f>
        <v>0</v>
      </c>
      <c r="S151" s="195">
        <v>0</v>
      </c>
      <c r="T151" s="196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7" t="s">
        <v>359</v>
      </c>
      <c r="AT151" s="197" t="s">
        <v>166</v>
      </c>
      <c r="AU151" s="197" t="s">
        <v>87</v>
      </c>
      <c r="AY151" s="15" t="s">
        <v>164</v>
      </c>
      <c r="BE151" s="198">
        <f>IF(N151="základná",J151,0)</f>
        <v>0</v>
      </c>
      <c r="BF151" s="198">
        <f>IF(N151="znížená",J151,0)</f>
        <v>0</v>
      </c>
      <c r="BG151" s="198">
        <f>IF(N151="zákl. prenesená",J151,0)</f>
        <v>0</v>
      </c>
      <c r="BH151" s="198">
        <f>IF(N151="zníž. prenesená",J151,0)</f>
        <v>0</v>
      </c>
      <c r="BI151" s="198">
        <f>IF(N151="nulová",J151,0)</f>
        <v>0</v>
      </c>
      <c r="BJ151" s="15" t="s">
        <v>87</v>
      </c>
      <c r="BK151" s="198">
        <f>ROUND(I151*H151,2)</f>
        <v>0</v>
      </c>
      <c r="BL151" s="15" t="s">
        <v>359</v>
      </c>
      <c r="BM151" s="197" t="s">
        <v>1471</v>
      </c>
    </row>
    <row r="152" s="2" customFormat="1" ht="16.5" customHeight="1">
      <c r="A152" s="34"/>
      <c r="B152" s="184"/>
      <c r="C152" s="199" t="s">
        <v>1104</v>
      </c>
      <c r="D152" s="199" t="s">
        <v>199</v>
      </c>
      <c r="E152" s="200" t="s">
        <v>1472</v>
      </c>
      <c r="F152" s="201" t="s">
        <v>1473</v>
      </c>
      <c r="G152" s="202" t="s">
        <v>298</v>
      </c>
      <c r="H152" s="203">
        <v>5</v>
      </c>
      <c r="I152" s="204"/>
      <c r="J152" s="205">
        <f>ROUND(I152*H152,2)</f>
        <v>0</v>
      </c>
      <c r="K152" s="206"/>
      <c r="L152" s="207"/>
      <c r="M152" s="208" t="s">
        <v>1</v>
      </c>
      <c r="N152" s="209" t="s">
        <v>40</v>
      </c>
      <c r="O152" s="78"/>
      <c r="P152" s="195">
        <f>O152*H152</f>
        <v>0</v>
      </c>
      <c r="Q152" s="195">
        <v>0</v>
      </c>
      <c r="R152" s="195">
        <f>Q152*H152</f>
        <v>0</v>
      </c>
      <c r="S152" s="195">
        <v>0</v>
      </c>
      <c r="T152" s="19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7" t="s">
        <v>291</v>
      </c>
      <c r="AT152" s="197" t="s">
        <v>199</v>
      </c>
      <c r="AU152" s="197" t="s">
        <v>87</v>
      </c>
      <c r="AY152" s="15" t="s">
        <v>164</v>
      </c>
      <c r="BE152" s="198">
        <f>IF(N152="základná",J152,0)</f>
        <v>0</v>
      </c>
      <c r="BF152" s="198">
        <f>IF(N152="znížená",J152,0)</f>
        <v>0</v>
      </c>
      <c r="BG152" s="198">
        <f>IF(N152="zákl. prenesená",J152,0)</f>
        <v>0</v>
      </c>
      <c r="BH152" s="198">
        <f>IF(N152="zníž. prenesená",J152,0)</f>
        <v>0</v>
      </c>
      <c r="BI152" s="198">
        <f>IF(N152="nulová",J152,0)</f>
        <v>0</v>
      </c>
      <c r="BJ152" s="15" t="s">
        <v>87</v>
      </c>
      <c r="BK152" s="198">
        <f>ROUND(I152*H152,2)</f>
        <v>0</v>
      </c>
      <c r="BL152" s="15" t="s">
        <v>359</v>
      </c>
      <c r="BM152" s="197" t="s">
        <v>1474</v>
      </c>
    </row>
    <row r="153" s="2" customFormat="1" ht="16.5" customHeight="1">
      <c r="A153" s="34"/>
      <c r="B153" s="184"/>
      <c r="C153" s="185" t="s">
        <v>1475</v>
      </c>
      <c r="D153" s="185" t="s">
        <v>166</v>
      </c>
      <c r="E153" s="186" t="s">
        <v>1476</v>
      </c>
      <c r="F153" s="187" t="s">
        <v>1477</v>
      </c>
      <c r="G153" s="188" t="s">
        <v>307</v>
      </c>
      <c r="H153" s="189">
        <v>42</v>
      </c>
      <c r="I153" s="190"/>
      <c r="J153" s="191">
        <f>ROUND(I153*H153,2)</f>
        <v>0</v>
      </c>
      <c r="K153" s="192"/>
      <c r="L153" s="35"/>
      <c r="M153" s="193" t="s">
        <v>1</v>
      </c>
      <c r="N153" s="194" t="s">
        <v>40</v>
      </c>
      <c r="O153" s="78"/>
      <c r="P153" s="195">
        <f>O153*H153</f>
        <v>0</v>
      </c>
      <c r="Q153" s="195">
        <v>0</v>
      </c>
      <c r="R153" s="195">
        <f>Q153*H153</f>
        <v>0</v>
      </c>
      <c r="S153" s="195">
        <v>0</v>
      </c>
      <c r="T153" s="196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7" t="s">
        <v>359</v>
      </c>
      <c r="AT153" s="197" t="s">
        <v>166</v>
      </c>
      <c r="AU153" s="197" t="s">
        <v>87</v>
      </c>
      <c r="AY153" s="15" t="s">
        <v>164</v>
      </c>
      <c r="BE153" s="198">
        <f>IF(N153="základná",J153,0)</f>
        <v>0</v>
      </c>
      <c r="BF153" s="198">
        <f>IF(N153="znížená",J153,0)</f>
        <v>0</v>
      </c>
      <c r="BG153" s="198">
        <f>IF(N153="zákl. prenesená",J153,0)</f>
        <v>0</v>
      </c>
      <c r="BH153" s="198">
        <f>IF(N153="zníž. prenesená",J153,0)</f>
        <v>0</v>
      </c>
      <c r="BI153" s="198">
        <f>IF(N153="nulová",J153,0)</f>
        <v>0</v>
      </c>
      <c r="BJ153" s="15" t="s">
        <v>87</v>
      </c>
      <c r="BK153" s="198">
        <f>ROUND(I153*H153,2)</f>
        <v>0</v>
      </c>
      <c r="BL153" s="15" t="s">
        <v>359</v>
      </c>
      <c r="BM153" s="197" t="s">
        <v>1478</v>
      </c>
    </row>
    <row r="154" s="2" customFormat="1" ht="21.75" customHeight="1">
      <c r="A154" s="34"/>
      <c r="B154" s="184"/>
      <c r="C154" s="199" t="s">
        <v>1479</v>
      </c>
      <c r="D154" s="199" t="s">
        <v>199</v>
      </c>
      <c r="E154" s="200" t="s">
        <v>1480</v>
      </c>
      <c r="F154" s="201" t="s">
        <v>1481</v>
      </c>
      <c r="G154" s="202" t="s">
        <v>307</v>
      </c>
      <c r="H154" s="203">
        <v>42</v>
      </c>
      <c r="I154" s="204"/>
      <c r="J154" s="205">
        <f>ROUND(I154*H154,2)</f>
        <v>0</v>
      </c>
      <c r="K154" s="206"/>
      <c r="L154" s="207"/>
      <c r="M154" s="208" t="s">
        <v>1</v>
      </c>
      <c r="N154" s="209" t="s">
        <v>40</v>
      </c>
      <c r="O154" s="78"/>
      <c r="P154" s="195">
        <f>O154*H154</f>
        <v>0</v>
      </c>
      <c r="Q154" s="195">
        <v>0</v>
      </c>
      <c r="R154" s="195">
        <f>Q154*H154</f>
        <v>0</v>
      </c>
      <c r="S154" s="195">
        <v>0</v>
      </c>
      <c r="T154" s="196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7" t="s">
        <v>291</v>
      </c>
      <c r="AT154" s="197" t="s">
        <v>199</v>
      </c>
      <c r="AU154" s="197" t="s">
        <v>87</v>
      </c>
      <c r="AY154" s="15" t="s">
        <v>164</v>
      </c>
      <c r="BE154" s="198">
        <f>IF(N154="základná",J154,0)</f>
        <v>0</v>
      </c>
      <c r="BF154" s="198">
        <f>IF(N154="znížená",J154,0)</f>
        <v>0</v>
      </c>
      <c r="BG154" s="198">
        <f>IF(N154="zákl. prenesená",J154,0)</f>
        <v>0</v>
      </c>
      <c r="BH154" s="198">
        <f>IF(N154="zníž. prenesená",J154,0)</f>
        <v>0</v>
      </c>
      <c r="BI154" s="198">
        <f>IF(N154="nulová",J154,0)</f>
        <v>0</v>
      </c>
      <c r="BJ154" s="15" t="s">
        <v>87</v>
      </c>
      <c r="BK154" s="198">
        <f>ROUND(I154*H154,2)</f>
        <v>0</v>
      </c>
      <c r="BL154" s="15" t="s">
        <v>359</v>
      </c>
      <c r="BM154" s="197" t="s">
        <v>1482</v>
      </c>
    </row>
    <row r="155" s="2" customFormat="1" ht="21.75" customHeight="1">
      <c r="A155" s="34"/>
      <c r="B155" s="184"/>
      <c r="C155" s="185" t="s">
        <v>1483</v>
      </c>
      <c r="D155" s="185" t="s">
        <v>166</v>
      </c>
      <c r="E155" s="186" t="s">
        <v>1484</v>
      </c>
      <c r="F155" s="187" t="s">
        <v>1485</v>
      </c>
      <c r="G155" s="188" t="s">
        <v>307</v>
      </c>
      <c r="H155" s="189">
        <v>2</v>
      </c>
      <c r="I155" s="190"/>
      <c r="J155" s="191">
        <f>ROUND(I155*H155,2)</f>
        <v>0</v>
      </c>
      <c r="K155" s="192"/>
      <c r="L155" s="35"/>
      <c r="M155" s="193" t="s">
        <v>1</v>
      </c>
      <c r="N155" s="194" t="s">
        <v>40</v>
      </c>
      <c r="O155" s="78"/>
      <c r="P155" s="195">
        <f>O155*H155</f>
        <v>0</v>
      </c>
      <c r="Q155" s="195">
        <v>0</v>
      </c>
      <c r="R155" s="195">
        <f>Q155*H155</f>
        <v>0</v>
      </c>
      <c r="S155" s="195">
        <v>0</v>
      </c>
      <c r="T155" s="196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7" t="s">
        <v>359</v>
      </c>
      <c r="AT155" s="197" t="s">
        <v>166</v>
      </c>
      <c r="AU155" s="197" t="s">
        <v>87</v>
      </c>
      <c r="AY155" s="15" t="s">
        <v>164</v>
      </c>
      <c r="BE155" s="198">
        <f>IF(N155="základná",J155,0)</f>
        <v>0</v>
      </c>
      <c r="BF155" s="198">
        <f>IF(N155="znížená",J155,0)</f>
        <v>0</v>
      </c>
      <c r="BG155" s="198">
        <f>IF(N155="zákl. prenesená",J155,0)</f>
        <v>0</v>
      </c>
      <c r="BH155" s="198">
        <f>IF(N155="zníž. prenesená",J155,0)</f>
        <v>0</v>
      </c>
      <c r="BI155" s="198">
        <f>IF(N155="nulová",J155,0)</f>
        <v>0</v>
      </c>
      <c r="BJ155" s="15" t="s">
        <v>87</v>
      </c>
      <c r="BK155" s="198">
        <f>ROUND(I155*H155,2)</f>
        <v>0</v>
      </c>
      <c r="BL155" s="15" t="s">
        <v>359</v>
      </c>
      <c r="BM155" s="197" t="s">
        <v>1486</v>
      </c>
    </row>
    <row r="156" s="2" customFormat="1" ht="33" customHeight="1">
      <c r="A156" s="34"/>
      <c r="B156" s="184"/>
      <c r="C156" s="199" t="s">
        <v>1487</v>
      </c>
      <c r="D156" s="199" t="s">
        <v>199</v>
      </c>
      <c r="E156" s="200" t="s">
        <v>1488</v>
      </c>
      <c r="F156" s="201" t="s">
        <v>1489</v>
      </c>
      <c r="G156" s="202" t="s">
        <v>307</v>
      </c>
      <c r="H156" s="203">
        <v>2</v>
      </c>
      <c r="I156" s="204"/>
      <c r="J156" s="205">
        <f>ROUND(I156*H156,2)</f>
        <v>0</v>
      </c>
      <c r="K156" s="206"/>
      <c r="L156" s="207"/>
      <c r="M156" s="208" t="s">
        <v>1</v>
      </c>
      <c r="N156" s="209" t="s">
        <v>40</v>
      </c>
      <c r="O156" s="78"/>
      <c r="P156" s="195">
        <f>O156*H156</f>
        <v>0</v>
      </c>
      <c r="Q156" s="195">
        <v>0</v>
      </c>
      <c r="R156" s="195">
        <f>Q156*H156</f>
        <v>0</v>
      </c>
      <c r="S156" s="195">
        <v>0</v>
      </c>
      <c r="T156" s="19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7" t="s">
        <v>291</v>
      </c>
      <c r="AT156" s="197" t="s">
        <v>199</v>
      </c>
      <c r="AU156" s="197" t="s">
        <v>87</v>
      </c>
      <c r="AY156" s="15" t="s">
        <v>164</v>
      </c>
      <c r="BE156" s="198">
        <f>IF(N156="základná",J156,0)</f>
        <v>0</v>
      </c>
      <c r="BF156" s="198">
        <f>IF(N156="znížená",J156,0)</f>
        <v>0</v>
      </c>
      <c r="BG156" s="198">
        <f>IF(N156="zákl. prenesená",J156,0)</f>
        <v>0</v>
      </c>
      <c r="BH156" s="198">
        <f>IF(N156="zníž. prenesená",J156,0)</f>
        <v>0</v>
      </c>
      <c r="BI156" s="198">
        <f>IF(N156="nulová",J156,0)</f>
        <v>0</v>
      </c>
      <c r="BJ156" s="15" t="s">
        <v>87</v>
      </c>
      <c r="BK156" s="198">
        <f>ROUND(I156*H156,2)</f>
        <v>0</v>
      </c>
      <c r="BL156" s="15" t="s">
        <v>359</v>
      </c>
      <c r="BM156" s="197" t="s">
        <v>1490</v>
      </c>
    </row>
    <row r="157" s="2" customFormat="1" ht="21.75" customHeight="1">
      <c r="A157" s="34"/>
      <c r="B157" s="184"/>
      <c r="C157" s="185" t="s">
        <v>1491</v>
      </c>
      <c r="D157" s="185" t="s">
        <v>166</v>
      </c>
      <c r="E157" s="186" t="s">
        <v>1492</v>
      </c>
      <c r="F157" s="187" t="s">
        <v>1493</v>
      </c>
      <c r="G157" s="188" t="s">
        <v>307</v>
      </c>
      <c r="H157" s="189">
        <v>42</v>
      </c>
      <c r="I157" s="190"/>
      <c r="J157" s="191">
        <f>ROUND(I157*H157,2)</f>
        <v>0</v>
      </c>
      <c r="K157" s="192"/>
      <c r="L157" s="35"/>
      <c r="M157" s="193" t="s">
        <v>1</v>
      </c>
      <c r="N157" s="194" t="s">
        <v>40</v>
      </c>
      <c r="O157" s="78"/>
      <c r="P157" s="195">
        <f>O157*H157</f>
        <v>0</v>
      </c>
      <c r="Q157" s="195">
        <v>0</v>
      </c>
      <c r="R157" s="195">
        <f>Q157*H157</f>
        <v>0</v>
      </c>
      <c r="S157" s="195">
        <v>0</v>
      </c>
      <c r="T157" s="19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7" t="s">
        <v>359</v>
      </c>
      <c r="AT157" s="197" t="s">
        <v>166</v>
      </c>
      <c r="AU157" s="197" t="s">
        <v>87</v>
      </c>
      <c r="AY157" s="15" t="s">
        <v>164</v>
      </c>
      <c r="BE157" s="198">
        <f>IF(N157="základná",J157,0)</f>
        <v>0</v>
      </c>
      <c r="BF157" s="198">
        <f>IF(N157="znížená",J157,0)</f>
        <v>0</v>
      </c>
      <c r="BG157" s="198">
        <f>IF(N157="zákl. prenesená",J157,0)</f>
        <v>0</v>
      </c>
      <c r="BH157" s="198">
        <f>IF(N157="zníž. prenesená",J157,0)</f>
        <v>0</v>
      </c>
      <c r="BI157" s="198">
        <f>IF(N157="nulová",J157,0)</f>
        <v>0</v>
      </c>
      <c r="BJ157" s="15" t="s">
        <v>87</v>
      </c>
      <c r="BK157" s="198">
        <f>ROUND(I157*H157,2)</f>
        <v>0</v>
      </c>
      <c r="BL157" s="15" t="s">
        <v>359</v>
      </c>
      <c r="BM157" s="197" t="s">
        <v>1494</v>
      </c>
    </row>
    <row r="158" s="2" customFormat="1" ht="16.5" customHeight="1">
      <c r="A158" s="34"/>
      <c r="B158" s="184"/>
      <c r="C158" s="199" t="s">
        <v>1495</v>
      </c>
      <c r="D158" s="199" t="s">
        <v>199</v>
      </c>
      <c r="E158" s="200" t="s">
        <v>1496</v>
      </c>
      <c r="F158" s="201" t="s">
        <v>1497</v>
      </c>
      <c r="G158" s="202" t="s">
        <v>307</v>
      </c>
      <c r="H158" s="203">
        <v>42</v>
      </c>
      <c r="I158" s="204"/>
      <c r="J158" s="205">
        <f>ROUND(I158*H158,2)</f>
        <v>0</v>
      </c>
      <c r="K158" s="206"/>
      <c r="L158" s="207"/>
      <c r="M158" s="208" t="s">
        <v>1</v>
      </c>
      <c r="N158" s="209" t="s">
        <v>40</v>
      </c>
      <c r="O158" s="78"/>
      <c r="P158" s="195">
        <f>O158*H158</f>
        <v>0</v>
      </c>
      <c r="Q158" s="195">
        <v>0</v>
      </c>
      <c r="R158" s="195">
        <f>Q158*H158</f>
        <v>0</v>
      </c>
      <c r="S158" s="195">
        <v>0</v>
      </c>
      <c r="T158" s="19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7" t="s">
        <v>291</v>
      </c>
      <c r="AT158" s="197" t="s">
        <v>199</v>
      </c>
      <c r="AU158" s="197" t="s">
        <v>87</v>
      </c>
      <c r="AY158" s="15" t="s">
        <v>164</v>
      </c>
      <c r="BE158" s="198">
        <f>IF(N158="základná",J158,0)</f>
        <v>0</v>
      </c>
      <c r="BF158" s="198">
        <f>IF(N158="znížená",J158,0)</f>
        <v>0</v>
      </c>
      <c r="BG158" s="198">
        <f>IF(N158="zákl. prenesená",J158,0)</f>
        <v>0</v>
      </c>
      <c r="BH158" s="198">
        <f>IF(N158="zníž. prenesená",J158,0)</f>
        <v>0</v>
      </c>
      <c r="BI158" s="198">
        <f>IF(N158="nulová",J158,0)</f>
        <v>0</v>
      </c>
      <c r="BJ158" s="15" t="s">
        <v>87</v>
      </c>
      <c r="BK158" s="198">
        <f>ROUND(I158*H158,2)</f>
        <v>0</v>
      </c>
      <c r="BL158" s="15" t="s">
        <v>359</v>
      </c>
      <c r="BM158" s="197" t="s">
        <v>1498</v>
      </c>
    </row>
    <row r="159" s="2" customFormat="1" ht="16.5" customHeight="1">
      <c r="A159" s="34"/>
      <c r="B159" s="184"/>
      <c r="C159" s="185" t="s">
        <v>1248</v>
      </c>
      <c r="D159" s="185" t="s">
        <v>166</v>
      </c>
      <c r="E159" s="186" t="s">
        <v>1499</v>
      </c>
      <c r="F159" s="187" t="s">
        <v>1500</v>
      </c>
      <c r="G159" s="188" t="s">
        <v>307</v>
      </c>
      <c r="H159" s="189">
        <v>8</v>
      </c>
      <c r="I159" s="190"/>
      <c r="J159" s="191">
        <f>ROUND(I159*H159,2)</f>
        <v>0</v>
      </c>
      <c r="K159" s="192"/>
      <c r="L159" s="35"/>
      <c r="M159" s="193" t="s">
        <v>1</v>
      </c>
      <c r="N159" s="194" t="s">
        <v>40</v>
      </c>
      <c r="O159" s="78"/>
      <c r="P159" s="195">
        <f>O159*H159</f>
        <v>0</v>
      </c>
      <c r="Q159" s="195">
        <v>0</v>
      </c>
      <c r="R159" s="195">
        <f>Q159*H159</f>
        <v>0</v>
      </c>
      <c r="S159" s="195">
        <v>0</v>
      </c>
      <c r="T159" s="196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7" t="s">
        <v>359</v>
      </c>
      <c r="AT159" s="197" t="s">
        <v>166</v>
      </c>
      <c r="AU159" s="197" t="s">
        <v>87</v>
      </c>
      <c r="AY159" s="15" t="s">
        <v>164</v>
      </c>
      <c r="BE159" s="198">
        <f>IF(N159="základná",J159,0)</f>
        <v>0</v>
      </c>
      <c r="BF159" s="198">
        <f>IF(N159="znížená",J159,0)</f>
        <v>0</v>
      </c>
      <c r="BG159" s="198">
        <f>IF(N159="zákl. prenesená",J159,0)</f>
        <v>0</v>
      </c>
      <c r="BH159" s="198">
        <f>IF(N159="zníž. prenesená",J159,0)</f>
        <v>0</v>
      </c>
      <c r="BI159" s="198">
        <f>IF(N159="nulová",J159,0)</f>
        <v>0</v>
      </c>
      <c r="BJ159" s="15" t="s">
        <v>87</v>
      </c>
      <c r="BK159" s="198">
        <f>ROUND(I159*H159,2)</f>
        <v>0</v>
      </c>
      <c r="BL159" s="15" t="s">
        <v>359</v>
      </c>
      <c r="BM159" s="197" t="s">
        <v>1501</v>
      </c>
    </row>
    <row r="160" s="2" customFormat="1" ht="16.5" customHeight="1">
      <c r="A160" s="34"/>
      <c r="B160" s="184"/>
      <c r="C160" s="199" t="s">
        <v>1502</v>
      </c>
      <c r="D160" s="199" t="s">
        <v>199</v>
      </c>
      <c r="E160" s="200" t="s">
        <v>1503</v>
      </c>
      <c r="F160" s="201" t="s">
        <v>1504</v>
      </c>
      <c r="G160" s="202" t="s">
        <v>307</v>
      </c>
      <c r="H160" s="203">
        <v>8</v>
      </c>
      <c r="I160" s="204"/>
      <c r="J160" s="205">
        <f>ROUND(I160*H160,2)</f>
        <v>0</v>
      </c>
      <c r="K160" s="206"/>
      <c r="L160" s="207"/>
      <c r="M160" s="208" t="s">
        <v>1</v>
      </c>
      <c r="N160" s="209" t="s">
        <v>40</v>
      </c>
      <c r="O160" s="78"/>
      <c r="P160" s="195">
        <f>O160*H160</f>
        <v>0</v>
      </c>
      <c r="Q160" s="195">
        <v>0</v>
      </c>
      <c r="R160" s="195">
        <f>Q160*H160</f>
        <v>0</v>
      </c>
      <c r="S160" s="195">
        <v>0</v>
      </c>
      <c r="T160" s="196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7" t="s">
        <v>291</v>
      </c>
      <c r="AT160" s="197" t="s">
        <v>199</v>
      </c>
      <c r="AU160" s="197" t="s">
        <v>87</v>
      </c>
      <c r="AY160" s="15" t="s">
        <v>164</v>
      </c>
      <c r="BE160" s="198">
        <f>IF(N160="základná",J160,0)</f>
        <v>0</v>
      </c>
      <c r="BF160" s="198">
        <f>IF(N160="znížená",J160,0)</f>
        <v>0</v>
      </c>
      <c r="BG160" s="198">
        <f>IF(N160="zákl. prenesená",J160,0)</f>
        <v>0</v>
      </c>
      <c r="BH160" s="198">
        <f>IF(N160="zníž. prenesená",J160,0)</f>
        <v>0</v>
      </c>
      <c r="BI160" s="198">
        <f>IF(N160="nulová",J160,0)</f>
        <v>0</v>
      </c>
      <c r="BJ160" s="15" t="s">
        <v>87</v>
      </c>
      <c r="BK160" s="198">
        <f>ROUND(I160*H160,2)</f>
        <v>0</v>
      </c>
      <c r="BL160" s="15" t="s">
        <v>359</v>
      </c>
      <c r="BM160" s="197" t="s">
        <v>1505</v>
      </c>
    </row>
    <row r="161" s="2" customFormat="1" ht="21.75" customHeight="1">
      <c r="A161" s="34"/>
      <c r="B161" s="184"/>
      <c r="C161" s="185" t="s">
        <v>1506</v>
      </c>
      <c r="D161" s="185" t="s">
        <v>166</v>
      </c>
      <c r="E161" s="186" t="s">
        <v>1507</v>
      </c>
      <c r="F161" s="187" t="s">
        <v>1508</v>
      </c>
      <c r="G161" s="188" t="s">
        <v>307</v>
      </c>
      <c r="H161" s="189">
        <v>2</v>
      </c>
      <c r="I161" s="190"/>
      <c r="J161" s="191">
        <f>ROUND(I161*H161,2)</f>
        <v>0</v>
      </c>
      <c r="K161" s="192"/>
      <c r="L161" s="35"/>
      <c r="M161" s="193" t="s">
        <v>1</v>
      </c>
      <c r="N161" s="194" t="s">
        <v>40</v>
      </c>
      <c r="O161" s="78"/>
      <c r="P161" s="195">
        <f>O161*H161</f>
        <v>0</v>
      </c>
      <c r="Q161" s="195">
        <v>0</v>
      </c>
      <c r="R161" s="195">
        <f>Q161*H161</f>
        <v>0</v>
      </c>
      <c r="S161" s="195">
        <v>0</v>
      </c>
      <c r="T161" s="196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7" t="s">
        <v>359</v>
      </c>
      <c r="AT161" s="197" t="s">
        <v>166</v>
      </c>
      <c r="AU161" s="197" t="s">
        <v>87</v>
      </c>
      <c r="AY161" s="15" t="s">
        <v>164</v>
      </c>
      <c r="BE161" s="198">
        <f>IF(N161="základná",J161,0)</f>
        <v>0</v>
      </c>
      <c r="BF161" s="198">
        <f>IF(N161="znížená",J161,0)</f>
        <v>0</v>
      </c>
      <c r="BG161" s="198">
        <f>IF(N161="zákl. prenesená",J161,0)</f>
        <v>0</v>
      </c>
      <c r="BH161" s="198">
        <f>IF(N161="zníž. prenesená",J161,0)</f>
        <v>0</v>
      </c>
      <c r="BI161" s="198">
        <f>IF(N161="nulová",J161,0)</f>
        <v>0</v>
      </c>
      <c r="BJ161" s="15" t="s">
        <v>87</v>
      </c>
      <c r="BK161" s="198">
        <f>ROUND(I161*H161,2)</f>
        <v>0</v>
      </c>
      <c r="BL161" s="15" t="s">
        <v>359</v>
      </c>
      <c r="BM161" s="197" t="s">
        <v>1509</v>
      </c>
    </row>
    <row r="162" s="2" customFormat="1" ht="16.5" customHeight="1">
      <c r="A162" s="34"/>
      <c r="B162" s="184"/>
      <c r="C162" s="199" t="s">
        <v>1510</v>
      </c>
      <c r="D162" s="199" t="s">
        <v>199</v>
      </c>
      <c r="E162" s="200" t="s">
        <v>1511</v>
      </c>
      <c r="F162" s="201" t="s">
        <v>1512</v>
      </c>
      <c r="G162" s="202" t="s">
        <v>307</v>
      </c>
      <c r="H162" s="203">
        <v>2</v>
      </c>
      <c r="I162" s="204"/>
      <c r="J162" s="205">
        <f>ROUND(I162*H162,2)</f>
        <v>0</v>
      </c>
      <c r="K162" s="206"/>
      <c r="L162" s="207"/>
      <c r="M162" s="208" t="s">
        <v>1</v>
      </c>
      <c r="N162" s="209" t="s">
        <v>40</v>
      </c>
      <c r="O162" s="78"/>
      <c r="P162" s="195">
        <f>O162*H162</f>
        <v>0</v>
      </c>
      <c r="Q162" s="195">
        <v>0</v>
      </c>
      <c r="R162" s="195">
        <f>Q162*H162</f>
        <v>0</v>
      </c>
      <c r="S162" s="195">
        <v>0</v>
      </c>
      <c r="T162" s="196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7" t="s">
        <v>291</v>
      </c>
      <c r="AT162" s="197" t="s">
        <v>199</v>
      </c>
      <c r="AU162" s="197" t="s">
        <v>87</v>
      </c>
      <c r="AY162" s="15" t="s">
        <v>164</v>
      </c>
      <c r="BE162" s="198">
        <f>IF(N162="základná",J162,0)</f>
        <v>0</v>
      </c>
      <c r="BF162" s="198">
        <f>IF(N162="znížená",J162,0)</f>
        <v>0</v>
      </c>
      <c r="BG162" s="198">
        <f>IF(N162="zákl. prenesená",J162,0)</f>
        <v>0</v>
      </c>
      <c r="BH162" s="198">
        <f>IF(N162="zníž. prenesená",J162,0)</f>
        <v>0</v>
      </c>
      <c r="BI162" s="198">
        <f>IF(N162="nulová",J162,0)</f>
        <v>0</v>
      </c>
      <c r="BJ162" s="15" t="s">
        <v>87</v>
      </c>
      <c r="BK162" s="198">
        <f>ROUND(I162*H162,2)</f>
        <v>0</v>
      </c>
      <c r="BL162" s="15" t="s">
        <v>359</v>
      </c>
      <c r="BM162" s="197" t="s">
        <v>1513</v>
      </c>
    </row>
    <row r="163" s="2" customFormat="1" ht="24.15" customHeight="1">
      <c r="A163" s="34"/>
      <c r="B163" s="184"/>
      <c r="C163" s="199" t="s">
        <v>1514</v>
      </c>
      <c r="D163" s="199" t="s">
        <v>199</v>
      </c>
      <c r="E163" s="200" t="s">
        <v>1515</v>
      </c>
      <c r="F163" s="201" t="s">
        <v>1516</v>
      </c>
      <c r="G163" s="202" t="s">
        <v>307</v>
      </c>
      <c r="H163" s="203">
        <v>2</v>
      </c>
      <c r="I163" s="204"/>
      <c r="J163" s="205">
        <f>ROUND(I163*H163,2)</f>
        <v>0</v>
      </c>
      <c r="K163" s="206"/>
      <c r="L163" s="207"/>
      <c r="M163" s="208" t="s">
        <v>1</v>
      </c>
      <c r="N163" s="209" t="s">
        <v>40</v>
      </c>
      <c r="O163" s="78"/>
      <c r="P163" s="195">
        <f>O163*H163</f>
        <v>0</v>
      </c>
      <c r="Q163" s="195">
        <v>0</v>
      </c>
      <c r="R163" s="195">
        <f>Q163*H163</f>
        <v>0</v>
      </c>
      <c r="S163" s="195">
        <v>0</v>
      </c>
      <c r="T163" s="196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7" t="s">
        <v>291</v>
      </c>
      <c r="AT163" s="197" t="s">
        <v>199</v>
      </c>
      <c r="AU163" s="197" t="s">
        <v>87</v>
      </c>
      <c r="AY163" s="15" t="s">
        <v>164</v>
      </c>
      <c r="BE163" s="198">
        <f>IF(N163="základná",J163,0)</f>
        <v>0</v>
      </c>
      <c r="BF163" s="198">
        <f>IF(N163="znížená",J163,0)</f>
        <v>0</v>
      </c>
      <c r="BG163" s="198">
        <f>IF(N163="zákl. prenesená",J163,0)</f>
        <v>0</v>
      </c>
      <c r="BH163" s="198">
        <f>IF(N163="zníž. prenesená",J163,0)</f>
        <v>0</v>
      </c>
      <c r="BI163" s="198">
        <f>IF(N163="nulová",J163,0)</f>
        <v>0</v>
      </c>
      <c r="BJ163" s="15" t="s">
        <v>87</v>
      </c>
      <c r="BK163" s="198">
        <f>ROUND(I163*H163,2)</f>
        <v>0</v>
      </c>
      <c r="BL163" s="15" t="s">
        <v>359</v>
      </c>
      <c r="BM163" s="197" t="s">
        <v>1517</v>
      </c>
    </row>
    <row r="164" s="2" customFormat="1" ht="21.75" customHeight="1">
      <c r="A164" s="34"/>
      <c r="B164" s="184"/>
      <c r="C164" s="185" t="s">
        <v>1518</v>
      </c>
      <c r="D164" s="185" t="s">
        <v>166</v>
      </c>
      <c r="E164" s="186" t="s">
        <v>1519</v>
      </c>
      <c r="F164" s="187" t="s">
        <v>1520</v>
      </c>
      <c r="G164" s="188" t="s">
        <v>307</v>
      </c>
      <c r="H164" s="189">
        <v>22</v>
      </c>
      <c r="I164" s="190"/>
      <c r="J164" s="191">
        <f>ROUND(I164*H164,2)</f>
        <v>0</v>
      </c>
      <c r="K164" s="192"/>
      <c r="L164" s="35"/>
      <c r="M164" s="193" t="s">
        <v>1</v>
      </c>
      <c r="N164" s="194" t="s">
        <v>40</v>
      </c>
      <c r="O164" s="78"/>
      <c r="P164" s="195">
        <f>O164*H164</f>
        <v>0</v>
      </c>
      <c r="Q164" s="195">
        <v>0</v>
      </c>
      <c r="R164" s="195">
        <f>Q164*H164</f>
        <v>0</v>
      </c>
      <c r="S164" s="195">
        <v>0</v>
      </c>
      <c r="T164" s="196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7" t="s">
        <v>359</v>
      </c>
      <c r="AT164" s="197" t="s">
        <v>166</v>
      </c>
      <c r="AU164" s="197" t="s">
        <v>87</v>
      </c>
      <c r="AY164" s="15" t="s">
        <v>164</v>
      </c>
      <c r="BE164" s="198">
        <f>IF(N164="základná",J164,0)</f>
        <v>0</v>
      </c>
      <c r="BF164" s="198">
        <f>IF(N164="znížená",J164,0)</f>
        <v>0</v>
      </c>
      <c r="BG164" s="198">
        <f>IF(N164="zákl. prenesená",J164,0)</f>
        <v>0</v>
      </c>
      <c r="BH164" s="198">
        <f>IF(N164="zníž. prenesená",J164,0)</f>
        <v>0</v>
      </c>
      <c r="BI164" s="198">
        <f>IF(N164="nulová",J164,0)</f>
        <v>0</v>
      </c>
      <c r="BJ164" s="15" t="s">
        <v>87</v>
      </c>
      <c r="BK164" s="198">
        <f>ROUND(I164*H164,2)</f>
        <v>0</v>
      </c>
      <c r="BL164" s="15" t="s">
        <v>359</v>
      </c>
      <c r="BM164" s="197" t="s">
        <v>1521</v>
      </c>
    </row>
    <row r="165" s="2" customFormat="1" ht="16.5" customHeight="1">
      <c r="A165" s="34"/>
      <c r="B165" s="184"/>
      <c r="C165" s="199" t="s">
        <v>1522</v>
      </c>
      <c r="D165" s="199" t="s">
        <v>199</v>
      </c>
      <c r="E165" s="200" t="s">
        <v>1523</v>
      </c>
      <c r="F165" s="201" t="s">
        <v>1524</v>
      </c>
      <c r="G165" s="202" t="s">
        <v>307</v>
      </c>
      <c r="H165" s="203">
        <v>6</v>
      </c>
      <c r="I165" s="204"/>
      <c r="J165" s="205">
        <f>ROUND(I165*H165,2)</f>
        <v>0</v>
      </c>
      <c r="K165" s="206"/>
      <c r="L165" s="207"/>
      <c r="M165" s="208" t="s">
        <v>1</v>
      </c>
      <c r="N165" s="209" t="s">
        <v>40</v>
      </c>
      <c r="O165" s="78"/>
      <c r="P165" s="195">
        <f>O165*H165</f>
        <v>0</v>
      </c>
      <c r="Q165" s="195">
        <v>0</v>
      </c>
      <c r="R165" s="195">
        <f>Q165*H165</f>
        <v>0</v>
      </c>
      <c r="S165" s="195">
        <v>0</v>
      </c>
      <c r="T165" s="196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7" t="s">
        <v>291</v>
      </c>
      <c r="AT165" s="197" t="s">
        <v>199</v>
      </c>
      <c r="AU165" s="197" t="s">
        <v>87</v>
      </c>
      <c r="AY165" s="15" t="s">
        <v>164</v>
      </c>
      <c r="BE165" s="198">
        <f>IF(N165="základná",J165,0)</f>
        <v>0</v>
      </c>
      <c r="BF165" s="198">
        <f>IF(N165="znížená",J165,0)</f>
        <v>0</v>
      </c>
      <c r="BG165" s="198">
        <f>IF(N165="zákl. prenesená",J165,0)</f>
        <v>0</v>
      </c>
      <c r="BH165" s="198">
        <f>IF(N165="zníž. prenesená",J165,0)</f>
        <v>0</v>
      </c>
      <c r="BI165" s="198">
        <f>IF(N165="nulová",J165,0)</f>
        <v>0</v>
      </c>
      <c r="BJ165" s="15" t="s">
        <v>87</v>
      </c>
      <c r="BK165" s="198">
        <f>ROUND(I165*H165,2)</f>
        <v>0</v>
      </c>
      <c r="BL165" s="15" t="s">
        <v>359</v>
      </c>
      <c r="BM165" s="197" t="s">
        <v>1525</v>
      </c>
    </row>
    <row r="166" s="2" customFormat="1" ht="24.15" customHeight="1">
      <c r="A166" s="34"/>
      <c r="B166" s="184"/>
      <c r="C166" s="199" t="s">
        <v>1526</v>
      </c>
      <c r="D166" s="199" t="s">
        <v>199</v>
      </c>
      <c r="E166" s="200" t="s">
        <v>1527</v>
      </c>
      <c r="F166" s="201" t="s">
        <v>1528</v>
      </c>
      <c r="G166" s="202" t="s">
        <v>307</v>
      </c>
      <c r="H166" s="203">
        <v>2</v>
      </c>
      <c r="I166" s="204"/>
      <c r="J166" s="205">
        <f>ROUND(I166*H166,2)</f>
        <v>0</v>
      </c>
      <c r="K166" s="206"/>
      <c r="L166" s="207"/>
      <c r="M166" s="208" t="s">
        <v>1</v>
      </c>
      <c r="N166" s="209" t="s">
        <v>40</v>
      </c>
      <c r="O166" s="78"/>
      <c r="P166" s="195">
        <f>O166*H166</f>
        <v>0</v>
      </c>
      <c r="Q166" s="195">
        <v>0</v>
      </c>
      <c r="R166" s="195">
        <f>Q166*H166</f>
        <v>0</v>
      </c>
      <c r="S166" s="195">
        <v>0</v>
      </c>
      <c r="T166" s="196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7" t="s">
        <v>291</v>
      </c>
      <c r="AT166" s="197" t="s">
        <v>199</v>
      </c>
      <c r="AU166" s="197" t="s">
        <v>87</v>
      </c>
      <c r="AY166" s="15" t="s">
        <v>164</v>
      </c>
      <c r="BE166" s="198">
        <f>IF(N166="základná",J166,0)</f>
        <v>0</v>
      </c>
      <c r="BF166" s="198">
        <f>IF(N166="znížená",J166,0)</f>
        <v>0</v>
      </c>
      <c r="BG166" s="198">
        <f>IF(N166="zákl. prenesená",J166,0)</f>
        <v>0</v>
      </c>
      <c r="BH166" s="198">
        <f>IF(N166="zníž. prenesená",J166,0)</f>
        <v>0</v>
      </c>
      <c r="BI166" s="198">
        <f>IF(N166="nulová",J166,0)</f>
        <v>0</v>
      </c>
      <c r="BJ166" s="15" t="s">
        <v>87</v>
      </c>
      <c r="BK166" s="198">
        <f>ROUND(I166*H166,2)</f>
        <v>0</v>
      </c>
      <c r="BL166" s="15" t="s">
        <v>359</v>
      </c>
      <c r="BM166" s="197" t="s">
        <v>1529</v>
      </c>
    </row>
    <row r="167" s="2" customFormat="1" ht="21.75" customHeight="1">
      <c r="A167" s="34"/>
      <c r="B167" s="184"/>
      <c r="C167" s="199" t="s">
        <v>1530</v>
      </c>
      <c r="D167" s="199" t="s">
        <v>199</v>
      </c>
      <c r="E167" s="200" t="s">
        <v>1531</v>
      </c>
      <c r="F167" s="201" t="s">
        <v>1532</v>
      </c>
      <c r="G167" s="202" t="s">
        <v>307</v>
      </c>
      <c r="H167" s="203">
        <v>12</v>
      </c>
      <c r="I167" s="204"/>
      <c r="J167" s="205">
        <f>ROUND(I167*H167,2)</f>
        <v>0</v>
      </c>
      <c r="K167" s="206"/>
      <c r="L167" s="207"/>
      <c r="M167" s="208" t="s">
        <v>1</v>
      </c>
      <c r="N167" s="209" t="s">
        <v>40</v>
      </c>
      <c r="O167" s="78"/>
      <c r="P167" s="195">
        <f>O167*H167</f>
        <v>0</v>
      </c>
      <c r="Q167" s="195">
        <v>0</v>
      </c>
      <c r="R167" s="195">
        <f>Q167*H167</f>
        <v>0</v>
      </c>
      <c r="S167" s="195">
        <v>0</v>
      </c>
      <c r="T167" s="196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7" t="s">
        <v>291</v>
      </c>
      <c r="AT167" s="197" t="s">
        <v>199</v>
      </c>
      <c r="AU167" s="197" t="s">
        <v>87</v>
      </c>
      <c r="AY167" s="15" t="s">
        <v>164</v>
      </c>
      <c r="BE167" s="198">
        <f>IF(N167="základná",J167,0)</f>
        <v>0</v>
      </c>
      <c r="BF167" s="198">
        <f>IF(N167="znížená",J167,0)</f>
        <v>0</v>
      </c>
      <c r="BG167" s="198">
        <f>IF(N167="zákl. prenesená",J167,0)</f>
        <v>0</v>
      </c>
      <c r="BH167" s="198">
        <f>IF(N167="zníž. prenesená",J167,0)</f>
        <v>0</v>
      </c>
      <c r="BI167" s="198">
        <f>IF(N167="nulová",J167,0)</f>
        <v>0</v>
      </c>
      <c r="BJ167" s="15" t="s">
        <v>87</v>
      </c>
      <c r="BK167" s="198">
        <f>ROUND(I167*H167,2)</f>
        <v>0</v>
      </c>
      <c r="BL167" s="15" t="s">
        <v>359</v>
      </c>
      <c r="BM167" s="197" t="s">
        <v>1533</v>
      </c>
    </row>
    <row r="168" s="2" customFormat="1" ht="21.75" customHeight="1">
      <c r="A168" s="34"/>
      <c r="B168" s="184"/>
      <c r="C168" s="199" t="s">
        <v>1534</v>
      </c>
      <c r="D168" s="199" t="s">
        <v>199</v>
      </c>
      <c r="E168" s="200" t="s">
        <v>1535</v>
      </c>
      <c r="F168" s="201" t="s">
        <v>1536</v>
      </c>
      <c r="G168" s="202" t="s">
        <v>307</v>
      </c>
      <c r="H168" s="203">
        <v>2</v>
      </c>
      <c r="I168" s="204"/>
      <c r="J168" s="205">
        <f>ROUND(I168*H168,2)</f>
        <v>0</v>
      </c>
      <c r="K168" s="206"/>
      <c r="L168" s="207"/>
      <c r="M168" s="208" t="s">
        <v>1</v>
      </c>
      <c r="N168" s="209" t="s">
        <v>40</v>
      </c>
      <c r="O168" s="78"/>
      <c r="P168" s="195">
        <f>O168*H168</f>
        <v>0</v>
      </c>
      <c r="Q168" s="195">
        <v>0</v>
      </c>
      <c r="R168" s="195">
        <f>Q168*H168</f>
        <v>0</v>
      </c>
      <c r="S168" s="195">
        <v>0</v>
      </c>
      <c r="T168" s="196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7" t="s">
        <v>291</v>
      </c>
      <c r="AT168" s="197" t="s">
        <v>199</v>
      </c>
      <c r="AU168" s="197" t="s">
        <v>87</v>
      </c>
      <c r="AY168" s="15" t="s">
        <v>164</v>
      </c>
      <c r="BE168" s="198">
        <f>IF(N168="základná",J168,0)</f>
        <v>0</v>
      </c>
      <c r="BF168" s="198">
        <f>IF(N168="znížená",J168,0)</f>
        <v>0</v>
      </c>
      <c r="BG168" s="198">
        <f>IF(N168="zákl. prenesená",J168,0)</f>
        <v>0</v>
      </c>
      <c r="BH168" s="198">
        <f>IF(N168="zníž. prenesená",J168,0)</f>
        <v>0</v>
      </c>
      <c r="BI168" s="198">
        <f>IF(N168="nulová",J168,0)</f>
        <v>0</v>
      </c>
      <c r="BJ168" s="15" t="s">
        <v>87</v>
      </c>
      <c r="BK168" s="198">
        <f>ROUND(I168*H168,2)</f>
        <v>0</v>
      </c>
      <c r="BL168" s="15" t="s">
        <v>359</v>
      </c>
      <c r="BM168" s="197" t="s">
        <v>1537</v>
      </c>
    </row>
    <row r="169" s="2" customFormat="1" ht="21.75" customHeight="1">
      <c r="A169" s="34"/>
      <c r="B169" s="184"/>
      <c r="C169" s="185" t="s">
        <v>1538</v>
      </c>
      <c r="D169" s="185" t="s">
        <v>166</v>
      </c>
      <c r="E169" s="186" t="s">
        <v>1539</v>
      </c>
      <c r="F169" s="187" t="s">
        <v>1540</v>
      </c>
      <c r="G169" s="188" t="s">
        <v>307</v>
      </c>
      <c r="H169" s="189">
        <v>12</v>
      </c>
      <c r="I169" s="190"/>
      <c r="J169" s="191">
        <f>ROUND(I169*H169,2)</f>
        <v>0</v>
      </c>
      <c r="K169" s="192"/>
      <c r="L169" s="35"/>
      <c r="M169" s="193" t="s">
        <v>1</v>
      </c>
      <c r="N169" s="194" t="s">
        <v>40</v>
      </c>
      <c r="O169" s="78"/>
      <c r="P169" s="195">
        <f>O169*H169</f>
        <v>0</v>
      </c>
      <c r="Q169" s="195">
        <v>0</v>
      </c>
      <c r="R169" s="195">
        <f>Q169*H169</f>
        <v>0</v>
      </c>
      <c r="S169" s="195">
        <v>0</v>
      </c>
      <c r="T169" s="196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7" t="s">
        <v>359</v>
      </c>
      <c r="AT169" s="197" t="s">
        <v>166</v>
      </c>
      <c r="AU169" s="197" t="s">
        <v>87</v>
      </c>
      <c r="AY169" s="15" t="s">
        <v>164</v>
      </c>
      <c r="BE169" s="198">
        <f>IF(N169="základná",J169,0)</f>
        <v>0</v>
      </c>
      <c r="BF169" s="198">
        <f>IF(N169="znížená",J169,0)</f>
        <v>0</v>
      </c>
      <c r="BG169" s="198">
        <f>IF(N169="zákl. prenesená",J169,0)</f>
        <v>0</v>
      </c>
      <c r="BH169" s="198">
        <f>IF(N169="zníž. prenesená",J169,0)</f>
        <v>0</v>
      </c>
      <c r="BI169" s="198">
        <f>IF(N169="nulová",J169,0)</f>
        <v>0</v>
      </c>
      <c r="BJ169" s="15" t="s">
        <v>87</v>
      </c>
      <c r="BK169" s="198">
        <f>ROUND(I169*H169,2)</f>
        <v>0</v>
      </c>
      <c r="BL169" s="15" t="s">
        <v>359</v>
      </c>
      <c r="BM169" s="197" t="s">
        <v>1541</v>
      </c>
    </row>
    <row r="170" s="2" customFormat="1" ht="21.75" customHeight="1">
      <c r="A170" s="34"/>
      <c r="B170" s="184"/>
      <c r="C170" s="199" t="s">
        <v>1542</v>
      </c>
      <c r="D170" s="199" t="s">
        <v>199</v>
      </c>
      <c r="E170" s="200" t="s">
        <v>1543</v>
      </c>
      <c r="F170" s="201" t="s">
        <v>1544</v>
      </c>
      <c r="G170" s="202" t="s">
        <v>307</v>
      </c>
      <c r="H170" s="203">
        <v>2</v>
      </c>
      <c r="I170" s="204"/>
      <c r="J170" s="205">
        <f>ROUND(I170*H170,2)</f>
        <v>0</v>
      </c>
      <c r="K170" s="206"/>
      <c r="L170" s="207"/>
      <c r="M170" s="208" t="s">
        <v>1</v>
      </c>
      <c r="N170" s="209" t="s">
        <v>40</v>
      </c>
      <c r="O170" s="78"/>
      <c r="P170" s="195">
        <f>O170*H170</f>
        <v>0</v>
      </c>
      <c r="Q170" s="195">
        <v>0</v>
      </c>
      <c r="R170" s="195">
        <f>Q170*H170</f>
        <v>0</v>
      </c>
      <c r="S170" s="195">
        <v>0</v>
      </c>
      <c r="T170" s="196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7" t="s">
        <v>291</v>
      </c>
      <c r="AT170" s="197" t="s">
        <v>199</v>
      </c>
      <c r="AU170" s="197" t="s">
        <v>87</v>
      </c>
      <c r="AY170" s="15" t="s">
        <v>164</v>
      </c>
      <c r="BE170" s="198">
        <f>IF(N170="základná",J170,0)</f>
        <v>0</v>
      </c>
      <c r="BF170" s="198">
        <f>IF(N170="znížená",J170,0)</f>
        <v>0</v>
      </c>
      <c r="BG170" s="198">
        <f>IF(N170="zákl. prenesená",J170,0)</f>
        <v>0</v>
      </c>
      <c r="BH170" s="198">
        <f>IF(N170="zníž. prenesená",J170,0)</f>
        <v>0</v>
      </c>
      <c r="BI170" s="198">
        <f>IF(N170="nulová",J170,0)</f>
        <v>0</v>
      </c>
      <c r="BJ170" s="15" t="s">
        <v>87</v>
      </c>
      <c r="BK170" s="198">
        <f>ROUND(I170*H170,2)</f>
        <v>0</v>
      </c>
      <c r="BL170" s="15" t="s">
        <v>359</v>
      </c>
      <c r="BM170" s="197" t="s">
        <v>1545</v>
      </c>
    </row>
    <row r="171" s="2" customFormat="1" ht="24.15" customHeight="1">
      <c r="A171" s="34"/>
      <c r="B171" s="184"/>
      <c r="C171" s="199" t="s">
        <v>1291</v>
      </c>
      <c r="D171" s="199" t="s">
        <v>199</v>
      </c>
      <c r="E171" s="200" t="s">
        <v>1546</v>
      </c>
      <c r="F171" s="201" t="s">
        <v>1547</v>
      </c>
      <c r="G171" s="202" t="s">
        <v>307</v>
      </c>
      <c r="H171" s="203">
        <v>8</v>
      </c>
      <c r="I171" s="204"/>
      <c r="J171" s="205">
        <f>ROUND(I171*H171,2)</f>
        <v>0</v>
      </c>
      <c r="K171" s="206"/>
      <c r="L171" s="207"/>
      <c r="M171" s="208" t="s">
        <v>1</v>
      </c>
      <c r="N171" s="209" t="s">
        <v>40</v>
      </c>
      <c r="O171" s="78"/>
      <c r="P171" s="195">
        <f>O171*H171</f>
        <v>0</v>
      </c>
      <c r="Q171" s="195">
        <v>0</v>
      </c>
      <c r="R171" s="195">
        <f>Q171*H171</f>
        <v>0</v>
      </c>
      <c r="S171" s="195">
        <v>0</v>
      </c>
      <c r="T171" s="196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7" t="s">
        <v>291</v>
      </c>
      <c r="AT171" s="197" t="s">
        <v>199</v>
      </c>
      <c r="AU171" s="197" t="s">
        <v>87</v>
      </c>
      <c r="AY171" s="15" t="s">
        <v>164</v>
      </c>
      <c r="BE171" s="198">
        <f>IF(N171="základná",J171,0)</f>
        <v>0</v>
      </c>
      <c r="BF171" s="198">
        <f>IF(N171="znížená",J171,0)</f>
        <v>0</v>
      </c>
      <c r="BG171" s="198">
        <f>IF(N171="zákl. prenesená",J171,0)</f>
        <v>0</v>
      </c>
      <c r="BH171" s="198">
        <f>IF(N171="zníž. prenesená",J171,0)</f>
        <v>0</v>
      </c>
      <c r="BI171" s="198">
        <f>IF(N171="nulová",J171,0)</f>
        <v>0</v>
      </c>
      <c r="BJ171" s="15" t="s">
        <v>87</v>
      </c>
      <c r="BK171" s="198">
        <f>ROUND(I171*H171,2)</f>
        <v>0</v>
      </c>
      <c r="BL171" s="15" t="s">
        <v>359</v>
      </c>
      <c r="BM171" s="197" t="s">
        <v>1548</v>
      </c>
    </row>
    <row r="172" s="2" customFormat="1" ht="24.15" customHeight="1">
      <c r="A172" s="34"/>
      <c r="B172" s="184"/>
      <c r="C172" s="199" t="s">
        <v>1549</v>
      </c>
      <c r="D172" s="199" t="s">
        <v>199</v>
      </c>
      <c r="E172" s="200" t="s">
        <v>1550</v>
      </c>
      <c r="F172" s="201" t="s">
        <v>1551</v>
      </c>
      <c r="G172" s="202" t="s">
        <v>307</v>
      </c>
      <c r="H172" s="203">
        <v>2</v>
      </c>
      <c r="I172" s="204"/>
      <c r="J172" s="205">
        <f>ROUND(I172*H172,2)</f>
        <v>0</v>
      </c>
      <c r="K172" s="206"/>
      <c r="L172" s="207"/>
      <c r="M172" s="208" t="s">
        <v>1</v>
      </c>
      <c r="N172" s="209" t="s">
        <v>40</v>
      </c>
      <c r="O172" s="78"/>
      <c r="P172" s="195">
        <f>O172*H172</f>
        <v>0</v>
      </c>
      <c r="Q172" s="195">
        <v>0</v>
      </c>
      <c r="R172" s="195">
        <f>Q172*H172</f>
        <v>0</v>
      </c>
      <c r="S172" s="195">
        <v>0</v>
      </c>
      <c r="T172" s="196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7" t="s">
        <v>291</v>
      </c>
      <c r="AT172" s="197" t="s">
        <v>199</v>
      </c>
      <c r="AU172" s="197" t="s">
        <v>87</v>
      </c>
      <c r="AY172" s="15" t="s">
        <v>164</v>
      </c>
      <c r="BE172" s="198">
        <f>IF(N172="základná",J172,0)</f>
        <v>0</v>
      </c>
      <c r="BF172" s="198">
        <f>IF(N172="znížená",J172,0)</f>
        <v>0</v>
      </c>
      <c r="BG172" s="198">
        <f>IF(N172="zákl. prenesená",J172,0)</f>
        <v>0</v>
      </c>
      <c r="BH172" s="198">
        <f>IF(N172="zníž. prenesená",J172,0)</f>
        <v>0</v>
      </c>
      <c r="BI172" s="198">
        <f>IF(N172="nulová",J172,0)</f>
        <v>0</v>
      </c>
      <c r="BJ172" s="15" t="s">
        <v>87</v>
      </c>
      <c r="BK172" s="198">
        <f>ROUND(I172*H172,2)</f>
        <v>0</v>
      </c>
      <c r="BL172" s="15" t="s">
        <v>359</v>
      </c>
      <c r="BM172" s="197" t="s">
        <v>1552</v>
      </c>
    </row>
    <row r="173" s="2" customFormat="1" ht="21.75" customHeight="1">
      <c r="A173" s="34"/>
      <c r="B173" s="184"/>
      <c r="C173" s="185" t="s">
        <v>1553</v>
      </c>
      <c r="D173" s="185" t="s">
        <v>166</v>
      </c>
      <c r="E173" s="186" t="s">
        <v>1554</v>
      </c>
      <c r="F173" s="187" t="s">
        <v>1555</v>
      </c>
      <c r="G173" s="188" t="s">
        <v>307</v>
      </c>
      <c r="H173" s="189">
        <v>2</v>
      </c>
      <c r="I173" s="190"/>
      <c r="J173" s="191">
        <f>ROUND(I173*H173,2)</f>
        <v>0</v>
      </c>
      <c r="K173" s="192"/>
      <c r="L173" s="35"/>
      <c r="M173" s="193" t="s">
        <v>1</v>
      </c>
      <c r="N173" s="194" t="s">
        <v>40</v>
      </c>
      <c r="O173" s="78"/>
      <c r="P173" s="195">
        <f>O173*H173</f>
        <v>0</v>
      </c>
      <c r="Q173" s="195">
        <v>0</v>
      </c>
      <c r="R173" s="195">
        <f>Q173*H173</f>
        <v>0</v>
      </c>
      <c r="S173" s="195">
        <v>0</v>
      </c>
      <c r="T173" s="196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7" t="s">
        <v>359</v>
      </c>
      <c r="AT173" s="197" t="s">
        <v>166</v>
      </c>
      <c r="AU173" s="197" t="s">
        <v>87</v>
      </c>
      <c r="AY173" s="15" t="s">
        <v>164</v>
      </c>
      <c r="BE173" s="198">
        <f>IF(N173="základná",J173,0)</f>
        <v>0</v>
      </c>
      <c r="BF173" s="198">
        <f>IF(N173="znížená",J173,0)</f>
        <v>0</v>
      </c>
      <c r="BG173" s="198">
        <f>IF(N173="zákl. prenesená",J173,0)</f>
        <v>0</v>
      </c>
      <c r="BH173" s="198">
        <f>IF(N173="zníž. prenesená",J173,0)</f>
        <v>0</v>
      </c>
      <c r="BI173" s="198">
        <f>IF(N173="nulová",J173,0)</f>
        <v>0</v>
      </c>
      <c r="BJ173" s="15" t="s">
        <v>87</v>
      </c>
      <c r="BK173" s="198">
        <f>ROUND(I173*H173,2)</f>
        <v>0</v>
      </c>
      <c r="BL173" s="15" t="s">
        <v>359</v>
      </c>
      <c r="BM173" s="197" t="s">
        <v>1556</v>
      </c>
    </row>
    <row r="174" s="2" customFormat="1" ht="21.75" customHeight="1">
      <c r="A174" s="34"/>
      <c r="B174" s="184"/>
      <c r="C174" s="199" t="s">
        <v>1557</v>
      </c>
      <c r="D174" s="199" t="s">
        <v>199</v>
      </c>
      <c r="E174" s="200" t="s">
        <v>1558</v>
      </c>
      <c r="F174" s="201" t="s">
        <v>1559</v>
      </c>
      <c r="G174" s="202" t="s">
        <v>307</v>
      </c>
      <c r="H174" s="203">
        <v>2</v>
      </c>
      <c r="I174" s="204"/>
      <c r="J174" s="205">
        <f>ROUND(I174*H174,2)</f>
        <v>0</v>
      </c>
      <c r="K174" s="206"/>
      <c r="L174" s="207"/>
      <c r="M174" s="208" t="s">
        <v>1</v>
      </c>
      <c r="N174" s="209" t="s">
        <v>40</v>
      </c>
      <c r="O174" s="78"/>
      <c r="P174" s="195">
        <f>O174*H174</f>
        <v>0</v>
      </c>
      <c r="Q174" s="195">
        <v>0</v>
      </c>
      <c r="R174" s="195">
        <f>Q174*H174</f>
        <v>0</v>
      </c>
      <c r="S174" s="195">
        <v>0</v>
      </c>
      <c r="T174" s="196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7" t="s">
        <v>291</v>
      </c>
      <c r="AT174" s="197" t="s">
        <v>199</v>
      </c>
      <c r="AU174" s="197" t="s">
        <v>87</v>
      </c>
      <c r="AY174" s="15" t="s">
        <v>164</v>
      </c>
      <c r="BE174" s="198">
        <f>IF(N174="základná",J174,0)</f>
        <v>0</v>
      </c>
      <c r="BF174" s="198">
        <f>IF(N174="znížená",J174,0)</f>
        <v>0</v>
      </c>
      <c r="BG174" s="198">
        <f>IF(N174="zákl. prenesená",J174,0)</f>
        <v>0</v>
      </c>
      <c r="BH174" s="198">
        <f>IF(N174="zníž. prenesená",J174,0)</f>
        <v>0</v>
      </c>
      <c r="BI174" s="198">
        <f>IF(N174="nulová",J174,0)</f>
        <v>0</v>
      </c>
      <c r="BJ174" s="15" t="s">
        <v>87</v>
      </c>
      <c r="BK174" s="198">
        <f>ROUND(I174*H174,2)</f>
        <v>0</v>
      </c>
      <c r="BL174" s="15" t="s">
        <v>359</v>
      </c>
      <c r="BM174" s="197" t="s">
        <v>1560</v>
      </c>
    </row>
    <row r="175" s="2" customFormat="1" ht="16.5" customHeight="1">
      <c r="A175" s="34"/>
      <c r="B175" s="184"/>
      <c r="C175" s="185" t="s">
        <v>342</v>
      </c>
      <c r="D175" s="185" t="s">
        <v>166</v>
      </c>
      <c r="E175" s="186" t="s">
        <v>1561</v>
      </c>
      <c r="F175" s="187" t="s">
        <v>1562</v>
      </c>
      <c r="G175" s="188" t="s">
        <v>298</v>
      </c>
      <c r="H175" s="189">
        <v>153</v>
      </c>
      <c r="I175" s="190"/>
      <c r="J175" s="191">
        <f>ROUND(I175*H175,2)</f>
        <v>0</v>
      </c>
      <c r="K175" s="192"/>
      <c r="L175" s="35"/>
      <c r="M175" s="193" t="s">
        <v>1</v>
      </c>
      <c r="N175" s="194" t="s">
        <v>40</v>
      </c>
      <c r="O175" s="78"/>
      <c r="P175" s="195">
        <f>O175*H175</f>
        <v>0</v>
      </c>
      <c r="Q175" s="195">
        <v>0</v>
      </c>
      <c r="R175" s="195">
        <f>Q175*H175</f>
        <v>0</v>
      </c>
      <c r="S175" s="195">
        <v>0</v>
      </c>
      <c r="T175" s="196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7" t="s">
        <v>359</v>
      </c>
      <c r="AT175" s="197" t="s">
        <v>166</v>
      </c>
      <c r="AU175" s="197" t="s">
        <v>87</v>
      </c>
      <c r="AY175" s="15" t="s">
        <v>164</v>
      </c>
      <c r="BE175" s="198">
        <f>IF(N175="základná",J175,0)</f>
        <v>0</v>
      </c>
      <c r="BF175" s="198">
        <f>IF(N175="znížená",J175,0)</f>
        <v>0</v>
      </c>
      <c r="BG175" s="198">
        <f>IF(N175="zákl. prenesená",J175,0)</f>
        <v>0</v>
      </c>
      <c r="BH175" s="198">
        <f>IF(N175="zníž. prenesená",J175,0)</f>
        <v>0</v>
      </c>
      <c r="BI175" s="198">
        <f>IF(N175="nulová",J175,0)</f>
        <v>0</v>
      </c>
      <c r="BJ175" s="15" t="s">
        <v>87</v>
      </c>
      <c r="BK175" s="198">
        <f>ROUND(I175*H175,2)</f>
        <v>0</v>
      </c>
      <c r="BL175" s="15" t="s">
        <v>359</v>
      </c>
      <c r="BM175" s="197" t="s">
        <v>1563</v>
      </c>
    </row>
    <row r="176" s="2" customFormat="1" ht="21.75" customHeight="1">
      <c r="A176" s="34"/>
      <c r="B176" s="184"/>
      <c r="C176" s="185" t="s">
        <v>1564</v>
      </c>
      <c r="D176" s="185" t="s">
        <v>166</v>
      </c>
      <c r="E176" s="186" t="s">
        <v>1565</v>
      </c>
      <c r="F176" s="187" t="s">
        <v>1566</v>
      </c>
      <c r="G176" s="188" t="s">
        <v>298</v>
      </c>
      <c r="H176" s="189">
        <v>5</v>
      </c>
      <c r="I176" s="190"/>
      <c r="J176" s="191">
        <f>ROUND(I176*H176,2)</f>
        <v>0</v>
      </c>
      <c r="K176" s="192"/>
      <c r="L176" s="35"/>
      <c r="M176" s="193" t="s">
        <v>1</v>
      </c>
      <c r="N176" s="194" t="s">
        <v>40</v>
      </c>
      <c r="O176" s="78"/>
      <c r="P176" s="195">
        <f>O176*H176</f>
        <v>0</v>
      </c>
      <c r="Q176" s="195">
        <v>0</v>
      </c>
      <c r="R176" s="195">
        <f>Q176*H176</f>
        <v>0</v>
      </c>
      <c r="S176" s="195">
        <v>0</v>
      </c>
      <c r="T176" s="196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7" t="s">
        <v>359</v>
      </c>
      <c r="AT176" s="197" t="s">
        <v>166</v>
      </c>
      <c r="AU176" s="197" t="s">
        <v>87</v>
      </c>
      <c r="AY176" s="15" t="s">
        <v>164</v>
      </c>
      <c r="BE176" s="198">
        <f>IF(N176="základná",J176,0)</f>
        <v>0</v>
      </c>
      <c r="BF176" s="198">
        <f>IF(N176="znížená",J176,0)</f>
        <v>0</v>
      </c>
      <c r="BG176" s="198">
        <f>IF(N176="zákl. prenesená",J176,0)</f>
        <v>0</v>
      </c>
      <c r="BH176" s="198">
        <f>IF(N176="zníž. prenesená",J176,0)</f>
        <v>0</v>
      </c>
      <c r="BI176" s="198">
        <f>IF(N176="nulová",J176,0)</f>
        <v>0</v>
      </c>
      <c r="BJ176" s="15" t="s">
        <v>87</v>
      </c>
      <c r="BK176" s="198">
        <f>ROUND(I176*H176,2)</f>
        <v>0</v>
      </c>
      <c r="BL176" s="15" t="s">
        <v>359</v>
      </c>
      <c r="BM176" s="197" t="s">
        <v>1567</v>
      </c>
    </row>
    <row r="177" s="2" customFormat="1" ht="24.15" customHeight="1">
      <c r="A177" s="34"/>
      <c r="B177" s="184"/>
      <c r="C177" s="185" t="s">
        <v>348</v>
      </c>
      <c r="D177" s="185" t="s">
        <v>166</v>
      </c>
      <c r="E177" s="186" t="s">
        <v>1568</v>
      </c>
      <c r="F177" s="187" t="s">
        <v>1569</v>
      </c>
      <c r="G177" s="188" t="s">
        <v>428</v>
      </c>
      <c r="H177" s="210"/>
      <c r="I177" s="190"/>
      <c r="J177" s="191">
        <f>ROUND(I177*H177,2)</f>
        <v>0</v>
      </c>
      <c r="K177" s="192"/>
      <c r="L177" s="35"/>
      <c r="M177" s="193" t="s">
        <v>1</v>
      </c>
      <c r="N177" s="194" t="s">
        <v>40</v>
      </c>
      <c r="O177" s="78"/>
      <c r="P177" s="195">
        <f>O177*H177</f>
        <v>0</v>
      </c>
      <c r="Q177" s="195">
        <v>0</v>
      </c>
      <c r="R177" s="195">
        <f>Q177*H177</f>
        <v>0</v>
      </c>
      <c r="S177" s="195">
        <v>0</v>
      </c>
      <c r="T177" s="196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7" t="s">
        <v>359</v>
      </c>
      <c r="AT177" s="197" t="s">
        <v>166</v>
      </c>
      <c r="AU177" s="197" t="s">
        <v>87</v>
      </c>
      <c r="AY177" s="15" t="s">
        <v>164</v>
      </c>
      <c r="BE177" s="198">
        <f>IF(N177="základná",J177,0)</f>
        <v>0</v>
      </c>
      <c r="BF177" s="198">
        <f>IF(N177="znížená",J177,0)</f>
        <v>0</v>
      </c>
      <c r="BG177" s="198">
        <f>IF(N177="zákl. prenesená",J177,0)</f>
        <v>0</v>
      </c>
      <c r="BH177" s="198">
        <f>IF(N177="zníž. prenesená",J177,0)</f>
        <v>0</v>
      </c>
      <c r="BI177" s="198">
        <f>IF(N177="nulová",J177,0)</f>
        <v>0</v>
      </c>
      <c r="BJ177" s="15" t="s">
        <v>87</v>
      </c>
      <c r="BK177" s="198">
        <f>ROUND(I177*H177,2)</f>
        <v>0</v>
      </c>
      <c r="BL177" s="15" t="s">
        <v>359</v>
      </c>
      <c r="BM177" s="197" t="s">
        <v>1570</v>
      </c>
    </row>
    <row r="178" s="2" customFormat="1" ht="24.15" customHeight="1">
      <c r="A178" s="34"/>
      <c r="B178" s="184"/>
      <c r="C178" s="185" t="s">
        <v>1571</v>
      </c>
      <c r="D178" s="185" t="s">
        <v>166</v>
      </c>
      <c r="E178" s="186" t="s">
        <v>1572</v>
      </c>
      <c r="F178" s="187" t="s">
        <v>1573</v>
      </c>
      <c r="G178" s="188" t="s">
        <v>428</v>
      </c>
      <c r="H178" s="210"/>
      <c r="I178" s="190"/>
      <c r="J178" s="191">
        <f>ROUND(I178*H178,2)</f>
        <v>0</v>
      </c>
      <c r="K178" s="192"/>
      <c r="L178" s="35"/>
      <c r="M178" s="193" t="s">
        <v>1</v>
      </c>
      <c r="N178" s="194" t="s">
        <v>40</v>
      </c>
      <c r="O178" s="78"/>
      <c r="P178" s="195">
        <f>O178*H178</f>
        <v>0</v>
      </c>
      <c r="Q178" s="195">
        <v>0</v>
      </c>
      <c r="R178" s="195">
        <f>Q178*H178</f>
        <v>0</v>
      </c>
      <c r="S178" s="195">
        <v>0</v>
      </c>
      <c r="T178" s="196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7" t="s">
        <v>359</v>
      </c>
      <c r="AT178" s="197" t="s">
        <v>166</v>
      </c>
      <c r="AU178" s="197" t="s">
        <v>87</v>
      </c>
      <c r="AY178" s="15" t="s">
        <v>164</v>
      </c>
      <c r="BE178" s="198">
        <f>IF(N178="základná",J178,0)</f>
        <v>0</v>
      </c>
      <c r="BF178" s="198">
        <f>IF(N178="znížená",J178,0)</f>
        <v>0</v>
      </c>
      <c r="BG178" s="198">
        <f>IF(N178="zákl. prenesená",J178,0)</f>
        <v>0</v>
      </c>
      <c r="BH178" s="198">
        <f>IF(N178="zníž. prenesená",J178,0)</f>
        <v>0</v>
      </c>
      <c r="BI178" s="198">
        <f>IF(N178="nulová",J178,0)</f>
        <v>0</v>
      </c>
      <c r="BJ178" s="15" t="s">
        <v>87</v>
      </c>
      <c r="BK178" s="198">
        <f>ROUND(I178*H178,2)</f>
        <v>0</v>
      </c>
      <c r="BL178" s="15" t="s">
        <v>359</v>
      </c>
      <c r="BM178" s="197" t="s">
        <v>1574</v>
      </c>
    </row>
    <row r="179" s="2" customFormat="1" ht="24.15" customHeight="1">
      <c r="A179" s="34"/>
      <c r="B179" s="184"/>
      <c r="C179" s="185" t="s">
        <v>1575</v>
      </c>
      <c r="D179" s="185" t="s">
        <v>166</v>
      </c>
      <c r="E179" s="186" t="s">
        <v>1576</v>
      </c>
      <c r="F179" s="187" t="s">
        <v>1577</v>
      </c>
      <c r="G179" s="188" t="s">
        <v>428</v>
      </c>
      <c r="H179" s="210"/>
      <c r="I179" s="190"/>
      <c r="J179" s="191">
        <f>ROUND(I179*H179,2)</f>
        <v>0</v>
      </c>
      <c r="K179" s="192"/>
      <c r="L179" s="35"/>
      <c r="M179" s="193" t="s">
        <v>1</v>
      </c>
      <c r="N179" s="194" t="s">
        <v>40</v>
      </c>
      <c r="O179" s="78"/>
      <c r="P179" s="195">
        <f>O179*H179</f>
        <v>0</v>
      </c>
      <c r="Q179" s="195">
        <v>0</v>
      </c>
      <c r="R179" s="195">
        <f>Q179*H179</f>
        <v>0</v>
      </c>
      <c r="S179" s="195">
        <v>0</v>
      </c>
      <c r="T179" s="196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7" t="s">
        <v>359</v>
      </c>
      <c r="AT179" s="197" t="s">
        <v>166</v>
      </c>
      <c r="AU179" s="197" t="s">
        <v>87</v>
      </c>
      <c r="AY179" s="15" t="s">
        <v>164</v>
      </c>
      <c r="BE179" s="198">
        <f>IF(N179="základná",J179,0)</f>
        <v>0</v>
      </c>
      <c r="BF179" s="198">
        <f>IF(N179="znížená",J179,0)</f>
        <v>0</v>
      </c>
      <c r="BG179" s="198">
        <f>IF(N179="zákl. prenesená",J179,0)</f>
        <v>0</v>
      </c>
      <c r="BH179" s="198">
        <f>IF(N179="zníž. prenesená",J179,0)</f>
        <v>0</v>
      </c>
      <c r="BI179" s="198">
        <f>IF(N179="nulová",J179,0)</f>
        <v>0</v>
      </c>
      <c r="BJ179" s="15" t="s">
        <v>87</v>
      </c>
      <c r="BK179" s="198">
        <f>ROUND(I179*H179,2)</f>
        <v>0</v>
      </c>
      <c r="BL179" s="15" t="s">
        <v>359</v>
      </c>
      <c r="BM179" s="197" t="s">
        <v>1578</v>
      </c>
    </row>
    <row r="180" s="12" customFormat="1" ht="22.8" customHeight="1">
      <c r="A180" s="12"/>
      <c r="B180" s="171"/>
      <c r="C180" s="12"/>
      <c r="D180" s="172" t="s">
        <v>73</v>
      </c>
      <c r="E180" s="182" t="s">
        <v>1579</v>
      </c>
      <c r="F180" s="182" t="s">
        <v>1580</v>
      </c>
      <c r="G180" s="12"/>
      <c r="H180" s="12"/>
      <c r="I180" s="174"/>
      <c r="J180" s="183">
        <f>BK180</f>
        <v>0</v>
      </c>
      <c r="K180" s="12"/>
      <c r="L180" s="171"/>
      <c r="M180" s="176"/>
      <c r="N180" s="177"/>
      <c r="O180" s="177"/>
      <c r="P180" s="178">
        <f>SUM(P181:P192)</f>
        <v>0</v>
      </c>
      <c r="Q180" s="177"/>
      <c r="R180" s="178">
        <f>SUM(R181:R192)</f>
        <v>0</v>
      </c>
      <c r="S180" s="177"/>
      <c r="T180" s="179">
        <f>SUM(T181:T192)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172" t="s">
        <v>87</v>
      </c>
      <c r="AT180" s="180" t="s">
        <v>73</v>
      </c>
      <c r="AU180" s="180" t="s">
        <v>81</v>
      </c>
      <c r="AY180" s="172" t="s">
        <v>164</v>
      </c>
      <c r="BK180" s="181">
        <f>SUM(BK181:BK192)</f>
        <v>0</v>
      </c>
    </row>
    <row r="181" s="2" customFormat="1" ht="16.5" customHeight="1">
      <c r="A181" s="34"/>
      <c r="B181" s="184"/>
      <c r="C181" s="185" t="s">
        <v>726</v>
      </c>
      <c r="D181" s="185" t="s">
        <v>166</v>
      </c>
      <c r="E181" s="186" t="s">
        <v>1581</v>
      </c>
      <c r="F181" s="187" t="s">
        <v>1582</v>
      </c>
      <c r="G181" s="188" t="s">
        <v>307</v>
      </c>
      <c r="H181" s="189">
        <v>21</v>
      </c>
      <c r="I181" s="190"/>
      <c r="J181" s="191">
        <f>ROUND(I181*H181,2)</f>
        <v>0</v>
      </c>
      <c r="K181" s="192"/>
      <c r="L181" s="35"/>
      <c r="M181" s="193" t="s">
        <v>1</v>
      </c>
      <c r="N181" s="194" t="s">
        <v>40</v>
      </c>
      <c r="O181" s="78"/>
      <c r="P181" s="195">
        <f>O181*H181</f>
        <v>0</v>
      </c>
      <c r="Q181" s="195">
        <v>0</v>
      </c>
      <c r="R181" s="195">
        <f>Q181*H181</f>
        <v>0</v>
      </c>
      <c r="S181" s="195">
        <v>0</v>
      </c>
      <c r="T181" s="196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7" t="s">
        <v>359</v>
      </c>
      <c r="AT181" s="197" t="s">
        <v>166</v>
      </c>
      <c r="AU181" s="197" t="s">
        <v>87</v>
      </c>
      <c r="AY181" s="15" t="s">
        <v>164</v>
      </c>
      <c r="BE181" s="198">
        <f>IF(N181="základná",J181,0)</f>
        <v>0</v>
      </c>
      <c r="BF181" s="198">
        <f>IF(N181="znížená",J181,0)</f>
        <v>0</v>
      </c>
      <c r="BG181" s="198">
        <f>IF(N181="zákl. prenesená",J181,0)</f>
        <v>0</v>
      </c>
      <c r="BH181" s="198">
        <f>IF(N181="zníž. prenesená",J181,0)</f>
        <v>0</v>
      </c>
      <c r="BI181" s="198">
        <f>IF(N181="nulová",J181,0)</f>
        <v>0</v>
      </c>
      <c r="BJ181" s="15" t="s">
        <v>87</v>
      </c>
      <c r="BK181" s="198">
        <f>ROUND(I181*H181,2)</f>
        <v>0</v>
      </c>
      <c r="BL181" s="15" t="s">
        <v>359</v>
      </c>
      <c r="BM181" s="197" t="s">
        <v>1583</v>
      </c>
    </row>
    <row r="182" s="2" customFormat="1" ht="44.25" customHeight="1">
      <c r="A182" s="34"/>
      <c r="B182" s="184"/>
      <c r="C182" s="199" t="s">
        <v>730</v>
      </c>
      <c r="D182" s="199" t="s">
        <v>199</v>
      </c>
      <c r="E182" s="200" t="s">
        <v>1584</v>
      </c>
      <c r="F182" s="201" t="s">
        <v>1585</v>
      </c>
      <c r="G182" s="202" t="s">
        <v>307</v>
      </c>
      <c r="H182" s="203">
        <v>16</v>
      </c>
      <c r="I182" s="204"/>
      <c r="J182" s="205">
        <f>ROUND(I182*H182,2)</f>
        <v>0</v>
      </c>
      <c r="K182" s="206"/>
      <c r="L182" s="207"/>
      <c r="M182" s="208" t="s">
        <v>1</v>
      </c>
      <c r="N182" s="209" t="s">
        <v>40</v>
      </c>
      <c r="O182" s="78"/>
      <c r="P182" s="195">
        <f>O182*H182</f>
        <v>0</v>
      </c>
      <c r="Q182" s="195">
        <v>0</v>
      </c>
      <c r="R182" s="195">
        <f>Q182*H182</f>
        <v>0</v>
      </c>
      <c r="S182" s="195">
        <v>0</v>
      </c>
      <c r="T182" s="196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7" t="s">
        <v>291</v>
      </c>
      <c r="AT182" s="197" t="s">
        <v>199</v>
      </c>
      <c r="AU182" s="197" t="s">
        <v>87</v>
      </c>
      <c r="AY182" s="15" t="s">
        <v>164</v>
      </c>
      <c r="BE182" s="198">
        <f>IF(N182="základná",J182,0)</f>
        <v>0</v>
      </c>
      <c r="BF182" s="198">
        <f>IF(N182="znížená",J182,0)</f>
        <v>0</v>
      </c>
      <c r="BG182" s="198">
        <f>IF(N182="zákl. prenesená",J182,0)</f>
        <v>0</v>
      </c>
      <c r="BH182" s="198">
        <f>IF(N182="zníž. prenesená",J182,0)</f>
        <v>0</v>
      </c>
      <c r="BI182" s="198">
        <f>IF(N182="nulová",J182,0)</f>
        <v>0</v>
      </c>
      <c r="BJ182" s="15" t="s">
        <v>87</v>
      </c>
      <c r="BK182" s="198">
        <f>ROUND(I182*H182,2)</f>
        <v>0</v>
      </c>
      <c r="BL182" s="15" t="s">
        <v>359</v>
      </c>
      <c r="BM182" s="197" t="s">
        <v>1586</v>
      </c>
    </row>
    <row r="183" s="2" customFormat="1" ht="24.15" customHeight="1">
      <c r="A183" s="34"/>
      <c r="B183" s="184"/>
      <c r="C183" s="199" t="s">
        <v>734</v>
      </c>
      <c r="D183" s="199" t="s">
        <v>199</v>
      </c>
      <c r="E183" s="200" t="s">
        <v>1587</v>
      </c>
      <c r="F183" s="201" t="s">
        <v>1588</v>
      </c>
      <c r="G183" s="202" t="s">
        <v>307</v>
      </c>
      <c r="H183" s="203">
        <v>5</v>
      </c>
      <c r="I183" s="204"/>
      <c r="J183" s="205">
        <f>ROUND(I183*H183,2)</f>
        <v>0</v>
      </c>
      <c r="K183" s="206"/>
      <c r="L183" s="207"/>
      <c r="M183" s="208" t="s">
        <v>1</v>
      </c>
      <c r="N183" s="209" t="s">
        <v>40</v>
      </c>
      <c r="O183" s="78"/>
      <c r="P183" s="195">
        <f>O183*H183</f>
        <v>0</v>
      </c>
      <c r="Q183" s="195">
        <v>0</v>
      </c>
      <c r="R183" s="195">
        <f>Q183*H183</f>
        <v>0</v>
      </c>
      <c r="S183" s="195">
        <v>0</v>
      </c>
      <c r="T183" s="196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7" t="s">
        <v>291</v>
      </c>
      <c r="AT183" s="197" t="s">
        <v>199</v>
      </c>
      <c r="AU183" s="197" t="s">
        <v>87</v>
      </c>
      <c r="AY183" s="15" t="s">
        <v>164</v>
      </c>
      <c r="BE183" s="198">
        <f>IF(N183="základná",J183,0)</f>
        <v>0</v>
      </c>
      <c r="BF183" s="198">
        <f>IF(N183="znížená",J183,0)</f>
        <v>0</v>
      </c>
      <c r="BG183" s="198">
        <f>IF(N183="zákl. prenesená",J183,0)</f>
        <v>0</v>
      </c>
      <c r="BH183" s="198">
        <f>IF(N183="zníž. prenesená",J183,0)</f>
        <v>0</v>
      </c>
      <c r="BI183" s="198">
        <f>IF(N183="nulová",J183,0)</f>
        <v>0</v>
      </c>
      <c r="BJ183" s="15" t="s">
        <v>87</v>
      </c>
      <c r="BK183" s="198">
        <f>ROUND(I183*H183,2)</f>
        <v>0</v>
      </c>
      <c r="BL183" s="15" t="s">
        <v>359</v>
      </c>
      <c r="BM183" s="197" t="s">
        <v>1589</v>
      </c>
    </row>
    <row r="184" s="2" customFormat="1" ht="24.15" customHeight="1">
      <c r="A184" s="34"/>
      <c r="B184" s="184"/>
      <c r="C184" s="185" t="s">
        <v>1590</v>
      </c>
      <c r="D184" s="185" t="s">
        <v>166</v>
      </c>
      <c r="E184" s="186" t="s">
        <v>1591</v>
      </c>
      <c r="F184" s="187" t="s">
        <v>1592</v>
      </c>
      <c r="G184" s="188" t="s">
        <v>307</v>
      </c>
      <c r="H184" s="189">
        <v>1</v>
      </c>
      <c r="I184" s="190"/>
      <c r="J184" s="191">
        <f>ROUND(I184*H184,2)</f>
        <v>0</v>
      </c>
      <c r="K184" s="192"/>
      <c r="L184" s="35"/>
      <c r="M184" s="193" t="s">
        <v>1</v>
      </c>
      <c r="N184" s="194" t="s">
        <v>40</v>
      </c>
      <c r="O184" s="78"/>
      <c r="P184" s="195">
        <f>O184*H184</f>
        <v>0</v>
      </c>
      <c r="Q184" s="195">
        <v>0</v>
      </c>
      <c r="R184" s="195">
        <f>Q184*H184</f>
        <v>0</v>
      </c>
      <c r="S184" s="195">
        <v>0</v>
      </c>
      <c r="T184" s="196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7" t="s">
        <v>359</v>
      </c>
      <c r="AT184" s="197" t="s">
        <v>166</v>
      </c>
      <c r="AU184" s="197" t="s">
        <v>87</v>
      </c>
      <c r="AY184" s="15" t="s">
        <v>164</v>
      </c>
      <c r="BE184" s="198">
        <f>IF(N184="základná",J184,0)</f>
        <v>0</v>
      </c>
      <c r="BF184" s="198">
        <f>IF(N184="znížená",J184,0)</f>
        <v>0</v>
      </c>
      <c r="BG184" s="198">
        <f>IF(N184="zákl. prenesená",J184,0)</f>
        <v>0</v>
      </c>
      <c r="BH184" s="198">
        <f>IF(N184="zníž. prenesená",J184,0)</f>
        <v>0</v>
      </c>
      <c r="BI184" s="198">
        <f>IF(N184="nulová",J184,0)</f>
        <v>0</v>
      </c>
      <c r="BJ184" s="15" t="s">
        <v>87</v>
      </c>
      <c r="BK184" s="198">
        <f>ROUND(I184*H184,2)</f>
        <v>0</v>
      </c>
      <c r="BL184" s="15" t="s">
        <v>359</v>
      </c>
      <c r="BM184" s="197" t="s">
        <v>1593</v>
      </c>
    </row>
    <row r="185" s="2" customFormat="1" ht="55.5" customHeight="1">
      <c r="A185" s="34"/>
      <c r="B185" s="184"/>
      <c r="C185" s="199" t="s">
        <v>1594</v>
      </c>
      <c r="D185" s="199" t="s">
        <v>199</v>
      </c>
      <c r="E185" s="200" t="s">
        <v>1595</v>
      </c>
      <c r="F185" s="201" t="s">
        <v>1596</v>
      </c>
      <c r="G185" s="202" t="s">
        <v>307</v>
      </c>
      <c r="H185" s="203">
        <v>1</v>
      </c>
      <c r="I185" s="204"/>
      <c r="J185" s="205">
        <f>ROUND(I185*H185,2)</f>
        <v>0</v>
      </c>
      <c r="K185" s="206"/>
      <c r="L185" s="207"/>
      <c r="M185" s="208" t="s">
        <v>1</v>
      </c>
      <c r="N185" s="209" t="s">
        <v>40</v>
      </c>
      <c r="O185" s="78"/>
      <c r="P185" s="195">
        <f>O185*H185</f>
        <v>0</v>
      </c>
      <c r="Q185" s="195">
        <v>0</v>
      </c>
      <c r="R185" s="195">
        <f>Q185*H185</f>
        <v>0</v>
      </c>
      <c r="S185" s="195">
        <v>0</v>
      </c>
      <c r="T185" s="196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7" t="s">
        <v>291</v>
      </c>
      <c r="AT185" s="197" t="s">
        <v>199</v>
      </c>
      <c r="AU185" s="197" t="s">
        <v>87</v>
      </c>
      <c r="AY185" s="15" t="s">
        <v>164</v>
      </c>
      <c r="BE185" s="198">
        <f>IF(N185="základná",J185,0)</f>
        <v>0</v>
      </c>
      <c r="BF185" s="198">
        <f>IF(N185="znížená",J185,0)</f>
        <v>0</v>
      </c>
      <c r="BG185" s="198">
        <f>IF(N185="zákl. prenesená",J185,0)</f>
        <v>0</v>
      </c>
      <c r="BH185" s="198">
        <f>IF(N185="zníž. prenesená",J185,0)</f>
        <v>0</v>
      </c>
      <c r="BI185" s="198">
        <f>IF(N185="nulová",J185,0)</f>
        <v>0</v>
      </c>
      <c r="BJ185" s="15" t="s">
        <v>87</v>
      </c>
      <c r="BK185" s="198">
        <f>ROUND(I185*H185,2)</f>
        <v>0</v>
      </c>
      <c r="BL185" s="15" t="s">
        <v>359</v>
      </c>
      <c r="BM185" s="197" t="s">
        <v>1597</v>
      </c>
    </row>
    <row r="186" s="2" customFormat="1" ht="21.75" customHeight="1">
      <c r="A186" s="34"/>
      <c r="B186" s="184"/>
      <c r="C186" s="185" t="s">
        <v>738</v>
      </c>
      <c r="D186" s="185" t="s">
        <v>166</v>
      </c>
      <c r="E186" s="186" t="s">
        <v>1598</v>
      </c>
      <c r="F186" s="187" t="s">
        <v>1599</v>
      </c>
      <c r="G186" s="188" t="s">
        <v>1114</v>
      </c>
      <c r="H186" s="189">
        <v>21</v>
      </c>
      <c r="I186" s="190"/>
      <c r="J186" s="191">
        <f>ROUND(I186*H186,2)</f>
        <v>0</v>
      </c>
      <c r="K186" s="192"/>
      <c r="L186" s="35"/>
      <c r="M186" s="193" t="s">
        <v>1</v>
      </c>
      <c r="N186" s="194" t="s">
        <v>40</v>
      </c>
      <c r="O186" s="78"/>
      <c r="P186" s="195">
        <f>O186*H186</f>
        <v>0</v>
      </c>
      <c r="Q186" s="195">
        <v>0</v>
      </c>
      <c r="R186" s="195">
        <f>Q186*H186</f>
        <v>0</v>
      </c>
      <c r="S186" s="195">
        <v>0</v>
      </c>
      <c r="T186" s="196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7" t="s">
        <v>359</v>
      </c>
      <c r="AT186" s="197" t="s">
        <v>166</v>
      </c>
      <c r="AU186" s="197" t="s">
        <v>87</v>
      </c>
      <c r="AY186" s="15" t="s">
        <v>164</v>
      </c>
      <c r="BE186" s="198">
        <f>IF(N186="základná",J186,0)</f>
        <v>0</v>
      </c>
      <c r="BF186" s="198">
        <f>IF(N186="znížená",J186,0)</f>
        <v>0</v>
      </c>
      <c r="BG186" s="198">
        <f>IF(N186="zákl. prenesená",J186,0)</f>
        <v>0</v>
      </c>
      <c r="BH186" s="198">
        <f>IF(N186="zníž. prenesená",J186,0)</f>
        <v>0</v>
      </c>
      <c r="BI186" s="198">
        <f>IF(N186="nulová",J186,0)</f>
        <v>0</v>
      </c>
      <c r="BJ186" s="15" t="s">
        <v>87</v>
      </c>
      <c r="BK186" s="198">
        <f>ROUND(I186*H186,2)</f>
        <v>0</v>
      </c>
      <c r="BL186" s="15" t="s">
        <v>359</v>
      </c>
      <c r="BM186" s="197" t="s">
        <v>1600</v>
      </c>
    </row>
    <row r="187" s="2" customFormat="1" ht="37.8" customHeight="1">
      <c r="A187" s="34"/>
      <c r="B187" s="184"/>
      <c r="C187" s="199" t="s">
        <v>744</v>
      </c>
      <c r="D187" s="199" t="s">
        <v>199</v>
      </c>
      <c r="E187" s="200" t="s">
        <v>1601</v>
      </c>
      <c r="F187" s="201" t="s">
        <v>1602</v>
      </c>
      <c r="G187" s="202" t="s">
        <v>307</v>
      </c>
      <c r="H187" s="203">
        <v>5</v>
      </c>
      <c r="I187" s="204"/>
      <c r="J187" s="205">
        <f>ROUND(I187*H187,2)</f>
        <v>0</v>
      </c>
      <c r="K187" s="206"/>
      <c r="L187" s="207"/>
      <c r="M187" s="208" t="s">
        <v>1</v>
      </c>
      <c r="N187" s="209" t="s">
        <v>40</v>
      </c>
      <c r="O187" s="78"/>
      <c r="P187" s="195">
        <f>O187*H187</f>
        <v>0</v>
      </c>
      <c r="Q187" s="195">
        <v>0</v>
      </c>
      <c r="R187" s="195">
        <f>Q187*H187</f>
        <v>0</v>
      </c>
      <c r="S187" s="195">
        <v>0</v>
      </c>
      <c r="T187" s="196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7" t="s">
        <v>291</v>
      </c>
      <c r="AT187" s="197" t="s">
        <v>199</v>
      </c>
      <c r="AU187" s="197" t="s">
        <v>87</v>
      </c>
      <c r="AY187" s="15" t="s">
        <v>164</v>
      </c>
      <c r="BE187" s="198">
        <f>IF(N187="základná",J187,0)</f>
        <v>0</v>
      </c>
      <c r="BF187" s="198">
        <f>IF(N187="znížená",J187,0)</f>
        <v>0</v>
      </c>
      <c r="BG187" s="198">
        <f>IF(N187="zákl. prenesená",J187,0)</f>
        <v>0</v>
      </c>
      <c r="BH187" s="198">
        <f>IF(N187="zníž. prenesená",J187,0)</f>
        <v>0</v>
      </c>
      <c r="BI187" s="198">
        <f>IF(N187="nulová",J187,0)</f>
        <v>0</v>
      </c>
      <c r="BJ187" s="15" t="s">
        <v>87</v>
      </c>
      <c r="BK187" s="198">
        <f>ROUND(I187*H187,2)</f>
        <v>0</v>
      </c>
      <c r="BL187" s="15" t="s">
        <v>359</v>
      </c>
      <c r="BM187" s="197" t="s">
        <v>1603</v>
      </c>
    </row>
    <row r="188" s="2" customFormat="1" ht="37.8" customHeight="1">
      <c r="A188" s="34"/>
      <c r="B188" s="184"/>
      <c r="C188" s="199" t="s">
        <v>748</v>
      </c>
      <c r="D188" s="199" t="s">
        <v>199</v>
      </c>
      <c r="E188" s="200" t="s">
        <v>1604</v>
      </c>
      <c r="F188" s="201" t="s">
        <v>1605</v>
      </c>
      <c r="G188" s="202" t="s">
        <v>307</v>
      </c>
      <c r="H188" s="203">
        <v>16</v>
      </c>
      <c r="I188" s="204"/>
      <c r="J188" s="205">
        <f>ROUND(I188*H188,2)</f>
        <v>0</v>
      </c>
      <c r="K188" s="206"/>
      <c r="L188" s="207"/>
      <c r="M188" s="208" t="s">
        <v>1</v>
      </c>
      <c r="N188" s="209" t="s">
        <v>40</v>
      </c>
      <c r="O188" s="78"/>
      <c r="P188" s="195">
        <f>O188*H188</f>
        <v>0</v>
      </c>
      <c r="Q188" s="195">
        <v>0</v>
      </c>
      <c r="R188" s="195">
        <f>Q188*H188</f>
        <v>0</v>
      </c>
      <c r="S188" s="195">
        <v>0</v>
      </c>
      <c r="T188" s="196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7" t="s">
        <v>291</v>
      </c>
      <c r="AT188" s="197" t="s">
        <v>199</v>
      </c>
      <c r="AU188" s="197" t="s">
        <v>87</v>
      </c>
      <c r="AY188" s="15" t="s">
        <v>164</v>
      </c>
      <c r="BE188" s="198">
        <f>IF(N188="základná",J188,0)</f>
        <v>0</v>
      </c>
      <c r="BF188" s="198">
        <f>IF(N188="znížená",J188,0)</f>
        <v>0</v>
      </c>
      <c r="BG188" s="198">
        <f>IF(N188="zákl. prenesená",J188,0)</f>
        <v>0</v>
      </c>
      <c r="BH188" s="198">
        <f>IF(N188="zníž. prenesená",J188,0)</f>
        <v>0</v>
      </c>
      <c r="BI188" s="198">
        <f>IF(N188="nulová",J188,0)</f>
        <v>0</v>
      </c>
      <c r="BJ188" s="15" t="s">
        <v>87</v>
      </c>
      <c r="BK188" s="198">
        <f>ROUND(I188*H188,2)</f>
        <v>0</v>
      </c>
      <c r="BL188" s="15" t="s">
        <v>359</v>
      </c>
      <c r="BM188" s="197" t="s">
        <v>1606</v>
      </c>
    </row>
    <row r="189" s="2" customFormat="1" ht="21.75" customHeight="1">
      <c r="A189" s="34"/>
      <c r="B189" s="184"/>
      <c r="C189" s="185" t="s">
        <v>452</v>
      </c>
      <c r="D189" s="185" t="s">
        <v>166</v>
      </c>
      <c r="E189" s="186" t="s">
        <v>1607</v>
      </c>
      <c r="F189" s="187" t="s">
        <v>1608</v>
      </c>
      <c r="G189" s="188" t="s">
        <v>428</v>
      </c>
      <c r="H189" s="210"/>
      <c r="I189" s="190"/>
      <c r="J189" s="191">
        <f>ROUND(I189*H189,2)</f>
        <v>0</v>
      </c>
      <c r="K189" s="192"/>
      <c r="L189" s="35"/>
      <c r="M189" s="193" t="s">
        <v>1</v>
      </c>
      <c r="N189" s="194" t="s">
        <v>40</v>
      </c>
      <c r="O189" s="78"/>
      <c r="P189" s="195">
        <f>O189*H189</f>
        <v>0</v>
      </c>
      <c r="Q189" s="195">
        <v>0</v>
      </c>
      <c r="R189" s="195">
        <f>Q189*H189</f>
        <v>0</v>
      </c>
      <c r="S189" s="195">
        <v>0</v>
      </c>
      <c r="T189" s="196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7" t="s">
        <v>359</v>
      </c>
      <c r="AT189" s="197" t="s">
        <v>166</v>
      </c>
      <c r="AU189" s="197" t="s">
        <v>87</v>
      </c>
      <c r="AY189" s="15" t="s">
        <v>164</v>
      </c>
      <c r="BE189" s="198">
        <f>IF(N189="základná",J189,0)</f>
        <v>0</v>
      </c>
      <c r="BF189" s="198">
        <f>IF(N189="znížená",J189,0)</f>
        <v>0</v>
      </c>
      <c r="BG189" s="198">
        <f>IF(N189="zákl. prenesená",J189,0)</f>
        <v>0</v>
      </c>
      <c r="BH189" s="198">
        <f>IF(N189="zníž. prenesená",J189,0)</f>
        <v>0</v>
      </c>
      <c r="BI189" s="198">
        <f>IF(N189="nulová",J189,0)</f>
        <v>0</v>
      </c>
      <c r="BJ189" s="15" t="s">
        <v>87</v>
      </c>
      <c r="BK189" s="198">
        <f>ROUND(I189*H189,2)</f>
        <v>0</v>
      </c>
      <c r="BL189" s="15" t="s">
        <v>359</v>
      </c>
      <c r="BM189" s="197" t="s">
        <v>1609</v>
      </c>
    </row>
    <row r="190" s="2" customFormat="1" ht="24.15" customHeight="1">
      <c r="A190" s="34"/>
      <c r="B190" s="184"/>
      <c r="C190" s="185" t="s">
        <v>1610</v>
      </c>
      <c r="D190" s="185" t="s">
        <v>166</v>
      </c>
      <c r="E190" s="186" t="s">
        <v>1611</v>
      </c>
      <c r="F190" s="187" t="s">
        <v>1612</v>
      </c>
      <c r="G190" s="188" t="s">
        <v>428</v>
      </c>
      <c r="H190" s="210"/>
      <c r="I190" s="190"/>
      <c r="J190" s="191">
        <f>ROUND(I190*H190,2)</f>
        <v>0</v>
      </c>
      <c r="K190" s="192"/>
      <c r="L190" s="35"/>
      <c r="M190" s="193" t="s">
        <v>1</v>
      </c>
      <c r="N190" s="194" t="s">
        <v>40</v>
      </c>
      <c r="O190" s="78"/>
      <c r="P190" s="195">
        <f>O190*H190</f>
        <v>0</v>
      </c>
      <c r="Q190" s="195">
        <v>0</v>
      </c>
      <c r="R190" s="195">
        <f>Q190*H190</f>
        <v>0</v>
      </c>
      <c r="S190" s="195">
        <v>0</v>
      </c>
      <c r="T190" s="196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7" t="s">
        <v>359</v>
      </c>
      <c r="AT190" s="197" t="s">
        <v>166</v>
      </c>
      <c r="AU190" s="197" t="s">
        <v>87</v>
      </c>
      <c r="AY190" s="15" t="s">
        <v>164</v>
      </c>
      <c r="BE190" s="198">
        <f>IF(N190="základná",J190,0)</f>
        <v>0</v>
      </c>
      <c r="BF190" s="198">
        <f>IF(N190="znížená",J190,0)</f>
        <v>0</v>
      </c>
      <c r="BG190" s="198">
        <f>IF(N190="zákl. prenesená",J190,0)</f>
        <v>0</v>
      </c>
      <c r="BH190" s="198">
        <f>IF(N190="zníž. prenesená",J190,0)</f>
        <v>0</v>
      </c>
      <c r="BI190" s="198">
        <f>IF(N190="nulová",J190,0)</f>
        <v>0</v>
      </c>
      <c r="BJ190" s="15" t="s">
        <v>87</v>
      </c>
      <c r="BK190" s="198">
        <f>ROUND(I190*H190,2)</f>
        <v>0</v>
      </c>
      <c r="BL190" s="15" t="s">
        <v>359</v>
      </c>
      <c r="BM190" s="197" t="s">
        <v>1613</v>
      </c>
    </row>
    <row r="191" s="2" customFormat="1" ht="24.15" customHeight="1">
      <c r="A191" s="34"/>
      <c r="B191" s="184"/>
      <c r="C191" s="185" t="s">
        <v>1614</v>
      </c>
      <c r="D191" s="185" t="s">
        <v>166</v>
      </c>
      <c r="E191" s="186" t="s">
        <v>1615</v>
      </c>
      <c r="F191" s="187" t="s">
        <v>1616</v>
      </c>
      <c r="G191" s="188" t="s">
        <v>428</v>
      </c>
      <c r="H191" s="210"/>
      <c r="I191" s="190"/>
      <c r="J191" s="191">
        <f>ROUND(I191*H191,2)</f>
        <v>0</v>
      </c>
      <c r="K191" s="192"/>
      <c r="L191" s="35"/>
      <c r="M191" s="193" t="s">
        <v>1</v>
      </c>
      <c r="N191" s="194" t="s">
        <v>40</v>
      </c>
      <c r="O191" s="78"/>
      <c r="P191" s="195">
        <f>O191*H191</f>
        <v>0</v>
      </c>
      <c r="Q191" s="195">
        <v>0</v>
      </c>
      <c r="R191" s="195">
        <f>Q191*H191</f>
        <v>0</v>
      </c>
      <c r="S191" s="195">
        <v>0</v>
      </c>
      <c r="T191" s="196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7" t="s">
        <v>359</v>
      </c>
      <c r="AT191" s="197" t="s">
        <v>166</v>
      </c>
      <c r="AU191" s="197" t="s">
        <v>87</v>
      </c>
      <c r="AY191" s="15" t="s">
        <v>164</v>
      </c>
      <c r="BE191" s="198">
        <f>IF(N191="základná",J191,0)</f>
        <v>0</v>
      </c>
      <c r="BF191" s="198">
        <f>IF(N191="znížená",J191,0)</f>
        <v>0</v>
      </c>
      <c r="BG191" s="198">
        <f>IF(N191="zákl. prenesená",J191,0)</f>
        <v>0</v>
      </c>
      <c r="BH191" s="198">
        <f>IF(N191="zníž. prenesená",J191,0)</f>
        <v>0</v>
      </c>
      <c r="BI191" s="198">
        <f>IF(N191="nulová",J191,0)</f>
        <v>0</v>
      </c>
      <c r="BJ191" s="15" t="s">
        <v>87</v>
      </c>
      <c r="BK191" s="198">
        <f>ROUND(I191*H191,2)</f>
        <v>0</v>
      </c>
      <c r="BL191" s="15" t="s">
        <v>359</v>
      </c>
      <c r="BM191" s="197" t="s">
        <v>1617</v>
      </c>
    </row>
    <row r="192" s="2" customFormat="1" ht="37.8" customHeight="1">
      <c r="A192" s="34"/>
      <c r="B192" s="184"/>
      <c r="C192" s="185" t="s">
        <v>460</v>
      </c>
      <c r="D192" s="185" t="s">
        <v>166</v>
      </c>
      <c r="E192" s="186" t="s">
        <v>1618</v>
      </c>
      <c r="F192" s="187" t="s">
        <v>1619</v>
      </c>
      <c r="G192" s="188" t="s">
        <v>1620</v>
      </c>
      <c r="H192" s="189">
        <v>391.42000000000002</v>
      </c>
      <c r="I192" s="190"/>
      <c r="J192" s="191">
        <f>ROUND(I192*H192,2)</f>
        <v>0</v>
      </c>
      <c r="K192" s="192"/>
      <c r="L192" s="35"/>
      <c r="M192" s="193" t="s">
        <v>1</v>
      </c>
      <c r="N192" s="194" t="s">
        <v>40</v>
      </c>
      <c r="O192" s="78"/>
      <c r="P192" s="195">
        <f>O192*H192</f>
        <v>0</v>
      </c>
      <c r="Q192" s="195">
        <v>0</v>
      </c>
      <c r="R192" s="195">
        <f>Q192*H192</f>
        <v>0</v>
      </c>
      <c r="S192" s="195">
        <v>0</v>
      </c>
      <c r="T192" s="196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7" t="s">
        <v>359</v>
      </c>
      <c r="AT192" s="197" t="s">
        <v>166</v>
      </c>
      <c r="AU192" s="197" t="s">
        <v>87</v>
      </c>
      <c r="AY192" s="15" t="s">
        <v>164</v>
      </c>
      <c r="BE192" s="198">
        <f>IF(N192="základná",J192,0)</f>
        <v>0</v>
      </c>
      <c r="BF192" s="198">
        <f>IF(N192="znížená",J192,0)</f>
        <v>0</v>
      </c>
      <c r="BG192" s="198">
        <f>IF(N192="zákl. prenesená",J192,0)</f>
        <v>0</v>
      </c>
      <c r="BH192" s="198">
        <f>IF(N192="zníž. prenesená",J192,0)</f>
        <v>0</v>
      </c>
      <c r="BI192" s="198">
        <f>IF(N192="nulová",J192,0)</f>
        <v>0</v>
      </c>
      <c r="BJ192" s="15" t="s">
        <v>87</v>
      </c>
      <c r="BK192" s="198">
        <f>ROUND(I192*H192,2)</f>
        <v>0</v>
      </c>
      <c r="BL192" s="15" t="s">
        <v>359</v>
      </c>
      <c r="BM192" s="197" t="s">
        <v>1621</v>
      </c>
    </row>
    <row r="193" s="12" customFormat="1" ht="22.8" customHeight="1">
      <c r="A193" s="12"/>
      <c r="B193" s="171"/>
      <c r="C193" s="12"/>
      <c r="D193" s="172" t="s">
        <v>73</v>
      </c>
      <c r="E193" s="182" t="s">
        <v>1622</v>
      </c>
      <c r="F193" s="182" t="s">
        <v>1623</v>
      </c>
      <c r="G193" s="12"/>
      <c r="H193" s="12"/>
      <c r="I193" s="174"/>
      <c r="J193" s="183">
        <f>BK193</f>
        <v>0</v>
      </c>
      <c r="K193" s="12"/>
      <c r="L193" s="171"/>
      <c r="M193" s="176"/>
      <c r="N193" s="177"/>
      <c r="O193" s="177"/>
      <c r="P193" s="178">
        <f>SUM(P194:P218)</f>
        <v>0</v>
      </c>
      <c r="Q193" s="177"/>
      <c r="R193" s="178">
        <f>SUM(R194:R218)</f>
        <v>0</v>
      </c>
      <c r="S193" s="177"/>
      <c r="T193" s="179">
        <f>SUM(T194:T218)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172" t="s">
        <v>87</v>
      </c>
      <c r="AT193" s="180" t="s">
        <v>73</v>
      </c>
      <c r="AU193" s="180" t="s">
        <v>81</v>
      </c>
      <c r="AY193" s="172" t="s">
        <v>164</v>
      </c>
      <c r="BK193" s="181">
        <f>SUM(BK194:BK218)</f>
        <v>0</v>
      </c>
    </row>
    <row r="194" s="2" customFormat="1" ht="24.15" customHeight="1">
      <c r="A194" s="34"/>
      <c r="B194" s="184"/>
      <c r="C194" s="185" t="s">
        <v>755</v>
      </c>
      <c r="D194" s="185" t="s">
        <v>166</v>
      </c>
      <c r="E194" s="186" t="s">
        <v>1624</v>
      </c>
      <c r="F194" s="187" t="s">
        <v>1625</v>
      </c>
      <c r="G194" s="188" t="s">
        <v>307</v>
      </c>
      <c r="H194" s="189">
        <v>21</v>
      </c>
      <c r="I194" s="190"/>
      <c r="J194" s="191">
        <f>ROUND(I194*H194,2)</f>
        <v>0</v>
      </c>
      <c r="K194" s="192"/>
      <c r="L194" s="35"/>
      <c r="M194" s="193" t="s">
        <v>1</v>
      </c>
      <c r="N194" s="194" t="s">
        <v>40</v>
      </c>
      <c r="O194" s="78"/>
      <c r="P194" s="195">
        <f>O194*H194</f>
        <v>0</v>
      </c>
      <c r="Q194" s="195">
        <v>0</v>
      </c>
      <c r="R194" s="195">
        <f>Q194*H194</f>
        <v>0</v>
      </c>
      <c r="S194" s="195">
        <v>0</v>
      </c>
      <c r="T194" s="196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7" t="s">
        <v>359</v>
      </c>
      <c r="AT194" s="197" t="s">
        <v>166</v>
      </c>
      <c r="AU194" s="197" t="s">
        <v>87</v>
      </c>
      <c r="AY194" s="15" t="s">
        <v>164</v>
      </c>
      <c r="BE194" s="198">
        <f>IF(N194="základná",J194,0)</f>
        <v>0</v>
      </c>
      <c r="BF194" s="198">
        <f>IF(N194="znížená",J194,0)</f>
        <v>0</v>
      </c>
      <c r="BG194" s="198">
        <f>IF(N194="zákl. prenesená",J194,0)</f>
        <v>0</v>
      </c>
      <c r="BH194" s="198">
        <f>IF(N194="zníž. prenesená",J194,0)</f>
        <v>0</v>
      </c>
      <c r="BI194" s="198">
        <f>IF(N194="nulová",J194,0)</f>
        <v>0</v>
      </c>
      <c r="BJ194" s="15" t="s">
        <v>87</v>
      </c>
      <c r="BK194" s="198">
        <f>ROUND(I194*H194,2)</f>
        <v>0</v>
      </c>
      <c r="BL194" s="15" t="s">
        <v>359</v>
      </c>
      <c r="BM194" s="197" t="s">
        <v>1626</v>
      </c>
    </row>
    <row r="195" s="2" customFormat="1" ht="24.15" customHeight="1">
      <c r="A195" s="34"/>
      <c r="B195" s="184"/>
      <c r="C195" s="185" t="s">
        <v>1627</v>
      </c>
      <c r="D195" s="185" t="s">
        <v>166</v>
      </c>
      <c r="E195" s="186" t="s">
        <v>1628</v>
      </c>
      <c r="F195" s="187" t="s">
        <v>1629</v>
      </c>
      <c r="G195" s="188" t="s">
        <v>307</v>
      </c>
      <c r="H195" s="189">
        <v>21</v>
      </c>
      <c r="I195" s="190"/>
      <c r="J195" s="191">
        <f>ROUND(I195*H195,2)</f>
        <v>0</v>
      </c>
      <c r="K195" s="192"/>
      <c r="L195" s="35"/>
      <c r="M195" s="193" t="s">
        <v>1</v>
      </c>
      <c r="N195" s="194" t="s">
        <v>40</v>
      </c>
      <c r="O195" s="78"/>
      <c r="P195" s="195">
        <f>O195*H195</f>
        <v>0</v>
      </c>
      <c r="Q195" s="195">
        <v>0</v>
      </c>
      <c r="R195" s="195">
        <f>Q195*H195</f>
        <v>0</v>
      </c>
      <c r="S195" s="195">
        <v>0</v>
      </c>
      <c r="T195" s="196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7" t="s">
        <v>359</v>
      </c>
      <c r="AT195" s="197" t="s">
        <v>166</v>
      </c>
      <c r="AU195" s="197" t="s">
        <v>87</v>
      </c>
      <c r="AY195" s="15" t="s">
        <v>164</v>
      </c>
      <c r="BE195" s="198">
        <f>IF(N195="základná",J195,0)</f>
        <v>0</v>
      </c>
      <c r="BF195" s="198">
        <f>IF(N195="znížená",J195,0)</f>
        <v>0</v>
      </c>
      <c r="BG195" s="198">
        <f>IF(N195="zákl. prenesená",J195,0)</f>
        <v>0</v>
      </c>
      <c r="BH195" s="198">
        <f>IF(N195="zníž. prenesená",J195,0)</f>
        <v>0</v>
      </c>
      <c r="BI195" s="198">
        <f>IF(N195="nulová",J195,0)</f>
        <v>0</v>
      </c>
      <c r="BJ195" s="15" t="s">
        <v>87</v>
      </c>
      <c r="BK195" s="198">
        <f>ROUND(I195*H195,2)</f>
        <v>0</v>
      </c>
      <c r="BL195" s="15" t="s">
        <v>359</v>
      </c>
      <c r="BM195" s="197" t="s">
        <v>1630</v>
      </c>
    </row>
    <row r="196" s="2" customFormat="1" ht="24.15" customHeight="1">
      <c r="A196" s="34"/>
      <c r="B196" s="184"/>
      <c r="C196" s="185" t="s">
        <v>1631</v>
      </c>
      <c r="D196" s="185" t="s">
        <v>166</v>
      </c>
      <c r="E196" s="186" t="s">
        <v>1632</v>
      </c>
      <c r="F196" s="187" t="s">
        <v>1633</v>
      </c>
      <c r="G196" s="188" t="s">
        <v>307</v>
      </c>
      <c r="H196" s="189">
        <v>2</v>
      </c>
      <c r="I196" s="190"/>
      <c r="J196" s="191">
        <f>ROUND(I196*H196,2)</f>
        <v>0</v>
      </c>
      <c r="K196" s="192"/>
      <c r="L196" s="35"/>
      <c r="M196" s="193" t="s">
        <v>1</v>
      </c>
      <c r="N196" s="194" t="s">
        <v>40</v>
      </c>
      <c r="O196" s="78"/>
      <c r="P196" s="195">
        <f>O196*H196</f>
        <v>0</v>
      </c>
      <c r="Q196" s="195">
        <v>0</v>
      </c>
      <c r="R196" s="195">
        <f>Q196*H196</f>
        <v>0</v>
      </c>
      <c r="S196" s="195">
        <v>0</v>
      </c>
      <c r="T196" s="196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7" t="s">
        <v>359</v>
      </c>
      <c r="AT196" s="197" t="s">
        <v>166</v>
      </c>
      <c r="AU196" s="197" t="s">
        <v>87</v>
      </c>
      <c r="AY196" s="15" t="s">
        <v>164</v>
      </c>
      <c r="BE196" s="198">
        <f>IF(N196="základná",J196,0)</f>
        <v>0</v>
      </c>
      <c r="BF196" s="198">
        <f>IF(N196="znížená",J196,0)</f>
        <v>0</v>
      </c>
      <c r="BG196" s="198">
        <f>IF(N196="zákl. prenesená",J196,0)</f>
        <v>0</v>
      </c>
      <c r="BH196" s="198">
        <f>IF(N196="zníž. prenesená",J196,0)</f>
        <v>0</v>
      </c>
      <c r="BI196" s="198">
        <f>IF(N196="nulová",J196,0)</f>
        <v>0</v>
      </c>
      <c r="BJ196" s="15" t="s">
        <v>87</v>
      </c>
      <c r="BK196" s="198">
        <f>ROUND(I196*H196,2)</f>
        <v>0</v>
      </c>
      <c r="BL196" s="15" t="s">
        <v>359</v>
      </c>
      <c r="BM196" s="197" t="s">
        <v>1634</v>
      </c>
    </row>
    <row r="197" s="2" customFormat="1" ht="33" customHeight="1">
      <c r="A197" s="34"/>
      <c r="B197" s="184"/>
      <c r="C197" s="199" t="s">
        <v>1635</v>
      </c>
      <c r="D197" s="199" t="s">
        <v>199</v>
      </c>
      <c r="E197" s="200" t="s">
        <v>1636</v>
      </c>
      <c r="F197" s="201" t="s">
        <v>1637</v>
      </c>
      <c r="G197" s="202" t="s">
        <v>307</v>
      </c>
      <c r="H197" s="203">
        <v>1</v>
      </c>
      <c r="I197" s="204"/>
      <c r="J197" s="205">
        <f>ROUND(I197*H197,2)</f>
        <v>0</v>
      </c>
      <c r="K197" s="206"/>
      <c r="L197" s="207"/>
      <c r="M197" s="208" t="s">
        <v>1</v>
      </c>
      <c r="N197" s="209" t="s">
        <v>40</v>
      </c>
      <c r="O197" s="78"/>
      <c r="P197" s="195">
        <f>O197*H197</f>
        <v>0</v>
      </c>
      <c r="Q197" s="195">
        <v>0</v>
      </c>
      <c r="R197" s="195">
        <f>Q197*H197</f>
        <v>0</v>
      </c>
      <c r="S197" s="195">
        <v>0</v>
      </c>
      <c r="T197" s="196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7" t="s">
        <v>291</v>
      </c>
      <c r="AT197" s="197" t="s">
        <v>199</v>
      </c>
      <c r="AU197" s="197" t="s">
        <v>87</v>
      </c>
      <c r="AY197" s="15" t="s">
        <v>164</v>
      </c>
      <c r="BE197" s="198">
        <f>IF(N197="základná",J197,0)</f>
        <v>0</v>
      </c>
      <c r="BF197" s="198">
        <f>IF(N197="znížená",J197,0)</f>
        <v>0</v>
      </c>
      <c r="BG197" s="198">
        <f>IF(N197="zákl. prenesená",J197,0)</f>
        <v>0</v>
      </c>
      <c r="BH197" s="198">
        <f>IF(N197="zníž. prenesená",J197,0)</f>
        <v>0</v>
      </c>
      <c r="BI197" s="198">
        <f>IF(N197="nulová",J197,0)</f>
        <v>0</v>
      </c>
      <c r="BJ197" s="15" t="s">
        <v>87</v>
      </c>
      <c r="BK197" s="198">
        <f>ROUND(I197*H197,2)</f>
        <v>0</v>
      </c>
      <c r="BL197" s="15" t="s">
        <v>359</v>
      </c>
      <c r="BM197" s="197" t="s">
        <v>1638</v>
      </c>
    </row>
    <row r="198" s="2" customFormat="1" ht="33" customHeight="1">
      <c r="A198" s="34"/>
      <c r="B198" s="184"/>
      <c r="C198" s="199" t="s">
        <v>1639</v>
      </c>
      <c r="D198" s="199" t="s">
        <v>199</v>
      </c>
      <c r="E198" s="200" t="s">
        <v>1640</v>
      </c>
      <c r="F198" s="201" t="s">
        <v>1641</v>
      </c>
      <c r="G198" s="202" t="s">
        <v>307</v>
      </c>
      <c r="H198" s="203">
        <v>1</v>
      </c>
      <c r="I198" s="204"/>
      <c r="J198" s="205">
        <f>ROUND(I198*H198,2)</f>
        <v>0</v>
      </c>
      <c r="K198" s="206"/>
      <c r="L198" s="207"/>
      <c r="M198" s="208" t="s">
        <v>1</v>
      </c>
      <c r="N198" s="209" t="s">
        <v>40</v>
      </c>
      <c r="O198" s="78"/>
      <c r="P198" s="195">
        <f>O198*H198</f>
        <v>0</v>
      </c>
      <c r="Q198" s="195">
        <v>0</v>
      </c>
      <c r="R198" s="195">
        <f>Q198*H198</f>
        <v>0</v>
      </c>
      <c r="S198" s="195">
        <v>0</v>
      </c>
      <c r="T198" s="196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7" t="s">
        <v>291</v>
      </c>
      <c r="AT198" s="197" t="s">
        <v>199</v>
      </c>
      <c r="AU198" s="197" t="s">
        <v>87</v>
      </c>
      <c r="AY198" s="15" t="s">
        <v>164</v>
      </c>
      <c r="BE198" s="198">
        <f>IF(N198="základná",J198,0)</f>
        <v>0</v>
      </c>
      <c r="BF198" s="198">
        <f>IF(N198="znížená",J198,0)</f>
        <v>0</v>
      </c>
      <c r="BG198" s="198">
        <f>IF(N198="zákl. prenesená",J198,0)</f>
        <v>0</v>
      </c>
      <c r="BH198" s="198">
        <f>IF(N198="zníž. prenesená",J198,0)</f>
        <v>0</v>
      </c>
      <c r="BI198" s="198">
        <f>IF(N198="nulová",J198,0)</f>
        <v>0</v>
      </c>
      <c r="BJ198" s="15" t="s">
        <v>87</v>
      </c>
      <c r="BK198" s="198">
        <f>ROUND(I198*H198,2)</f>
        <v>0</v>
      </c>
      <c r="BL198" s="15" t="s">
        <v>359</v>
      </c>
      <c r="BM198" s="197" t="s">
        <v>1642</v>
      </c>
    </row>
    <row r="199" s="2" customFormat="1" ht="24.15" customHeight="1">
      <c r="A199" s="34"/>
      <c r="B199" s="184"/>
      <c r="C199" s="185" t="s">
        <v>1643</v>
      </c>
      <c r="D199" s="185" t="s">
        <v>166</v>
      </c>
      <c r="E199" s="186" t="s">
        <v>1644</v>
      </c>
      <c r="F199" s="187" t="s">
        <v>1645</v>
      </c>
      <c r="G199" s="188" t="s">
        <v>307</v>
      </c>
      <c r="H199" s="189">
        <v>3</v>
      </c>
      <c r="I199" s="190"/>
      <c r="J199" s="191">
        <f>ROUND(I199*H199,2)</f>
        <v>0</v>
      </c>
      <c r="K199" s="192"/>
      <c r="L199" s="35"/>
      <c r="M199" s="193" t="s">
        <v>1</v>
      </c>
      <c r="N199" s="194" t="s">
        <v>40</v>
      </c>
      <c r="O199" s="78"/>
      <c r="P199" s="195">
        <f>O199*H199</f>
        <v>0</v>
      </c>
      <c r="Q199" s="195">
        <v>0</v>
      </c>
      <c r="R199" s="195">
        <f>Q199*H199</f>
        <v>0</v>
      </c>
      <c r="S199" s="195">
        <v>0</v>
      </c>
      <c r="T199" s="196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7" t="s">
        <v>359</v>
      </c>
      <c r="AT199" s="197" t="s">
        <v>166</v>
      </c>
      <c r="AU199" s="197" t="s">
        <v>87</v>
      </c>
      <c r="AY199" s="15" t="s">
        <v>164</v>
      </c>
      <c r="BE199" s="198">
        <f>IF(N199="základná",J199,0)</f>
        <v>0</v>
      </c>
      <c r="BF199" s="198">
        <f>IF(N199="znížená",J199,0)</f>
        <v>0</v>
      </c>
      <c r="BG199" s="198">
        <f>IF(N199="zákl. prenesená",J199,0)</f>
        <v>0</v>
      </c>
      <c r="BH199" s="198">
        <f>IF(N199="zníž. prenesená",J199,0)</f>
        <v>0</v>
      </c>
      <c r="BI199" s="198">
        <f>IF(N199="nulová",J199,0)</f>
        <v>0</v>
      </c>
      <c r="BJ199" s="15" t="s">
        <v>87</v>
      </c>
      <c r="BK199" s="198">
        <f>ROUND(I199*H199,2)</f>
        <v>0</v>
      </c>
      <c r="BL199" s="15" t="s">
        <v>359</v>
      </c>
      <c r="BM199" s="197" t="s">
        <v>1646</v>
      </c>
    </row>
    <row r="200" s="2" customFormat="1" ht="33" customHeight="1">
      <c r="A200" s="34"/>
      <c r="B200" s="184"/>
      <c r="C200" s="199" t="s">
        <v>1647</v>
      </c>
      <c r="D200" s="199" t="s">
        <v>199</v>
      </c>
      <c r="E200" s="200" t="s">
        <v>1648</v>
      </c>
      <c r="F200" s="201" t="s">
        <v>1649</v>
      </c>
      <c r="G200" s="202" t="s">
        <v>307</v>
      </c>
      <c r="H200" s="203">
        <v>1</v>
      </c>
      <c r="I200" s="204"/>
      <c r="J200" s="205">
        <f>ROUND(I200*H200,2)</f>
        <v>0</v>
      </c>
      <c r="K200" s="206"/>
      <c r="L200" s="207"/>
      <c r="M200" s="208" t="s">
        <v>1</v>
      </c>
      <c r="N200" s="209" t="s">
        <v>40</v>
      </c>
      <c r="O200" s="78"/>
      <c r="P200" s="195">
        <f>O200*H200</f>
        <v>0</v>
      </c>
      <c r="Q200" s="195">
        <v>0</v>
      </c>
      <c r="R200" s="195">
        <f>Q200*H200</f>
        <v>0</v>
      </c>
      <c r="S200" s="195">
        <v>0</v>
      </c>
      <c r="T200" s="196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7" t="s">
        <v>291</v>
      </c>
      <c r="AT200" s="197" t="s">
        <v>199</v>
      </c>
      <c r="AU200" s="197" t="s">
        <v>87</v>
      </c>
      <c r="AY200" s="15" t="s">
        <v>164</v>
      </c>
      <c r="BE200" s="198">
        <f>IF(N200="základná",J200,0)</f>
        <v>0</v>
      </c>
      <c r="BF200" s="198">
        <f>IF(N200="znížená",J200,0)</f>
        <v>0</v>
      </c>
      <c r="BG200" s="198">
        <f>IF(N200="zákl. prenesená",J200,0)</f>
        <v>0</v>
      </c>
      <c r="BH200" s="198">
        <f>IF(N200="zníž. prenesená",J200,0)</f>
        <v>0</v>
      </c>
      <c r="BI200" s="198">
        <f>IF(N200="nulová",J200,0)</f>
        <v>0</v>
      </c>
      <c r="BJ200" s="15" t="s">
        <v>87</v>
      </c>
      <c r="BK200" s="198">
        <f>ROUND(I200*H200,2)</f>
        <v>0</v>
      </c>
      <c r="BL200" s="15" t="s">
        <v>359</v>
      </c>
      <c r="BM200" s="197" t="s">
        <v>1650</v>
      </c>
    </row>
    <row r="201" s="2" customFormat="1" ht="33" customHeight="1">
      <c r="A201" s="34"/>
      <c r="B201" s="184"/>
      <c r="C201" s="199" t="s">
        <v>1651</v>
      </c>
      <c r="D201" s="199" t="s">
        <v>199</v>
      </c>
      <c r="E201" s="200" t="s">
        <v>1652</v>
      </c>
      <c r="F201" s="201" t="s">
        <v>1653</v>
      </c>
      <c r="G201" s="202" t="s">
        <v>307</v>
      </c>
      <c r="H201" s="203">
        <v>2</v>
      </c>
      <c r="I201" s="204"/>
      <c r="J201" s="205">
        <f>ROUND(I201*H201,2)</f>
        <v>0</v>
      </c>
      <c r="K201" s="206"/>
      <c r="L201" s="207"/>
      <c r="M201" s="208" t="s">
        <v>1</v>
      </c>
      <c r="N201" s="209" t="s">
        <v>40</v>
      </c>
      <c r="O201" s="78"/>
      <c r="P201" s="195">
        <f>O201*H201</f>
        <v>0</v>
      </c>
      <c r="Q201" s="195">
        <v>0</v>
      </c>
      <c r="R201" s="195">
        <f>Q201*H201</f>
        <v>0</v>
      </c>
      <c r="S201" s="195">
        <v>0</v>
      </c>
      <c r="T201" s="196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7" t="s">
        <v>291</v>
      </c>
      <c r="AT201" s="197" t="s">
        <v>199</v>
      </c>
      <c r="AU201" s="197" t="s">
        <v>87</v>
      </c>
      <c r="AY201" s="15" t="s">
        <v>164</v>
      </c>
      <c r="BE201" s="198">
        <f>IF(N201="základná",J201,0)</f>
        <v>0</v>
      </c>
      <c r="BF201" s="198">
        <f>IF(N201="znížená",J201,0)</f>
        <v>0</v>
      </c>
      <c r="BG201" s="198">
        <f>IF(N201="zákl. prenesená",J201,0)</f>
        <v>0</v>
      </c>
      <c r="BH201" s="198">
        <f>IF(N201="zníž. prenesená",J201,0)</f>
        <v>0</v>
      </c>
      <c r="BI201" s="198">
        <f>IF(N201="nulová",J201,0)</f>
        <v>0</v>
      </c>
      <c r="BJ201" s="15" t="s">
        <v>87</v>
      </c>
      <c r="BK201" s="198">
        <f>ROUND(I201*H201,2)</f>
        <v>0</v>
      </c>
      <c r="BL201" s="15" t="s">
        <v>359</v>
      </c>
      <c r="BM201" s="197" t="s">
        <v>1654</v>
      </c>
    </row>
    <row r="202" s="2" customFormat="1" ht="33" customHeight="1">
      <c r="A202" s="34"/>
      <c r="B202" s="184"/>
      <c r="C202" s="185" t="s">
        <v>1655</v>
      </c>
      <c r="D202" s="185" t="s">
        <v>166</v>
      </c>
      <c r="E202" s="186" t="s">
        <v>1656</v>
      </c>
      <c r="F202" s="187" t="s">
        <v>1657</v>
      </c>
      <c r="G202" s="188" t="s">
        <v>307</v>
      </c>
      <c r="H202" s="189">
        <v>5</v>
      </c>
      <c r="I202" s="190"/>
      <c r="J202" s="191">
        <f>ROUND(I202*H202,2)</f>
        <v>0</v>
      </c>
      <c r="K202" s="192"/>
      <c r="L202" s="35"/>
      <c r="M202" s="193" t="s">
        <v>1</v>
      </c>
      <c r="N202" s="194" t="s">
        <v>40</v>
      </c>
      <c r="O202" s="78"/>
      <c r="P202" s="195">
        <f>O202*H202</f>
        <v>0</v>
      </c>
      <c r="Q202" s="195">
        <v>0</v>
      </c>
      <c r="R202" s="195">
        <f>Q202*H202</f>
        <v>0</v>
      </c>
      <c r="S202" s="195">
        <v>0</v>
      </c>
      <c r="T202" s="196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7" t="s">
        <v>359</v>
      </c>
      <c r="AT202" s="197" t="s">
        <v>166</v>
      </c>
      <c r="AU202" s="197" t="s">
        <v>87</v>
      </c>
      <c r="AY202" s="15" t="s">
        <v>164</v>
      </c>
      <c r="BE202" s="198">
        <f>IF(N202="základná",J202,0)</f>
        <v>0</v>
      </c>
      <c r="BF202" s="198">
        <f>IF(N202="znížená",J202,0)</f>
        <v>0</v>
      </c>
      <c r="BG202" s="198">
        <f>IF(N202="zákl. prenesená",J202,0)</f>
        <v>0</v>
      </c>
      <c r="BH202" s="198">
        <f>IF(N202="zníž. prenesená",J202,0)</f>
        <v>0</v>
      </c>
      <c r="BI202" s="198">
        <f>IF(N202="nulová",J202,0)</f>
        <v>0</v>
      </c>
      <c r="BJ202" s="15" t="s">
        <v>87</v>
      </c>
      <c r="BK202" s="198">
        <f>ROUND(I202*H202,2)</f>
        <v>0</v>
      </c>
      <c r="BL202" s="15" t="s">
        <v>359</v>
      </c>
      <c r="BM202" s="197" t="s">
        <v>1658</v>
      </c>
    </row>
    <row r="203" s="2" customFormat="1" ht="33" customHeight="1">
      <c r="A203" s="34"/>
      <c r="B203" s="184"/>
      <c r="C203" s="199" t="s">
        <v>1659</v>
      </c>
      <c r="D203" s="199" t="s">
        <v>199</v>
      </c>
      <c r="E203" s="200" t="s">
        <v>1660</v>
      </c>
      <c r="F203" s="201" t="s">
        <v>1661</v>
      </c>
      <c r="G203" s="202" t="s">
        <v>307</v>
      </c>
      <c r="H203" s="203">
        <v>2</v>
      </c>
      <c r="I203" s="204"/>
      <c r="J203" s="205">
        <f>ROUND(I203*H203,2)</f>
        <v>0</v>
      </c>
      <c r="K203" s="206"/>
      <c r="L203" s="207"/>
      <c r="M203" s="208" t="s">
        <v>1</v>
      </c>
      <c r="N203" s="209" t="s">
        <v>40</v>
      </c>
      <c r="O203" s="78"/>
      <c r="P203" s="195">
        <f>O203*H203</f>
        <v>0</v>
      </c>
      <c r="Q203" s="195">
        <v>0</v>
      </c>
      <c r="R203" s="195">
        <f>Q203*H203</f>
        <v>0</v>
      </c>
      <c r="S203" s="195">
        <v>0</v>
      </c>
      <c r="T203" s="196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7" t="s">
        <v>291</v>
      </c>
      <c r="AT203" s="197" t="s">
        <v>199</v>
      </c>
      <c r="AU203" s="197" t="s">
        <v>87</v>
      </c>
      <c r="AY203" s="15" t="s">
        <v>164</v>
      </c>
      <c r="BE203" s="198">
        <f>IF(N203="základná",J203,0)</f>
        <v>0</v>
      </c>
      <c r="BF203" s="198">
        <f>IF(N203="znížená",J203,0)</f>
        <v>0</v>
      </c>
      <c r="BG203" s="198">
        <f>IF(N203="zákl. prenesená",J203,0)</f>
        <v>0</v>
      </c>
      <c r="BH203" s="198">
        <f>IF(N203="zníž. prenesená",J203,0)</f>
        <v>0</v>
      </c>
      <c r="BI203" s="198">
        <f>IF(N203="nulová",J203,0)</f>
        <v>0</v>
      </c>
      <c r="BJ203" s="15" t="s">
        <v>87</v>
      </c>
      <c r="BK203" s="198">
        <f>ROUND(I203*H203,2)</f>
        <v>0</v>
      </c>
      <c r="BL203" s="15" t="s">
        <v>359</v>
      </c>
      <c r="BM203" s="197" t="s">
        <v>1662</v>
      </c>
    </row>
    <row r="204" s="2" customFormat="1" ht="33" customHeight="1">
      <c r="A204" s="34"/>
      <c r="B204" s="184"/>
      <c r="C204" s="199" t="s">
        <v>1663</v>
      </c>
      <c r="D204" s="199" t="s">
        <v>199</v>
      </c>
      <c r="E204" s="200" t="s">
        <v>1664</v>
      </c>
      <c r="F204" s="201" t="s">
        <v>1665</v>
      </c>
      <c r="G204" s="202" t="s">
        <v>307</v>
      </c>
      <c r="H204" s="203">
        <v>1</v>
      </c>
      <c r="I204" s="204"/>
      <c r="J204" s="205">
        <f>ROUND(I204*H204,2)</f>
        <v>0</v>
      </c>
      <c r="K204" s="206"/>
      <c r="L204" s="207"/>
      <c r="M204" s="208" t="s">
        <v>1</v>
      </c>
      <c r="N204" s="209" t="s">
        <v>40</v>
      </c>
      <c r="O204" s="78"/>
      <c r="P204" s="195">
        <f>O204*H204</f>
        <v>0</v>
      </c>
      <c r="Q204" s="195">
        <v>0</v>
      </c>
      <c r="R204" s="195">
        <f>Q204*H204</f>
        <v>0</v>
      </c>
      <c r="S204" s="195">
        <v>0</v>
      </c>
      <c r="T204" s="196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7" t="s">
        <v>291</v>
      </c>
      <c r="AT204" s="197" t="s">
        <v>199</v>
      </c>
      <c r="AU204" s="197" t="s">
        <v>87</v>
      </c>
      <c r="AY204" s="15" t="s">
        <v>164</v>
      </c>
      <c r="BE204" s="198">
        <f>IF(N204="základná",J204,0)</f>
        <v>0</v>
      </c>
      <c r="BF204" s="198">
        <f>IF(N204="znížená",J204,0)</f>
        <v>0</v>
      </c>
      <c r="BG204" s="198">
        <f>IF(N204="zákl. prenesená",J204,0)</f>
        <v>0</v>
      </c>
      <c r="BH204" s="198">
        <f>IF(N204="zníž. prenesená",J204,0)</f>
        <v>0</v>
      </c>
      <c r="BI204" s="198">
        <f>IF(N204="nulová",J204,0)</f>
        <v>0</v>
      </c>
      <c r="BJ204" s="15" t="s">
        <v>87</v>
      </c>
      <c r="BK204" s="198">
        <f>ROUND(I204*H204,2)</f>
        <v>0</v>
      </c>
      <c r="BL204" s="15" t="s">
        <v>359</v>
      </c>
      <c r="BM204" s="197" t="s">
        <v>1666</v>
      </c>
    </row>
    <row r="205" s="2" customFormat="1" ht="33" customHeight="1">
      <c r="A205" s="34"/>
      <c r="B205" s="184"/>
      <c r="C205" s="199" t="s">
        <v>1667</v>
      </c>
      <c r="D205" s="199" t="s">
        <v>199</v>
      </c>
      <c r="E205" s="200" t="s">
        <v>1668</v>
      </c>
      <c r="F205" s="201" t="s">
        <v>1669</v>
      </c>
      <c r="G205" s="202" t="s">
        <v>307</v>
      </c>
      <c r="H205" s="203">
        <v>2</v>
      </c>
      <c r="I205" s="204"/>
      <c r="J205" s="205">
        <f>ROUND(I205*H205,2)</f>
        <v>0</v>
      </c>
      <c r="K205" s="206"/>
      <c r="L205" s="207"/>
      <c r="M205" s="208" t="s">
        <v>1</v>
      </c>
      <c r="N205" s="209" t="s">
        <v>40</v>
      </c>
      <c r="O205" s="78"/>
      <c r="P205" s="195">
        <f>O205*H205</f>
        <v>0</v>
      </c>
      <c r="Q205" s="195">
        <v>0</v>
      </c>
      <c r="R205" s="195">
        <f>Q205*H205</f>
        <v>0</v>
      </c>
      <c r="S205" s="195">
        <v>0</v>
      </c>
      <c r="T205" s="196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7" t="s">
        <v>291</v>
      </c>
      <c r="AT205" s="197" t="s">
        <v>199</v>
      </c>
      <c r="AU205" s="197" t="s">
        <v>87</v>
      </c>
      <c r="AY205" s="15" t="s">
        <v>164</v>
      </c>
      <c r="BE205" s="198">
        <f>IF(N205="základná",J205,0)</f>
        <v>0</v>
      </c>
      <c r="BF205" s="198">
        <f>IF(N205="znížená",J205,0)</f>
        <v>0</v>
      </c>
      <c r="BG205" s="198">
        <f>IF(N205="zákl. prenesená",J205,0)</f>
        <v>0</v>
      </c>
      <c r="BH205" s="198">
        <f>IF(N205="zníž. prenesená",J205,0)</f>
        <v>0</v>
      </c>
      <c r="BI205" s="198">
        <f>IF(N205="nulová",J205,0)</f>
        <v>0</v>
      </c>
      <c r="BJ205" s="15" t="s">
        <v>87</v>
      </c>
      <c r="BK205" s="198">
        <f>ROUND(I205*H205,2)</f>
        <v>0</v>
      </c>
      <c r="BL205" s="15" t="s">
        <v>359</v>
      </c>
      <c r="BM205" s="197" t="s">
        <v>1670</v>
      </c>
    </row>
    <row r="206" s="2" customFormat="1" ht="33" customHeight="1">
      <c r="A206" s="34"/>
      <c r="B206" s="184"/>
      <c r="C206" s="185" t="s">
        <v>1671</v>
      </c>
      <c r="D206" s="185" t="s">
        <v>166</v>
      </c>
      <c r="E206" s="186" t="s">
        <v>1672</v>
      </c>
      <c r="F206" s="187" t="s">
        <v>1673</v>
      </c>
      <c r="G206" s="188" t="s">
        <v>307</v>
      </c>
      <c r="H206" s="189">
        <v>5</v>
      </c>
      <c r="I206" s="190"/>
      <c r="J206" s="191">
        <f>ROUND(I206*H206,2)</f>
        <v>0</v>
      </c>
      <c r="K206" s="192"/>
      <c r="L206" s="35"/>
      <c r="M206" s="193" t="s">
        <v>1</v>
      </c>
      <c r="N206" s="194" t="s">
        <v>40</v>
      </c>
      <c r="O206" s="78"/>
      <c r="P206" s="195">
        <f>O206*H206</f>
        <v>0</v>
      </c>
      <c r="Q206" s="195">
        <v>0</v>
      </c>
      <c r="R206" s="195">
        <f>Q206*H206</f>
        <v>0</v>
      </c>
      <c r="S206" s="195">
        <v>0</v>
      </c>
      <c r="T206" s="196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7" t="s">
        <v>359</v>
      </c>
      <c r="AT206" s="197" t="s">
        <v>166</v>
      </c>
      <c r="AU206" s="197" t="s">
        <v>87</v>
      </c>
      <c r="AY206" s="15" t="s">
        <v>164</v>
      </c>
      <c r="BE206" s="198">
        <f>IF(N206="základná",J206,0)</f>
        <v>0</v>
      </c>
      <c r="BF206" s="198">
        <f>IF(N206="znížená",J206,0)</f>
        <v>0</v>
      </c>
      <c r="BG206" s="198">
        <f>IF(N206="zákl. prenesená",J206,0)</f>
        <v>0</v>
      </c>
      <c r="BH206" s="198">
        <f>IF(N206="zníž. prenesená",J206,0)</f>
        <v>0</v>
      </c>
      <c r="BI206" s="198">
        <f>IF(N206="nulová",J206,0)</f>
        <v>0</v>
      </c>
      <c r="BJ206" s="15" t="s">
        <v>87</v>
      </c>
      <c r="BK206" s="198">
        <f>ROUND(I206*H206,2)</f>
        <v>0</v>
      </c>
      <c r="BL206" s="15" t="s">
        <v>359</v>
      </c>
      <c r="BM206" s="197" t="s">
        <v>1674</v>
      </c>
    </row>
    <row r="207" s="2" customFormat="1" ht="33" customHeight="1">
      <c r="A207" s="34"/>
      <c r="B207" s="184"/>
      <c r="C207" s="199" t="s">
        <v>1675</v>
      </c>
      <c r="D207" s="199" t="s">
        <v>199</v>
      </c>
      <c r="E207" s="200" t="s">
        <v>1676</v>
      </c>
      <c r="F207" s="201" t="s">
        <v>1677</v>
      </c>
      <c r="G207" s="202" t="s">
        <v>307</v>
      </c>
      <c r="H207" s="203">
        <v>1</v>
      </c>
      <c r="I207" s="204"/>
      <c r="J207" s="205">
        <f>ROUND(I207*H207,2)</f>
        <v>0</v>
      </c>
      <c r="K207" s="206"/>
      <c r="L207" s="207"/>
      <c r="M207" s="208" t="s">
        <v>1</v>
      </c>
      <c r="N207" s="209" t="s">
        <v>40</v>
      </c>
      <c r="O207" s="78"/>
      <c r="P207" s="195">
        <f>O207*H207</f>
        <v>0</v>
      </c>
      <c r="Q207" s="195">
        <v>0</v>
      </c>
      <c r="R207" s="195">
        <f>Q207*H207</f>
        <v>0</v>
      </c>
      <c r="S207" s="195">
        <v>0</v>
      </c>
      <c r="T207" s="196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7" t="s">
        <v>291</v>
      </c>
      <c r="AT207" s="197" t="s">
        <v>199</v>
      </c>
      <c r="AU207" s="197" t="s">
        <v>87</v>
      </c>
      <c r="AY207" s="15" t="s">
        <v>164</v>
      </c>
      <c r="BE207" s="198">
        <f>IF(N207="základná",J207,0)</f>
        <v>0</v>
      </c>
      <c r="BF207" s="198">
        <f>IF(N207="znížená",J207,0)</f>
        <v>0</v>
      </c>
      <c r="BG207" s="198">
        <f>IF(N207="zákl. prenesená",J207,0)</f>
        <v>0</v>
      </c>
      <c r="BH207" s="198">
        <f>IF(N207="zníž. prenesená",J207,0)</f>
        <v>0</v>
      </c>
      <c r="BI207" s="198">
        <f>IF(N207="nulová",J207,0)</f>
        <v>0</v>
      </c>
      <c r="BJ207" s="15" t="s">
        <v>87</v>
      </c>
      <c r="BK207" s="198">
        <f>ROUND(I207*H207,2)</f>
        <v>0</v>
      </c>
      <c r="BL207" s="15" t="s">
        <v>359</v>
      </c>
      <c r="BM207" s="197" t="s">
        <v>1678</v>
      </c>
    </row>
    <row r="208" s="2" customFormat="1" ht="33" customHeight="1">
      <c r="A208" s="34"/>
      <c r="B208" s="184"/>
      <c r="C208" s="199" t="s">
        <v>1679</v>
      </c>
      <c r="D208" s="199" t="s">
        <v>199</v>
      </c>
      <c r="E208" s="200" t="s">
        <v>1680</v>
      </c>
      <c r="F208" s="201" t="s">
        <v>1681</v>
      </c>
      <c r="G208" s="202" t="s">
        <v>307</v>
      </c>
      <c r="H208" s="203">
        <v>2</v>
      </c>
      <c r="I208" s="204"/>
      <c r="J208" s="205">
        <f>ROUND(I208*H208,2)</f>
        <v>0</v>
      </c>
      <c r="K208" s="206"/>
      <c r="L208" s="207"/>
      <c r="M208" s="208" t="s">
        <v>1</v>
      </c>
      <c r="N208" s="209" t="s">
        <v>40</v>
      </c>
      <c r="O208" s="78"/>
      <c r="P208" s="195">
        <f>O208*H208</f>
        <v>0</v>
      </c>
      <c r="Q208" s="195">
        <v>0</v>
      </c>
      <c r="R208" s="195">
        <f>Q208*H208</f>
        <v>0</v>
      </c>
      <c r="S208" s="195">
        <v>0</v>
      </c>
      <c r="T208" s="196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7" t="s">
        <v>291</v>
      </c>
      <c r="AT208" s="197" t="s">
        <v>199</v>
      </c>
      <c r="AU208" s="197" t="s">
        <v>87</v>
      </c>
      <c r="AY208" s="15" t="s">
        <v>164</v>
      </c>
      <c r="BE208" s="198">
        <f>IF(N208="základná",J208,0)</f>
        <v>0</v>
      </c>
      <c r="BF208" s="198">
        <f>IF(N208="znížená",J208,0)</f>
        <v>0</v>
      </c>
      <c r="BG208" s="198">
        <f>IF(N208="zákl. prenesená",J208,0)</f>
        <v>0</v>
      </c>
      <c r="BH208" s="198">
        <f>IF(N208="zníž. prenesená",J208,0)</f>
        <v>0</v>
      </c>
      <c r="BI208" s="198">
        <f>IF(N208="nulová",J208,0)</f>
        <v>0</v>
      </c>
      <c r="BJ208" s="15" t="s">
        <v>87</v>
      </c>
      <c r="BK208" s="198">
        <f>ROUND(I208*H208,2)</f>
        <v>0</v>
      </c>
      <c r="BL208" s="15" t="s">
        <v>359</v>
      </c>
      <c r="BM208" s="197" t="s">
        <v>1682</v>
      </c>
    </row>
    <row r="209" s="2" customFormat="1" ht="33" customHeight="1">
      <c r="A209" s="34"/>
      <c r="B209" s="184"/>
      <c r="C209" s="199" t="s">
        <v>1683</v>
      </c>
      <c r="D209" s="199" t="s">
        <v>199</v>
      </c>
      <c r="E209" s="200" t="s">
        <v>1684</v>
      </c>
      <c r="F209" s="201" t="s">
        <v>1685</v>
      </c>
      <c r="G209" s="202" t="s">
        <v>307</v>
      </c>
      <c r="H209" s="203">
        <v>2</v>
      </c>
      <c r="I209" s="204"/>
      <c r="J209" s="205">
        <f>ROUND(I209*H209,2)</f>
        <v>0</v>
      </c>
      <c r="K209" s="206"/>
      <c r="L209" s="207"/>
      <c r="M209" s="208" t="s">
        <v>1</v>
      </c>
      <c r="N209" s="209" t="s">
        <v>40</v>
      </c>
      <c r="O209" s="78"/>
      <c r="P209" s="195">
        <f>O209*H209</f>
        <v>0</v>
      </c>
      <c r="Q209" s="195">
        <v>0</v>
      </c>
      <c r="R209" s="195">
        <f>Q209*H209</f>
        <v>0</v>
      </c>
      <c r="S209" s="195">
        <v>0</v>
      </c>
      <c r="T209" s="196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7" t="s">
        <v>291</v>
      </c>
      <c r="AT209" s="197" t="s">
        <v>199</v>
      </c>
      <c r="AU209" s="197" t="s">
        <v>87</v>
      </c>
      <c r="AY209" s="15" t="s">
        <v>164</v>
      </c>
      <c r="BE209" s="198">
        <f>IF(N209="základná",J209,0)</f>
        <v>0</v>
      </c>
      <c r="BF209" s="198">
        <f>IF(N209="znížená",J209,0)</f>
        <v>0</v>
      </c>
      <c r="BG209" s="198">
        <f>IF(N209="zákl. prenesená",J209,0)</f>
        <v>0</v>
      </c>
      <c r="BH209" s="198">
        <f>IF(N209="zníž. prenesená",J209,0)</f>
        <v>0</v>
      </c>
      <c r="BI209" s="198">
        <f>IF(N209="nulová",J209,0)</f>
        <v>0</v>
      </c>
      <c r="BJ209" s="15" t="s">
        <v>87</v>
      </c>
      <c r="BK209" s="198">
        <f>ROUND(I209*H209,2)</f>
        <v>0</v>
      </c>
      <c r="BL209" s="15" t="s">
        <v>359</v>
      </c>
      <c r="BM209" s="197" t="s">
        <v>1686</v>
      </c>
    </row>
    <row r="210" s="2" customFormat="1" ht="33" customHeight="1">
      <c r="A210" s="34"/>
      <c r="B210" s="184"/>
      <c r="C210" s="185" t="s">
        <v>1687</v>
      </c>
      <c r="D210" s="185" t="s">
        <v>166</v>
      </c>
      <c r="E210" s="186" t="s">
        <v>1688</v>
      </c>
      <c r="F210" s="187" t="s">
        <v>1689</v>
      </c>
      <c r="G210" s="188" t="s">
        <v>307</v>
      </c>
      <c r="H210" s="189">
        <v>1</v>
      </c>
      <c r="I210" s="190"/>
      <c r="J210" s="191">
        <f>ROUND(I210*H210,2)</f>
        <v>0</v>
      </c>
      <c r="K210" s="192"/>
      <c r="L210" s="35"/>
      <c r="M210" s="193" t="s">
        <v>1</v>
      </c>
      <c r="N210" s="194" t="s">
        <v>40</v>
      </c>
      <c r="O210" s="78"/>
      <c r="P210" s="195">
        <f>O210*H210</f>
        <v>0</v>
      </c>
      <c r="Q210" s="195">
        <v>0</v>
      </c>
      <c r="R210" s="195">
        <f>Q210*H210</f>
        <v>0</v>
      </c>
      <c r="S210" s="195">
        <v>0</v>
      </c>
      <c r="T210" s="196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7" t="s">
        <v>359</v>
      </c>
      <c r="AT210" s="197" t="s">
        <v>166</v>
      </c>
      <c r="AU210" s="197" t="s">
        <v>87</v>
      </c>
      <c r="AY210" s="15" t="s">
        <v>164</v>
      </c>
      <c r="BE210" s="198">
        <f>IF(N210="základná",J210,0)</f>
        <v>0</v>
      </c>
      <c r="BF210" s="198">
        <f>IF(N210="znížená",J210,0)</f>
        <v>0</v>
      </c>
      <c r="BG210" s="198">
        <f>IF(N210="zákl. prenesená",J210,0)</f>
        <v>0</v>
      </c>
      <c r="BH210" s="198">
        <f>IF(N210="zníž. prenesená",J210,0)</f>
        <v>0</v>
      </c>
      <c r="BI210" s="198">
        <f>IF(N210="nulová",J210,0)</f>
        <v>0</v>
      </c>
      <c r="BJ210" s="15" t="s">
        <v>87</v>
      </c>
      <c r="BK210" s="198">
        <f>ROUND(I210*H210,2)</f>
        <v>0</v>
      </c>
      <c r="BL210" s="15" t="s">
        <v>359</v>
      </c>
      <c r="BM210" s="197" t="s">
        <v>1690</v>
      </c>
    </row>
    <row r="211" s="2" customFormat="1" ht="33" customHeight="1">
      <c r="A211" s="34"/>
      <c r="B211" s="184"/>
      <c r="C211" s="199" t="s">
        <v>1691</v>
      </c>
      <c r="D211" s="199" t="s">
        <v>199</v>
      </c>
      <c r="E211" s="200" t="s">
        <v>1692</v>
      </c>
      <c r="F211" s="201" t="s">
        <v>1693</v>
      </c>
      <c r="G211" s="202" t="s">
        <v>307</v>
      </c>
      <c r="H211" s="203">
        <v>1</v>
      </c>
      <c r="I211" s="204"/>
      <c r="J211" s="205">
        <f>ROUND(I211*H211,2)</f>
        <v>0</v>
      </c>
      <c r="K211" s="206"/>
      <c r="L211" s="207"/>
      <c r="M211" s="208" t="s">
        <v>1</v>
      </c>
      <c r="N211" s="209" t="s">
        <v>40</v>
      </c>
      <c r="O211" s="78"/>
      <c r="P211" s="195">
        <f>O211*H211</f>
        <v>0</v>
      </c>
      <c r="Q211" s="195">
        <v>0</v>
      </c>
      <c r="R211" s="195">
        <f>Q211*H211</f>
        <v>0</v>
      </c>
      <c r="S211" s="195">
        <v>0</v>
      </c>
      <c r="T211" s="196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7" t="s">
        <v>291</v>
      </c>
      <c r="AT211" s="197" t="s">
        <v>199</v>
      </c>
      <c r="AU211" s="197" t="s">
        <v>87</v>
      </c>
      <c r="AY211" s="15" t="s">
        <v>164</v>
      </c>
      <c r="BE211" s="198">
        <f>IF(N211="základná",J211,0)</f>
        <v>0</v>
      </c>
      <c r="BF211" s="198">
        <f>IF(N211="znížená",J211,0)</f>
        <v>0</v>
      </c>
      <c r="BG211" s="198">
        <f>IF(N211="zákl. prenesená",J211,0)</f>
        <v>0</v>
      </c>
      <c r="BH211" s="198">
        <f>IF(N211="zníž. prenesená",J211,0)</f>
        <v>0</v>
      </c>
      <c r="BI211" s="198">
        <f>IF(N211="nulová",J211,0)</f>
        <v>0</v>
      </c>
      <c r="BJ211" s="15" t="s">
        <v>87</v>
      </c>
      <c r="BK211" s="198">
        <f>ROUND(I211*H211,2)</f>
        <v>0</v>
      </c>
      <c r="BL211" s="15" t="s">
        <v>359</v>
      </c>
      <c r="BM211" s="197" t="s">
        <v>1694</v>
      </c>
    </row>
    <row r="212" s="2" customFormat="1" ht="24.15" customHeight="1">
      <c r="A212" s="34"/>
      <c r="B212" s="184"/>
      <c r="C212" s="185" t="s">
        <v>1695</v>
      </c>
      <c r="D212" s="185" t="s">
        <v>166</v>
      </c>
      <c r="E212" s="186" t="s">
        <v>1696</v>
      </c>
      <c r="F212" s="187" t="s">
        <v>1697</v>
      </c>
      <c r="G212" s="188" t="s">
        <v>307</v>
      </c>
      <c r="H212" s="189">
        <v>21</v>
      </c>
      <c r="I212" s="190"/>
      <c r="J212" s="191">
        <f>ROUND(I212*H212,2)</f>
        <v>0</v>
      </c>
      <c r="K212" s="192"/>
      <c r="L212" s="35"/>
      <c r="M212" s="193" t="s">
        <v>1</v>
      </c>
      <c r="N212" s="194" t="s">
        <v>40</v>
      </c>
      <c r="O212" s="78"/>
      <c r="P212" s="195">
        <f>O212*H212</f>
        <v>0</v>
      </c>
      <c r="Q212" s="195">
        <v>0</v>
      </c>
      <c r="R212" s="195">
        <f>Q212*H212</f>
        <v>0</v>
      </c>
      <c r="S212" s="195">
        <v>0</v>
      </c>
      <c r="T212" s="196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7" t="s">
        <v>359</v>
      </c>
      <c r="AT212" s="197" t="s">
        <v>166</v>
      </c>
      <c r="AU212" s="197" t="s">
        <v>87</v>
      </c>
      <c r="AY212" s="15" t="s">
        <v>164</v>
      </c>
      <c r="BE212" s="198">
        <f>IF(N212="základná",J212,0)</f>
        <v>0</v>
      </c>
      <c r="BF212" s="198">
        <f>IF(N212="znížená",J212,0)</f>
        <v>0</v>
      </c>
      <c r="BG212" s="198">
        <f>IF(N212="zákl. prenesená",J212,0)</f>
        <v>0</v>
      </c>
      <c r="BH212" s="198">
        <f>IF(N212="zníž. prenesená",J212,0)</f>
        <v>0</v>
      </c>
      <c r="BI212" s="198">
        <f>IF(N212="nulová",J212,0)</f>
        <v>0</v>
      </c>
      <c r="BJ212" s="15" t="s">
        <v>87</v>
      </c>
      <c r="BK212" s="198">
        <f>ROUND(I212*H212,2)</f>
        <v>0</v>
      </c>
      <c r="BL212" s="15" t="s">
        <v>359</v>
      </c>
      <c r="BM212" s="197" t="s">
        <v>1698</v>
      </c>
    </row>
    <row r="213" s="2" customFormat="1" ht="21.75" customHeight="1">
      <c r="A213" s="34"/>
      <c r="B213" s="184"/>
      <c r="C213" s="185" t="s">
        <v>1699</v>
      </c>
      <c r="D213" s="185" t="s">
        <v>166</v>
      </c>
      <c r="E213" s="186" t="s">
        <v>1700</v>
      </c>
      <c r="F213" s="187" t="s">
        <v>1701</v>
      </c>
      <c r="G213" s="188" t="s">
        <v>307</v>
      </c>
      <c r="H213" s="189">
        <v>5</v>
      </c>
      <c r="I213" s="190"/>
      <c r="J213" s="191">
        <f>ROUND(I213*H213,2)</f>
        <v>0</v>
      </c>
      <c r="K213" s="192"/>
      <c r="L213" s="35"/>
      <c r="M213" s="193" t="s">
        <v>1</v>
      </c>
      <c r="N213" s="194" t="s">
        <v>40</v>
      </c>
      <c r="O213" s="78"/>
      <c r="P213" s="195">
        <f>O213*H213</f>
        <v>0</v>
      </c>
      <c r="Q213" s="195">
        <v>0</v>
      </c>
      <c r="R213" s="195">
        <f>Q213*H213</f>
        <v>0</v>
      </c>
      <c r="S213" s="195">
        <v>0</v>
      </c>
      <c r="T213" s="196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7" t="s">
        <v>359</v>
      </c>
      <c r="AT213" s="197" t="s">
        <v>166</v>
      </c>
      <c r="AU213" s="197" t="s">
        <v>87</v>
      </c>
      <c r="AY213" s="15" t="s">
        <v>164</v>
      </c>
      <c r="BE213" s="198">
        <f>IF(N213="základná",J213,0)</f>
        <v>0</v>
      </c>
      <c r="BF213" s="198">
        <f>IF(N213="znížená",J213,0)</f>
        <v>0</v>
      </c>
      <c r="BG213" s="198">
        <f>IF(N213="zákl. prenesená",J213,0)</f>
        <v>0</v>
      </c>
      <c r="BH213" s="198">
        <f>IF(N213="zníž. prenesená",J213,0)</f>
        <v>0</v>
      </c>
      <c r="BI213" s="198">
        <f>IF(N213="nulová",J213,0)</f>
        <v>0</v>
      </c>
      <c r="BJ213" s="15" t="s">
        <v>87</v>
      </c>
      <c r="BK213" s="198">
        <f>ROUND(I213*H213,2)</f>
        <v>0</v>
      </c>
      <c r="BL213" s="15" t="s">
        <v>359</v>
      </c>
      <c r="BM213" s="197" t="s">
        <v>1702</v>
      </c>
    </row>
    <row r="214" s="2" customFormat="1" ht="37.8" customHeight="1">
      <c r="A214" s="34"/>
      <c r="B214" s="184"/>
      <c r="C214" s="199" t="s">
        <v>1703</v>
      </c>
      <c r="D214" s="199" t="s">
        <v>199</v>
      </c>
      <c r="E214" s="200" t="s">
        <v>1704</v>
      </c>
      <c r="F214" s="201" t="s">
        <v>1705</v>
      </c>
      <c r="G214" s="202" t="s">
        <v>307</v>
      </c>
      <c r="H214" s="203">
        <v>5</v>
      </c>
      <c r="I214" s="204"/>
      <c r="J214" s="205">
        <f>ROUND(I214*H214,2)</f>
        <v>0</v>
      </c>
      <c r="K214" s="206"/>
      <c r="L214" s="207"/>
      <c r="M214" s="208" t="s">
        <v>1</v>
      </c>
      <c r="N214" s="209" t="s">
        <v>40</v>
      </c>
      <c r="O214" s="78"/>
      <c r="P214" s="195">
        <f>O214*H214</f>
        <v>0</v>
      </c>
      <c r="Q214" s="195">
        <v>0</v>
      </c>
      <c r="R214" s="195">
        <f>Q214*H214</f>
        <v>0</v>
      </c>
      <c r="S214" s="195">
        <v>0</v>
      </c>
      <c r="T214" s="196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7" t="s">
        <v>291</v>
      </c>
      <c r="AT214" s="197" t="s">
        <v>199</v>
      </c>
      <c r="AU214" s="197" t="s">
        <v>87</v>
      </c>
      <c r="AY214" s="15" t="s">
        <v>164</v>
      </c>
      <c r="BE214" s="198">
        <f>IF(N214="základná",J214,0)</f>
        <v>0</v>
      </c>
      <c r="BF214" s="198">
        <f>IF(N214="znížená",J214,0)</f>
        <v>0</v>
      </c>
      <c r="BG214" s="198">
        <f>IF(N214="zákl. prenesená",J214,0)</f>
        <v>0</v>
      </c>
      <c r="BH214" s="198">
        <f>IF(N214="zníž. prenesená",J214,0)</f>
        <v>0</v>
      </c>
      <c r="BI214" s="198">
        <f>IF(N214="nulová",J214,0)</f>
        <v>0</v>
      </c>
      <c r="BJ214" s="15" t="s">
        <v>87</v>
      </c>
      <c r="BK214" s="198">
        <f>ROUND(I214*H214,2)</f>
        <v>0</v>
      </c>
      <c r="BL214" s="15" t="s">
        <v>359</v>
      </c>
      <c r="BM214" s="197" t="s">
        <v>1706</v>
      </c>
    </row>
    <row r="215" s="2" customFormat="1" ht="24.15" customHeight="1">
      <c r="A215" s="34"/>
      <c r="B215" s="184"/>
      <c r="C215" s="185" t="s">
        <v>1707</v>
      </c>
      <c r="D215" s="185" t="s">
        <v>166</v>
      </c>
      <c r="E215" s="186" t="s">
        <v>1708</v>
      </c>
      <c r="F215" s="187" t="s">
        <v>1709</v>
      </c>
      <c r="G215" s="188" t="s">
        <v>207</v>
      </c>
      <c r="H215" s="189">
        <v>500</v>
      </c>
      <c r="I215" s="190"/>
      <c r="J215" s="191">
        <f>ROUND(I215*H215,2)</f>
        <v>0</v>
      </c>
      <c r="K215" s="192"/>
      <c r="L215" s="35"/>
      <c r="M215" s="193" t="s">
        <v>1</v>
      </c>
      <c r="N215" s="194" t="s">
        <v>40</v>
      </c>
      <c r="O215" s="78"/>
      <c r="P215" s="195">
        <f>O215*H215</f>
        <v>0</v>
      </c>
      <c r="Q215" s="195">
        <v>0</v>
      </c>
      <c r="R215" s="195">
        <f>Q215*H215</f>
        <v>0</v>
      </c>
      <c r="S215" s="195">
        <v>0</v>
      </c>
      <c r="T215" s="196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7" t="s">
        <v>359</v>
      </c>
      <c r="AT215" s="197" t="s">
        <v>166</v>
      </c>
      <c r="AU215" s="197" t="s">
        <v>87</v>
      </c>
      <c r="AY215" s="15" t="s">
        <v>164</v>
      </c>
      <c r="BE215" s="198">
        <f>IF(N215="základná",J215,0)</f>
        <v>0</v>
      </c>
      <c r="BF215" s="198">
        <f>IF(N215="znížená",J215,0)</f>
        <v>0</v>
      </c>
      <c r="BG215" s="198">
        <f>IF(N215="zákl. prenesená",J215,0)</f>
        <v>0</v>
      </c>
      <c r="BH215" s="198">
        <f>IF(N215="zníž. prenesená",J215,0)</f>
        <v>0</v>
      </c>
      <c r="BI215" s="198">
        <f>IF(N215="nulová",J215,0)</f>
        <v>0</v>
      </c>
      <c r="BJ215" s="15" t="s">
        <v>87</v>
      </c>
      <c r="BK215" s="198">
        <f>ROUND(I215*H215,2)</f>
        <v>0</v>
      </c>
      <c r="BL215" s="15" t="s">
        <v>359</v>
      </c>
      <c r="BM215" s="197" t="s">
        <v>1710</v>
      </c>
    </row>
    <row r="216" s="2" customFormat="1" ht="24.15" customHeight="1">
      <c r="A216" s="34"/>
      <c r="B216" s="184"/>
      <c r="C216" s="185" t="s">
        <v>1711</v>
      </c>
      <c r="D216" s="185" t="s">
        <v>166</v>
      </c>
      <c r="E216" s="186" t="s">
        <v>1712</v>
      </c>
      <c r="F216" s="187" t="s">
        <v>1713</v>
      </c>
      <c r="G216" s="188" t="s">
        <v>428</v>
      </c>
      <c r="H216" s="210"/>
      <c r="I216" s="190"/>
      <c r="J216" s="191">
        <f>ROUND(I216*H216,2)</f>
        <v>0</v>
      </c>
      <c r="K216" s="192"/>
      <c r="L216" s="35"/>
      <c r="M216" s="193" t="s">
        <v>1</v>
      </c>
      <c r="N216" s="194" t="s">
        <v>40</v>
      </c>
      <c r="O216" s="78"/>
      <c r="P216" s="195">
        <f>O216*H216</f>
        <v>0</v>
      </c>
      <c r="Q216" s="195">
        <v>0</v>
      </c>
      <c r="R216" s="195">
        <f>Q216*H216</f>
        <v>0</v>
      </c>
      <c r="S216" s="195">
        <v>0</v>
      </c>
      <c r="T216" s="196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7" t="s">
        <v>359</v>
      </c>
      <c r="AT216" s="197" t="s">
        <v>166</v>
      </c>
      <c r="AU216" s="197" t="s">
        <v>87</v>
      </c>
      <c r="AY216" s="15" t="s">
        <v>164</v>
      </c>
      <c r="BE216" s="198">
        <f>IF(N216="základná",J216,0)</f>
        <v>0</v>
      </c>
      <c r="BF216" s="198">
        <f>IF(N216="znížená",J216,0)</f>
        <v>0</v>
      </c>
      <c r="BG216" s="198">
        <f>IF(N216="zákl. prenesená",J216,0)</f>
        <v>0</v>
      </c>
      <c r="BH216" s="198">
        <f>IF(N216="zníž. prenesená",J216,0)</f>
        <v>0</v>
      </c>
      <c r="BI216" s="198">
        <f>IF(N216="nulová",J216,0)</f>
        <v>0</v>
      </c>
      <c r="BJ216" s="15" t="s">
        <v>87</v>
      </c>
      <c r="BK216" s="198">
        <f>ROUND(I216*H216,2)</f>
        <v>0</v>
      </c>
      <c r="BL216" s="15" t="s">
        <v>359</v>
      </c>
      <c r="BM216" s="197" t="s">
        <v>1714</v>
      </c>
    </row>
    <row r="217" s="2" customFormat="1" ht="24.15" customHeight="1">
      <c r="A217" s="34"/>
      <c r="B217" s="184"/>
      <c r="C217" s="185" t="s">
        <v>1715</v>
      </c>
      <c r="D217" s="185" t="s">
        <v>166</v>
      </c>
      <c r="E217" s="186" t="s">
        <v>1716</v>
      </c>
      <c r="F217" s="187" t="s">
        <v>1717</v>
      </c>
      <c r="G217" s="188" t="s">
        <v>428</v>
      </c>
      <c r="H217" s="210"/>
      <c r="I217" s="190"/>
      <c r="J217" s="191">
        <f>ROUND(I217*H217,2)</f>
        <v>0</v>
      </c>
      <c r="K217" s="192"/>
      <c r="L217" s="35"/>
      <c r="M217" s="193" t="s">
        <v>1</v>
      </c>
      <c r="N217" s="194" t="s">
        <v>40</v>
      </c>
      <c r="O217" s="78"/>
      <c r="P217" s="195">
        <f>O217*H217</f>
        <v>0</v>
      </c>
      <c r="Q217" s="195">
        <v>0</v>
      </c>
      <c r="R217" s="195">
        <f>Q217*H217</f>
        <v>0</v>
      </c>
      <c r="S217" s="195">
        <v>0</v>
      </c>
      <c r="T217" s="196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7" t="s">
        <v>359</v>
      </c>
      <c r="AT217" s="197" t="s">
        <v>166</v>
      </c>
      <c r="AU217" s="197" t="s">
        <v>87</v>
      </c>
      <c r="AY217" s="15" t="s">
        <v>164</v>
      </c>
      <c r="BE217" s="198">
        <f>IF(N217="základná",J217,0)</f>
        <v>0</v>
      </c>
      <c r="BF217" s="198">
        <f>IF(N217="znížená",J217,0)</f>
        <v>0</v>
      </c>
      <c r="BG217" s="198">
        <f>IF(N217="zákl. prenesená",J217,0)</f>
        <v>0</v>
      </c>
      <c r="BH217" s="198">
        <f>IF(N217="zníž. prenesená",J217,0)</f>
        <v>0</v>
      </c>
      <c r="BI217" s="198">
        <f>IF(N217="nulová",J217,0)</f>
        <v>0</v>
      </c>
      <c r="BJ217" s="15" t="s">
        <v>87</v>
      </c>
      <c r="BK217" s="198">
        <f>ROUND(I217*H217,2)</f>
        <v>0</v>
      </c>
      <c r="BL217" s="15" t="s">
        <v>359</v>
      </c>
      <c r="BM217" s="197" t="s">
        <v>1718</v>
      </c>
    </row>
    <row r="218" s="2" customFormat="1" ht="24.15" customHeight="1">
      <c r="A218" s="34"/>
      <c r="B218" s="184"/>
      <c r="C218" s="185" t="s">
        <v>1719</v>
      </c>
      <c r="D218" s="185" t="s">
        <v>166</v>
      </c>
      <c r="E218" s="186" t="s">
        <v>1720</v>
      </c>
      <c r="F218" s="187" t="s">
        <v>1721</v>
      </c>
      <c r="G218" s="188" t="s">
        <v>428</v>
      </c>
      <c r="H218" s="210"/>
      <c r="I218" s="190"/>
      <c r="J218" s="191">
        <f>ROUND(I218*H218,2)</f>
        <v>0</v>
      </c>
      <c r="K218" s="192"/>
      <c r="L218" s="35"/>
      <c r="M218" s="193" t="s">
        <v>1</v>
      </c>
      <c r="N218" s="194" t="s">
        <v>40</v>
      </c>
      <c r="O218" s="78"/>
      <c r="P218" s="195">
        <f>O218*H218</f>
        <v>0</v>
      </c>
      <c r="Q218" s="195">
        <v>0</v>
      </c>
      <c r="R218" s="195">
        <f>Q218*H218</f>
        <v>0</v>
      </c>
      <c r="S218" s="195">
        <v>0</v>
      </c>
      <c r="T218" s="196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7" t="s">
        <v>359</v>
      </c>
      <c r="AT218" s="197" t="s">
        <v>166</v>
      </c>
      <c r="AU218" s="197" t="s">
        <v>87</v>
      </c>
      <c r="AY218" s="15" t="s">
        <v>164</v>
      </c>
      <c r="BE218" s="198">
        <f>IF(N218="základná",J218,0)</f>
        <v>0</v>
      </c>
      <c r="BF218" s="198">
        <f>IF(N218="znížená",J218,0)</f>
        <v>0</v>
      </c>
      <c r="BG218" s="198">
        <f>IF(N218="zákl. prenesená",J218,0)</f>
        <v>0</v>
      </c>
      <c r="BH218" s="198">
        <f>IF(N218="zníž. prenesená",J218,0)</f>
        <v>0</v>
      </c>
      <c r="BI218" s="198">
        <f>IF(N218="nulová",J218,0)</f>
        <v>0</v>
      </c>
      <c r="BJ218" s="15" t="s">
        <v>87</v>
      </c>
      <c r="BK218" s="198">
        <f>ROUND(I218*H218,2)</f>
        <v>0</v>
      </c>
      <c r="BL218" s="15" t="s">
        <v>359</v>
      </c>
      <c r="BM218" s="197" t="s">
        <v>1722</v>
      </c>
    </row>
    <row r="219" s="12" customFormat="1" ht="25.92" customHeight="1">
      <c r="A219" s="12"/>
      <c r="B219" s="171"/>
      <c r="C219" s="12"/>
      <c r="D219" s="172" t="s">
        <v>73</v>
      </c>
      <c r="E219" s="173" t="s">
        <v>199</v>
      </c>
      <c r="F219" s="173" t="s">
        <v>752</v>
      </c>
      <c r="G219" s="12"/>
      <c r="H219" s="12"/>
      <c r="I219" s="174"/>
      <c r="J219" s="175">
        <f>BK219</f>
        <v>0</v>
      </c>
      <c r="K219" s="12"/>
      <c r="L219" s="171"/>
      <c r="M219" s="176"/>
      <c r="N219" s="177"/>
      <c r="O219" s="177"/>
      <c r="P219" s="178">
        <f>P220</f>
        <v>0</v>
      </c>
      <c r="Q219" s="177"/>
      <c r="R219" s="178">
        <f>R220</f>
        <v>0</v>
      </c>
      <c r="S219" s="177"/>
      <c r="T219" s="179">
        <f>T220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172" t="s">
        <v>175</v>
      </c>
      <c r="AT219" s="180" t="s">
        <v>73</v>
      </c>
      <c r="AU219" s="180" t="s">
        <v>74</v>
      </c>
      <c r="AY219" s="172" t="s">
        <v>164</v>
      </c>
      <c r="BK219" s="181">
        <f>BK220</f>
        <v>0</v>
      </c>
    </row>
    <row r="220" s="12" customFormat="1" ht="22.8" customHeight="1">
      <c r="A220" s="12"/>
      <c r="B220" s="171"/>
      <c r="C220" s="12"/>
      <c r="D220" s="172" t="s">
        <v>73</v>
      </c>
      <c r="E220" s="182" t="s">
        <v>1286</v>
      </c>
      <c r="F220" s="182" t="s">
        <v>1287</v>
      </c>
      <c r="G220" s="12"/>
      <c r="H220" s="12"/>
      <c r="I220" s="174"/>
      <c r="J220" s="183">
        <f>BK220</f>
        <v>0</v>
      </c>
      <c r="K220" s="12"/>
      <c r="L220" s="171"/>
      <c r="M220" s="176"/>
      <c r="N220" s="177"/>
      <c r="O220" s="177"/>
      <c r="P220" s="178">
        <f>P221</f>
        <v>0</v>
      </c>
      <c r="Q220" s="177"/>
      <c r="R220" s="178">
        <f>R221</f>
        <v>0</v>
      </c>
      <c r="S220" s="177"/>
      <c r="T220" s="179">
        <f>T221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172" t="s">
        <v>175</v>
      </c>
      <c r="AT220" s="180" t="s">
        <v>73</v>
      </c>
      <c r="AU220" s="180" t="s">
        <v>81</v>
      </c>
      <c r="AY220" s="172" t="s">
        <v>164</v>
      </c>
      <c r="BK220" s="181">
        <f>BK221</f>
        <v>0</v>
      </c>
    </row>
    <row r="221" s="2" customFormat="1" ht="24.15" customHeight="1">
      <c r="A221" s="34"/>
      <c r="B221" s="184"/>
      <c r="C221" s="185" t="s">
        <v>611</v>
      </c>
      <c r="D221" s="185" t="s">
        <v>166</v>
      </c>
      <c r="E221" s="186" t="s">
        <v>1723</v>
      </c>
      <c r="F221" s="187" t="s">
        <v>1724</v>
      </c>
      <c r="G221" s="188" t="s">
        <v>1620</v>
      </c>
      <c r="H221" s="189">
        <v>1</v>
      </c>
      <c r="I221" s="190"/>
      <c r="J221" s="191">
        <f>ROUND(I221*H221,2)</f>
        <v>0</v>
      </c>
      <c r="K221" s="192"/>
      <c r="L221" s="35"/>
      <c r="M221" s="193" t="s">
        <v>1</v>
      </c>
      <c r="N221" s="194" t="s">
        <v>40</v>
      </c>
      <c r="O221" s="78"/>
      <c r="P221" s="195">
        <f>O221*H221</f>
        <v>0</v>
      </c>
      <c r="Q221" s="195">
        <v>0</v>
      </c>
      <c r="R221" s="195">
        <f>Q221*H221</f>
        <v>0</v>
      </c>
      <c r="S221" s="195">
        <v>0</v>
      </c>
      <c r="T221" s="196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7" t="s">
        <v>425</v>
      </c>
      <c r="AT221" s="197" t="s">
        <v>166</v>
      </c>
      <c r="AU221" s="197" t="s">
        <v>87</v>
      </c>
      <c r="AY221" s="15" t="s">
        <v>164</v>
      </c>
      <c r="BE221" s="198">
        <f>IF(N221="základná",J221,0)</f>
        <v>0</v>
      </c>
      <c r="BF221" s="198">
        <f>IF(N221="znížená",J221,0)</f>
        <v>0</v>
      </c>
      <c r="BG221" s="198">
        <f>IF(N221="zákl. prenesená",J221,0)</f>
        <v>0</v>
      </c>
      <c r="BH221" s="198">
        <f>IF(N221="zníž. prenesená",J221,0)</f>
        <v>0</v>
      </c>
      <c r="BI221" s="198">
        <f>IF(N221="nulová",J221,0)</f>
        <v>0</v>
      </c>
      <c r="BJ221" s="15" t="s">
        <v>87</v>
      </c>
      <c r="BK221" s="198">
        <f>ROUND(I221*H221,2)</f>
        <v>0</v>
      </c>
      <c r="BL221" s="15" t="s">
        <v>425</v>
      </c>
      <c r="BM221" s="197" t="s">
        <v>1725</v>
      </c>
    </row>
    <row r="222" s="12" customFormat="1" ht="25.92" customHeight="1">
      <c r="A222" s="12"/>
      <c r="B222" s="171"/>
      <c r="C222" s="12"/>
      <c r="D222" s="172" t="s">
        <v>73</v>
      </c>
      <c r="E222" s="173" t="s">
        <v>1301</v>
      </c>
      <c r="F222" s="173" t="s">
        <v>1302</v>
      </c>
      <c r="G222" s="12"/>
      <c r="H222" s="12"/>
      <c r="I222" s="174"/>
      <c r="J222" s="175">
        <f>BK222</f>
        <v>0</v>
      </c>
      <c r="K222" s="12"/>
      <c r="L222" s="171"/>
      <c r="M222" s="176"/>
      <c r="N222" s="177"/>
      <c r="O222" s="177"/>
      <c r="P222" s="178">
        <f>SUM(P223:P226)</f>
        <v>0</v>
      </c>
      <c r="Q222" s="177"/>
      <c r="R222" s="178">
        <f>SUM(R223:R226)</f>
        <v>0</v>
      </c>
      <c r="S222" s="177"/>
      <c r="T222" s="179">
        <f>SUM(T223:T226)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172" t="s">
        <v>170</v>
      </c>
      <c r="AT222" s="180" t="s">
        <v>73</v>
      </c>
      <c r="AU222" s="180" t="s">
        <v>74</v>
      </c>
      <c r="AY222" s="172" t="s">
        <v>164</v>
      </c>
      <c r="BK222" s="181">
        <f>SUM(BK223:BK226)</f>
        <v>0</v>
      </c>
    </row>
    <row r="223" s="2" customFormat="1" ht="37.8" customHeight="1">
      <c r="A223" s="34"/>
      <c r="B223" s="184"/>
      <c r="C223" s="185" t="s">
        <v>627</v>
      </c>
      <c r="D223" s="185" t="s">
        <v>166</v>
      </c>
      <c r="E223" s="186" t="s">
        <v>1726</v>
      </c>
      <c r="F223" s="187" t="s">
        <v>1727</v>
      </c>
      <c r="G223" s="188" t="s">
        <v>1620</v>
      </c>
      <c r="H223" s="189">
        <v>1</v>
      </c>
      <c r="I223" s="190"/>
      <c r="J223" s="191">
        <f>ROUND(I223*H223,2)</f>
        <v>0</v>
      </c>
      <c r="K223" s="192"/>
      <c r="L223" s="35"/>
      <c r="M223" s="193" t="s">
        <v>1</v>
      </c>
      <c r="N223" s="194" t="s">
        <v>40</v>
      </c>
      <c r="O223" s="78"/>
      <c r="P223" s="195">
        <f>O223*H223</f>
        <v>0</v>
      </c>
      <c r="Q223" s="195">
        <v>0</v>
      </c>
      <c r="R223" s="195">
        <f>Q223*H223</f>
        <v>0</v>
      </c>
      <c r="S223" s="195">
        <v>0</v>
      </c>
      <c r="T223" s="196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7" t="s">
        <v>1306</v>
      </c>
      <c r="AT223" s="197" t="s">
        <v>166</v>
      </c>
      <c r="AU223" s="197" t="s">
        <v>81</v>
      </c>
      <c r="AY223" s="15" t="s">
        <v>164</v>
      </c>
      <c r="BE223" s="198">
        <f>IF(N223="základná",J223,0)</f>
        <v>0</v>
      </c>
      <c r="BF223" s="198">
        <f>IF(N223="znížená",J223,0)</f>
        <v>0</v>
      </c>
      <c r="BG223" s="198">
        <f>IF(N223="zákl. prenesená",J223,0)</f>
        <v>0</v>
      </c>
      <c r="BH223" s="198">
        <f>IF(N223="zníž. prenesená",J223,0)</f>
        <v>0</v>
      </c>
      <c r="BI223" s="198">
        <f>IF(N223="nulová",J223,0)</f>
        <v>0</v>
      </c>
      <c r="BJ223" s="15" t="s">
        <v>87</v>
      </c>
      <c r="BK223" s="198">
        <f>ROUND(I223*H223,2)</f>
        <v>0</v>
      </c>
      <c r="BL223" s="15" t="s">
        <v>1306</v>
      </c>
      <c r="BM223" s="197" t="s">
        <v>1728</v>
      </c>
    </row>
    <row r="224" s="2" customFormat="1" ht="24.15" customHeight="1">
      <c r="A224" s="34"/>
      <c r="B224" s="184"/>
      <c r="C224" s="185" t="s">
        <v>635</v>
      </c>
      <c r="D224" s="185" t="s">
        <v>166</v>
      </c>
      <c r="E224" s="186" t="s">
        <v>1729</v>
      </c>
      <c r="F224" s="187" t="s">
        <v>1730</v>
      </c>
      <c r="G224" s="188" t="s">
        <v>1305</v>
      </c>
      <c r="H224" s="189">
        <v>36</v>
      </c>
      <c r="I224" s="190"/>
      <c r="J224" s="191">
        <f>ROUND(I224*H224,2)</f>
        <v>0</v>
      </c>
      <c r="K224" s="192"/>
      <c r="L224" s="35"/>
      <c r="M224" s="193" t="s">
        <v>1</v>
      </c>
      <c r="N224" s="194" t="s">
        <v>40</v>
      </c>
      <c r="O224" s="78"/>
      <c r="P224" s="195">
        <f>O224*H224</f>
        <v>0</v>
      </c>
      <c r="Q224" s="195">
        <v>0</v>
      </c>
      <c r="R224" s="195">
        <f>Q224*H224</f>
        <v>0</v>
      </c>
      <c r="S224" s="195">
        <v>0</v>
      </c>
      <c r="T224" s="196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7" t="s">
        <v>1306</v>
      </c>
      <c r="AT224" s="197" t="s">
        <v>166</v>
      </c>
      <c r="AU224" s="197" t="s">
        <v>81</v>
      </c>
      <c r="AY224" s="15" t="s">
        <v>164</v>
      </c>
      <c r="BE224" s="198">
        <f>IF(N224="základná",J224,0)</f>
        <v>0</v>
      </c>
      <c r="BF224" s="198">
        <f>IF(N224="znížená",J224,0)</f>
        <v>0</v>
      </c>
      <c r="BG224" s="198">
        <f>IF(N224="zákl. prenesená",J224,0)</f>
        <v>0</v>
      </c>
      <c r="BH224" s="198">
        <f>IF(N224="zníž. prenesená",J224,0)</f>
        <v>0</v>
      </c>
      <c r="BI224" s="198">
        <f>IF(N224="nulová",J224,0)</f>
        <v>0</v>
      </c>
      <c r="BJ224" s="15" t="s">
        <v>87</v>
      </c>
      <c r="BK224" s="198">
        <f>ROUND(I224*H224,2)</f>
        <v>0</v>
      </c>
      <c r="BL224" s="15" t="s">
        <v>1306</v>
      </c>
      <c r="BM224" s="197" t="s">
        <v>1731</v>
      </c>
    </row>
    <row r="225" s="2" customFormat="1" ht="37.8" customHeight="1">
      <c r="A225" s="34"/>
      <c r="B225" s="184"/>
      <c r="C225" s="185" t="s">
        <v>1732</v>
      </c>
      <c r="D225" s="185" t="s">
        <v>166</v>
      </c>
      <c r="E225" s="186" t="s">
        <v>1733</v>
      </c>
      <c r="F225" s="187" t="s">
        <v>1734</v>
      </c>
      <c r="G225" s="188" t="s">
        <v>1305</v>
      </c>
      <c r="H225" s="189">
        <v>16</v>
      </c>
      <c r="I225" s="190"/>
      <c r="J225" s="191">
        <f>ROUND(I225*H225,2)</f>
        <v>0</v>
      </c>
      <c r="K225" s="192"/>
      <c r="L225" s="35"/>
      <c r="M225" s="193" t="s">
        <v>1</v>
      </c>
      <c r="N225" s="194" t="s">
        <v>40</v>
      </c>
      <c r="O225" s="78"/>
      <c r="P225" s="195">
        <f>O225*H225</f>
        <v>0</v>
      </c>
      <c r="Q225" s="195">
        <v>0</v>
      </c>
      <c r="R225" s="195">
        <f>Q225*H225</f>
        <v>0</v>
      </c>
      <c r="S225" s="195">
        <v>0</v>
      </c>
      <c r="T225" s="196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7" t="s">
        <v>1306</v>
      </c>
      <c r="AT225" s="197" t="s">
        <v>166</v>
      </c>
      <c r="AU225" s="197" t="s">
        <v>81</v>
      </c>
      <c r="AY225" s="15" t="s">
        <v>164</v>
      </c>
      <c r="BE225" s="198">
        <f>IF(N225="základná",J225,0)</f>
        <v>0</v>
      </c>
      <c r="BF225" s="198">
        <f>IF(N225="znížená",J225,0)</f>
        <v>0</v>
      </c>
      <c r="BG225" s="198">
        <f>IF(N225="zákl. prenesená",J225,0)</f>
        <v>0</v>
      </c>
      <c r="BH225" s="198">
        <f>IF(N225="zníž. prenesená",J225,0)</f>
        <v>0</v>
      </c>
      <c r="BI225" s="198">
        <f>IF(N225="nulová",J225,0)</f>
        <v>0</v>
      </c>
      <c r="BJ225" s="15" t="s">
        <v>87</v>
      </c>
      <c r="BK225" s="198">
        <f>ROUND(I225*H225,2)</f>
        <v>0</v>
      </c>
      <c r="BL225" s="15" t="s">
        <v>1306</v>
      </c>
      <c r="BM225" s="197" t="s">
        <v>1735</v>
      </c>
    </row>
    <row r="226" s="2" customFormat="1" ht="33" customHeight="1">
      <c r="A226" s="34"/>
      <c r="B226" s="184"/>
      <c r="C226" s="185" t="s">
        <v>1736</v>
      </c>
      <c r="D226" s="185" t="s">
        <v>166</v>
      </c>
      <c r="E226" s="186" t="s">
        <v>1737</v>
      </c>
      <c r="F226" s="187" t="s">
        <v>1738</v>
      </c>
      <c r="G226" s="188" t="s">
        <v>1305</v>
      </c>
      <c r="H226" s="189">
        <v>6</v>
      </c>
      <c r="I226" s="190"/>
      <c r="J226" s="191">
        <f>ROUND(I226*H226,2)</f>
        <v>0</v>
      </c>
      <c r="K226" s="192"/>
      <c r="L226" s="35"/>
      <c r="M226" s="211" t="s">
        <v>1</v>
      </c>
      <c r="N226" s="212" t="s">
        <v>40</v>
      </c>
      <c r="O226" s="213"/>
      <c r="P226" s="214">
        <f>O226*H226</f>
        <v>0</v>
      </c>
      <c r="Q226" s="214">
        <v>0</v>
      </c>
      <c r="R226" s="214">
        <f>Q226*H226</f>
        <v>0</v>
      </c>
      <c r="S226" s="214">
        <v>0</v>
      </c>
      <c r="T226" s="215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7" t="s">
        <v>1306</v>
      </c>
      <c r="AT226" s="197" t="s">
        <v>166</v>
      </c>
      <c r="AU226" s="197" t="s">
        <v>81</v>
      </c>
      <c r="AY226" s="15" t="s">
        <v>164</v>
      </c>
      <c r="BE226" s="198">
        <f>IF(N226="základná",J226,0)</f>
        <v>0</v>
      </c>
      <c r="BF226" s="198">
        <f>IF(N226="znížená",J226,0)</f>
        <v>0</v>
      </c>
      <c r="BG226" s="198">
        <f>IF(N226="zákl. prenesená",J226,0)</f>
        <v>0</v>
      </c>
      <c r="BH226" s="198">
        <f>IF(N226="zníž. prenesená",J226,0)</f>
        <v>0</v>
      </c>
      <c r="BI226" s="198">
        <f>IF(N226="nulová",J226,0)</f>
        <v>0</v>
      </c>
      <c r="BJ226" s="15" t="s">
        <v>87</v>
      </c>
      <c r="BK226" s="198">
        <f>ROUND(I226*H226,2)</f>
        <v>0</v>
      </c>
      <c r="BL226" s="15" t="s">
        <v>1306</v>
      </c>
      <c r="BM226" s="197" t="s">
        <v>1739</v>
      </c>
    </row>
    <row r="227" s="2" customFormat="1" ht="6.96" customHeight="1">
      <c r="A227" s="34"/>
      <c r="B227" s="61"/>
      <c r="C227" s="62"/>
      <c r="D227" s="62"/>
      <c r="E227" s="62"/>
      <c r="F227" s="62"/>
      <c r="G227" s="62"/>
      <c r="H227" s="62"/>
      <c r="I227" s="62"/>
      <c r="J227" s="62"/>
      <c r="K227" s="62"/>
      <c r="L227" s="35"/>
      <c r="M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</row>
  </sheetData>
  <autoFilter ref="C129:K22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100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74</v>
      </c>
    </row>
    <row r="4" s="1" customFormat="1" ht="24.96" customHeight="1">
      <c r="B4" s="18"/>
      <c r="D4" s="19" t="s">
        <v>119</v>
      </c>
      <c r="L4" s="18"/>
      <c r="M4" s="129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16.5" customHeight="1">
      <c r="B7" s="18"/>
      <c r="E7" s="130" t="str">
        <f>'Rekapitulácia stavby'!K6</f>
        <v>Komunitné centrum Svidník</v>
      </c>
      <c r="F7" s="28"/>
      <c r="G7" s="28"/>
      <c r="H7" s="28"/>
      <c r="L7" s="18"/>
    </row>
    <row r="8" s="1" customFormat="1" ht="12" customHeight="1">
      <c r="B8" s="18"/>
      <c r="D8" s="28" t="s">
        <v>120</v>
      </c>
      <c r="L8" s="18"/>
    </row>
    <row r="9" s="2" customFormat="1" ht="16.5" customHeight="1">
      <c r="A9" s="34"/>
      <c r="B9" s="35"/>
      <c r="C9" s="34"/>
      <c r="D9" s="34"/>
      <c r="E9" s="130" t="s">
        <v>121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122</v>
      </c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35"/>
      <c r="C11" s="34"/>
      <c r="D11" s="34"/>
      <c r="E11" s="68" t="s">
        <v>1740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35"/>
      <c r="C13" s="34"/>
      <c r="D13" s="28" t="s">
        <v>17</v>
      </c>
      <c r="E13" s="34"/>
      <c r="F13" s="23" t="s">
        <v>1</v>
      </c>
      <c r="G13" s="34"/>
      <c r="H13" s="34"/>
      <c r="I13" s="28" t="s">
        <v>18</v>
      </c>
      <c r="J13" s="23" t="s">
        <v>1</v>
      </c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19</v>
      </c>
      <c r="E14" s="34"/>
      <c r="F14" s="23" t="s">
        <v>20</v>
      </c>
      <c r="G14" s="34"/>
      <c r="H14" s="34"/>
      <c r="I14" s="28" t="s">
        <v>21</v>
      </c>
      <c r="J14" s="70" t="str">
        <f>'Rekapitulácia stavby'!AN8</f>
        <v>12. 1. 2023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23</v>
      </c>
      <c r="E16" s="34"/>
      <c r="F16" s="34"/>
      <c r="G16" s="34"/>
      <c r="H16" s="34"/>
      <c r="I16" s="28" t="s">
        <v>24</v>
      </c>
      <c r="J16" s="23" t="s">
        <v>1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35"/>
      <c r="C17" s="34"/>
      <c r="D17" s="34"/>
      <c r="E17" s="23" t="s">
        <v>25</v>
      </c>
      <c r="F17" s="34"/>
      <c r="G17" s="34"/>
      <c r="H17" s="34"/>
      <c r="I17" s="28" t="s">
        <v>26</v>
      </c>
      <c r="J17" s="23" t="s">
        <v>1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35"/>
      <c r="C19" s="34"/>
      <c r="D19" s="28" t="s">
        <v>27</v>
      </c>
      <c r="E19" s="34"/>
      <c r="F19" s="34"/>
      <c r="G19" s="34"/>
      <c r="H19" s="34"/>
      <c r="I19" s="28" t="s">
        <v>24</v>
      </c>
      <c r="J19" s="29" t="str">
        <f>'Rekapitulácia stavby'!AN13</f>
        <v>Vyplň údaj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26</v>
      </c>
      <c r="J20" s="29" t="str">
        <f>'Rekapitulácia stavby'!AN14</f>
        <v>Vyplň údaj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35"/>
      <c r="C22" s="34"/>
      <c r="D22" s="28" t="s">
        <v>29</v>
      </c>
      <c r="E22" s="34"/>
      <c r="F22" s="34"/>
      <c r="G22" s="34"/>
      <c r="H22" s="34"/>
      <c r="I22" s="28" t="s">
        <v>24</v>
      </c>
      <c r="J22" s="23" t="s">
        <v>1</v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35"/>
      <c r="C23" s="34"/>
      <c r="D23" s="34"/>
      <c r="E23" s="23" t="s">
        <v>30</v>
      </c>
      <c r="F23" s="34"/>
      <c r="G23" s="34"/>
      <c r="H23" s="34"/>
      <c r="I23" s="28" t="s">
        <v>26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35"/>
      <c r="C25" s="34"/>
      <c r="D25" s="28" t="s">
        <v>32</v>
      </c>
      <c r="E25" s="34"/>
      <c r="F25" s="34"/>
      <c r="G25" s="34"/>
      <c r="H25" s="34"/>
      <c r="I25" s="28" t="s">
        <v>24</v>
      </c>
      <c r="J25" s="23" t="s">
        <v>1</v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35"/>
      <c r="C26" s="34"/>
      <c r="D26" s="34"/>
      <c r="E26" s="23" t="s">
        <v>20</v>
      </c>
      <c r="F26" s="34"/>
      <c r="G26" s="34"/>
      <c r="H26" s="34"/>
      <c r="I26" s="28" t="s">
        <v>26</v>
      </c>
      <c r="J26" s="23" t="s">
        <v>1</v>
      </c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35"/>
      <c r="C28" s="34"/>
      <c r="D28" s="28" t="s">
        <v>33</v>
      </c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31"/>
      <c r="B29" s="132"/>
      <c r="C29" s="131"/>
      <c r="D29" s="131"/>
      <c r="E29" s="32" t="s">
        <v>1</v>
      </c>
      <c r="F29" s="32"/>
      <c r="G29" s="32"/>
      <c r="H29" s="32"/>
      <c r="I29" s="131"/>
      <c r="J29" s="131"/>
      <c r="K29" s="131"/>
      <c r="L29" s="133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</row>
    <row r="30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34" t="s">
        <v>34</v>
      </c>
      <c r="E32" s="34"/>
      <c r="F32" s="34"/>
      <c r="G32" s="34"/>
      <c r="H32" s="34"/>
      <c r="I32" s="34"/>
      <c r="J32" s="97">
        <f>ROUND(J130,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36</v>
      </c>
      <c r="G34" s="34"/>
      <c r="H34" s="34"/>
      <c r="I34" s="39" t="s">
        <v>35</v>
      </c>
      <c r="J34" s="39" t="s">
        <v>37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35" t="s">
        <v>38</v>
      </c>
      <c r="E35" s="41" t="s">
        <v>39</v>
      </c>
      <c r="F35" s="136">
        <f>ROUND((SUM(BE130:BE202)),  2)</f>
        <v>0</v>
      </c>
      <c r="G35" s="137"/>
      <c r="H35" s="137"/>
      <c r="I35" s="138">
        <v>0.20000000000000001</v>
      </c>
      <c r="J35" s="136">
        <f>ROUND(((SUM(BE130:BE202))*I35), 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41" t="s">
        <v>40</v>
      </c>
      <c r="F36" s="136">
        <f>ROUND((SUM(BF130:BF202)),  2)</f>
        <v>0</v>
      </c>
      <c r="G36" s="137"/>
      <c r="H36" s="137"/>
      <c r="I36" s="138">
        <v>0.20000000000000001</v>
      </c>
      <c r="J36" s="136">
        <f>ROUND(((SUM(BF130:BF202))*I36), 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41</v>
      </c>
      <c r="F37" s="139">
        <f>ROUND((SUM(BG130:BG202)),  2)</f>
        <v>0</v>
      </c>
      <c r="G37" s="34"/>
      <c r="H37" s="34"/>
      <c r="I37" s="140">
        <v>0.20000000000000001</v>
      </c>
      <c r="J37" s="139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42</v>
      </c>
      <c r="F38" s="139">
        <f>ROUND((SUM(BH130:BH202)),  2)</f>
        <v>0</v>
      </c>
      <c r="G38" s="34"/>
      <c r="H38" s="34"/>
      <c r="I38" s="140">
        <v>0.20000000000000001</v>
      </c>
      <c r="J38" s="139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43</v>
      </c>
      <c r="F39" s="136">
        <f>ROUND((SUM(BI130:BI202)),  2)</f>
        <v>0</v>
      </c>
      <c r="G39" s="137"/>
      <c r="H39" s="137"/>
      <c r="I39" s="138">
        <v>0</v>
      </c>
      <c r="J39" s="136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41"/>
      <c r="D41" s="142" t="s">
        <v>44</v>
      </c>
      <c r="E41" s="82"/>
      <c r="F41" s="82"/>
      <c r="G41" s="143" t="s">
        <v>45</v>
      </c>
      <c r="H41" s="144" t="s">
        <v>46</v>
      </c>
      <c r="I41" s="82"/>
      <c r="J41" s="145">
        <f>SUM(J32:J39)</f>
        <v>0</v>
      </c>
      <c r="K41" s="146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47</v>
      </c>
      <c r="E50" s="58"/>
      <c r="F50" s="58"/>
      <c r="G50" s="57" t="s">
        <v>48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49</v>
      </c>
      <c r="E61" s="37"/>
      <c r="F61" s="147" t="s">
        <v>50</v>
      </c>
      <c r="G61" s="59" t="s">
        <v>49</v>
      </c>
      <c r="H61" s="37"/>
      <c r="I61" s="37"/>
      <c r="J61" s="148" t="s">
        <v>50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51</v>
      </c>
      <c r="E65" s="60"/>
      <c r="F65" s="60"/>
      <c r="G65" s="57" t="s">
        <v>52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49</v>
      </c>
      <c r="E76" s="37"/>
      <c r="F76" s="147" t="s">
        <v>50</v>
      </c>
      <c r="G76" s="59" t="s">
        <v>49</v>
      </c>
      <c r="H76" s="37"/>
      <c r="I76" s="37"/>
      <c r="J76" s="148" t="s">
        <v>50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124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30" t="str">
        <f>E7</f>
        <v>Komunitné centrum Svidník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120</v>
      </c>
      <c r="L86" s="18"/>
    </row>
    <row r="87" s="2" customFormat="1" ht="16.5" customHeight="1">
      <c r="A87" s="34"/>
      <c r="B87" s="35"/>
      <c r="C87" s="34"/>
      <c r="D87" s="34"/>
      <c r="E87" s="130" t="s">
        <v>121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122</v>
      </c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6.5" customHeight="1">
      <c r="A89" s="34"/>
      <c r="B89" s="35"/>
      <c r="C89" s="34"/>
      <c r="D89" s="34"/>
      <c r="E89" s="68" t="str">
        <f>E11</f>
        <v>05 - UK - Kotolňa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19</v>
      </c>
      <c r="D91" s="34"/>
      <c r="E91" s="34"/>
      <c r="F91" s="23" t="str">
        <f>F14</f>
        <v xml:space="preserve"> </v>
      </c>
      <c r="G91" s="34"/>
      <c r="H91" s="34"/>
      <c r="I91" s="28" t="s">
        <v>21</v>
      </c>
      <c r="J91" s="70" t="str">
        <f>IF(J14="","",J14)</f>
        <v>12. 1. 2023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5.15" customHeight="1">
      <c r="A93" s="34"/>
      <c r="B93" s="35"/>
      <c r="C93" s="28" t="s">
        <v>23</v>
      </c>
      <c r="D93" s="34"/>
      <c r="E93" s="34"/>
      <c r="F93" s="23" t="str">
        <f>E17</f>
        <v>Mesto Svidník</v>
      </c>
      <c r="G93" s="34"/>
      <c r="H93" s="34"/>
      <c r="I93" s="28" t="s">
        <v>29</v>
      </c>
      <c r="J93" s="32" t="str">
        <f>E23</f>
        <v>Ing. Jozef Špirko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5.15" customHeight="1">
      <c r="A94" s="34"/>
      <c r="B94" s="35"/>
      <c r="C94" s="28" t="s">
        <v>27</v>
      </c>
      <c r="D94" s="34"/>
      <c r="E94" s="34"/>
      <c r="F94" s="23" t="str">
        <f>IF(E20="","",E20)</f>
        <v>Vyplň údaj</v>
      </c>
      <c r="G94" s="34"/>
      <c r="H94" s="34"/>
      <c r="I94" s="28" t="s">
        <v>32</v>
      </c>
      <c r="J94" s="32" t="str">
        <f>E26</f>
        <v xml:space="preserve"> </v>
      </c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49" t="s">
        <v>125</v>
      </c>
      <c r="D96" s="141"/>
      <c r="E96" s="141"/>
      <c r="F96" s="141"/>
      <c r="G96" s="141"/>
      <c r="H96" s="141"/>
      <c r="I96" s="141"/>
      <c r="J96" s="150" t="s">
        <v>126</v>
      </c>
      <c r="K96" s="141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51" t="s">
        <v>127</v>
      </c>
      <c r="D98" s="34"/>
      <c r="E98" s="34"/>
      <c r="F98" s="34"/>
      <c r="G98" s="34"/>
      <c r="H98" s="34"/>
      <c r="I98" s="34"/>
      <c r="J98" s="97">
        <f>J130</f>
        <v>0</v>
      </c>
      <c r="K98" s="34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128</v>
      </c>
    </row>
    <row r="99" s="9" customFormat="1" ht="24.96" customHeight="1">
      <c r="A99" s="9"/>
      <c r="B99" s="152"/>
      <c r="C99" s="9"/>
      <c r="D99" s="153" t="s">
        <v>129</v>
      </c>
      <c r="E99" s="154"/>
      <c r="F99" s="154"/>
      <c r="G99" s="154"/>
      <c r="H99" s="154"/>
      <c r="I99" s="154"/>
      <c r="J99" s="155">
        <f>J131</f>
        <v>0</v>
      </c>
      <c r="K99" s="9"/>
      <c r="L99" s="15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6"/>
      <c r="C100" s="10"/>
      <c r="D100" s="157" t="s">
        <v>133</v>
      </c>
      <c r="E100" s="158"/>
      <c r="F100" s="158"/>
      <c r="G100" s="158"/>
      <c r="H100" s="158"/>
      <c r="I100" s="158"/>
      <c r="J100" s="159">
        <f>J132</f>
        <v>0</v>
      </c>
      <c r="K100" s="10"/>
      <c r="L100" s="15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52"/>
      <c r="C101" s="9"/>
      <c r="D101" s="153" t="s">
        <v>1741</v>
      </c>
      <c r="E101" s="154"/>
      <c r="F101" s="154"/>
      <c r="G101" s="154"/>
      <c r="H101" s="154"/>
      <c r="I101" s="154"/>
      <c r="J101" s="155">
        <f>J134</f>
        <v>0</v>
      </c>
      <c r="K101" s="9"/>
      <c r="L101" s="152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52"/>
      <c r="C102" s="9"/>
      <c r="D102" s="153" t="s">
        <v>136</v>
      </c>
      <c r="E102" s="154"/>
      <c r="F102" s="154"/>
      <c r="G102" s="154"/>
      <c r="H102" s="154"/>
      <c r="I102" s="154"/>
      <c r="J102" s="155">
        <f>J140</f>
        <v>0</v>
      </c>
      <c r="K102" s="9"/>
      <c r="L102" s="15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56"/>
      <c r="C103" s="10"/>
      <c r="D103" s="157" t="s">
        <v>1742</v>
      </c>
      <c r="E103" s="158"/>
      <c r="F103" s="158"/>
      <c r="G103" s="158"/>
      <c r="H103" s="158"/>
      <c r="I103" s="158"/>
      <c r="J103" s="159">
        <f>J141</f>
        <v>0</v>
      </c>
      <c r="K103" s="10"/>
      <c r="L103" s="15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6"/>
      <c r="C104" s="10"/>
      <c r="D104" s="157" t="s">
        <v>1743</v>
      </c>
      <c r="E104" s="158"/>
      <c r="F104" s="158"/>
      <c r="G104" s="158"/>
      <c r="H104" s="158"/>
      <c r="I104" s="158"/>
      <c r="J104" s="159">
        <f>J160</f>
        <v>0</v>
      </c>
      <c r="K104" s="10"/>
      <c r="L104" s="15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6"/>
      <c r="C105" s="10"/>
      <c r="D105" s="157" t="s">
        <v>1744</v>
      </c>
      <c r="E105" s="158"/>
      <c r="F105" s="158"/>
      <c r="G105" s="158"/>
      <c r="H105" s="158"/>
      <c r="I105" s="158"/>
      <c r="J105" s="159">
        <f>J176</f>
        <v>0</v>
      </c>
      <c r="K105" s="10"/>
      <c r="L105" s="15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6"/>
      <c r="C106" s="10"/>
      <c r="D106" s="157" t="s">
        <v>1413</v>
      </c>
      <c r="E106" s="158"/>
      <c r="F106" s="158"/>
      <c r="G106" s="158"/>
      <c r="H106" s="158"/>
      <c r="I106" s="158"/>
      <c r="J106" s="159">
        <f>J180</f>
        <v>0</v>
      </c>
      <c r="K106" s="10"/>
      <c r="L106" s="15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52"/>
      <c r="C107" s="9"/>
      <c r="D107" s="153" t="s">
        <v>780</v>
      </c>
      <c r="E107" s="154"/>
      <c r="F107" s="154"/>
      <c r="G107" s="154"/>
      <c r="H107" s="154"/>
      <c r="I107" s="154"/>
      <c r="J107" s="155">
        <f>J195</f>
        <v>0</v>
      </c>
      <c r="K107" s="9"/>
      <c r="L107" s="152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52"/>
      <c r="C108" s="9"/>
      <c r="D108" s="153" t="s">
        <v>1745</v>
      </c>
      <c r="E108" s="154"/>
      <c r="F108" s="154"/>
      <c r="G108" s="154"/>
      <c r="H108" s="154"/>
      <c r="I108" s="154"/>
      <c r="J108" s="155">
        <f>J197</f>
        <v>0</v>
      </c>
      <c r="K108" s="9"/>
      <c r="L108" s="152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4"/>
      <c r="B109" s="35"/>
      <c r="C109" s="34"/>
      <c r="D109" s="34"/>
      <c r="E109" s="34"/>
      <c r="F109" s="34"/>
      <c r="G109" s="34"/>
      <c r="H109" s="34"/>
      <c r="I109" s="34"/>
      <c r="J109" s="34"/>
      <c r="K109" s="34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6.96" customHeight="1">
      <c r="A110" s="34"/>
      <c r="B110" s="61"/>
      <c r="C110" s="62"/>
      <c r="D110" s="62"/>
      <c r="E110" s="62"/>
      <c r="F110" s="62"/>
      <c r="G110" s="62"/>
      <c r="H110" s="62"/>
      <c r="I110" s="62"/>
      <c r="J110" s="62"/>
      <c r="K110" s="62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4" s="2" customFormat="1" ht="6.96" customHeight="1">
      <c r="A114" s="34"/>
      <c r="B114" s="63"/>
      <c r="C114" s="64"/>
      <c r="D114" s="64"/>
      <c r="E114" s="64"/>
      <c r="F114" s="64"/>
      <c r="G114" s="64"/>
      <c r="H114" s="64"/>
      <c r="I114" s="64"/>
      <c r="J114" s="64"/>
      <c r="K114" s="6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24.96" customHeight="1">
      <c r="A115" s="34"/>
      <c r="B115" s="35"/>
      <c r="C115" s="19" t="s">
        <v>150</v>
      </c>
      <c r="D115" s="34"/>
      <c r="E115" s="34"/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2" customHeight="1">
      <c r="A117" s="34"/>
      <c r="B117" s="35"/>
      <c r="C117" s="28" t="s">
        <v>15</v>
      </c>
      <c r="D117" s="34"/>
      <c r="E117" s="34"/>
      <c r="F117" s="34"/>
      <c r="G117" s="34"/>
      <c r="H117" s="34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6.5" customHeight="1">
      <c r="A118" s="34"/>
      <c r="B118" s="35"/>
      <c r="C118" s="34"/>
      <c r="D118" s="34"/>
      <c r="E118" s="130" t="str">
        <f>E7</f>
        <v>Komunitné centrum Svidník</v>
      </c>
      <c r="F118" s="28"/>
      <c r="G118" s="28"/>
      <c r="H118" s="28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1" customFormat="1" ht="12" customHeight="1">
      <c r="B119" s="18"/>
      <c r="C119" s="28" t="s">
        <v>120</v>
      </c>
      <c r="L119" s="18"/>
    </row>
    <row r="120" s="2" customFormat="1" ht="16.5" customHeight="1">
      <c r="A120" s="34"/>
      <c r="B120" s="35"/>
      <c r="C120" s="34"/>
      <c r="D120" s="34"/>
      <c r="E120" s="130" t="s">
        <v>121</v>
      </c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2" customHeight="1">
      <c r="A121" s="34"/>
      <c r="B121" s="35"/>
      <c r="C121" s="28" t="s">
        <v>122</v>
      </c>
      <c r="D121" s="34"/>
      <c r="E121" s="34"/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6.5" customHeight="1">
      <c r="A122" s="34"/>
      <c r="B122" s="35"/>
      <c r="C122" s="34"/>
      <c r="D122" s="34"/>
      <c r="E122" s="68" t="str">
        <f>E11</f>
        <v>05 - UK - Kotolňa</v>
      </c>
      <c r="F122" s="34"/>
      <c r="G122" s="34"/>
      <c r="H122" s="34"/>
      <c r="I122" s="34"/>
      <c r="J122" s="34"/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6.96" customHeight="1">
      <c r="A123" s="34"/>
      <c r="B123" s="35"/>
      <c r="C123" s="34"/>
      <c r="D123" s="34"/>
      <c r="E123" s="34"/>
      <c r="F123" s="34"/>
      <c r="G123" s="34"/>
      <c r="H123" s="34"/>
      <c r="I123" s="34"/>
      <c r="J123" s="34"/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2" customHeight="1">
      <c r="A124" s="34"/>
      <c r="B124" s="35"/>
      <c r="C124" s="28" t="s">
        <v>19</v>
      </c>
      <c r="D124" s="34"/>
      <c r="E124" s="34"/>
      <c r="F124" s="23" t="str">
        <f>F14</f>
        <v xml:space="preserve"> </v>
      </c>
      <c r="G124" s="34"/>
      <c r="H124" s="34"/>
      <c r="I124" s="28" t="s">
        <v>21</v>
      </c>
      <c r="J124" s="70" t="str">
        <f>IF(J14="","",J14)</f>
        <v>12. 1. 2023</v>
      </c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6.96" customHeight="1">
      <c r="A125" s="34"/>
      <c r="B125" s="35"/>
      <c r="C125" s="34"/>
      <c r="D125" s="34"/>
      <c r="E125" s="34"/>
      <c r="F125" s="34"/>
      <c r="G125" s="34"/>
      <c r="H125" s="34"/>
      <c r="I125" s="34"/>
      <c r="J125" s="34"/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5.15" customHeight="1">
      <c r="A126" s="34"/>
      <c r="B126" s="35"/>
      <c r="C126" s="28" t="s">
        <v>23</v>
      </c>
      <c r="D126" s="34"/>
      <c r="E126" s="34"/>
      <c r="F126" s="23" t="str">
        <f>E17</f>
        <v>Mesto Svidník</v>
      </c>
      <c r="G126" s="34"/>
      <c r="H126" s="34"/>
      <c r="I126" s="28" t="s">
        <v>29</v>
      </c>
      <c r="J126" s="32" t="str">
        <f>E23</f>
        <v>Ing. Jozef Špirko</v>
      </c>
      <c r="K126" s="34"/>
      <c r="L126" s="56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15.15" customHeight="1">
      <c r="A127" s="34"/>
      <c r="B127" s="35"/>
      <c r="C127" s="28" t="s">
        <v>27</v>
      </c>
      <c r="D127" s="34"/>
      <c r="E127" s="34"/>
      <c r="F127" s="23" t="str">
        <f>IF(E20="","",E20)</f>
        <v>Vyplň údaj</v>
      </c>
      <c r="G127" s="34"/>
      <c r="H127" s="34"/>
      <c r="I127" s="28" t="s">
        <v>32</v>
      </c>
      <c r="J127" s="32" t="str">
        <f>E26</f>
        <v xml:space="preserve"> </v>
      </c>
      <c r="K127" s="34"/>
      <c r="L127" s="56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2" customFormat="1" ht="10.32" customHeight="1">
      <c r="A128" s="34"/>
      <c r="B128" s="35"/>
      <c r="C128" s="34"/>
      <c r="D128" s="34"/>
      <c r="E128" s="34"/>
      <c r="F128" s="34"/>
      <c r="G128" s="34"/>
      <c r="H128" s="34"/>
      <c r="I128" s="34"/>
      <c r="J128" s="34"/>
      <c r="K128" s="34"/>
      <c r="L128" s="56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="11" customFormat="1" ht="29.28" customHeight="1">
      <c r="A129" s="160"/>
      <c r="B129" s="161"/>
      <c r="C129" s="162" t="s">
        <v>151</v>
      </c>
      <c r="D129" s="163" t="s">
        <v>59</v>
      </c>
      <c r="E129" s="163" t="s">
        <v>55</v>
      </c>
      <c r="F129" s="163" t="s">
        <v>56</v>
      </c>
      <c r="G129" s="163" t="s">
        <v>152</v>
      </c>
      <c r="H129" s="163" t="s">
        <v>153</v>
      </c>
      <c r="I129" s="163" t="s">
        <v>154</v>
      </c>
      <c r="J129" s="164" t="s">
        <v>126</v>
      </c>
      <c r="K129" s="165" t="s">
        <v>155</v>
      </c>
      <c r="L129" s="166"/>
      <c r="M129" s="87" t="s">
        <v>1</v>
      </c>
      <c r="N129" s="88" t="s">
        <v>38</v>
      </c>
      <c r="O129" s="88" t="s">
        <v>156</v>
      </c>
      <c r="P129" s="88" t="s">
        <v>157</v>
      </c>
      <c r="Q129" s="88" t="s">
        <v>158</v>
      </c>
      <c r="R129" s="88" t="s">
        <v>159</v>
      </c>
      <c r="S129" s="88" t="s">
        <v>160</v>
      </c>
      <c r="T129" s="89" t="s">
        <v>161</v>
      </c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</row>
    <row r="130" s="2" customFormat="1" ht="22.8" customHeight="1">
      <c r="A130" s="34"/>
      <c r="B130" s="35"/>
      <c r="C130" s="94" t="s">
        <v>127</v>
      </c>
      <c r="D130" s="34"/>
      <c r="E130" s="34"/>
      <c r="F130" s="34"/>
      <c r="G130" s="34"/>
      <c r="H130" s="34"/>
      <c r="I130" s="34"/>
      <c r="J130" s="167">
        <f>BK130</f>
        <v>0</v>
      </c>
      <c r="K130" s="34"/>
      <c r="L130" s="35"/>
      <c r="M130" s="90"/>
      <c r="N130" s="74"/>
      <c r="O130" s="91"/>
      <c r="P130" s="168">
        <f>P131+P134+P140+P195+P197</f>
        <v>0</v>
      </c>
      <c r="Q130" s="91"/>
      <c r="R130" s="168">
        <f>R131+R134+R140+R195+R197</f>
        <v>0</v>
      </c>
      <c r="S130" s="91"/>
      <c r="T130" s="169">
        <f>T131+T134+T140+T195+T197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5" t="s">
        <v>73</v>
      </c>
      <c r="AU130" s="15" t="s">
        <v>128</v>
      </c>
      <c r="BK130" s="170">
        <f>BK131+BK134+BK140+BK195+BK197</f>
        <v>0</v>
      </c>
    </row>
    <row r="131" s="12" customFormat="1" ht="25.92" customHeight="1">
      <c r="A131" s="12"/>
      <c r="B131" s="171"/>
      <c r="C131" s="12"/>
      <c r="D131" s="172" t="s">
        <v>73</v>
      </c>
      <c r="E131" s="173" t="s">
        <v>162</v>
      </c>
      <c r="F131" s="173" t="s">
        <v>163</v>
      </c>
      <c r="G131" s="12"/>
      <c r="H131" s="12"/>
      <c r="I131" s="174"/>
      <c r="J131" s="175">
        <f>BK131</f>
        <v>0</v>
      </c>
      <c r="K131" s="12"/>
      <c r="L131" s="171"/>
      <c r="M131" s="176"/>
      <c r="N131" s="177"/>
      <c r="O131" s="177"/>
      <c r="P131" s="178">
        <f>P132</f>
        <v>0</v>
      </c>
      <c r="Q131" s="177"/>
      <c r="R131" s="178">
        <f>R132</f>
        <v>0</v>
      </c>
      <c r="S131" s="177"/>
      <c r="T131" s="179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72" t="s">
        <v>81</v>
      </c>
      <c r="AT131" s="180" t="s">
        <v>73</v>
      </c>
      <c r="AU131" s="180" t="s">
        <v>74</v>
      </c>
      <c r="AY131" s="172" t="s">
        <v>164</v>
      </c>
      <c r="BK131" s="181">
        <f>BK132</f>
        <v>0</v>
      </c>
    </row>
    <row r="132" s="12" customFormat="1" ht="22.8" customHeight="1">
      <c r="A132" s="12"/>
      <c r="B132" s="171"/>
      <c r="C132" s="12"/>
      <c r="D132" s="172" t="s">
        <v>73</v>
      </c>
      <c r="E132" s="182" t="s">
        <v>186</v>
      </c>
      <c r="F132" s="182" t="s">
        <v>243</v>
      </c>
      <c r="G132" s="12"/>
      <c r="H132" s="12"/>
      <c r="I132" s="174"/>
      <c r="J132" s="183">
        <f>BK132</f>
        <v>0</v>
      </c>
      <c r="K132" s="12"/>
      <c r="L132" s="171"/>
      <c r="M132" s="176"/>
      <c r="N132" s="177"/>
      <c r="O132" s="177"/>
      <c r="P132" s="178">
        <f>P133</f>
        <v>0</v>
      </c>
      <c r="Q132" s="177"/>
      <c r="R132" s="178">
        <f>R133</f>
        <v>0</v>
      </c>
      <c r="S132" s="177"/>
      <c r="T132" s="179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72" t="s">
        <v>81</v>
      </c>
      <c r="AT132" s="180" t="s">
        <v>73</v>
      </c>
      <c r="AU132" s="180" t="s">
        <v>81</v>
      </c>
      <c r="AY132" s="172" t="s">
        <v>164</v>
      </c>
      <c r="BK132" s="181">
        <f>BK133</f>
        <v>0</v>
      </c>
    </row>
    <row r="133" s="2" customFormat="1" ht="16.5" customHeight="1">
      <c r="A133" s="34"/>
      <c r="B133" s="184"/>
      <c r="C133" s="185" t="s">
        <v>788</v>
      </c>
      <c r="D133" s="185" t="s">
        <v>166</v>
      </c>
      <c r="E133" s="186" t="s">
        <v>1746</v>
      </c>
      <c r="F133" s="187" t="s">
        <v>1747</v>
      </c>
      <c r="G133" s="188" t="s">
        <v>1</v>
      </c>
      <c r="H133" s="189">
        <v>2</v>
      </c>
      <c r="I133" s="190"/>
      <c r="J133" s="191">
        <f>ROUND(I133*H133,2)</f>
        <v>0</v>
      </c>
      <c r="K133" s="192"/>
      <c r="L133" s="35"/>
      <c r="M133" s="193" t="s">
        <v>1</v>
      </c>
      <c r="N133" s="194" t="s">
        <v>40</v>
      </c>
      <c r="O133" s="78"/>
      <c r="P133" s="195">
        <f>O133*H133</f>
        <v>0</v>
      </c>
      <c r="Q133" s="195">
        <v>0</v>
      </c>
      <c r="R133" s="195">
        <f>Q133*H133</f>
        <v>0</v>
      </c>
      <c r="S133" s="195">
        <v>0</v>
      </c>
      <c r="T133" s="19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7" t="s">
        <v>170</v>
      </c>
      <c r="AT133" s="197" t="s">
        <v>166</v>
      </c>
      <c r="AU133" s="197" t="s">
        <v>87</v>
      </c>
      <c r="AY133" s="15" t="s">
        <v>164</v>
      </c>
      <c r="BE133" s="198">
        <f>IF(N133="základná",J133,0)</f>
        <v>0</v>
      </c>
      <c r="BF133" s="198">
        <f>IF(N133="znížená",J133,0)</f>
        <v>0</v>
      </c>
      <c r="BG133" s="198">
        <f>IF(N133="zákl. prenesená",J133,0)</f>
        <v>0</v>
      </c>
      <c r="BH133" s="198">
        <f>IF(N133="zníž. prenesená",J133,0)</f>
        <v>0</v>
      </c>
      <c r="BI133" s="198">
        <f>IF(N133="nulová",J133,0)</f>
        <v>0</v>
      </c>
      <c r="BJ133" s="15" t="s">
        <v>87</v>
      </c>
      <c r="BK133" s="198">
        <f>ROUND(I133*H133,2)</f>
        <v>0</v>
      </c>
      <c r="BL133" s="15" t="s">
        <v>170</v>
      </c>
      <c r="BM133" s="197" t="s">
        <v>1748</v>
      </c>
    </row>
    <row r="134" s="12" customFormat="1" ht="25.92" customHeight="1">
      <c r="A134" s="12"/>
      <c r="B134" s="171"/>
      <c r="C134" s="12"/>
      <c r="D134" s="172" t="s">
        <v>73</v>
      </c>
      <c r="E134" s="173" t="s">
        <v>354</v>
      </c>
      <c r="F134" s="173" t="s">
        <v>355</v>
      </c>
      <c r="G134" s="12"/>
      <c r="H134" s="12"/>
      <c r="I134" s="174"/>
      <c r="J134" s="175">
        <f>BK134</f>
        <v>0</v>
      </c>
      <c r="K134" s="12"/>
      <c r="L134" s="171"/>
      <c r="M134" s="176"/>
      <c r="N134" s="177"/>
      <c r="O134" s="177"/>
      <c r="P134" s="178">
        <f>SUM(P135:P139)</f>
        <v>0</v>
      </c>
      <c r="Q134" s="177"/>
      <c r="R134" s="178">
        <f>SUM(R135:R139)</f>
        <v>0</v>
      </c>
      <c r="S134" s="177"/>
      <c r="T134" s="179">
        <f>SUM(T135:T139)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72" t="s">
        <v>87</v>
      </c>
      <c r="AT134" s="180" t="s">
        <v>73</v>
      </c>
      <c r="AU134" s="180" t="s">
        <v>74</v>
      </c>
      <c r="AY134" s="172" t="s">
        <v>164</v>
      </c>
      <c r="BK134" s="181">
        <f>SUM(BK135:BK139)</f>
        <v>0</v>
      </c>
    </row>
    <row r="135" s="2" customFormat="1" ht="21.75" customHeight="1">
      <c r="A135" s="34"/>
      <c r="B135" s="184"/>
      <c r="C135" s="185" t="s">
        <v>1719</v>
      </c>
      <c r="D135" s="185" t="s">
        <v>166</v>
      </c>
      <c r="E135" s="186" t="s">
        <v>1749</v>
      </c>
      <c r="F135" s="187" t="s">
        <v>1750</v>
      </c>
      <c r="G135" s="188" t="s">
        <v>298</v>
      </c>
      <c r="H135" s="189">
        <v>10</v>
      </c>
      <c r="I135" s="190"/>
      <c r="J135" s="191">
        <f>ROUND(I135*H135,2)</f>
        <v>0</v>
      </c>
      <c r="K135" s="192"/>
      <c r="L135" s="35"/>
      <c r="M135" s="193" t="s">
        <v>1</v>
      </c>
      <c r="N135" s="194" t="s">
        <v>40</v>
      </c>
      <c r="O135" s="78"/>
      <c r="P135" s="195">
        <f>O135*H135</f>
        <v>0</v>
      </c>
      <c r="Q135" s="195">
        <v>0</v>
      </c>
      <c r="R135" s="195">
        <f>Q135*H135</f>
        <v>0</v>
      </c>
      <c r="S135" s="195">
        <v>0</v>
      </c>
      <c r="T135" s="19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7" t="s">
        <v>359</v>
      </c>
      <c r="AT135" s="197" t="s">
        <v>166</v>
      </c>
      <c r="AU135" s="197" t="s">
        <v>81</v>
      </c>
      <c r="AY135" s="15" t="s">
        <v>164</v>
      </c>
      <c r="BE135" s="198">
        <f>IF(N135="základná",J135,0)</f>
        <v>0</v>
      </c>
      <c r="BF135" s="198">
        <f>IF(N135="znížená",J135,0)</f>
        <v>0</v>
      </c>
      <c r="BG135" s="198">
        <f>IF(N135="zákl. prenesená",J135,0)</f>
        <v>0</v>
      </c>
      <c r="BH135" s="198">
        <f>IF(N135="zníž. prenesená",J135,0)</f>
        <v>0</v>
      </c>
      <c r="BI135" s="198">
        <f>IF(N135="nulová",J135,0)</f>
        <v>0</v>
      </c>
      <c r="BJ135" s="15" t="s">
        <v>87</v>
      </c>
      <c r="BK135" s="198">
        <f>ROUND(I135*H135,2)</f>
        <v>0</v>
      </c>
      <c r="BL135" s="15" t="s">
        <v>359</v>
      </c>
      <c r="BM135" s="197" t="s">
        <v>1751</v>
      </c>
    </row>
    <row r="136" s="2" customFormat="1" ht="33" customHeight="1">
      <c r="A136" s="34"/>
      <c r="B136" s="184"/>
      <c r="C136" s="199" t="s">
        <v>1575</v>
      </c>
      <c r="D136" s="199" t="s">
        <v>199</v>
      </c>
      <c r="E136" s="200" t="s">
        <v>1752</v>
      </c>
      <c r="F136" s="201" t="s">
        <v>1753</v>
      </c>
      <c r="G136" s="202" t="s">
        <v>298</v>
      </c>
      <c r="H136" s="203">
        <v>10</v>
      </c>
      <c r="I136" s="204"/>
      <c r="J136" s="205">
        <f>ROUND(I136*H136,2)</f>
        <v>0</v>
      </c>
      <c r="K136" s="206"/>
      <c r="L136" s="207"/>
      <c r="M136" s="208" t="s">
        <v>1</v>
      </c>
      <c r="N136" s="209" t="s">
        <v>40</v>
      </c>
      <c r="O136" s="78"/>
      <c r="P136" s="195">
        <f>O136*H136</f>
        <v>0</v>
      </c>
      <c r="Q136" s="195">
        <v>0</v>
      </c>
      <c r="R136" s="195">
        <f>Q136*H136</f>
        <v>0</v>
      </c>
      <c r="S136" s="195">
        <v>0</v>
      </c>
      <c r="T136" s="19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7" t="s">
        <v>291</v>
      </c>
      <c r="AT136" s="197" t="s">
        <v>199</v>
      </c>
      <c r="AU136" s="197" t="s">
        <v>81</v>
      </c>
      <c r="AY136" s="15" t="s">
        <v>164</v>
      </c>
      <c r="BE136" s="198">
        <f>IF(N136="základná",J136,0)</f>
        <v>0</v>
      </c>
      <c r="BF136" s="198">
        <f>IF(N136="znížená",J136,0)</f>
        <v>0</v>
      </c>
      <c r="BG136" s="198">
        <f>IF(N136="zákl. prenesená",J136,0)</f>
        <v>0</v>
      </c>
      <c r="BH136" s="198">
        <f>IF(N136="zníž. prenesená",J136,0)</f>
        <v>0</v>
      </c>
      <c r="BI136" s="198">
        <f>IF(N136="nulová",J136,0)</f>
        <v>0</v>
      </c>
      <c r="BJ136" s="15" t="s">
        <v>87</v>
      </c>
      <c r="BK136" s="198">
        <f>ROUND(I136*H136,2)</f>
        <v>0</v>
      </c>
      <c r="BL136" s="15" t="s">
        <v>359</v>
      </c>
      <c r="BM136" s="197" t="s">
        <v>1754</v>
      </c>
    </row>
    <row r="137" s="2" customFormat="1" ht="24.15" customHeight="1">
      <c r="A137" s="34"/>
      <c r="B137" s="184"/>
      <c r="C137" s="185" t="s">
        <v>1755</v>
      </c>
      <c r="D137" s="185" t="s">
        <v>166</v>
      </c>
      <c r="E137" s="186" t="s">
        <v>1756</v>
      </c>
      <c r="F137" s="187" t="s">
        <v>809</v>
      </c>
      <c r="G137" s="188" t="s">
        <v>428</v>
      </c>
      <c r="H137" s="210"/>
      <c r="I137" s="190"/>
      <c r="J137" s="191">
        <f>ROUND(I137*H137,2)</f>
        <v>0</v>
      </c>
      <c r="K137" s="192"/>
      <c r="L137" s="35"/>
      <c r="M137" s="193" t="s">
        <v>1</v>
      </c>
      <c r="N137" s="194" t="s">
        <v>40</v>
      </c>
      <c r="O137" s="78"/>
      <c r="P137" s="195">
        <f>O137*H137</f>
        <v>0</v>
      </c>
      <c r="Q137" s="195">
        <v>0</v>
      </c>
      <c r="R137" s="195">
        <f>Q137*H137</f>
        <v>0</v>
      </c>
      <c r="S137" s="195">
        <v>0</v>
      </c>
      <c r="T137" s="19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7" t="s">
        <v>359</v>
      </c>
      <c r="AT137" s="197" t="s">
        <v>166</v>
      </c>
      <c r="AU137" s="197" t="s">
        <v>81</v>
      </c>
      <c r="AY137" s="15" t="s">
        <v>164</v>
      </c>
      <c r="BE137" s="198">
        <f>IF(N137="základná",J137,0)</f>
        <v>0</v>
      </c>
      <c r="BF137" s="198">
        <f>IF(N137="znížená",J137,0)</f>
        <v>0</v>
      </c>
      <c r="BG137" s="198">
        <f>IF(N137="zákl. prenesená",J137,0)</f>
        <v>0</v>
      </c>
      <c r="BH137" s="198">
        <f>IF(N137="zníž. prenesená",J137,0)</f>
        <v>0</v>
      </c>
      <c r="BI137" s="198">
        <f>IF(N137="nulová",J137,0)</f>
        <v>0</v>
      </c>
      <c r="BJ137" s="15" t="s">
        <v>87</v>
      </c>
      <c r="BK137" s="198">
        <f>ROUND(I137*H137,2)</f>
        <v>0</v>
      </c>
      <c r="BL137" s="15" t="s">
        <v>359</v>
      </c>
      <c r="BM137" s="197" t="s">
        <v>1757</v>
      </c>
    </row>
    <row r="138" s="2" customFormat="1" ht="24.15" customHeight="1">
      <c r="A138" s="34"/>
      <c r="B138" s="184"/>
      <c r="C138" s="185" t="s">
        <v>1758</v>
      </c>
      <c r="D138" s="185" t="s">
        <v>166</v>
      </c>
      <c r="E138" s="186" t="s">
        <v>1435</v>
      </c>
      <c r="F138" s="187" t="s">
        <v>1436</v>
      </c>
      <c r="G138" s="188" t="s">
        <v>428</v>
      </c>
      <c r="H138" s="210"/>
      <c r="I138" s="190"/>
      <c r="J138" s="191">
        <f>ROUND(I138*H138,2)</f>
        <v>0</v>
      </c>
      <c r="K138" s="192"/>
      <c r="L138" s="35"/>
      <c r="M138" s="193" t="s">
        <v>1</v>
      </c>
      <c r="N138" s="194" t="s">
        <v>40</v>
      </c>
      <c r="O138" s="78"/>
      <c r="P138" s="195">
        <f>O138*H138</f>
        <v>0</v>
      </c>
      <c r="Q138" s="195">
        <v>0</v>
      </c>
      <c r="R138" s="195">
        <f>Q138*H138</f>
        <v>0</v>
      </c>
      <c r="S138" s="195">
        <v>0</v>
      </c>
      <c r="T138" s="19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7" t="s">
        <v>359</v>
      </c>
      <c r="AT138" s="197" t="s">
        <v>166</v>
      </c>
      <c r="AU138" s="197" t="s">
        <v>81</v>
      </c>
      <c r="AY138" s="15" t="s">
        <v>164</v>
      </c>
      <c r="BE138" s="198">
        <f>IF(N138="základná",J138,0)</f>
        <v>0</v>
      </c>
      <c r="BF138" s="198">
        <f>IF(N138="znížená",J138,0)</f>
        <v>0</v>
      </c>
      <c r="BG138" s="198">
        <f>IF(N138="zákl. prenesená",J138,0)</f>
        <v>0</v>
      </c>
      <c r="BH138" s="198">
        <f>IF(N138="zníž. prenesená",J138,0)</f>
        <v>0</v>
      </c>
      <c r="BI138" s="198">
        <f>IF(N138="nulová",J138,0)</f>
        <v>0</v>
      </c>
      <c r="BJ138" s="15" t="s">
        <v>87</v>
      </c>
      <c r="BK138" s="198">
        <f>ROUND(I138*H138,2)</f>
        <v>0</v>
      </c>
      <c r="BL138" s="15" t="s">
        <v>359</v>
      </c>
      <c r="BM138" s="197" t="s">
        <v>1759</v>
      </c>
    </row>
    <row r="139" s="2" customFormat="1" ht="24.15" customHeight="1">
      <c r="A139" s="34"/>
      <c r="B139" s="184"/>
      <c r="C139" s="185" t="s">
        <v>1760</v>
      </c>
      <c r="D139" s="185" t="s">
        <v>166</v>
      </c>
      <c r="E139" s="186" t="s">
        <v>1439</v>
      </c>
      <c r="F139" s="187" t="s">
        <v>1440</v>
      </c>
      <c r="G139" s="188" t="s">
        <v>428</v>
      </c>
      <c r="H139" s="210"/>
      <c r="I139" s="190"/>
      <c r="J139" s="191">
        <f>ROUND(I139*H139,2)</f>
        <v>0</v>
      </c>
      <c r="K139" s="192"/>
      <c r="L139" s="35"/>
      <c r="M139" s="193" t="s">
        <v>1</v>
      </c>
      <c r="N139" s="194" t="s">
        <v>40</v>
      </c>
      <c r="O139" s="78"/>
      <c r="P139" s="195">
        <f>O139*H139</f>
        <v>0</v>
      </c>
      <c r="Q139" s="195">
        <v>0</v>
      </c>
      <c r="R139" s="195">
        <f>Q139*H139</f>
        <v>0</v>
      </c>
      <c r="S139" s="195">
        <v>0</v>
      </c>
      <c r="T139" s="19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359</v>
      </c>
      <c r="AT139" s="197" t="s">
        <v>166</v>
      </c>
      <c r="AU139" s="197" t="s">
        <v>81</v>
      </c>
      <c r="AY139" s="15" t="s">
        <v>164</v>
      </c>
      <c r="BE139" s="198">
        <f>IF(N139="základná",J139,0)</f>
        <v>0</v>
      </c>
      <c r="BF139" s="198">
        <f>IF(N139="znížená",J139,0)</f>
        <v>0</v>
      </c>
      <c r="BG139" s="198">
        <f>IF(N139="zákl. prenesená",J139,0)</f>
        <v>0</v>
      </c>
      <c r="BH139" s="198">
        <f>IF(N139="zníž. prenesená",J139,0)</f>
        <v>0</v>
      </c>
      <c r="BI139" s="198">
        <f>IF(N139="nulová",J139,0)</f>
        <v>0</v>
      </c>
      <c r="BJ139" s="15" t="s">
        <v>87</v>
      </c>
      <c r="BK139" s="198">
        <f>ROUND(I139*H139,2)</f>
        <v>0</v>
      </c>
      <c r="BL139" s="15" t="s">
        <v>359</v>
      </c>
      <c r="BM139" s="197" t="s">
        <v>1761</v>
      </c>
    </row>
    <row r="140" s="12" customFormat="1" ht="25.92" customHeight="1">
      <c r="A140" s="12"/>
      <c r="B140" s="171"/>
      <c r="C140" s="12"/>
      <c r="D140" s="172" t="s">
        <v>73</v>
      </c>
      <c r="E140" s="173" t="s">
        <v>352</v>
      </c>
      <c r="F140" s="173" t="s">
        <v>353</v>
      </c>
      <c r="G140" s="12"/>
      <c r="H140" s="12"/>
      <c r="I140" s="174"/>
      <c r="J140" s="175">
        <f>BK140</f>
        <v>0</v>
      </c>
      <c r="K140" s="12"/>
      <c r="L140" s="171"/>
      <c r="M140" s="176"/>
      <c r="N140" s="177"/>
      <c r="O140" s="177"/>
      <c r="P140" s="178">
        <f>P141+P160+P176+P180</f>
        <v>0</v>
      </c>
      <c r="Q140" s="177"/>
      <c r="R140" s="178">
        <f>R141+R160+R176+R180</f>
        <v>0</v>
      </c>
      <c r="S140" s="177"/>
      <c r="T140" s="179">
        <f>T141+T160+T176+T180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72" t="s">
        <v>87</v>
      </c>
      <c r="AT140" s="180" t="s">
        <v>73</v>
      </c>
      <c r="AU140" s="180" t="s">
        <v>74</v>
      </c>
      <c r="AY140" s="172" t="s">
        <v>164</v>
      </c>
      <c r="BK140" s="181">
        <f>BK141+BK160+BK176+BK180</f>
        <v>0</v>
      </c>
    </row>
    <row r="141" s="12" customFormat="1" ht="22.8" customHeight="1">
      <c r="A141" s="12"/>
      <c r="B141" s="171"/>
      <c r="C141" s="12"/>
      <c r="D141" s="172" t="s">
        <v>73</v>
      </c>
      <c r="E141" s="182" t="s">
        <v>1762</v>
      </c>
      <c r="F141" s="182" t="s">
        <v>1763</v>
      </c>
      <c r="G141" s="12"/>
      <c r="H141" s="12"/>
      <c r="I141" s="174"/>
      <c r="J141" s="183">
        <f>BK141</f>
        <v>0</v>
      </c>
      <c r="K141" s="12"/>
      <c r="L141" s="171"/>
      <c r="M141" s="176"/>
      <c r="N141" s="177"/>
      <c r="O141" s="177"/>
      <c r="P141" s="178">
        <f>SUM(P142:P159)</f>
        <v>0</v>
      </c>
      <c r="Q141" s="177"/>
      <c r="R141" s="178">
        <f>SUM(R142:R159)</f>
        <v>0</v>
      </c>
      <c r="S141" s="177"/>
      <c r="T141" s="179">
        <f>SUM(T142:T159)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72" t="s">
        <v>87</v>
      </c>
      <c r="AT141" s="180" t="s">
        <v>73</v>
      </c>
      <c r="AU141" s="180" t="s">
        <v>81</v>
      </c>
      <c r="AY141" s="172" t="s">
        <v>164</v>
      </c>
      <c r="BK141" s="181">
        <f>SUM(BK142:BK159)</f>
        <v>0</v>
      </c>
    </row>
    <row r="142" s="2" customFormat="1" ht="16.5" customHeight="1">
      <c r="A142" s="34"/>
      <c r="B142" s="184"/>
      <c r="C142" s="185" t="s">
        <v>498</v>
      </c>
      <c r="D142" s="185" t="s">
        <v>166</v>
      </c>
      <c r="E142" s="186" t="s">
        <v>1764</v>
      </c>
      <c r="F142" s="187" t="s">
        <v>1765</v>
      </c>
      <c r="G142" s="188" t="s">
        <v>307</v>
      </c>
      <c r="H142" s="189">
        <v>1</v>
      </c>
      <c r="I142" s="190"/>
      <c r="J142" s="191">
        <f>ROUND(I142*H142,2)</f>
        <v>0</v>
      </c>
      <c r="K142" s="192"/>
      <c r="L142" s="35"/>
      <c r="M142" s="193" t="s">
        <v>1</v>
      </c>
      <c r="N142" s="194" t="s">
        <v>40</v>
      </c>
      <c r="O142" s="78"/>
      <c r="P142" s="195">
        <f>O142*H142</f>
        <v>0</v>
      </c>
      <c r="Q142" s="195">
        <v>0</v>
      </c>
      <c r="R142" s="195">
        <f>Q142*H142</f>
        <v>0</v>
      </c>
      <c r="S142" s="195">
        <v>0</v>
      </c>
      <c r="T142" s="19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7" t="s">
        <v>359</v>
      </c>
      <c r="AT142" s="197" t="s">
        <v>166</v>
      </c>
      <c r="AU142" s="197" t="s">
        <v>87</v>
      </c>
      <c r="AY142" s="15" t="s">
        <v>164</v>
      </c>
      <c r="BE142" s="198">
        <f>IF(N142="základná",J142,0)</f>
        <v>0</v>
      </c>
      <c r="BF142" s="198">
        <f>IF(N142="znížená",J142,0)</f>
        <v>0</v>
      </c>
      <c r="BG142" s="198">
        <f>IF(N142="zákl. prenesená",J142,0)</f>
        <v>0</v>
      </c>
      <c r="BH142" s="198">
        <f>IF(N142="zníž. prenesená",J142,0)</f>
        <v>0</v>
      </c>
      <c r="BI142" s="198">
        <f>IF(N142="nulová",J142,0)</f>
        <v>0</v>
      </c>
      <c r="BJ142" s="15" t="s">
        <v>87</v>
      </c>
      <c r="BK142" s="198">
        <f>ROUND(I142*H142,2)</f>
        <v>0</v>
      </c>
      <c r="BL142" s="15" t="s">
        <v>359</v>
      </c>
      <c r="BM142" s="197" t="s">
        <v>1766</v>
      </c>
    </row>
    <row r="143" s="2" customFormat="1" ht="37.8" customHeight="1">
      <c r="A143" s="34"/>
      <c r="B143" s="184"/>
      <c r="C143" s="199" t="s">
        <v>1518</v>
      </c>
      <c r="D143" s="199" t="s">
        <v>199</v>
      </c>
      <c r="E143" s="200" t="s">
        <v>1767</v>
      </c>
      <c r="F143" s="201" t="s">
        <v>1768</v>
      </c>
      <c r="G143" s="202" t="s">
        <v>307</v>
      </c>
      <c r="H143" s="203">
        <v>1</v>
      </c>
      <c r="I143" s="204"/>
      <c r="J143" s="205">
        <f>ROUND(I143*H143,2)</f>
        <v>0</v>
      </c>
      <c r="K143" s="206"/>
      <c r="L143" s="207"/>
      <c r="M143" s="208" t="s">
        <v>1</v>
      </c>
      <c r="N143" s="209" t="s">
        <v>40</v>
      </c>
      <c r="O143" s="78"/>
      <c r="P143" s="195">
        <f>O143*H143</f>
        <v>0</v>
      </c>
      <c r="Q143" s="195">
        <v>0</v>
      </c>
      <c r="R143" s="195">
        <f>Q143*H143</f>
        <v>0</v>
      </c>
      <c r="S143" s="195">
        <v>0</v>
      </c>
      <c r="T143" s="19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7" t="s">
        <v>291</v>
      </c>
      <c r="AT143" s="197" t="s">
        <v>199</v>
      </c>
      <c r="AU143" s="197" t="s">
        <v>87</v>
      </c>
      <c r="AY143" s="15" t="s">
        <v>164</v>
      </c>
      <c r="BE143" s="198">
        <f>IF(N143="základná",J143,0)</f>
        <v>0</v>
      </c>
      <c r="BF143" s="198">
        <f>IF(N143="znížená",J143,0)</f>
        <v>0</v>
      </c>
      <c r="BG143" s="198">
        <f>IF(N143="zákl. prenesená",J143,0)</f>
        <v>0</v>
      </c>
      <c r="BH143" s="198">
        <f>IF(N143="zníž. prenesená",J143,0)</f>
        <v>0</v>
      </c>
      <c r="BI143" s="198">
        <f>IF(N143="nulová",J143,0)</f>
        <v>0</v>
      </c>
      <c r="BJ143" s="15" t="s">
        <v>87</v>
      </c>
      <c r="BK143" s="198">
        <f>ROUND(I143*H143,2)</f>
        <v>0</v>
      </c>
      <c r="BL143" s="15" t="s">
        <v>359</v>
      </c>
      <c r="BM143" s="197" t="s">
        <v>1769</v>
      </c>
    </row>
    <row r="144" s="2" customFormat="1" ht="16.5" customHeight="1">
      <c r="A144" s="34"/>
      <c r="B144" s="184"/>
      <c r="C144" s="199" t="s">
        <v>1538</v>
      </c>
      <c r="D144" s="199" t="s">
        <v>199</v>
      </c>
      <c r="E144" s="200" t="s">
        <v>1770</v>
      </c>
      <c r="F144" s="201" t="s">
        <v>1771</v>
      </c>
      <c r="G144" s="202" t="s">
        <v>307</v>
      </c>
      <c r="H144" s="203">
        <v>1</v>
      </c>
      <c r="I144" s="204"/>
      <c r="J144" s="205">
        <f>ROUND(I144*H144,2)</f>
        <v>0</v>
      </c>
      <c r="K144" s="206"/>
      <c r="L144" s="207"/>
      <c r="M144" s="208" t="s">
        <v>1</v>
      </c>
      <c r="N144" s="209" t="s">
        <v>40</v>
      </c>
      <c r="O144" s="78"/>
      <c r="P144" s="195">
        <f>O144*H144</f>
        <v>0</v>
      </c>
      <c r="Q144" s="195">
        <v>0</v>
      </c>
      <c r="R144" s="195">
        <f>Q144*H144</f>
        <v>0</v>
      </c>
      <c r="S144" s="195">
        <v>0</v>
      </c>
      <c r="T144" s="196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7" t="s">
        <v>291</v>
      </c>
      <c r="AT144" s="197" t="s">
        <v>199</v>
      </c>
      <c r="AU144" s="197" t="s">
        <v>87</v>
      </c>
      <c r="AY144" s="15" t="s">
        <v>164</v>
      </c>
      <c r="BE144" s="198">
        <f>IF(N144="základná",J144,0)</f>
        <v>0</v>
      </c>
      <c r="BF144" s="198">
        <f>IF(N144="znížená",J144,0)</f>
        <v>0</v>
      </c>
      <c r="BG144" s="198">
        <f>IF(N144="zákl. prenesená",J144,0)</f>
        <v>0</v>
      </c>
      <c r="BH144" s="198">
        <f>IF(N144="zníž. prenesená",J144,0)</f>
        <v>0</v>
      </c>
      <c r="BI144" s="198">
        <f>IF(N144="nulová",J144,0)</f>
        <v>0</v>
      </c>
      <c r="BJ144" s="15" t="s">
        <v>87</v>
      </c>
      <c r="BK144" s="198">
        <f>ROUND(I144*H144,2)</f>
        <v>0</v>
      </c>
      <c r="BL144" s="15" t="s">
        <v>359</v>
      </c>
      <c r="BM144" s="197" t="s">
        <v>1772</v>
      </c>
    </row>
    <row r="145" s="2" customFormat="1" ht="16.5" customHeight="1">
      <c r="A145" s="34"/>
      <c r="B145" s="184"/>
      <c r="C145" s="199" t="s">
        <v>1510</v>
      </c>
      <c r="D145" s="199" t="s">
        <v>199</v>
      </c>
      <c r="E145" s="200" t="s">
        <v>1773</v>
      </c>
      <c r="F145" s="201" t="s">
        <v>1774</v>
      </c>
      <c r="G145" s="202" t="s">
        <v>307</v>
      </c>
      <c r="H145" s="203">
        <v>1</v>
      </c>
      <c r="I145" s="204"/>
      <c r="J145" s="205">
        <f>ROUND(I145*H145,2)</f>
        <v>0</v>
      </c>
      <c r="K145" s="206"/>
      <c r="L145" s="207"/>
      <c r="M145" s="208" t="s">
        <v>1</v>
      </c>
      <c r="N145" s="209" t="s">
        <v>40</v>
      </c>
      <c r="O145" s="78"/>
      <c r="P145" s="195">
        <f>O145*H145</f>
        <v>0</v>
      </c>
      <c r="Q145" s="195">
        <v>0</v>
      </c>
      <c r="R145" s="195">
        <f>Q145*H145</f>
        <v>0</v>
      </c>
      <c r="S145" s="195">
        <v>0</v>
      </c>
      <c r="T145" s="19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7" t="s">
        <v>291</v>
      </c>
      <c r="AT145" s="197" t="s">
        <v>199</v>
      </c>
      <c r="AU145" s="197" t="s">
        <v>87</v>
      </c>
      <c r="AY145" s="15" t="s">
        <v>164</v>
      </c>
      <c r="BE145" s="198">
        <f>IF(N145="základná",J145,0)</f>
        <v>0</v>
      </c>
      <c r="BF145" s="198">
        <f>IF(N145="znížená",J145,0)</f>
        <v>0</v>
      </c>
      <c r="BG145" s="198">
        <f>IF(N145="zákl. prenesená",J145,0)</f>
        <v>0</v>
      </c>
      <c r="BH145" s="198">
        <f>IF(N145="zníž. prenesená",J145,0)</f>
        <v>0</v>
      </c>
      <c r="BI145" s="198">
        <f>IF(N145="nulová",J145,0)</f>
        <v>0</v>
      </c>
      <c r="BJ145" s="15" t="s">
        <v>87</v>
      </c>
      <c r="BK145" s="198">
        <f>ROUND(I145*H145,2)</f>
        <v>0</v>
      </c>
      <c r="BL145" s="15" t="s">
        <v>359</v>
      </c>
      <c r="BM145" s="197" t="s">
        <v>1775</v>
      </c>
    </row>
    <row r="146" s="2" customFormat="1" ht="37.8" customHeight="1">
      <c r="A146" s="34"/>
      <c r="B146" s="184"/>
      <c r="C146" s="199" t="s">
        <v>510</v>
      </c>
      <c r="D146" s="199" t="s">
        <v>199</v>
      </c>
      <c r="E146" s="200" t="s">
        <v>1776</v>
      </c>
      <c r="F146" s="201" t="s">
        <v>1777</v>
      </c>
      <c r="G146" s="202" t="s">
        <v>307</v>
      </c>
      <c r="H146" s="203">
        <v>1</v>
      </c>
      <c r="I146" s="204"/>
      <c r="J146" s="205">
        <f>ROUND(I146*H146,2)</f>
        <v>0</v>
      </c>
      <c r="K146" s="206"/>
      <c r="L146" s="207"/>
      <c r="M146" s="208" t="s">
        <v>1</v>
      </c>
      <c r="N146" s="209" t="s">
        <v>40</v>
      </c>
      <c r="O146" s="78"/>
      <c r="P146" s="195">
        <f>O146*H146</f>
        <v>0</v>
      </c>
      <c r="Q146" s="195">
        <v>0</v>
      </c>
      <c r="R146" s="195">
        <f>Q146*H146</f>
        <v>0</v>
      </c>
      <c r="S146" s="195">
        <v>0</v>
      </c>
      <c r="T146" s="196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7" t="s">
        <v>291</v>
      </c>
      <c r="AT146" s="197" t="s">
        <v>199</v>
      </c>
      <c r="AU146" s="197" t="s">
        <v>87</v>
      </c>
      <c r="AY146" s="15" t="s">
        <v>164</v>
      </c>
      <c r="BE146" s="198">
        <f>IF(N146="základná",J146,0)</f>
        <v>0</v>
      </c>
      <c r="BF146" s="198">
        <f>IF(N146="znížená",J146,0)</f>
        <v>0</v>
      </c>
      <c r="BG146" s="198">
        <f>IF(N146="zákl. prenesená",J146,0)</f>
        <v>0</v>
      </c>
      <c r="BH146" s="198">
        <f>IF(N146="zníž. prenesená",J146,0)</f>
        <v>0</v>
      </c>
      <c r="BI146" s="198">
        <f>IF(N146="nulová",J146,0)</f>
        <v>0</v>
      </c>
      <c r="BJ146" s="15" t="s">
        <v>87</v>
      </c>
      <c r="BK146" s="198">
        <f>ROUND(I146*H146,2)</f>
        <v>0</v>
      </c>
      <c r="BL146" s="15" t="s">
        <v>359</v>
      </c>
      <c r="BM146" s="197" t="s">
        <v>1778</v>
      </c>
    </row>
    <row r="147" s="2" customFormat="1" ht="44.25" customHeight="1">
      <c r="A147" s="34"/>
      <c r="B147" s="184"/>
      <c r="C147" s="199" t="s">
        <v>552</v>
      </c>
      <c r="D147" s="199" t="s">
        <v>199</v>
      </c>
      <c r="E147" s="200" t="s">
        <v>1779</v>
      </c>
      <c r="F147" s="201" t="s">
        <v>1780</v>
      </c>
      <c r="G147" s="202" t="s">
        <v>307</v>
      </c>
      <c r="H147" s="203">
        <v>1</v>
      </c>
      <c r="I147" s="204"/>
      <c r="J147" s="205">
        <f>ROUND(I147*H147,2)</f>
        <v>0</v>
      </c>
      <c r="K147" s="206"/>
      <c r="L147" s="207"/>
      <c r="M147" s="208" t="s">
        <v>1</v>
      </c>
      <c r="N147" s="209" t="s">
        <v>40</v>
      </c>
      <c r="O147" s="78"/>
      <c r="P147" s="195">
        <f>O147*H147</f>
        <v>0</v>
      </c>
      <c r="Q147" s="195">
        <v>0</v>
      </c>
      <c r="R147" s="195">
        <f>Q147*H147</f>
        <v>0</v>
      </c>
      <c r="S147" s="195">
        <v>0</v>
      </c>
      <c r="T147" s="19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7" t="s">
        <v>291</v>
      </c>
      <c r="AT147" s="197" t="s">
        <v>199</v>
      </c>
      <c r="AU147" s="197" t="s">
        <v>87</v>
      </c>
      <c r="AY147" s="15" t="s">
        <v>164</v>
      </c>
      <c r="BE147" s="198">
        <f>IF(N147="základná",J147,0)</f>
        <v>0</v>
      </c>
      <c r="BF147" s="198">
        <f>IF(N147="znížená",J147,0)</f>
        <v>0</v>
      </c>
      <c r="BG147" s="198">
        <f>IF(N147="zákl. prenesená",J147,0)</f>
        <v>0</v>
      </c>
      <c r="BH147" s="198">
        <f>IF(N147="zníž. prenesená",J147,0)</f>
        <v>0</v>
      </c>
      <c r="BI147" s="198">
        <f>IF(N147="nulová",J147,0)</f>
        <v>0</v>
      </c>
      <c r="BJ147" s="15" t="s">
        <v>87</v>
      </c>
      <c r="BK147" s="198">
        <f>ROUND(I147*H147,2)</f>
        <v>0</v>
      </c>
      <c r="BL147" s="15" t="s">
        <v>359</v>
      </c>
      <c r="BM147" s="197" t="s">
        <v>1781</v>
      </c>
    </row>
    <row r="148" s="2" customFormat="1" ht="44.25" customHeight="1">
      <c r="A148" s="34"/>
      <c r="B148" s="184"/>
      <c r="C148" s="199" t="s">
        <v>522</v>
      </c>
      <c r="D148" s="199" t="s">
        <v>199</v>
      </c>
      <c r="E148" s="200" t="s">
        <v>1782</v>
      </c>
      <c r="F148" s="201" t="s">
        <v>1783</v>
      </c>
      <c r="G148" s="202" t="s">
        <v>307</v>
      </c>
      <c r="H148" s="203">
        <v>1</v>
      </c>
      <c r="I148" s="204"/>
      <c r="J148" s="205">
        <f>ROUND(I148*H148,2)</f>
        <v>0</v>
      </c>
      <c r="K148" s="206"/>
      <c r="L148" s="207"/>
      <c r="M148" s="208" t="s">
        <v>1</v>
      </c>
      <c r="N148" s="209" t="s">
        <v>40</v>
      </c>
      <c r="O148" s="78"/>
      <c r="P148" s="195">
        <f>O148*H148</f>
        <v>0</v>
      </c>
      <c r="Q148" s="195">
        <v>0</v>
      </c>
      <c r="R148" s="195">
        <f>Q148*H148</f>
        <v>0</v>
      </c>
      <c r="S148" s="195">
        <v>0</v>
      </c>
      <c r="T148" s="19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7" t="s">
        <v>291</v>
      </c>
      <c r="AT148" s="197" t="s">
        <v>199</v>
      </c>
      <c r="AU148" s="197" t="s">
        <v>87</v>
      </c>
      <c r="AY148" s="15" t="s">
        <v>164</v>
      </c>
      <c r="BE148" s="198">
        <f>IF(N148="základná",J148,0)</f>
        <v>0</v>
      </c>
      <c r="BF148" s="198">
        <f>IF(N148="znížená",J148,0)</f>
        <v>0</v>
      </c>
      <c r="BG148" s="198">
        <f>IF(N148="zákl. prenesená",J148,0)</f>
        <v>0</v>
      </c>
      <c r="BH148" s="198">
        <f>IF(N148="zníž. prenesená",J148,0)</f>
        <v>0</v>
      </c>
      <c r="BI148" s="198">
        <f>IF(N148="nulová",J148,0)</f>
        <v>0</v>
      </c>
      <c r="BJ148" s="15" t="s">
        <v>87</v>
      </c>
      <c r="BK148" s="198">
        <f>ROUND(I148*H148,2)</f>
        <v>0</v>
      </c>
      <c r="BL148" s="15" t="s">
        <v>359</v>
      </c>
      <c r="BM148" s="197" t="s">
        <v>1784</v>
      </c>
    </row>
    <row r="149" s="2" customFormat="1" ht="44.25" customHeight="1">
      <c r="A149" s="34"/>
      <c r="B149" s="184"/>
      <c r="C149" s="199" t="s">
        <v>556</v>
      </c>
      <c r="D149" s="199" t="s">
        <v>199</v>
      </c>
      <c r="E149" s="200" t="s">
        <v>1785</v>
      </c>
      <c r="F149" s="201" t="s">
        <v>1786</v>
      </c>
      <c r="G149" s="202" t="s">
        <v>307</v>
      </c>
      <c r="H149" s="203">
        <v>1</v>
      </c>
      <c r="I149" s="204"/>
      <c r="J149" s="205">
        <f>ROUND(I149*H149,2)</f>
        <v>0</v>
      </c>
      <c r="K149" s="206"/>
      <c r="L149" s="207"/>
      <c r="M149" s="208" t="s">
        <v>1</v>
      </c>
      <c r="N149" s="209" t="s">
        <v>40</v>
      </c>
      <c r="O149" s="78"/>
      <c r="P149" s="195">
        <f>O149*H149</f>
        <v>0</v>
      </c>
      <c r="Q149" s="195">
        <v>0</v>
      </c>
      <c r="R149" s="195">
        <f>Q149*H149</f>
        <v>0</v>
      </c>
      <c r="S149" s="195">
        <v>0</v>
      </c>
      <c r="T149" s="19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7" t="s">
        <v>291</v>
      </c>
      <c r="AT149" s="197" t="s">
        <v>199</v>
      </c>
      <c r="AU149" s="197" t="s">
        <v>87</v>
      </c>
      <c r="AY149" s="15" t="s">
        <v>164</v>
      </c>
      <c r="BE149" s="198">
        <f>IF(N149="základná",J149,0)</f>
        <v>0</v>
      </c>
      <c r="BF149" s="198">
        <f>IF(N149="znížená",J149,0)</f>
        <v>0</v>
      </c>
      <c r="BG149" s="198">
        <f>IF(N149="zákl. prenesená",J149,0)</f>
        <v>0</v>
      </c>
      <c r="BH149" s="198">
        <f>IF(N149="zníž. prenesená",J149,0)</f>
        <v>0</v>
      </c>
      <c r="BI149" s="198">
        <f>IF(N149="nulová",J149,0)</f>
        <v>0</v>
      </c>
      <c r="BJ149" s="15" t="s">
        <v>87</v>
      </c>
      <c r="BK149" s="198">
        <f>ROUND(I149*H149,2)</f>
        <v>0</v>
      </c>
      <c r="BL149" s="15" t="s">
        <v>359</v>
      </c>
      <c r="BM149" s="197" t="s">
        <v>1787</v>
      </c>
    </row>
    <row r="150" s="2" customFormat="1" ht="16.5" customHeight="1">
      <c r="A150" s="34"/>
      <c r="B150" s="184"/>
      <c r="C150" s="199" t="s">
        <v>1514</v>
      </c>
      <c r="D150" s="199" t="s">
        <v>199</v>
      </c>
      <c r="E150" s="200" t="s">
        <v>1788</v>
      </c>
      <c r="F150" s="201" t="s">
        <v>1789</v>
      </c>
      <c r="G150" s="202" t="s">
        <v>307</v>
      </c>
      <c r="H150" s="203">
        <v>1</v>
      </c>
      <c r="I150" s="204"/>
      <c r="J150" s="205">
        <f>ROUND(I150*H150,2)</f>
        <v>0</v>
      </c>
      <c r="K150" s="206"/>
      <c r="L150" s="207"/>
      <c r="M150" s="208" t="s">
        <v>1</v>
      </c>
      <c r="N150" s="209" t="s">
        <v>40</v>
      </c>
      <c r="O150" s="78"/>
      <c r="P150" s="195">
        <f>O150*H150</f>
        <v>0</v>
      </c>
      <c r="Q150" s="195">
        <v>0</v>
      </c>
      <c r="R150" s="195">
        <f>Q150*H150</f>
        <v>0</v>
      </c>
      <c r="S150" s="195">
        <v>0</v>
      </c>
      <c r="T150" s="19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7" t="s">
        <v>291</v>
      </c>
      <c r="AT150" s="197" t="s">
        <v>199</v>
      </c>
      <c r="AU150" s="197" t="s">
        <v>87</v>
      </c>
      <c r="AY150" s="15" t="s">
        <v>164</v>
      </c>
      <c r="BE150" s="198">
        <f>IF(N150="základná",J150,0)</f>
        <v>0</v>
      </c>
      <c r="BF150" s="198">
        <f>IF(N150="znížená",J150,0)</f>
        <v>0</v>
      </c>
      <c r="BG150" s="198">
        <f>IF(N150="zákl. prenesená",J150,0)</f>
        <v>0</v>
      </c>
      <c r="BH150" s="198">
        <f>IF(N150="zníž. prenesená",J150,0)</f>
        <v>0</v>
      </c>
      <c r="BI150" s="198">
        <f>IF(N150="nulová",J150,0)</f>
        <v>0</v>
      </c>
      <c r="BJ150" s="15" t="s">
        <v>87</v>
      </c>
      <c r="BK150" s="198">
        <f>ROUND(I150*H150,2)</f>
        <v>0</v>
      </c>
      <c r="BL150" s="15" t="s">
        <v>359</v>
      </c>
      <c r="BM150" s="197" t="s">
        <v>1790</v>
      </c>
    </row>
    <row r="151" s="2" customFormat="1" ht="37.8" customHeight="1">
      <c r="A151" s="34"/>
      <c r="B151" s="184"/>
      <c r="C151" s="199" t="s">
        <v>514</v>
      </c>
      <c r="D151" s="199" t="s">
        <v>199</v>
      </c>
      <c r="E151" s="200" t="s">
        <v>1791</v>
      </c>
      <c r="F151" s="201" t="s">
        <v>1792</v>
      </c>
      <c r="G151" s="202" t="s">
        <v>307</v>
      </c>
      <c r="H151" s="203">
        <v>2</v>
      </c>
      <c r="I151" s="204"/>
      <c r="J151" s="205">
        <f>ROUND(I151*H151,2)</f>
        <v>0</v>
      </c>
      <c r="K151" s="206"/>
      <c r="L151" s="207"/>
      <c r="M151" s="208" t="s">
        <v>1</v>
      </c>
      <c r="N151" s="209" t="s">
        <v>40</v>
      </c>
      <c r="O151" s="78"/>
      <c r="P151" s="195">
        <f>O151*H151</f>
        <v>0</v>
      </c>
      <c r="Q151" s="195">
        <v>0</v>
      </c>
      <c r="R151" s="195">
        <f>Q151*H151</f>
        <v>0</v>
      </c>
      <c r="S151" s="195">
        <v>0</v>
      </c>
      <c r="T151" s="196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7" t="s">
        <v>291</v>
      </c>
      <c r="AT151" s="197" t="s">
        <v>199</v>
      </c>
      <c r="AU151" s="197" t="s">
        <v>87</v>
      </c>
      <c r="AY151" s="15" t="s">
        <v>164</v>
      </c>
      <c r="BE151" s="198">
        <f>IF(N151="základná",J151,0)</f>
        <v>0</v>
      </c>
      <c r="BF151" s="198">
        <f>IF(N151="znížená",J151,0)</f>
        <v>0</v>
      </c>
      <c r="BG151" s="198">
        <f>IF(N151="zákl. prenesená",J151,0)</f>
        <v>0</v>
      </c>
      <c r="BH151" s="198">
        <f>IF(N151="zníž. prenesená",J151,0)</f>
        <v>0</v>
      </c>
      <c r="BI151" s="198">
        <f>IF(N151="nulová",J151,0)</f>
        <v>0</v>
      </c>
      <c r="BJ151" s="15" t="s">
        <v>87</v>
      </c>
      <c r="BK151" s="198">
        <f>ROUND(I151*H151,2)</f>
        <v>0</v>
      </c>
      <c r="BL151" s="15" t="s">
        <v>359</v>
      </c>
      <c r="BM151" s="197" t="s">
        <v>1793</v>
      </c>
    </row>
    <row r="152" s="2" customFormat="1" ht="24.15" customHeight="1">
      <c r="A152" s="34"/>
      <c r="B152" s="184"/>
      <c r="C152" s="199" t="s">
        <v>1522</v>
      </c>
      <c r="D152" s="199" t="s">
        <v>199</v>
      </c>
      <c r="E152" s="200" t="s">
        <v>1794</v>
      </c>
      <c r="F152" s="201" t="s">
        <v>1795</v>
      </c>
      <c r="G152" s="202" t="s">
        <v>307</v>
      </c>
      <c r="H152" s="203">
        <v>1</v>
      </c>
      <c r="I152" s="204"/>
      <c r="J152" s="205">
        <f>ROUND(I152*H152,2)</f>
        <v>0</v>
      </c>
      <c r="K152" s="206"/>
      <c r="L152" s="207"/>
      <c r="M152" s="208" t="s">
        <v>1</v>
      </c>
      <c r="N152" s="209" t="s">
        <v>40</v>
      </c>
      <c r="O152" s="78"/>
      <c r="P152" s="195">
        <f>O152*H152</f>
        <v>0</v>
      </c>
      <c r="Q152" s="195">
        <v>0</v>
      </c>
      <c r="R152" s="195">
        <f>Q152*H152</f>
        <v>0</v>
      </c>
      <c r="S152" s="195">
        <v>0</v>
      </c>
      <c r="T152" s="19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7" t="s">
        <v>291</v>
      </c>
      <c r="AT152" s="197" t="s">
        <v>199</v>
      </c>
      <c r="AU152" s="197" t="s">
        <v>87</v>
      </c>
      <c r="AY152" s="15" t="s">
        <v>164</v>
      </c>
      <c r="BE152" s="198">
        <f>IF(N152="základná",J152,0)</f>
        <v>0</v>
      </c>
      <c r="BF152" s="198">
        <f>IF(N152="znížená",J152,0)</f>
        <v>0</v>
      </c>
      <c r="BG152" s="198">
        <f>IF(N152="zákl. prenesená",J152,0)</f>
        <v>0</v>
      </c>
      <c r="BH152" s="198">
        <f>IF(N152="zníž. prenesená",J152,0)</f>
        <v>0</v>
      </c>
      <c r="BI152" s="198">
        <f>IF(N152="nulová",J152,0)</f>
        <v>0</v>
      </c>
      <c r="BJ152" s="15" t="s">
        <v>87</v>
      </c>
      <c r="BK152" s="198">
        <f>ROUND(I152*H152,2)</f>
        <v>0</v>
      </c>
      <c r="BL152" s="15" t="s">
        <v>359</v>
      </c>
      <c r="BM152" s="197" t="s">
        <v>1796</v>
      </c>
    </row>
    <row r="153" s="2" customFormat="1" ht="24.15" customHeight="1">
      <c r="A153" s="34"/>
      <c r="B153" s="184"/>
      <c r="C153" s="185" t="s">
        <v>1679</v>
      </c>
      <c r="D153" s="185" t="s">
        <v>166</v>
      </c>
      <c r="E153" s="186" t="s">
        <v>1797</v>
      </c>
      <c r="F153" s="187" t="s">
        <v>1798</v>
      </c>
      <c r="G153" s="188" t="s">
        <v>307</v>
      </c>
      <c r="H153" s="189">
        <v>1</v>
      </c>
      <c r="I153" s="190"/>
      <c r="J153" s="191">
        <f>ROUND(I153*H153,2)</f>
        <v>0</v>
      </c>
      <c r="K153" s="192"/>
      <c r="L153" s="35"/>
      <c r="M153" s="193" t="s">
        <v>1</v>
      </c>
      <c r="N153" s="194" t="s">
        <v>40</v>
      </c>
      <c r="O153" s="78"/>
      <c r="P153" s="195">
        <f>O153*H153</f>
        <v>0</v>
      </c>
      <c r="Q153" s="195">
        <v>0</v>
      </c>
      <c r="R153" s="195">
        <f>Q153*H153</f>
        <v>0</v>
      </c>
      <c r="S153" s="195">
        <v>0</v>
      </c>
      <c r="T153" s="196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7" t="s">
        <v>359</v>
      </c>
      <c r="AT153" s="197" t="s">
        <v>166</v>
      </c>
      <c r="AU153" s="197" t="s">
        <v>87</v>
      </c>
      <c r="AY153" s="15" t="s">
        <v>164</v>
      </c>
      <c r="BE153" s="198">
        <f>IF(N153="základná",J153,0)</f>
        <v>0</v>
      </c>
      <c r="BF153" s="198">
        <f>IF(N153="znížená",J153,0)</f>
        <v>0</v>
      </c>
      <c r="BG153" s="198">
        <f>IF(N153="zákl. prenesená",J153,0)</f>
        <v>0</v>
      </c>
      <c r="BH153" s="198">
        <f>IF(N153="zníž. prenesená",J153,0)</f>
        <v>0</v>
      </c>
      <c r="BI153" s="198">
        <f>IF(N153="nulová",J153,0)</f>
        <v>0</v>
      </c>
      <c r="BJ153" s="15" t="s">
        <v>87</v>
      </c>
      <c r="BK153" s="198">
        <f>ROUND(I153*H153,2)</f>
        <v>0</v>
      </c>
      <c r="BL153" s="15" t="s">
        <v>359</v>
      </c>
      <c r="BM153" s="197" t="s">
        <v>1799</v>
      </c>
    </row>
    <row r="154" s="2" customFormat="1" ht="24.15" customHeight="1">
      <c r="A154" s="34"/>
      <c r="B154" s="184"/>
      <c r="C154" s="199" t="s">
        <v>1800</v>
      </c>
      <c r="D154" s="199" t="s">
        <v>199</v>
      </c>
      <c r="E154" s="200" t="s">
        <v>1801</v>
      </c>
      <c r="F154" s="201" t="s">
        <v>1802</v>
      </c>
      <c r="G154" s="202" t="s">
        <v>1803</v>
      </c>
      <c r="H154" s="203">
        <v>1</v>
      </c>
      <c r="I154" s="204"/>
      <c r="J154" s="205">
        <f>ROUND(I154*H154,2)</f>
        <v>0</v>
      </c>
      <c r="K154" s="206"/>
      <c r="L154" s="207"/>
      <c r="M154" s="208" t="s">
        <v>1</v>
      </c>
      <c r="N154" s="209" t="s">
        <v>40</v>
      </c>
      <c r="O154" s="78"/>
      <c r="P154" s="195">
        <f>O154*H154</f>
        <v>0</v>
      </c>
      <c r="Q154" s="195">
        <v>0</v>
      </c>
      <c r="R154" s="195">
        <f>Q154*H154</f>
        <v>0</v>
      </c>
      <c r="S154" s="195">
        <v>0</v>
      </c>
      <c r="T154" s="196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7" t="s">
        <v>291</v>
      </c>
      <c r="AT154" s="197" t="s">
        <v>199</v>
      </c>
      <c r="AU154" s="197" t="s">
        <v>87</v>
      </c>
      <c r="AY154" s="15" t="s">
        <v>164</v>
      </c>
      <c r="BE154" s="198">
        <f>IF(N154="základná",J154,0)</f>
        <v>0</v>
      </c>
      <c r="BF154" s="198">
        <f>IF(N154="znížená",J154,0)</f>
        <v>0</v>
      </c>
      <c r="BG154" s="198">
        <f>IF(N154="zákl. prenesená",J154,0)</f>
        <v>0</v>
      </c>
      <c r="BH154" s="198">
        <f>IF(N154="zníž. prenesená",J154,0)</f>
        <v>0</v>
      </c>
      <c r="BI154" s="198">
        <f>IF(N154="nulová",J154,0)</f>
        <v>0</v>
      </c>
      <c r="BJ154" s="15" t="s">
        <v>87</v>
      </c>
      <c r="BK154" s="198">
        <f>ROUND(I154*H154,2)</f>
        <v>0</v>
      </c>
      <c r="BL154" s="15" t="s">
        <v>359</v>
      </c>
      <c r="BM154" s="197" t="s">
        <v>1804</v>
      </c>
    </row>
    <row r="155" s="2" customFormat="1" ht="37.8" customHeight="1">
      <c r="A155" s="34"/>
      <c r="B155" s="184"/>
      <c r="C155" s="199" t="s">
        <v>1805</v>
      </c>
      <c r="D155" s="199" t="s">
        <v>199</v>
      </c>
      <c r="E155" s="200" t="s">
        <v>1806</v>
      </c>
      <c r="F155" s="201" t="s">
        <v>1807</v>
      </c>
      <c r="G155" s="202" t="s">
        <v>1803</v>
      </c>
      <c r="H155" s="203">
        <v>1</v>
      </c>
      <c r="I155" s="204"/>
      <c r="J155" s="205">
        <f>ROUND(I155*H155,2)</f>
        <v>0</v>
      </c>
      <c r="K155" s="206"/>
      <c r="L155" s="207"/>
      <c r="M155" s="208" t="s">
        <v>1</v>
      </c>
      <c r="N155" s="209" t="s">
        <v>40</v>
      </c>
      <c r="O155" s="78"/>
      <c r="P155" s="195">
        <f>O155*H155</f>
        <v>0</v>
      </c>
      <c r="Q155" s="195">
        <v>0</v>
      </c>
      <c r="R155" s="195">
        <f>Q155*H155</f>
        <v>0</v>
      </c>
      <c r="S155" s="195">
        <v>0</v>
      </c>
      <c r="T155" s="196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7" t="s">
        <v>291</v>
      </c>
      <c r="AT155" s="197" t="s">
        <v>199</v>
      </c>
      <c r="AU155" s="197" t="s">
        <v>87</v>
      </c>
      <c r="AY155" s="15" t="s">
        <v>164</v>
      </c>
      <c r="BE155" s="198">
        <f>IF(N155="základná",J155,0)</f>
        <v>0</v>
      </c>
      <c r="BF155" s="198">
        <f>IF(N155="znížená",J155,0)</f>
        <v>0</v>
      </c>
      <c r="BG155" s="198">
        <f>IF(N155="zákl. prenesená",J155,0)</f>
        <v>0</v>
      </c>
      <c r="BH155" s="198">
        <f>IF(N155="zníž. prenesená",J155,0)</f>
        <v>0</v>
      </c>
      <c r="BI155" s="198">
        <f>IF(N155="nulová",J155,0)</f>
        <v>0</v>
      </c>
      <c r="BJ155" s="15" t="s">
        <v>87</v>
      </c>
      <c r="BK155" s="198">
        <f>ROUND(I155*H155,2)</f>
        <v>0</v>
      </c>
      <c r="BL155" s="15" t="s">
        <v>359</v>
      </c>
      <c r="BM155" s="197" t="s">
        <v>1808</v>
      </c>
    </row>
    <row r="156" s="2" customFormat="1" ht="24.15" customHeight="1">
      <c r="A156" s="34"/>
      <c r="B156" s="184"/>
      <c r="C156" s="199" t="s">
        <v>1594</v>
      </c>
      <c r="D156" s="199" t="s">
        <v>199</v>
      </c>
      <c r="E156" s="200" t="s">
        <v>1809</v>
      </c>
      <c r="F156" s="201" t="s">
        <v>1810</v>
      </c>
      <c r="G156" s="202" t="s">
        <v>1803</v>
      </c>
      <c r="H156" s="203">
        <v>1</v>
      </c>
      <c r="I156" s="204"/>
      <c r="J156" s="205">
        <f>ROUND(I156*H156,2)</f>
        <v>0</v>
      </c>
      <c r="K156" s="206"/>
      <c r="L156" s="207"/>
      <c r="M156" s="208" t="s">
        <v>1</v>
      </c>
      <c r="N156" s="209" t="s">
        <v>40</v>
      </c>
      <c r="O156" s="78"/>
      <c r="P156" s="195">
        <f>O156*H156</f>
        <v>0</v>
      </c>
      <c r="Q156" s="195">
        <v>0</v>
      </c>
      <c r="R156" s="195">
        <f>Q156*H156</f>
        <v>0</v>
      </c>
      <c r="S156" s="195">
        <v>0</v>
      </c>
      <c r="T156" s="19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7" t="s">
        <v>291</v>
      </c>
      <c r="AT156" s="197" t="s">
        <v>199</v>
      </c>
      <c r="AU156" s="197" t="s">
        <v>87</v>
      </c>
      <c r="AY156" s="15" t="s">
        <v>164</v>
      </c>
      <c r="BE156" s="198">
        <f>IF(N156="základná",J156,0)</f>
        <v>0</v>
      </c>
      <c r="BF156" s="198">
        <f>IF(N156="znížená",J156,0)</f>
        <v>0</v>
      </c>
      <c r="BG156" s="198">
        <f>IF(N156="zákl. prenesená",J156,0)</f>
        <v>0</v>
      </c>
      <c r="BH156" s="198">
        <f>IF(N156="zníž. prenesená",J156,0)</f>
        <v>0</v>
      </c>
      <c r="BI156" s="198">
        <f>IF(N156="nulová",J156,0)</f>
        <v>0</v>
      </c>
      <c r="BJ156" s="15" t="s">
        <v>87</v>
      </c>
      <c r="BK156" s="198">
        <f>ROUND(I156*H156,2)</f>
        <v>0</v>
      </c>
      <c r="BL156" s="15" t="s">
        <v>359</v>
      </c>
      <c r="BM156" s="197" t="s">
        <v>1811</v>
      </c>
    </row>
    <row r="157" s="2" customFormat="1" ht="24.15" customHeight="1">
      <c r="A157" s="34"/>
      <c r="B157" s="184"/>
      <c r="C157" s="185" t="s">
        <v>710</v>
      </c>
      <c r="D157" s="185" t="s">
        <v>166</v>
      </c>
      <c r="E157" s="186" t="s">
        <v>1812</v>
      </c>
      <c r="F157" s="187" t="s">
        <v>1813</v>
      </c>
      <c r="G157" s="188" t="s">
        <v>202</v>
      </c>
      <c r="H157" s="189">
        <v>0.012</v>
      </c>
      <c r="I157" s="190"/>
      <c r="J157" s="191">
        <f>ROUND(I157*H157,2)</f>
        <v>0</v>
      </c>
      <c r="K157" s="192"/>
      <c r="L157" s="35"/>
      <c r="M157" s="193" t="s">
        <v>1</v>
      </c>
      <c r="N157" s="194" t="s">
        <v>40</v>
      </c>
      <c r="O157" s="78"/>
      <c r="P157" s="195">
        <f>O157*H157</f>
        <v>0</v>
      </c>
      <c r="Q157" s="195">
        <v>0</v>
      </c>
      <c r="R157" s="195">
        <f>Q157*H157</f>
        <v>0</v>
      </c>
      <c r="S157" s="195">
        <v>0</v>
      </c>
      <c r="T157" s="19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7" t="s">
        <v>359</v>
      </c>
      <c r="AT157" s="197" t="s">
        <v>166</v>
      </c>
      <c r="AU157" s="197" t="s">
        <v>87</v>
      </c>
      <c r="AY157" s="15" t="s">
        <v>164</v>
      </c>
      <c r="BE157" s="198">
        <f>IF(N157="základná",J157,0)</f>
        <v>0</v>
      </c>
      <c r="BF157" s="198">
        <f>IF(N157="znížená",J157,0)</f>
        <v>0</v>
      </c>
      <c r="BG157" s="198">
        <f>IF(N157="zákl. prenesená",J157,0)</f>
        <v>0</v>
      </c>
      <c r="BH157" s="198">
        <f>IF(N157="zníž. prenesená",J157,0)</f>
        <v>0</v>
      </c>
      <c r="BI157" s="198">
        <f>IF(N157="nulová",J157,0)</f>
        <v>0</v>
      </c>
      <c r="BJ157" s="15" t="s">
        <v>87</v>
      </c>
      <c r="BK157" s="198">
        <f>ROUND(I157*H157,2)</f>
        <v>0</v>
      </c>
      <c r="BL157" s="15" t="s">
        <v>359</v>
      </c>
      <c r="BM157" s="197" t="s">
        <v>1814</v>
      </c>
    </row>
    <row r="158" s="2" customFormat="1" ht="24.15" customHeight="1">
      <c r="A158" s="34"/>
      <c r="B158" s="184"/>
      <c r="C158" s="185" t="s">
        <v>712</v>
      </c>
      <c r="D158" s="185" t="s">
        <v>166</v>
      </c>
      <c r="E158" s="186" t="s">
        <v>1815</v>
      </c>
      <c r="F158" s="187" t="s">
        <v>1816</v>
      </c>
      <c r="G158" s="188" t="s">
        <v>202</v>
      </c>
      <c r="H158" s="189">
        <v>0.012</v>
      </c>
      <c r="I158" s="190"/>
      <c r="J158" s="191">
        <f>ROUND(I158*H158,2)</f>
        <v>0</v>
      </c>
      <c r="K158" s="192"/>
      <c r="L158" s="35"/>
      <c r="M158" s="193" t="s">
        <v>1</v>
      </c>
      <c r="N158" s="194" t="s">
        <v>40</v>
      </c>
      <c r="O158" s="78"/>
      <c r="P158" s="195">
        <f>O158*H158</f>
        <v>0</v>
      </c>
      <c r="Q158" s="195">
        <v>0</v>
      </c>
      <c r="R158" s="195">
        <f>Q158*H158</f>
        <v>0</v>
      </c>
      <c r="S158" s="195">
        <v>0</v>
      </c>
      <c r="T158" s="19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7" t="s">
        <v>359</v>
      </c>
      <c r="AT158" s="197" t="s">
        <v>166</v>
      </c>
      <c r="AU158" s="197" t="s">
        <v>87</v>
      </c>
      <c r="AY158" s="15" t="s">
        <v>164</v>
      </c>
      <c r="BE158" s="198">
        <f>IF(N158="základná",J158,0)</f>
        <v>0</v>
      </c>
      <c r="BF158" s="198">
        <f>IF(N158="znížená",J158,0)</f>
        <v>0</v>
      </c>
      <c r="BG158" s="198">
        <f>IF(N158="zákl. prenesená",J158,0)</f>
        <v>0</v>
      </c>
      <c r="BH158" s="198">
        <f>IF(N158="zníž. prenesená",J158,0)</f>
        <v>0</v>
      </c>
      <c r="BI158" s="198">
        <f>IF(N158="nulová",J158,0)</f>
        <v>0</v>
      </c>
      <c r="BJ158" s="15" t="s">
        <v>87</v>
      </c>
      <c r="BK158" s="198">
        <f>ROUND(I158*H158,2)</f>
        <v>0</v>
      </c>
      <c r="BL158" s="15" t="s">
        <v>359</v>
      </c>
      <c r="BM158" s="197" t="s">
        <v>1817</v>
      </c>
    </row>
    <row r="159" s="2" customFormat="1" ht="24.15" customHeight="1">
      <c r="A159" s="34"/>
      <c r="B159" s="184"/>
      <c r="C159" s="185" t="s">
        <v>716</v>
      </c>
      <c r="D159" s="185" t="s">
        <v>166</v>
      </c>
      <c r="E159" s="186" t="s">
        <v>1818</v>
      </c>
      <c r="F159" s="187" t="s">
        <v>1819</v>
      </c>
      <c r="G159" s="188" t="s">
        <v>202</v>
      </c>
      <c r="H159" s="189">
        <v>0.012</v>
      </c>
      <c r="I159" s="190"/>
      <c r="J159" s="191">
        <f>ROUND(I159*H159,2)</f>
        <v>0</v>
      </c>
      <c r="K159" s="192"/>
      <c r="L159" s="35"/>
      <c r="M159" s="193" t="s">
        <v>1</v>
      </c>
      <c r="N159" s="194" t="s">
        <v>40</v>
      </c>
      <c r="O159" s="78"/>
      <c r="P159" s="195">
        <f>O159*H159</f>
        <v>0</v>
      </c>
      <c r="Q159" s="195">
        <v>0</v>
      </c>
      <c r="R159" s="195">
        <f>Q159*H159</f>
        <v>0</v>
      </c>
      <c r="S159" s="195">
        <v>0</v>
      </c>
      <c r="T159" s="196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7" t="s">
        <v>359</v>
      </c>
      <c r="AT159" s="197" t="s">
        <v>166</v>
      </c>
      <c r="AU159" s="197" t="s">
        <v>87</v>
      </c>
      <c r="AY159" s="15" t="s">
        <v>164</v>
      </c>
      <c r="BE159" s="198">
        <f>IF(N159="základná",J159,0)</f>
        <v>0</v>
      </c>
      <c r="BF159" s="198">
        <f>IF(N159="znížená",J159,0)</f>
        <v>0</v>
      </c>
      <c r="BG159" s="198">
        <f>IF(N159="zákl. prenesená",J159,0)</f>
        <v>0</v>
      </c>
      <c r="BH159" s="198">
        <f>IF(N159="zníž. prenesená",J159,0)</f>
        <v>0</v>
      </c>
      <c r="BI159" s="198">
        <f>IF(N159="nulová",J159,0)</f>
        <v>0</v>
      </c>
      <c r="BJ159" s="15" t="s">
        <v>87</v>
      </c>
      <c r="BK159" s="198">
        <f>ROUND(I159*H159,2)</f>
        <v>0</v>
      </c>
      <c r="BL159" s="15" t="s">
        <v>359</v>
      </c>
      <c r="BM159" s="197" t="s">
        <v>1820</v>
      </c>
    </row>
    <row r="160" s="12" customFormat="1" ht="22.8" customHeight="1">
      <c r="A160" s="12"/>
      <c r="B160" s="171"/>
      <c r="C160" s="12"/>
      <c r="D160" s="172" t="s">
        <v>73</v>
      </c>
      <c r="E160" s="182" t="s">
        <v>1821</v>
      </c>
      <c r="F160" s="182" t="s">
        <v>1822</v>
      </c>
      <c r="G160" s="12"/>
      <c r="H160" s="12"/>
      <c r="I160" s="174"/>
      <c r="J160" s="183">
        <f>BK160</f>
        <v>0</v>
      </c>
      <c r="K160" s="12"/>
      <c r="L160" s="171"/>
      <c r="M160" s="176"/>
      <c r="N160" s="177"/>
      <c r="O160" s="177"/>
      <c r="P160" s="178">
        <f>SUM(P161:P175)</f>
        <v>0</v>
      </c>
      <c r="Q160" s="177"/>
      <c r="R160" s="178">
        <f>SUM(R161:R175)</f>
        <v>0</v>
      </c>
      <c r="S160" s="177"/>
      <c r="T160" s="179">
        <f>SUM(T161:T175)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72" t="s">
        <v>87</v>
      </c>
      <c r="AT160" s="180" t="s">
        <v>73</v>
      </c>
      <c r="AU160" s="180" t="s">
        <v>81</v>
      </c>
      <c r="AY160" s="172" t="s">
        <v>164</v>
      </c>
      <c r="BK160" s="181">
        <f>SUM(BK161:BK175)</f>
        <v>0</v>
      </c>
    </row>
    <row r="161" s="2" customFormat="1" ht="24.15" customHeight="1">
      <c r="A161" s="34"/>
      <c r="B161" s="184"/>
      <c r="C161" s="185" t="s">
        <v>1111</v>
      </c>
      <c r="D161" s="185" t="s">
        <v>166</v>
      </c>
      <c r="E161" s="186" t="s">
        <v>1823</v>
      </c>
      <c r="F161" s="187" t="s">
        <v>1824</v>
      </c>
      <c r="G161" s="188" t="s">
        <v>307</v>
      </c>
      <c r="H161" s="189">
        <v>1</v>
      </c>
      <c r="I161" s="190"/>
      <c r="J161" s="191">
        <f>ROUND(I161*H161,2)</f>
        <v>0</v>
      </c>
      <c r="K161" s="192"/>
      <c r="L161" s="35"/>
      <c r="M161" s="193" t="s">
        <v>1</v>
      </c>
      <c r="N161" s="194" t="s">
        <v>40</v>
      </c>
      <c r="O161" s="78"/>
      <c r="P161" s="195">
        <f>O161*H161</f>
        <v>0</v>
      </c>
      <c r="Q161" s="195">
        <v>0</v>
      </c>
      <c r="R161" s="195">
        <f>Q161*H161</f>
        <v>0</v>
      </c>
      <c r="S161" s="195">
        <v>0</v>
      </c>
      <c r="T161" s="196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7" t="s">
        <v>359</v>
      </c>
      <c r="AT161" s="197" t="s">
        <v>166</v>
      </c>
      <c r="AU161" s="197" t="s">
        <v>87</v>
      </c>
      <c r="AY161" s="15" t="s">
        <v>164</v>
      </c>
      <c r="BE161" s="198">
        <f>IF(N161="základná",J161,0)</f>
        <v>0</v>
      </c>
      <c r="BF161" s="198">
        <f>IF(N161="znížená",J161,0)</f>
        <v>0</v>
      </c>
      <c r="BG161" s="198">
        <f>IF(N161="zákl. prenesená",J161,0)</f>
        <v>0</v>
      </c>
      <c r="BH161" s="198">
        <f>IF(N161="zníž. prenesená",J161,0)</f>
        <v>0</v>
      </c>
      <c r="BI161" s="198">
        <f>IF(N161="nulová",J161,0)</f>
        <v>0</v>
      </c>
      <c r="BJ161" s="15" t="s">
        <v>87</v>
      </c>
      <c r="BK161" s="198">
        <f>ROUND(I161*H161,2)</f>
        <v>0</v>
      </c>
      <c r="BL161" s="15" t="s">
        <v>359</v>
      </c>
      <c r="BM161" s="197" t="s">
        <v>1825</v>
      </c>
    </row>
    <row r="162" s="2" customFormat="1" ht="24.15" customHeight="1">
      <c r="A162" s="34"/>
      <c r="B162" s="184"/>
      <c r="C162" s="199" t="s">
        <v>1116</v>
      </c>
      <c r="D162" s="199" t="s">
        <v>199</v>
      </c>
      <c r="E162" s="200" t="s">
        <v>1826</v>
      </c>
      <c r="F162" s="201" t="s">
        <v>1827</v>
      </c>
      <c r="G162" s="202" t="s">
        <v>307</v>
      </c>
      <c r="H162" s="203">
        <v>1</v>
      </c>
      <c r="I162" s="204"/>
      <c r="J162" s="205">
        <f>ROUND(I162*H162,2)</f>
        <v>0</v>
      </c>
      <c r="K162" s="206"/>
      <c r="L162" s="207"/>
      <c r="M162" s="208" t="s">
        <v>1</v>
      </c>
      <c r="N162" s="209" t="s">
        <v>40</v>
      </c>
      <c r="O162" s="78"/>
      <c r="P162" s="195">
        <f>O162*H162</f>
        <v>0</v>
      </c>
      <c r="Q162" s="195">
        <v>0</v>
      </c>
      <c r="R162" s="195">
        <f>Q162*H162</f>
        <v>0</v>
      </c>
      <c r="S162" s="195">
        <v>0</v>
      </c>
      <c r="T162" s="196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7" t="s">
        <v>291</v>
      </c>
      <c r="AT162" s="197" t="s">
        <v>199</v>
      </c>
      <c r="AU162" s="197" t="s">
        <v>87</v>
      </c>
      <c r="AY162" s="15" t="s">
        <v>164</v>
      </c>
      <c r="BE162" s="198">
        <f>IF(N162="základná",J162,0)</f>
        <v>0</v>
      </c>
      <c r="BF162" s="198">
        <f>IF(N162="znížená",J162,0)</f>
        <v>0</v>
      </c>
      <c r="BG162" s="198">
        <f>IF(N162="zákl. prenesená",J162,0)</f>
        <v>0</v>
      </c>
      <c r="BH162" s="198">
        <f>IF(N162="zníž. prenesená",J162,0)</f>
        <v>0</v>
      </c>
      <c r="BI162" s="198">
        <f>IF(N162="nulová",J162,0)</f>
        <v>0</v>
      </c>
      <c r="BJ162" s="15" t="s">
        <v>87</v>
      </c>
      <c r="BK162" s="198">
        <f>ROUND(I162*H162,2)</f>
        <v>0</v>
      </c>
      <c r="BL162" s="15" t="s">
        <v>359</v>
      </c>
      <c r="BM162" s="197" t="s">
        <v>1828</v>
      </c>
    </row>
    <row r="163" s="2" customFormat="1" ht="37.8" customHeight="1">
      <c r="A163" s="34"/>
      <c r="B163" s="184"/>
      <c r="C163" s="199" t="s">
        <v>1631</v>
      </c>
      <c r="D163" s="199" t="s">
        <v>199</v>
      </c>
      <c r="E163" s="200" t="s">
        <v>1829</v>
      </c>
      <c r="F163" s="201" t="s">
        <v>1830</v>
      </c>
      <c r="G163" s="202" t="s">
        <v>307</v>
      </c>
      <c r="H163" s="203">
        <v>1</v>
      </c>
      <c r="I163" s="204"/>
      <c r="J163" s="205">
        <f>ROUND(I163*H163,2)</f>
        <v>0</v>
      </c>
      <c r="K163" s="206"/>
      <c r="L163" s="207"/>
      <c r="M163" s="208" t="s">
        <v>1</v>
      </c>
      <c r="N163" s="209" t="s">
        <v>40</v>
      </c>
      <c r="O163" s="78"/>
      <c r="P163" s="195">
        <f>O163*H163</f>
        <v>0</v>
      </c>
      <c r="Q163" s="195">
        <v>0</v>
      </c>
      <c r="R163" s="195">
        <f>Q163*H163</f>
        <v>0</v>
      </c>
      <c r="S163" s="195">
        <v>0</v>
      </c>
      <c r="T163" s="196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7" t="s">
        <v>291</v>
      </c>
      <c r="AT163" s="197" t="s">
        <v>199</v>
      </c>
      <c r="AU163" s="197" t="s">
        <v>87</v>
      </c>
      <c r="AY163" s="15" t="s">
        <v>164</v>
      </c>
      <c r="BE163" s="198">
        <f>IF(N163="základná",J163,0)</f>
        <v>0</v>
      </c>
      <c r="BF163" s="198">
        <f>IF(N163="znížená",J163,0)</f>
        <v>0</v>
      </c>
      <c r="BG163" s="198">
        <f>IF(N163="zákl. prenesená",J163,0)</f>
        <v>0</v>
      </c>
      <c r="BH163" s="198">
        <f>IF(N163="zníž. prenesená",J163,0)</f>
        <v>0</v>
      </c>
      <c r="BI163" s="198">
        <f>IF(N163="nulová",J163,0)</f>
        <v>0</v>
      </c>
      <c r="BJ163" s="15" t="s">
        <v>87</v>
      </c>
      <c r="BK163" s="198">
        <f>ROUND(I163*H163,2)</f>
        <v>0</v>
      </c>
      <c r="BL163" s="15" t="s">
        <v>359</v>
      </c>
      <c r="BM163" s="197" t="s">
        <v>1831</v>
      </c>
    </row>
    <row r="164" s="2" customFormat="1" ht="44.25" customHeight="1">
      <c r="A164" s="34"/>
      <c r="B164" s="184"/>
      <c r="C164" s="185" t="s">
        <v>1534</v>
      </c>
      <c r="D164" s="185" t="s">
        <v>166</v>
      </c>
      <c r="E164" s="186" t="s">
        <v>1832</v>
      </c>
      <c r="F164" s="187" t="s">
        <v>1833</v>
      </c>
      <c r="G164" s="188" t="s">
        <v>307</v>
      </c>
      <c r="H164" s="189">
        <v>1</v>
      </c>
      <c r="I164" s="190"/>
      <c r="J164" s="191">
        <f>ROUND(I164*H164,2)</f>
        <v>0</v>
      </c>
      <c r="K164" s="192"/>
      <c r="L164" s="35"/>
      <c r="M164" s="193" t="s">
        <v>1</v>
      </c>
      <c r="N164" s="194" t="s">
        <v>40</v>
      </c>
      <c r="O164" s="78"/>
      <c r="P164" s="195">
        <f>O164*H164</f>
        <v>0</v>
      </c>
      <c r="Q164" s="195">
        <v>0</v>
      </c>
      <c r="R164" s="195">
        <f>Q164*H164</f>
        <v>0</v>
      </c>
      <c r="S164" s="195">
        <v>0</v>
      </c>
      <c r="T164" s="196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7" t="s">
        <v>359</v>
      </c>
      <c r="AT164" s="197" t="s">
        <v>166</v>
      </c>
      <c r="AU164" s="197" t="s">
        <v>87</v>
      </c>
      <c r="AY164" s="15" t="s">
        <v>164</v>
      </c>
      <c r="BE164" s="198">
        <f>IF(N164="základná",J164,0)</f>
        <v>0</v>
      </c>
      <c r="BF164" s="198">
        <f>IF(N164="znížená",J164,0)</f>
        <v>0</v>
      </c>
      <c r="BG164" s="198">
        <f>IF(N164="zákl. prenesená",J164,0)</f>
        <v>0</v>
      </c>
      <c r="BH164" s="198">
        <f>IF(N164="zníž. prenesená",J164,0)</f>
        <v>0</v>
      </c>
      <c r="BI164" s="198">
        <f>IF(N164="nulová",J164,0)</f>
        <v>0</v>
      </c>
      <c r="BJ164" s="15" t="s">
        <v>87</v>
      </c>
      <c r="BK164" s="198">
        <f>ROUND(I164*H164,2)</f>
        <v>0</v>
      </c>
      <c r="BL164" s="15" t="s">
        <v>359</v>
      </c>
      <c r="BM164" s="197" t="s">
        <v>1834</v>
      </c>
    </row>
    <row r="165" s="2" customFormat="1" ht="16.5" customHeight="1">
      <c r="A165" s="34"/>
      <c r="B165" s="184"/>
      <c r="C165" s="199" t="s">
        <v>1835</v>
      </c>
      <c r="D165" s="199" t="s">
        <v>199</v>
      </c>
      <c r="E165" s="200" t="s">
        <v>1836</v>
      </c>
      <c r="F165" s="201" t="s">
        <v>1837</v>
      </c>
      <c r="G165" s="202" t="s">
        <v>307</v>
      </c>
      <c r="H165" s="203">
        <v>1</v>
      </c>
      <c r="I165" s="204"/>
      <c r="J165" s="205">
        <f>ROUND(I165*H165,2)</f>
        <v>0</v>
      </c>
      <c r="K165" s="206"/>
      <c r="L165" s="207"/>
      <c r="M165" s="208" t="s">
        <v>1</v>
      </c>
      <c r="N165" s="209" t="s">
        <v>40</v>
      </c>
      <c r="O165" s="78"/>
      <c r="P165" s="195">
        <f>O165*H165</f>
        <v>0</v>
      </c>
      <c r="Q165" s="195">
        <v>0</v>
      </c>
      <c r="R165" s="195">
        <f>Q165*H165</f>
        <v>0</v>
      </c>
      <c r="S165" s="195">
        <v>0</v>
      </c>
      <c r="T165" s="196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7" t="s">
        <v>291</v>
      </c>
      <c r="AT165" s="197" t="s">
        <v>199</v>
      </c>
      <c r="AU165" s="197" t="s">
        <v>87</v>
      </c>
      <c r="AY165" s="15" t="s">
        <v>164</v>
      </c>
      <c r="BE165" s="198">
        <f>IF(N165="základná",J165,0)</f>
        <v>0</v>
      </c>
      <c r="BF165" s="198">
        <f>IF(N165="znížená",J165,0)</f>
        <v>0</v>
      </c>
      <c r="BG165" s="198">
        <f>IF(N165="zákl. prenesená",J165,0)</f>
        <v>0</v>
      </c>
      <c r="BH165" s="198">
        <f>IF(N165="zníž. prenesená",J165,0)</f>
        <v>0</v>
      </c>
      <c r="BI165" s="198">
        <f>IF(N165="nulová",J165,0)</f>
        <v>0</v>
      </c>
      <c r="BJ165" s="15" t="s">
        <v>87</v>
      </c>
      <c r="BK165" s="198">
        <f>ROUND(I165*H165,2)</f>
        <v>0</v>
      </c>
      <c r="BL165" s="15" t="s">
        <v>359</v>
      </c>
      <c r="BM165" s="197" t="s">
        <v>1838</v>
      </c>
    </row>
    <row r="166" s="2" customFormat="1" ht="16.5" customHeight="1">
      <c r="A166" s="34"/>
      <c r="B166" s="184"/>
      <c r="C166" s="185" t="s">
        <v>583</v>
      </c>
      <c r="D166" s="185" t="s">
        <v>166</v>
      </c>
      <c r="E166" s="186" t="s">
        <v>1839</v>
      </c>
      <c r="F166" s="187" t="s">
        <v>1840</v>
      </c>
      <c r="G166" s="188" t="s">
        <v>307</v>
      </c>
      <c r="H166" s="189">
        <v>1</v>
      </c>
      <c r="I166" s="190"/>
      <c r="J166" s="191">
        <f>ROUND(I166*H166,2)</f>
        <v>0</v>
      </c>
      <c r="K166" s="192"/>
      <c r="L166" s="35"/>
      <c r="M166" s="193" t="s">
        <v>1</v>
      </c>
      <c r="N166" s="194" t="s">
        <v>40</v>
      </c>
      <c r="O166" s="78"/>
      <c r="P166" s="195">
        <f>O166*H166</f>
        <v>0</v>
      </c>
      <c r="Q166" s="195">
        <v>0</v>
      </c>
      <c r="R166" s="195">
        <f>Q166*H166</f>
        <v>0</v>
      </c>
      <c r="S166" s="195">
        <v>0</v>
      </c>
      <c r="T166" s="196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7" t="s">
        <v>359</v>
      </c>
      <c r="AT166" s="197" t="s">
        <v>166</v>
      </c>
      <c r="AU166" s="197" t="s">
        <v>87</v>
      </c>
      <c r="AY166" s="15" t="s">
        <v>164</v>
      </c>
      <c r="BE166" s="198">
        <f>IF(N166="základná",J166,0)</f>
        <v>0</v>
      </c>
      <c r="BF166" s="198">
        <f>IF(N166="znížená",J166,0)</f>
        <v>0</v>
      </c>
      <c r="BG166" s="198">
        <f>IF(N166="zákl. prenesená",J166,0)</f>
        <v>0</v>
      </c>
      <c r="BH166" s="198">
        <f>IF(N166="zníž. prenesená",J166,0)</f>
        <v>0</v>
      </c>
      <c r="BI166" s="198">
        <f>IF(N166="nulová",J166,0)</f>
        <v>0</v>
      </c>
      <c r="BJ166" s="15" t="s">
        <v>87</v>
      </c>
      <c r="BK166" s="198">
        <f>ROUND(I166*H166,2)</f>
        <v>0</v>
      </c>
      <c r="BL166" s="15" t="s">
        <v>359</v>
      </c>
      <c r="BM166" s="197" t="s">
        <v>1841</v>
      </c>
    </row>
    <row r="167" s="2" customFormat="1" ht="49.05" customHeight="1">
      <c r="A167" s="34"/>
      <c r="B167" s="184"/>
      <c r="C167" s="199" t="s">
        <v>587</v>
      </c>
      <c r="D167" s="199" t="s">
        <v>199</v>
      </c>
      <c r="E167" s="200" t="s">
        <v>1842</v>
      </c>
      <c r="F167" s="201" t="s">
        <v>1843</v>
      </c>
      <c r="G167" s="202" t="s">
        <v>307</v>
      </c>
      <c r="H167" s="203">
        <v>1</v>
      </c>
      <c r="I167" s="204"/>
      <c r="J167" s="205">
        <f>ROUND(I167*H167,2)</f>
        <v>0</v>
      </c>
      <c r="K167" s="206"/>
      <c r="L167" s="207"/>
      <c r="M167" s="208" t="s">
        <v>1</v>
      </c>
      <c r="N167" s="209" t="s">
        <v>40</v>
      </c>
      <c r="O167" s="78"/>
      <c r="P167" s="195">
        <f>O167*H167</f>
        <v>0</v>
      </c>
      <c r="Q167" s="195">
        <v>0</v>
      </c>
      <c r="R167" s="195">
        <f>Q167*H167</f>
        <v>0</v>
      </c>
      <c r="S167" s="195">
        <v>0</v>
      </c>
      <c r="T167" s="196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7" t="s">
        <v>291</v>
      </c>
      <c r="AT167" s="197" t="s">
        <v>199</v>
      </c>
      <c r="AU167" s="197" t="s">
        <v>87</v>
      </c>
      <c r="AY167" s="15" t="s">
        <v>164</v>
      </c>
      <c r="BE167" s="198">
        <f>IF(N167="základná",J167,0)</f>
        <v>0</v>
      </c>
      <c r="BF167" s="198">
        <f>IF(N167="znížená",J167,0)</f>
        <v>0</v>
      </c>
      <c r="BG167" s="198">
        <f>IF(N167="zákl. prenesená",J167,0)</f>
        <v>0</v>
      </c>
      <c r="BH167" s="198">
        <f>IF(N167="zníž. prenesená",J167,0)</f>
        <v>0</v>
      </c>
      <c r="BI167" s="198">
        <f>IF(N167="nulová",J167,0)</f>
        <v>0</v>
      </c>
      <c r="BJ167" s="15" t="s">
        <v>87</v>
      </c>
      <c r="BK167" s="198">
        <f>ROUND(I167*H167,2)</f>
        <v>0</v>
      </c>
      <c r="BL167" s="15" t="s">
        <v>359</v>
      </c>
      <c r="BM167" s="197" t="s">
        <v>1844</v>
      </c>
    </row>
    <row r="168" s="2" customFormat="1" ht="16.5" customHeight="1">
      <c r="A168" s="34"/>
      <c r="B168" s="184"/>
      <c r="C168" s="185" t="s">
        <v>635</v>
      </c>
      <c r="D168" s="185" t="s">
        <v>166</v>
      </c>
      <c r="E168" s="186" t="s">
        <v>1845</v>
      </c>
      <c r="F168" s="187" t="s">
        <v>1846</v>
      </c>
      <c r="G168" s="188" t="s">
        <v>1114</v>
      </c>
      <c r="H168" s="189">
        <v>1</v>
      </c>
      <c r="I168" s="190"/>
      <c r="J168" s="191">
        <f>ROUND(I168*H168,2)</f>
        <v>0</v>
      </c>
      <c r="K168" s="192"/>
      <c r="L168" s="35"/>
      <c r="M168" s="193" t="s">
        <v>1</v>
      </c>
      <c r="N168" s="194" t="s">
        <v>40</v>
      </c>
      <c r="O168" s="78"/>
      <c r="P168" s="195">
        <f>O168*H168</f>
        <v>0</v>
      </c>
      <c r="Q168" s="195">
        <v>0</v>
      </c>
      <c r="R168" s="195">
        <f>Q168*H168</f>
        <v>0</v>
      </c>
      <c r="S168" s="195">
        <v>0</v>
      </c>
      <c r="T168" s="196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7" t="s">
        <v>359</v>
      </c>
      <c r="AT168" s="197" t="s">
        <v>166</v>
      </c>
      <c r="AU168" s="197" t="s">
        <v>87</v>
      </c>
      <c r="AY168" s="15" t="s">
        <v>164</v>
      </c>
      <c r="BE168" s="198">
        <f>IF(N168="základná",J168,0)</f>
        <v>0</v>
      </c>
      <c r="BF168" s="198">
        <f>IF(N168="znížená",J168,0)</f>
        <v>0</v>
      </c>
      <c r="BG168" s="198">
        <f>IF(N168="zákl. prenesená",J168,0)</f>
        <v>0</v>
      </c>
      <c r="BH168" s="198">
        <f>IF(N168="zníž. prenesená",J168,0)</f>
        <v>0</v>
      </c>
      <c r="BI168" s="198">
        <f>IF(N168="nulová",J168,0)</f>
        <v>0</v>
      </c>
      <c r="BJ168" s="15" t="s">
        <v>87</v>
      </c>
      <c r="BK168" s="198">
        <f>ROUND(I168*H168,2)</f>
        <v>0</v>
      </c>
      <c r="BL168" s="15" t="s">
        <v>359</v>
      </c>
      <c r="BM168" s="197" t="s">
        <v>1847</v>
      </c>
    </row>
    <row r="169" s="2" customFormat="1" ht="24.15" customHeight="1">
      <c r="A169" s="34"/>
      <c r="B169" s="184"/>
      <c r="C169" s="185" t="s">
        <v>639</v>
      </c>
      <c r="D169" s="185" t="s">
        <v>166</v>
      </c>
      <c r="E169" s="186" t="s">
        <v>1848</v>
      </c>
      <c r="F169" s="187" t="s">
        <v>1849</v>
      </c>
      <c r="G169" s="188" t="s">
        <v>1620</v>
      </c>
      <c r="H169" s="189">
        <v>1</v>
      </c>
      <c r="I169" s="190"/>
      <c r="J169" s="191">
        <f>ROUND(I169*H169,2)</f>
        <v>0</v>
      </c>
      <c r="K169" s="192"/>
      <c r="L169" s="35"/>
      <c r="M169" s="193" t="s">
        <v>1</v>
      </c>
      <c r="N169" s="194" t="s">
        <v>40</v>
      </c>
      <c r="O169" s="78"/>
      <c r="P169" s="195">
        <f>O169*H169</f>
        <v>0</v>
      </c>
      <c r="Q169" s="195">
        <v>0</v>
      </c>
      <c r="R169" s="195">
        <f>Q169*H169</f>
        <v>0</v>
      </c>
      <c r="S169" s="195">
        <v>0</v>
      </c>
      <c r="T169" s="196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7" t="s">
        <v>359</v>
      </c>
      <c r="AT169" s="197" t="s">
        <v>166</v>
      </c>
      <c r="AU169" s="197" t="s">
        <v>87</v>
      </c>
      <c r="AY169" s="15" t="s">
        <v>164</v>
      </c>
      <c r="BE169" s="198">
        <f>IF(N169="základná",J169,0)</f>
        <v>0</v>
      </c>
      <c r="BF169" s="198">
        <f>IF(N169="znížená",J169,0)</f>
        <v>0</v>
      </c>
      <c r="BG169" s="198">
        <f>IF(N169="zákl. prenesená",J169,0)</f>
        <v>0</v>
      </c>
      <c r="BH169" s="198">
        <f>IF(N169="zníž. prenesená",J169,0)</f>
        <v>0</v>
      </c>
      <c r="BI169" s="198">
        <f>IF(N169="nulová",J169,0)</f>
        <v>0</v>
      </c>
      <c r="BJ169" s="15" t="s">
        <v>87</v>
      </c>
      <c r="BK169" s="198">
        <f>ROUND(I169*H169,2)</f>
        <v>0</v>
      </c>
      <c r="BL169" s="15" t="s">
        <v>359</v>
      </c>
      <c r="BM169" s="197" t="s">
        <v>1850</v>
      </c>
    </row>
    <row r="170" s="2" customFormat="1" ht="16.5" customHeight="1">
      <c r="A170" s="34"/>
      <c r="B170" s="184"/>
      <c r="C170" s="199" t="s">
        <v>1851</v>
      </c>
      <c r="D170" s="199" t="s">
        <v>199</v>
      </c>
      <c r="E170" s="200" t="s">
        <v>1852</v>
      </c>
      <c r="F170" s="201" t="s">
        <v>1853</v>
      </c>
      <c r="G170" s="202" t="s">
        <v>1620</v>
      </c>
      <c r="H170" s="203">
        <v>1</v>
      </c>
      <c r="I170" s="204"/>
      <c r="J170" s="205">
        <f>ROUND(I170*H170,2)</f>
        <v>0</v>
      </c>
      <c r="K170" s="206"/>
      <c r="L170" s="207"/>
      <c r="M170" s="208" t="s">
        <v>1</v>
      </c>
      <c r="N170" s="209" t="s">
        <v>40</v>
      </c>
      <c r="O170" s="78"/>
      <c r="P170" s="195">
        <f>O170*H170</f>
        <v>0</v>
      </c>
      <c r="Q170" s="195">
        <v>0</v>
      </c>
      <c r="R170" s="195">
        <f>Q170*H170</f>
        <v>0</v>
      </c>
      <c r="S170" s="195">
        <v>0</v>
      </c>
      <c r="T170" s="196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7" t="s">
        <v>291</v>
      </c>
      <c r="AT170" s="197" t="s">
        <v>199</v>
      </c>
      <c r="AU170" s="197" t="s">
        <v>87</v>
      </c>
      <c r="AY170" s="15" t="s">
        <v>164</v>
      </c>
      <c r="BE170" s="198">
        <f>IF(N170="základná",J170,0)</f>
        <v>0</v>
      </c>
      <c r="BF170" s="198">
        <f>IF(N170="znížená",J170,0)</f>
        <v>0</v>
      </c>
      <c r="BG170" s="198">
        <f>IF(N170="zákl. prenesená",J170,0)</f>
        <v>0</v>
      </c>
      <c r="BH170" s="198">
        <f>IF(N170="zníž. prenesená",J170,0)</f>
        <v>0</v>
      </c>
      <c r="BI170" s="198">
        <f>IF(N170="nulová",J170,0)</f>
        <v>0</v>
      </c>
      <c r="BJ170" s="15" t="s">
        <v>87</v>
      </c>
      <c r="BK170" s="198">
        <f>ROUND(I170*H170,2)</f>
        <v>0</v>
      </c>
      <c r="BL170" s="15" t="s">
        <v>359</v>
      </c>
      <c r="BM170" s="197" t="s">
        <v>1854</v>
      </c>
    </row>
    <row r="171" s="2" customFormat="1" ht="24.15" customHeight="1">
      <c r="A171" s="34"/>
      <c r="B171" s="184"/>
      <c r="C171" s="199" t="s">
        <v>1855</v>
      </c>
      <c r="D171" s="199" t="s">
        <v>199</v>
      </c>
      <c r="E171" s="200" t="s">
        <v>1856</v>
      </c>
      <c r="F171" s="201" t="s">
        <v>1857</v>
      </c>
      <c r="G171" s="202" t="s">
        <v>307</v>
      </c>
      <c r="H171" s="203">
        <v>3</v>
      </c>
      <c r="I171" s="204"/>
      <c r="J171" s="205">
        <f>ROUND(I171*H171,2)</f>
        <v>0</v>
      </c>
      <c r="K171" s="206"/>
      <c r="L171" s="207"/>
      <c r="M171" s="208" t="s">
        <v>1</v>
      </c>
      <c r="N171" s="209" t="s">
        <v>40</v>
      </c>
      <c r="O171" s="78"/>
      <c r="P171" s="195">
        <f>O171*H171</f>
        <v>0</v>
      </c>
      <c r="Q171" s="195">
        <v>0</v>
      </c>
      <c r="R171" s="195">
        <f>Q171*H171</f>
        <v>0</v>
      </c>
      <c r="S171" s="195">
        <v>0</v>
      </c>
      <c r="T171" s="196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7" t="s">
        <v>291</v>
      </c>
      <c r="AT171" s="197" t="s">
        <v>199</v>
      </c>
      <c r="AU171" s="197" t="s">
        <v>87</v>
      </c>
      <c r="AY171" s="15" t="s">
        <v>164</v>
      </c>
      <c r="BE171" s="198">
        <f>IF(N171="základná",J171,0)</f>
        <v>0</v>
      </c>
      <c r="BF171" s="198">
        <f>IF(N171="znížená",J171,0)</f>
        <v>0</v>
      </c>
      <c r="BG171" s="198">
        <f>IF(N171="zákl. prenesená",J171,0)</f>
        <v>0</v>
      </c>
      <c r="BH171" s="198">
        <f>IF(N171="zníž. prenesená",J171,0)</f>
        <v>0</v>
      </c>
      <c r="BI171" s="198">
        <f>IF(N171="nulová",J171,0)</f>
        <v>0</v>
      </c>
      <c r="BJ171" s="15" t="s">
        <v>87</v>
      </c>
      <c r="BK171" s="198">
        <f>ROUND(I171*H171,2)</f>
        <v>0</v>
      </c>
      <c r="BL171" s="15" t="s">
        <v>359</v>
      </c>
      <c r="BM171" s="197" t="s">
        <v>1858</v>
      </c>
    </row>
    <row r="172" s="2" customFormat="1" ht="24.15" customHeight="1">
      <c r="A172" s="34"/>
      <c r="B172" s="184"/>
      <c r="C172" s="199" t="s">
        <v>647</v>
      </c>
      <c r="D172" s="199" t="s">
        <v>199</v>
      </c>
      <c r="E172" s="200" t="s">
        <v>1859</v>
      </c>
      <c r="F172" s="201" t="s">
        <v>1860</v>
      </c>
      <c r="G172" s="202" t="s">
        <v>1620</v>
      </c>
      <c r="H172" s="203">
        <v>1</v>
      </c>
      <c r="I172" s="204"/>
      <c r="J172" s="205">
        <f>ROUND(I172*H172,2)</f>
        <v>0</v>
      </c>
      <c r="K172" s="206"/>
      <c r="L172" s="207"/>
      <c r="M172" s="208" t="s">
        <v>1</v>
      </c>
      <c r="N172" s="209" t="s">
        <v>40</v>
      </c>
      <c r="O172" s="78"/>
      <c r="P172" s="195">
        <f>O172*H172</f>
        <v>0</v>
      </c>
      <c r="Q172" s="195">
        <v>0</v>
      </c>
      <c r="R172" s="195">
        <f>Q172*H172</f>
        <v>0</v>
      </c>
      <c r="S172" s="195">
        <v>0</v>
      </c>
      <c r="T172" s="196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7" t="s">
        <v>291</v>
      </c>
      <c r="AT172" s="197" t="s">
        <v>199</v>
      </c>
      <c r="AU172" s="197" t="s">
        <v>87</v>
      </c>
      <c r="AY172" s="15" t="s">
        <v>164</v>
      </c>
      <c r="BE172" s="198">
        <f>IF(N172="základná",J172,0)</f>
        <v>0</v>
      </c>
      <c r="BF172" s="198">
        <f>IF(N172="znížená",J172,0)</f>
        <v>0</v>
      </c>
      <c r="BG172" s="198">
        <f>IF(N172="zákl. prenesená",J172,0)</f>
        <v>0</v>
      </c>
      <c r="BH172" s="198">
        <f>IF(N172="zníž. prenesená",J172,0)</f>
        <v>0</v>
      </c>
      <c r="BI172" s="198">
        <f>IF(N172="nulová",J172,0)</f>
        <v>0</v>
      </c>
      <c r="BJ172" s="15" t="s">
        <v>87</v>
      </c>
      <c r="BK172" s="198">
        <f>ROUND(I172*H172,2)</f>
        <v>0</v>
      </c>
      <c r="BL172" s="15" t="s">
        <v>359</v>
      </c>
      <c r="BM172" s="197" t="s">
        <v>1861</v>
      </c>
    </row>
    <row r="173" s="2" customFormat="1" ht="21.75" customHeight="1">
      <c r="A173" s="34"/>
      <c r="B173" s="184"/>
      <c r="C173" s="185" t="s">
        <v>1862</v>
      </c>
      <c r="D173" s="185" t="s">
        <v>166</v>
      </c>
      <c r="E173" s="186" t="s">
        <v>1863</v>
      </c>
      <c r="F173" s="187" t="s">
        <v>1864</v>
      </c>
      <c r="G173" s="188" t="s">
        <v>428</v>
      </c>
      <c r="H173" s="210"/>
      <c r="I173" s="190"/>
      <c r="J173" s="191">
        <f>ROUND(I173*H173,2)</f>
        <v>0</v>
      </c>
      <c r="K173" s="192"/>
      <c r="L173" s="35"/>
      <c r="M173" s="193" t="s">
        <v>1</v>
      </c>
      <c r="N173" s="194" t="s">
        <v>40</v>
      </c>
      <c r="O173" s="78"/>
      <c r="P173" s="195">
        <f>O173*H173</f>
        <v>0</v>
      </c>
      <c r="Q173" s="195">
        <v>0</v>
      </c>
      <c r="R173" s="195">
        <f>Q173*H173</f>
        <v>0</v>
      </c>
      <c r="S173" s="195">
        <v>0</v>
      </c>
      <c r="T173" s="196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7" t="s">
        <v>359</v>
      </c>
      <c r="AT173" s="197" t="s">
        <v>166</v>
      </c>
      <c r="AU173" s="197" t="s">
        <v>87</v>
      </c>
      <c r="AY173" s="15" t="s">
        <v>164</v>
      </c>
      <c r="BE173" s="198">
        <f>IF(N173="základná",J173,0)</f>
        <v>0</v>
      </c>
      <c r="BF173" s="198">
        <f>IF(N173="znížená",J173,0)</f>
        <v>0</v>
      </c>
      <c r="BG173" s="198">
        <f>IF(N173="zákl. prenesená",J173,0)</f>
        <v>0</v>
      </c>
      <c r="BH173" s="198">
        <f>IF(N173="zníž. prenesená",J173,0)</f>
        <v>0</v>
      </c>
      <c r="BI173" s="198">
        <f>IF(N173="nulová",J173,0)</f>
        <v>0</v>
      </c>
      <c r="BJ173" s="15" t="s">
        <v>87</v>
      </c>
      <c r="BK173" s="198">
        <f>ROUND(I173*H173,2)</f>
        <v>0</v>
      </c>
      <c r="BL173" s="15" t="s">
        <v>359</v>
      </c>
      <c r="BM173" s="197" t="s">
        <v>1865</v>
      </c>
    </row>
    <row r="174" s="2" customFormat="1" ht="24.15" customHeight="1">
      <c r="A174" s="34"/>
      <c r="B174" s="184"/>
      <c r="C174" s="185" t="s">
        <v>1866</v>
      </c>
      <c r="D174" s="185" t="s">
        <v>166</v>
      </c>
      <c r="E174" s="186" t="s">
        <v>1867</v>
      </c>
      <c r="F174" s="187" t="s">
        <v>1868</v>
      </c>
      <c r="G174" s="188" t="s">
        <v>428</v>
      </c>
      <c r="H174" s="210"/>
      <c r="I174" s="190"/>
      <c r="J174" s="191">
        <f>ROUND(I174*H174,2)</f>
        <v>0</v>
      </c>
      <c r="K174" s="192"/>
      <c r="L174" s="35"/>
      <c r="M174" s="193" t="s">
        <v>1</v>
      </c>
      <c r="N174" s="194" t="s">
        <v>40</v>
      </c>
      <c r="O174" s="78"/>
      <c r="P174" s="195">
        <f>O174*H174</f>
        <v>0</v>
      </c>
      <c r="Q174" s="195">
        <v>0</v>
      </c>
      <c r="R174" s="195">
        <f>Q174*H174</f>
        <v>0</v>
      </c>
      <c r="S174" s="195">
        <v>0</v>
      </c>
      <c r="T174" s="196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7" t="s">
        <v>359</v>
      </c>
      <c r="AT174" s="197" t="s">
        <v>166</v>
      </c>
      <c r="AU174" s="197" t="s">
        <v>87</v>
      </c>
      <c r="AY174" s="15" t="s">
        <v>164</v>
      </c>
      <c r="BE174" s="198">
        <f>IF(N174="základná",J174,0)</f>
        <v>0</v>
      </c>
      <c r="BF174" s="198">
        <f>IF(N174="znížená",J174,0)</f>
        <v>0</v>
      </c>
      <c r="BG174" s="198">
        <f>IF(N174="zákl. prenesená",J174,0)</f>
        <v>0</v>
      </c>
      <c r="BH174" s="198">
        <f>IF(N174="zníž. prenesená",J174,0)</f>
        <v>0</v>
      </c>
      <c r="BI174" s="198">
        <f>IF(N174="nulová",J174,0)</f>
        <v>0</v>
      </c>
      <c r="BJ174" s="15" t="s">
        <v>87</v>
      </c>
      <c r="BK174" s="198">
        <f>ROUND(I174*H174,2)</f>
        <v>0</v>
      </c>
      <c r="BL174" s="15" t="s">
        <v>359</v>
      </c>
      <c r="BM174" s="197" t="s">
        <v>1869</v>
      </c>
    </row>
    <row r="175" s="2" customFormat="1" ht="24.15" customHeight="1">
      <c r="A175" s="34"/>
      <c r="B175" s="184"/>
      <c r="C175" s="185" t="s">
        <v>1870</v>
      </c>
      <c r="D175" s="185" t="s">
        <v>166</v>
      </c>
      <c r="E175" s="186" t="s">
        <v>1871</v>
      </c>
      <c r="F175" s="187" t="s">
        <v>1872</v>
      </c>
      <c r="G175" s="188" t="s">
        <v>428</v>
      </c>
      <c r="H175" s="210"/>
      <c r="I175" s="190"/>
      <c r="J175" s="191">
        <f>ROUND(I175*H175,2)</f>
        <v>0</v>
      </c>
      <c r="K175" s="192"/>
      <c r="L175" s="35"/>
      <c r="M175" s="193" t="s">
        <v>1</v>
      </c>
      <c r="N175" s="194" t="s">
        <v>40</v>
      </c>
      <c r="O175" s="78"/>
      <c r="P175" s="195">
        <f>O175*H175</f>
        <v>0</v>
      </c>
      <c r="Q175" s="195">
        <v>0</v>
      </c>
      <c r="R175" s="195">
        <f>Q175*H175</f>
        <v>0</v>
      </c>
      <c r="S175" s="195">
        <v>0</v>
      </c>
      <c r="T175" s="196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7" t="s">
        <v>359</v>
      </c>
      <c r="AT175" s="197" t="s">
        <v>166</v>
      </c>
      <c r="AU175" s="197" t="s">
        <v>87</v>
      </c>
      <c r="AY175" s="15" t="s">
        <v>164</v>
      </c>
      <c r="BE175" s="198">
        <f>IF(N175="základná",J175,0)</f>
        <v>0</v>
      </c>
      <c r="BF175" s="198">
        <f>IF(N175="znížená",J175,0)</f>
        <v>0</v>
      </c>
      <c r="BG175" s="198">
        <f>IF(N175="zákl. prenesená",J175,0)</f>
        <v>0</v>
      </c>
      <c r="BH175" s="198">
        <f>IF(N175="zníž. prenesená",J175,0)</f>
        <v>0</v>
      </c>
      <c r="BI175" s="198">
        <f>IF(N175="nulová",J175,0)</f>
        <v>0</v>
      </c>
      <c r="BJ175" s="15" t="s">
        <v>87</v>
      </c>
      <c r="BK175" s="198">
        <f>ROUND(I175*H175,2)</f>
        <v>0</v>
      </c>
      <c r="BL175" s="15" t="s">
        <v>359</v>
      </c>
      <c r="BM175" s="197" t="s">
        <v>1873</v>
      </c>
    </row>
    <row r="176" s="12" customFormat="1" ht="22.8" customHeight="1">
      <c r="A176" s="12"/>
      <c r="B176" s="171"/>
      <c r="C176" s="12"/>
      <c r="D176" s="172" t="s">
        <v>73</v>
      </c>
      <c r="E176" s="182" t="s">
        <v>1442</v>
      </c>
      <c r="F176" s="182" t="s">
        <v>1874</v>
      </c>
      <c r="G176" s="12"/>
      <c r="H176" s="12"/>
      <c r="I176" s="174"/>
      <c r="J176" s="183">
        <f>BK176</f>
        <v>0</v>
      </c>
      <c r="K176" s="12"/>
      <c r="L176" s="171"/>
      <c r="M176" s="176"/>
      <c r="N176" s="177"/>
      <c r="O176" s="177"/>
      <c r="P176" s="178">
        <f>SUM(P177:P179)</f>
        <v>0</v>
      </c>
      <c r="Q176" s="177"/>
      <c r="R176" s="178">
        <f>SUM(R177:R179)</f>
        <v>0</v>
      </c>
      <c r="S176" s="177"/>
      <c r="T176" s="179">
        <f>SUM(T177:T179)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172" t="s">
        <v>87</v>
      </c>
      <c r="AT176" s="180" t="s">
        <v>73</v>
      </c>
      <c r="AU176" s="180" t="s">
        <v>81</v>
      </c>
      <c r="AY176" s="172" t="s">
        <v>164</v>
      </c>
      <c r="BK176" s="181">
        <f>SUM(BK177:BK179)</f>
        <v>0</v>
      </c>
    </row>
    <row r="177" s="2" customFormat="1" ht="24.15" customHeight="1">
      <c r="A177" s="34"/>
      <c r="B177" s="184"/>
      <c r="C177" s="185" t="s">
        <v>1549</v>
      </c>
      <c r="D177" s="185" t="s">
        <v>166</v>
      </c>
      <c r="E177" s="186" t="s">
        <v>1875</v>
      </c>
      <c r="F177" s="187" t="s">
        <v>1876</v>
      </c>
      <c r="G177" s="188" t="s">
        <v>298</v>
      </c>
      <c r="H177" s="189">
        <v>10</v>
      </c>
      <c r="I177" s="190"/>
      <c r="J177" s="191">
        <f>ROUND(I177*H177,2)</f>
        <v>0</v>
      </c>
      <c r="K177" s="192"/>
      <c r="L177" s="35"/>
      <c r="M177" s="193" t="s">
        <v>1</v>
      </c>
      <c r="N177" s="194" t="s">
        <v>40</v>
      </c>
      <c r="O177" s="78"/>
      <c r="P177" s="195">
        <f>O177*H177</f>
        <v>0</v>
      </c>
      <c r="Q177" s="195">
        <v>0</v>
      </c>
      <c r="R177" s="195">
        <f>Q177*H177</f>
        <v>0</v>
      </c>
      <c r="S177" s="195">
        <v>0</v>
      </c>
      <c r="T177" s="196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7" t="s">
        <v>359</v>
      </c>
      <c r="AT177" s="197" t="s">
        <v>166</v>
      </c>
      <c r="AU177" s="197" t="s">
        <v>87</v>
      </c>
      <c r="AY177" s="15" t="s">
        <v>164</v>
      </c>
      <c r="BE177" s="198">
        <f>IF(N177="základná",J177,0)</f>
        <v>0</v>
      </c>
      <c r="BF177" s="198">
        <f>IF(N177="znížená",J177,0)</f>
        <v>0</v>
      </c>
      <c r="BG177" s="198">
        <f>IF(N177="zákl. prenesená",J177,0)</f>
        <v>0</v>
      </c>
      <c r="BH177" s="198">
        <f>IF(N177="zníž. prenesená",J177,0)</f>
        <v>0</v>
      </c>
      <c r="BI177" s="198">
        <f>IF(N177="nulová",J177,0)</f>
        <v>0</v>
      </c>
      <c r="BJ177" s="15" t="s">
        <v>87</v>
      </c>
      <c r="BK177" s="198">
        <f>ROUND(I177*H177,2)</f>
        <v>0</v>
      </c>
      <c r="BL177" s="15" t="s">
        <v>359</v>
      </c>
      <c r="BM177" s="197" t="s">
        <v>1877</v>
      </c>
    </row>
    <row r="178" s="2" customFormat="1" ht="24.15" customHeight="1">
      <c r="A178" s="34"/>
      <c r="B178" s="184"/>
      <c r="C178" s="185" t="s">
        <v>259</v>
      </c>
      <c r="D178" s="185" t="s">
        <v>166</v>
      </c>
      <c r="E178" s="186" t="s">
        <v>1878</v>
      </c>
      <c r="F178" s="187" t="s">
        <v>1569</v>
      </c>
      <c r="G178" s="188" t="s">
        <v>202</v>
      </c>
      <c r="H178" s="189">
        <v>0.017000000000000001</v>
      </c>
      <c r="I178" s="190"/>
      <c r="J178" s="191">
        <f>ROUND(I178*H178,2)</f>
        <v>0</v>
      </c>
      <c r="K178" s="192"/>
      <c r="L178" s="35"/>
      <c r="M178" s="193" t="s">
        <v>1</v>
      </c>
      <c r="N178" s="194" t="s">
        <v>40</v>
      </c>
      <c r="O178" s="78"/>
      <c r="P178" s="195">
        <f>O178*H178</f>
        <v>0</v>
      </c>
      <c r="Q178" s="195">
        <v>0</v>
      </c>
      <c r="R178" s="195">
        <f>Q178*H178</f>
        <v>0</v>
      </c>
      <c r="S178" s="195">
        <v>0</v>
      </c>
      <c r="T178" s="196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7" t="s">
        <v>359</v>
      </c>
      <c r="AT178" s="197" t="s">
        <v>166</v>
      </c>
      <c r="AU178" s="197" t="s">
        <v>87</v>
      </c>
      <c r="AY178" s="15" t="s">
        <v>164</v>
      </c>
      <c r="BE178" s="198">
        <f>IF(N178="základná",J178,0)</f>
        <v>0</v>
      </c>
      <c r="BF178" s="198">
        <f>IF(N178="znížená",J178,0)</f>
        <v>0</v>
      </c>
      <c r="BG178" s="198">
        <f>IF(N178="zákl. prenesená",J178,0)</f>
        <v>0</v>
      </c>
      <c r="BH178" s="198">
        <f>IF(N178="zníž. prenesená",J178,0)</f>
        <v>0</v>
      </c>
      <c r="BI178" s="198">
        <f>IF(N178="nulová",J178,0)</f>
        <v>0</v>
      </c>
      <c r="BJ178" s="15" t="s">
        <v>87</v>
      </c>
      <c r="BK178" s="198">
        <f>ROUND(I178*H178,2)</f>
        <v>0</v>
      </c>
      <c r="BL178" s="15" t="s">
        <v>359</v>
      </c>
      <c r="BM178" s="197" t="s">
        <v>1879</v>
      </c>
    </row>
    <row r="179" s="2" customFormat="1" ht="24.15" customHeight="1">
      <c r="A179" s="34"/>
      <c r="B179" s="184"/>
      <c r="C179" s="185" t="s">
        <v>263</v>
      </c>
      <c r="D179" s="185" t="s">
        <v>166</v>
      </c>
      <c r="E179" s="186" t="s">
        <v>1880</v>
      </c>
      <c r="F179" s="187" t="s">
        <v>1881</v>
      </c>
      <c r="G179" s="188" t="s">
        <v>202</v>
      </c>
      <c r="H179" s="189">
        <v>0.017000000000000001</v>
      </c>
      <c r="I179" s="190"/>
      <c r="J179" s="191">
        <f>ROUND(I179*H179,2)</f>
        <v>0</v>
      </c>
      <c r="K179" s="192"/>
      <c r="L179" s="35"/>
      <c r="M179" s="193" t="s">
        <v>1</v>
      </c>
      <c r="N179" s="194" t="s">
        <v>40</v>
      </c>
      <c r="O179" s="78"/>
      <c r="P179" s="195">
        <f>O179*H179</f>
        <v>0</v>
      </c>
      <c r="Q179" s="195">
        <v>0</v>
      </c>
      <c r="R179" s="195">
        <f>Q179*H179</f>
        <v>0</v>
      </c>
      <c r="S179" s="195">
        <v>0</v>
      </c>
      <c r="T179" s="196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7" t="s">
        <v>359</v>
      </c>
      <c r="AT179" s="197" t="s">
        <v>166</v>
      </c>
      <c r="AU179" s="197" t="s">
        <v>87</v>
      </c>
      <c r="AY179" s="15" t="s">
        <v>164</v>
      </c>
      <c r="BE179" s="198">
        <f>IF(N179="základná",J179,0)</f>
        <v>0</v>
      </c>
      <c r="BF179" s="198">
        <f>IF(N179="znížená",J179,0)</f>
        <v>0</v>
      </c>
      <c r="BG179" s="198">
        <f>IF(N179="zákl. prenesená",J179,0)</f>
        <v>0</v>
      </c>
      <c r="BH179" s="198">
        <f>IF(N179="zníž. prenesená",J179,0)</f>
        <v>0</v>
      </c>
      <c r="BI179" s="198">
        <f>IF(N179="nulová",J179,0)</f>
        <v>0</v>
      </c>
      <c r="BJ179" s="15" t="s">
        <v>87</v>
      </c>
      <c r="BK179" s="198">
        <f>ROUND(I179*H179,2)</f>
        <v>0</v>
      </c>
      <c r="BL179" s="15" t="s">
        <v>359</v>
      </c>
      <c r="BM179" s="197" t="s">
        <v>1882</v>
      </c>
    </row>
    <row r="180" s="12" customFormat="1" ht="22.8" customHeight="1">
      <c r="A180" s="12"/>
      <c r="B180" s="171"/>
      <c r="C180" s="12"/>
      <c r="D180" s="172" t="s">
        <v>73</v>
      </c>
      <c r="E180" s="182" t="s">
        <v>1579</v>
      </c>
      <c r="F180" s="182" t="s">
        <v>1580</v>
      </c>
      <c r="G180" s="12"/>
      <c r="H180" s="12"/>
      <c r="I180" s="174"/>
      <c r="J180" s="183">
        <f>BK180</f>
        <v>0</v>
      </c>
      <c r="K180" s="12"/>
      <c r="L180" s="171"/>
      <c r="M180" s="176"/>
      <c r="N180" s="177"/>
      <c r="O180" s="177"/>
      <c r="P180" s="178">
        <f>SUM(P181:P194)</f>
        <v>0</v>
      </c>
      <c r="Q180" s="177"/>
      <c r="R180" s="178">
        <f>SUM(R181:R194)</f>
        <v>0</v>
      </c>
      <c r="S180" s="177"/>
      <c r="T180" s="179">
        <f>SUM(T181:T194)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172" t="s">
        <v>87</v>
      </c>
      <c r="AT180" s="180" t="s">
        <v>73</v>
      </c>
      <c r="AU180" s="180" t="s">
        <v>81</v>
      </c>
      <c r="AY180" s="172" t="s">
        <v>164</v>
      </c>
      <c r="BK180" s="181">
        <f>SUM(BK181:BK194)</f>
        <v>0</v>
      </c>
    </row>
    <row r="181" s="2" customFormat="1" ht="24.15" customHeight="1">
      <c r="A181" s="34"/>
      <c r="B181" s="184"/>
      <c r="C181" s="185" t="s">
        <v>1647</v>
      </c>
      <c r="D181" s="185" t="s">
        <v>166</v>
      </c>
      <c r="E181" s="186" t="s">
        <v>1883</v>
      </c>
      <c r="F181" s="187" t="s">
        <v>1884</v>
      </c>
      <c r="G181" s="188" t="s">
        <v>307</v>
      </c>
      <c r="H181" s="189">
        <v>2</v>
      </c>
      <c r="I181" s="190"/>
      <c r="J181" s="191">
        <f>ROUND(I181*H181,2)</f>
        <v>0</v>
      </c>
      <c r="K181" s="192"/>
      <c r="L181" s="35"/>
      <c r="M181" s="193" t="s">
        <v>1</v>
      </c>
      <c r="N181" s="194" t="s">
        <v>40</v>
      </c>
      <c r="O181" s="78"/>
      <c r="P181" s="195">
        <f>O181*H181</f>
        <v>0</v>
      </c>
      <c r="Q181" s="195">
        <v>0</v>
      </c>
      <c r="R181" s="195">
        <f>Q181*H181</f>
        <v>0</v>
      </c>
      <c r="S181" s="195">
        <v>0</v>
      </c>
      <c r="T181" s="196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7" t="s">
        <v>359</v>
      </c>
      <c r="AT181" s="197" t="s">
        <v>166</v>
      </c>
      <c r="AU181" s="197" t="s">
        <v>87</v>
      </c>
      <c r="AY181" s="15" t="s">
        <v>164</v>
      </c>
      <c r="BE181" s="198">
        <f>IF(N181="základná",J181,0)</f>
        <v>0</v>
      </c>
      <c r="BF181" s="198">
        <f>IF(N181="znížená",J181,0)</f>
        <v>0</v>
      </c>
      <c r="BG181" s="198">
        <f>IF(N181="zákl. prenesená",J181,0)</f>
        <v>0</v>
      </c>
      <c r="BH181" s="198">
        <f>IF(N181="zníž. prenesená",J181,0)</f>
        <v>0</v>
      </c>
      <c r="BI181" s="198">
        <f>IF(N181="nulová",J181,0)</f>
        <v>0</v>
      </c>
      <c r="BJ181" s="15" t="s">
        <v>87</v>
      </c>
      <c r="BK181" s="198">
        <f>ROUND(I181*H181,2)</f>
        <v>0</v>
      </c>
      <c r="BL181" s="15" t="s">
        <v>359</v>
      </c>
      <c r="BM181" s="197" t="s">
        <v>1885</v>
      </c>
    </row>
    <row r="182" s="2" customFormat="1" ht="16.5" customHeight="1">
      <c r="A182" s="34"/>
      <c r="B182" s="184"/>
      <c r="C182" s="199" t="s">
        <v>1635</v>
      </c>
      <c r="D182" s="199" t="s">
        <v>199</v>
      </c>
      <c r="E182" s="200" t="s">
        <v>1886</v>
      </c>
      <c r="F182" s="201" t="s">
        <v>1887</v>
      </c>
      <c r="G182" s="202" t="s">
        <v>307</v>
      </c>
      <c r="H182" s="203">
        <v>2</v>
      </c>
      <c r="I182" s="204"/>
      <c r="J182" s="205">
        <f>ROUND(I182*H182,2)</f>
        <v>0</v>
      </c>
      <c r="K182" s="206"/>
      <c r="L182" s="207"/>
      <c r="M182" s="208" t="s">
        <v>1</v>
      </c>
      <c r="N182" s="209" t="s">
        <v>40</v>
      </c>
      <c r="O182" s="78"/>
      <c r="P182" s="195">
        <f>O182*H182</f>
        <v>0</v>
      </c>
      <c r="Q182" s="195">
        <v>0</v>
      </c>
      <c r="R182" s="195">
        <f>Q182*H182</f>
        <v>0</v>
      </c>
      <c r="S182" s="195">
        <v>0</v>
      </c>
      <c r="T182" s="196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7" t="s">
        <v>291</v>
      </c>
      <c r="AT182" s="197" t="s">
        <v>199</v>
      </c>
      <c r="AU182" s="197" t="s">
        <v>87</v>
      </c>
      <c r="AY182" s="15" t="s">
        <v>164</v>
      </c>
      <c r="BE182" s="198">
        <f>IF(N182="základná",J182,0)</f>
        <v>0</v>
      </c>
      <c r="BF182" s="198">
        <f>IF(N182="znížená",J182,0)</f>
        <v>0</v>
      </c>
      <c r="BG182" s="198">
        <f>IF(N182="zákl. prenesená",J182,0)</f>
        <v>0</v>
      </c>
      <c r="BH182" s="198">
        <f>IF(N182="zníž. prenesená",J182,0)</f>
        <v>0</v>
      </c>
      <c r="BI182" s="198">
        <f>IF(N182="nulová",J182,0)</f>
        <v>0</v>
      </c>
      <c r="BJ182" s="15" t="s">
        <v>87</v>
      </c>
      <c r="BK182" s="198">
        <f>ROUND(I182*H182,2)</f>
        <v>0</v>
      </c>
      <c r="BL182" s="15" t="s">
        <v>359</v>
      </c>
      <c r="BM182" s="197" t="s">
        <v>1888</v>
      </c>
    </row>
    <row r="183" s="2" customFormat="1" ht="16.5" customHeight="1">
      <c r="A183" s="34"/>
      <c r="B183" s="184"/>
      <c r="C183" s="185" t="s">
        <v>1889</v>
      </c>
      <c r="D183" s="185" t="s">
        <v>166</v>
      </c>
      <c r="E183" s="186" t="s">
        <v>1890</v>
      </c>
      <c r="F183" s="187" t="s">
        <v>1891</v>
      </c>
      <c r="G183" s="188" t="s">
        <v>307</v>
      </c>
      <c r="H183" s="189">
        <v>4</v>
      </c>
      <c r="I183" s="190"/>
      <c r="J183" s="191">
        <f>ROUND(I183*H183,2)</f>
        <v>0</v>
      </c>
      <c r="K183" s="192"/>
      <c r="L183" s="35"/>
      <c r="M183" s="193" t="s">
        <v>1</v>
      </c>
      <c r="N183" s="194" t="s">
        <v>40</v>
      </c>
      <c r="O183" s="78"/>
      <c r="P183" s="195">
        <f>O183*H183</f>
        <v>0</v>
      </c>
      <c r="Q183" s="195">
        <v>0</v>
      </c>
      <c r="R183" s="195">
        <f>Q183*H183</f>
        <v>0</v>
      </c>
      <c r="S183" s="195">
        <v>0</v>
      </c>
      <c r="T183" s="196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7" t="s">
        <v>359</v>
      </c>
      <c r="AT183" s="197" t="s">
        <v>166</v>
      </c>
      <c r="AU183" s="197" t="s">
        <v>87</v>
      </c>
      <c r="AY183" s="15" t="s">
        <v>164</v>
      </c>
      <c r="BE183" s="198">
        <f>IF(N183="základná",J183,0)</f>
        <v>0</v>
      </c>
      <c r="BF183" s="198">
        <f>IF(N183="znížená",J183,0)</f>
        <v>0</v>
      </c>
      <c r="BG183" s="198">
        <f>IF(N183="zákl. prenesená",J183,0)</f>
        <v>0</v>
      </c>
      <c r="BH183" s="198">
        <f>IF(N183="zníž. prenesená",J183,0)</f>
        <v>0</v>
      </c>
      <c r="BI183" s="198">
        <f>IF(N183="nulová",J183,0)</f>
        <v>0</v>
      </c>
      <c r="BJ183" s="15" t="s">
        <v>87</v>
      </c>
      <c r="BK183" s="198">
        <f>ROUND(I183*H183,2)</f>
        <v>0</v>
      </c>
      <c r="BL183" s="15" t="s">
        <v>359</v>
      </c>
      <c r="BM183" s="197" t="s">
        <v>1892</v>
      </c>
    </row>
    <row r="184" s="2" customFormat="1" ht="24.15" customHeight="1">
      <c r="A184" s="34"/>
      <c r="B184" s="184"/>
      <c r="C184" s="199" t="s">
        <v>1893</v>
      </c>
      <c r="D184" s="199" t="s">
        <v>199</v>
      </c>
      <c r="E184" s="200" t="s">
        <v>1894</v>
      </c>
      <c r="F184" s="201" t="s">
        <v>1895</v>
      </c>
      <c r="G184" s="202" t="s">
        <v>307</v>
      </c>
      <c r="H184" s="203">
        <v>4</v>
      </c>
      <c r="I184" s="204"/>
      <c r="J184" s="205">
        <f>ROUND(I184*H184,2)</f>
        <v>0</v>
      </c>
      <c r="K184" s="206"/>
      <c r="L184" s="207"/>
      <c r="M184" s="208" t="s">
        <v>1</v>
      </c>
      <c r="N184" s="209" t="s">
        <v>40</v>
      </c>
      <c r="O184" s="78"/>
      <c r="P184" s="195">
        <f>O184*H184</f>
        <v>0</v>
      </c>
      <c r="Q184" s="195">
        <v>0</v>
      </c>
      <c r="R184" s="195">
        <f>Q184*H184</f>
        <v>0</v>
      </c>
      <c r="S184" s="195">
        <v>0</v>
      </c>
      <c r="T184" s="196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7" t="s">
        <v>291</v>
      </c>
      <c r="AT184" s="197" t="s">
        <v>199</v>
      </c>
      <c r="AU184" s="197" t="s">
        <v>87</v>
      </c>
      <c r="AY184" s="15" t="s">
        <v>164</v>
      </c>
      <c r="BE184" s="198">
        <f>IF(N184="základná",J184,0)</f>
        <v>0</v>
      </c>
      <c r="BF184" s="198">
        <f>IF(N184="znížená",J184,0)</f>
        <v>0</v>
      </c>
      <c r="BG184" s="198">
        <f>IF(N184="zákl. prenesená",J184,0)</f>
        <v>0</v>
      </c>
      <c r="BH184" s="198">
        <f>IF(N184="zníž. prenesená",J184,0)</f>
        <v>0</v>
      </c>
      <c r="BI184" s="198">
        <f>IF(N184="nulová",J184,0)</f>
        <v>0</v>
      </c>
      <c r="BJ184" s="15" t="s">
        <v>87</v>
      </c>
      <c r="BK184" s="198">
        <f>ROUND(I184*H184,2)</f>
        <v>0</v>
      </c>
      <c r="BL184" s="15" t="s">
        <v>359</v>
      </c>
      <c r="BM184" s="197" t="s">
        <v>1896</v>
      </c>
    </row>
    <row r="185" s="2" customFormat="1" ht="24.15" customHeight="1">
      <c r="A185" s="34"/>
      <c r="B185" s="184"/>
      <c r="C185" s="185" t="s">
        <v>1216</v>
      </c>
      <c r="D185" s="185" t="s">
        <v>166</v>
      </c>
      <c r="E185" s="186" t="s">
        <v>1897</v>
      </c>
      <c r="F185" s="187" t="s">
        <v>1898</v>
      </c>
      <c r="G185" s="188" t="s">
        <v>307</v>
      </c>
      <c r="H185" s="189">
        <v>2</v>
      </c>
      <c r="I185" s="190"/>
      <c r="J185" s="191">
        <f>ROUND(I185*H185,2)</f>
        <v>0</v>
      </c>
      <c r="K185" s="192"/>
      <c r="L185" s="35"/>
      <c r="M185" s="193" t="s">
        <v>1</v>
      </c>
      <c r="N185" s="194" t="s">
        <v>40</v>
      </c>
      <c r="O185" s="78"/>
      <c r="P185" s="195">
        <f>O185*H185</f>
        <v>0</v>
      </c>
      <c r="Q185" s="195">
        <v>0</v>
      </c>
      <c r="R185" s="195">
        <f>Q185*H185</f>
        <v>0</v>
      </c>
      <c r="S185" s="195">
        <v>0</v>
      </c>
      <c r="T185" s="196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7" t="s">
        <v>359</v>
      </c>
      <c r="AT185" s="197" t="s">
        <v>166</v>
      </c>
      <c r="AU185" s="197" t="s">
        <v>87</v>
      </c>
      <c r="AY185" s="15" t="s">
        <v>164</v>
      </c>
      <c r="BE185" s="198">
        <f>IF(N185="základná",J185,0)</f>
        <v>0</v>
      </c>
      <c r="BF185" s="198">
        <f>IF(N185="znížená",J185,0)</f>
        <v>0</v>
      </c>
      <c r="BG185" s="198">
        <f>IF(N185="zákl. prenesená",J185,0)</f>
        <v>0</v>
      </c>
      <c r="BH185" s="198">
        <f>IF(N185="zníž. prenesená",J185,0)</f>
        <v>0</v>
      </c>
      <c r="BI185" s="198">
        <f>IF(N185="nulová",J185,0)</f>
        <v>0</v>
      </c>
      <c r="BJ185" s="15" t="s">
        <v>87</v>
      </c>
      <c r="BK185" s="198">
        <f>ROUND(I185*H185,2)</f>
        <v>0</v>
      </c>
      <c r="BL185" s="15" t="s">
        <v>359</v>
      </c>
      <c r="BM185" s="197" t="s">
        <v>1899</v>
      </c>
    </row>
    <row r="186" s="2" customFormat="1" ht="16.5" customHeight="1">
      <c r="A186" s="34"/>
      <c r="B186" s="184"/>
      <c r="C186" s="185" t="s">
        <v>1683</v>
      </c>
      <c r="D186" s="185" t="s">
        <v>166</v>
      </c>
      <c r="E186" s="186" t="s">
        <v>1900</v>
      </c>
      <c r="F186" s="187" t="s">
        <v>1901</v>
      </c>
      <c r="G186" s="188" t="s">
        <v>307</v>
      </c>
      <c r="H186" s="189">
        <v>1</v>
      </c>
      <c r="I186" s="190"/>
      <c r="J186" s="191">
        <f>ROUND(I186*H186,2)</f>
        <v>0</v>
      </c>
      <c r="K186" s="192"/>
      <c r="L186" s="35"/>
      <c r="M186" s="193" t="s">
        <v>1</v>
      </c>
      <c r="N186" s="194" t="s">
        <v>40</v>
      </c>
      <c r="O186" s="78"/>
      <c r="P186" s="195">
        <f>O186*H186</f>
        <v>0</v>
      </c>
      <c r="Q186" s="195">
        <v>0</v>
      </c>
      <c r="R186" s="195">
        <f>Q186*H186</f>
        <v>0</v>
      </c>
      <c r="S186" s="195">
        <v>0</v>
      </c>
      <c r="T186" s="196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7" t="s">
        <v>359</v>
      </c>
      <c r="AT186" s="197" t="s">
        <v>166</v>
      </c>
      <c r="AU186" s="197" t="s">
        <v>87</v>
      </c>
      <c r="AY186" s="15" t="s">
        <v>164</v>
      </c>
      <c r="BE186" s="198">
        <f>IF(N186="základná",J186,0)</f>
        <v>0</v>
      </c>
      <c r="BF186" s="198">
        <f>IF(N186="znížená",J186,0)</f>
        <v>0</v>
      </c>
      <c r="BG186" s="198">
        <f>IF(N186="zákl. prenesená",J186,0)</f>
        <v>0</v>
      </c>
      <c r="BH186" s="198">
        <f>IF(N186="zníž. prenesená",J186,0)</f>
        <v>0</v>
      </c>
      <c r="BI186" s="198">
        <f>IF(N186="nulová",J186,0)</f>
        <v>0</v>
      </c>
      <c r="BJ186" s="15" t="s">
        <v>87</v>
      </c>
      <c r="BK186" s="198">
        <f>ROUND(I186*H186,2)</f>
        <v>0</v>
      </c>
      <c r="BL186" s="15" t="s">
        <v>359</v>
      </c>
      <c r="BM186" s="197" t="s">
        <v>1902</v>
      </c>
    </row>
    <row r="187" s="2" customFormat="1" ht="16.5" customHeight="1">
      <c r="A187" s="34"/>
      <c r="B187" s="184"/>
      <c r="C187" s="199" t="s">
        <v>1903</v>
      </c>
      <c r="D187" s="199" t="s">
        <v>199</v>
      </c>
      <c r="E187" s="200" t="s">
        <v>1904</v>
      </c>
      <c r="F187" s="201" t="s">
        <v>1905</v>
      </c>
      <c r="G187" s="202" t="s">
        <v>307</v>
      </c>
      <c r="H187" s="203">
        <v>1</v>
      </c>
      <c r="I187" s="204"/>
      <c r="J187" s="205">
        <f>ROUND(I187*H187,2)</f>
        <v>0</v>
      </c>
      <c r="K187" s="206"/>
      <c r="L187" s="207"/>
      <c r="M187" s="208" t="s">
        <v>1</v>
      </c>
      <c r="N187" s="209" t="s">
        <v>40</v>
      </c>
      <c r="O187" s="78"/>
      <c r="P187" s="195">
        <f>O187*H187</f>
        <v>0</v>
      </c>
      <c r="Q187" s="195">
        <v>0</v>
      </c>
      <c r="R187" s="195">
        <f>Q187*H187</f>
        <v>0</v>
      </c>
      <c r="S187" s="195">
        <v>0</v>
      </c>
      <c r="T187" s="196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7" t="s">
        <v>291</v>
      </c>
      <c r="AT187" s="197" t="s">
        <v>199</v>
      </c>
      <c r="AU187" s="197" t="s">
        <v>87</v>
      </c>
      <c r="AY187" s="15" t="s">
        <v>164</v>
      </c>
      <c r="BE187" s="198">
        <f>IF(N187="základná",J187,0)</f>
        <v>0</v>
      </c>
      <c r="BF187" s="198">
        <f>IF(N187="znížená",J187,0)</f>
        <v>0</v>
      </c>
      <c r="BG187" s="198">
        <f>IF(N187="zákl. prenesená",J187,0)</f>
        <v>0</v>
      </c>
      <c r="BH187" s="198">
        <f>IF(N187="zníž. prenesená",J187,0)</f>
        <v>0</v>
      </c>
      <c r="BI187" s="198">
        <f>IF(N187="nulová",J187,0)</f>
        <v>0</v>
      </c>
      <c r="BJ187" s="15" t="s">
        <v>87</v>
      </c>
      <c r="BK187" s="198">
        <f>ROUND(I187*H187,2)</f>
        <v>0</v>
      </c>
      <c r="BL187" s="15" t="s">
        <v>359</v>
      </c>
      <c r="BM187" s="197" t="s">
        <v>1906</v>
      </c>
    </row>
    <row r="188" s="2" customFormat="1" ht="16.5" customHeight="1">
      <c r="A188" s="34"/>
      <c r="B188" s="184"/>
      <c r="C188" s="185" t="s">
        <v>692</v>
      </c>
      <c r="D188" s="185" t="s">
        <v>166</v>
      </c>
      <c r="E188" s="186" t="s">
        <v>1907</v>
      </c>
      <c r="F188" s="187" t="s">
        <v>1908</v>
      </c>
      <c r="G188" s="188" t="s">
        <v>307</v>
      </c>
      <c r="H188" s="189">
        <v>1</v>
      </c>
      <c r="I188" s="190"/>
      <c r="J188" s="191">
        <f>ROUND(I188*H188,2)</f>
        <v>0</v>
      </c>
      <c r="K188" s="192"/>
      <c r="L188" s="35"/>
      <c r="M188" s="193" t="s">
        <v>1</v>
      </c>
      <c r="N188" s="194" t="s">
        <v>40</v>
      </c>
      <c r="O188" s="78"/>
      <c r="P188" s="195">
        <f>O188*H188</f>
        <v>0</v>
      </c>
      <c r="Q188" s="195">
        <v>0</v>
      </c>
      <c r="R188" s="195">
        <f>Q188*H188</f>
        <v>0</v>
      </c>
      <c r="S188" s="195">
        <v>0</v>
      </c>
      <c r="T188" s="196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7" t="s">
        <v>359</v>
      </c>
      <c r="AT188" s="197" t="s">
        <v>166</v>
      </c>
      <c r="AU188" s="197" t="s">
        <v>87</v>
      </c>
      <c r="AY188" s="15" t="s">
        <v>164</v>
      </c>
      <c r="BE188" s="198">
        <f>IF(N188="základná",J188,0)</f>
        <v>0</v>
      </c>
      <c r="BF188" s="198">
        <f>IF(N188="znížená",J188,0)</f>
        <v>0</v>
      </c>
      <c r="BG188" s="198">
        <f>IF(N188="zákl. prenesená",J188,0)</f>
        <v>0</v>
      </c>
      <c r="BH188" s="198">
        <f>IF(N188="zníž. prenesená",J188,0)</f>
        <v>0</v>
      </c>
      <c r="BI188" s="198">
        <f>IF(N188="nulová",J188,0)</f>
        <v>0</v>
      </c>
      <c r="BJ188" s="15" t="s">
        <v>87</v>
      </c>
      <c r="BK188" s="198">
        <f>ROUND(I188*H188,2)</f>
        <v>0</v>
      </c>
      <c r="BL188" s="15" t="s">
        <v>359</v>
      </c>
      <c r="BM188" s="197" t="s">
        <v>1909</v>
      </c>
    </row>
    <row r="189" s="2" customFormat="1" ht="24.15" customHeight="1">
      <c r="A189" s="34"/>
      <c r="B189" s="184"/>
      <c r="C189" s="199" t="s">
        <v>698</v>
      </c>
      <c r="D189" s="199" t="s">
        <v>199</v>
      </c>
      <c r="E189" s="200" t="s">
        <v>1910</v>
      </c>
      <c r="F189" s="201" t="s">
        <v>1911</v>
      </c>
      <c r="G189" s="202" t="s">
        <v>307</v>
      </c>
      <c r="H189" s="203">
        <v>1</v>
      </c>
      <c r="I189" s="204"/>
      <c r="J189" s="205">
        <f>ROUND(I189*H189,2)</f>
        <v>0</v>
      </c>
      <c r="K189" s="206"/>
      <c r="L189" s="207"/>
      <c r="M189" s="208" t="s">
        <v>1</v>
      </c>
      <c r="N189" s="209" t="s">
        <v>40</v>
      </c>
      <c r="O189" s="78"/>
      <c r="P189" s="195">
        <f>O189*H189</f>
        <v>0</v>
      </c>
      <c r="Q189" s="195">
        <v>0</v>
      </c>
      <c r="R189" s="195">
        <f>Q189*H189</f>
        <v>0</v>
      </c>
      <c r="S189" s="195">
        <v>0</v>
      </c>
      <c r="T189" s="196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7" t="s">
        <v>291</v>
      </c>
      <c r="AT189" s="197" t="s">
        <v>199</v>
      </c>
      <c r="AU189" s="197" t="s">
        <v>87</v>
      </c>
      <c r="AY189" s="15" t="s">
        <v>164</v>
      </c>
      <c r="BE189" s="198">
        <f>IF(N189="základná",J189,0)</f>
        <v>0</v>
      </c>
      <c r="BF189" s="198">
        <f>IF(N189="znížená",J189,0)</f>
        <v>0</v>
      </c>
      <c r="BG189" s="198">
        <f>IF(N189="zákl. prenesená",J189,0)</f>
        <v>0</v>
      </c>
      <c r="BH189" s="198">
        <f>IF(N189="zníž. prenesená",J189,0)</f>
        <v>0</v>
      </c>
      <c r="BI189" s="198">
        <f>IF(N189="nulová",J189,0)</f>
        <v>0</v>
      </c>
      <c r="BJ189" s="15" t="s">
        <v>87</v>
      </c>
      <c r="BK189" s="198">
        <f>ROUND(I189*H189,2)</f>
        <v>0</v>
      </c>
      <c r="BL189" s="15" t="s">
        <v>359</v>
      </c>
      <c r="BM189" s="197" t="s">
        <v>1912</v>
      </c>
    </row>
    <row r="190" s="2" customFormat="1" ht="16.5" customHeight="1">
      <c r="A190" s="34"/>
      <c r="B190" s="184"/>
      <c r="C190" s="185" t="s">
        <v>669</v>
      </c>
      <c r="D190" s="185" t="s">
        <v>166</v>
      </c>
      <c r="E190" s="186" t="s">
        <v>1913</v>
      </c>
      <c r="F190" s="187" t="s">
        <v>1914</v>
      </c>
      <c r="G190" s="188" t="s">
        <v>307</v>
      </c>
      <c r="H190" s="189">
        <v>1</v>
      </c>
      <c r="I190" s="190"/>
      <c r="J190" s="191">
        <f>ROUND(I190*H190,2)</f>
        <v>0</v>
      </c>
      <c r="K190" s="192"/>
      <c r="L190" s="35"/>
      <c r="M190" s="193" t="s">
        <v>1</v>
      </c>
      <c r="N190" s="194" t="s">
        <v>40</v>
      </c>
      <c r="O190" s="78"/>
      <c r="P190" s="195">
        <f>O190*H190</f>
        <v>0</v>
      </c>
      <c r="Q190" s="195">
        <v>0</v>
      </c>
      <c r="R190" s="195">
        <f>Q190*H190</f>
        <v>0</v>
      </c>
      <c r="S190" s="195">
        <v>0</v>
      </c>
      <c r="T190" s="196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7" t="s">
        <v>359</v>
      </c>
      <c r="AT190" s="197" t="s">
        <v>166</v>
      </c>
      <c r="AU190" s="197" t="s">
        <v>87</v>
      </c>
      <c r="AY190" s="15" t="s">
        <v>164</v>
      </c>
      <c r="BE190" s="198">
        <f>IF(N190="základná",J190,0)</f>
        <v>0</v>
      </c>
      <c r="BF190" s="198">
        <f>IF(N190="znížená",J190,0)</f>
        <v>0</v>
      </c>
      <c r="BG190" s="198">
        <f>IF(N190="zákl. prenesená",J190,0)</f>
        <v>0</v>
      </c>
      <c r="BH190" s="198">
        <f>IF(N190="zníž. prenesená",J190,0)</f>
        <v>0</v>
      </c>
      <c r="BI190" s="198">
        <f>IF(N190="nulová",J190,0)</f>
        <v>0</v>
      </c>
      <c r="BJ190" s="15" t="s">
        <v>87</v>
      </c>
      <c r="BK190" s="198">
        <f>ROUND(I190*H190,2)</f>
        <v>0</v>
      </c>
      <c r="BL190" s="15" t="s">
        <v>359</v>
      </c>
      <c r="BM190" s="197" t="s">
        <v>1915</v>
      </c>
    </row>
    <row r="191" s="2" customFormat="1" ht="24.15" customHeight="1">
      <c r="A191" s="34"/>
      <c r="B191" s="184"/>
      <c r="C191" s="199" t="s">
        <v>675</v>
      </c>
      <c r="D191" s="199" t="s">
        <v>199</v>
      </c>
      <c r="E191" s="200" t="s">
        <v>1916</v>
      </c>
      <c r="F191" s="201" t="s">
        <v>1917</v>
      </c>
      <c r="G191" s="202" t="s">
        <v>307</v>
      </c>
      <c r="H191" s="203">
        <v>1</v>
      </c>
      <c r="I191" s="204"/>
      <c r="J191" s="205">
        <f>ROUND(I191*H191,2)</f>
        <v>0</v>
      </c>
      <c r="K191" s="206"/>
      <c r="L191" s="207"/>
      <c r="M191" s="208" t="s">
        <v>1</v>
      </c>
      <c r="N191" s="209" t="s">
        <v>40</v>
      </c>
      <c r="O191" s="78"/>
      <c r="P191" s="195">
        <f>O191*H191</f>
        <v>0</v>
      </c>
      <c r="Q191" s="195">
        <v>0</v>
      </c>
      <c r="R191" s="195">
        <f>Q191*H191</f>
        <v>0</v>
      </c>
      <c r="S191" s="195">
        <v>0</v>
      </c>
      <c r="T191" s="196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7" t="s">
        <v>291</v>
      </c>
      <c r="AT191" s="197" t="s">
        <v>199</v>
      </c>
      <c r="AU191" s="197" t="s">
        <v>87</v>
      </c>
      <c r="AY191" s="15" t="s">
        <v>164</v>
      </c>
      <c r="BE191" s="198">
        <f>IF(N191="základná",J191,0)</f>
        <v>0</v>
      </c>
      <c r="BF191" s="198">
        <f>IF(N191="znížená",J191,0)</f>
        <v>0</v>
      </c>
      <c r="BG191" s="198">
        <f>IF(N191="zákl. prenesená",J191,0)</f>
        <v>0</v>
      </c>
      <c r="BH191" s="198">
        <f>IF(N191="zníž. prenesená",J191,0)</f>
        <v>0</v>
      </c>
      <c r="BI191" s="198">
        <f>IF(N191="nulová",J191,0)</f>
        <v>0</v>
      </c>
      <c r="BJ191" s="15" t="s">
        <v>87</v>
      </c>
      <c r="BK191" s="198">
        <f>ROUND(I191*H191,2)</f>
        <v>0</v>
      </c>
      <c r="BL191" s="15" t="s">
        <v>359</v>
      </c>
      <c r="BM191" s="197" t="s">
        <v>1918</v>
      </c>
    </row>
    <row r="192" s="2" customFormat="1" ht="21.75" customHeight="1">
      <c r="A192" s="34"/>
      <c r="B192" s="184"/>
      <c r="C192" s="185" t="s">
        <v>1919</v>
      </c>
      <c r="D192" s="185" t="s">
        <v>166</v>
      </c>
      <c r="E192" s="186" t="s">
        <v>1920</v>
      </c>
      <c r="F192" s="187" t="s">
        <v>1608</v>
      </c>
      <c r="G192" s="188" t="s">
        <v>428</v>
      </c>
      <c r="H192" s="210"/>
      <c r="I192" s="190"/>
      <c r="J192" s="191">
        <f>ROUND(I192*H192,2)</f>
        <v>0</v>
      </c>
      <c r="K192" s="192"/>
      <c r="L192" s="35"/>
      <c r="M192" s="193" t="s">
        <v>1</v>
      </c>
      <c r="N192" s="194" t="s">
        <v>40</v>
      </c>
      <c r="O192" s="78"/>
      <c r="P192" s="195">
        <f>O192*H192</f>
        <v>0</v>
      </c>
      <c r="Q192" s="195">
        <v>0</v>
      </c>
      <c r="R192" s="195">
        <f>Q192*H192</f>
        <v>0</v>
      </c>
      <c r="S192" s="195">
        <v>0</v>
      </c>
      <c r="T192" s="196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7" t="s">
        <v>359</v>
      </c>
      <c r="AT192" s="197" t="s">
        <v>166</v>
      </c>
      <c r="AU192" s="197" t="s">
        <v>87</v>
      </c>
      <c r="AY192" s="15" t="s">
        <v>164</v>
      </c>
      <c r="BE192" s="198">
        <f>IF(N192="základná",J192,0)</f>
        <v>0</v>
      </c>
      <c r="BF192" s="198">
        <f>IF(N192="znížená",J192,0)</f>
        <v>0</v>
      </c>
      <c r="BG192" s="198">
        <f>IF(N192="zákl. prenesená",J192,0)</f>
        <v>0</v>
      </c>
      <c r="BH192" s="198">
        <f>IF(N192="zníž. prenesená",J192,0)</f>
        <v>0</v>
      </c>
      <c r="BI192" s="198">
        <f>IF(N192="nulová",J192,0)</f>
        <v>0</v>
      </c>
      <c r="BJ192" s="15" t="s">
        <v>87</v>
      </c>
      <c r="BK192" s="198">
        <f>ROUND(I192*H192,2)</f>
        <v>0</v>
      </c>
      <c r="BL192" s="15" t="s">
        <v>359</v>
      </c>
      <c r="BM192" s="197" t="s">
        <v>1921</v>
      </c>
    </row>
    <row r="193" s="2" customFormat="1" ht="24.15" customHeight="1">
      <c r="A193" s="34"/>
      <c r="B193" s="184"/>
      <c r="C193" s="185" t="s">
        <v>1922</v>
      </c>
      <c r="D193" s="185" t="s">
        <v>166</v>
      </c>
      <c r="E193" s="186" t="s">
        <v>1611</v>
      </c>
      <c r="F193" s="187" t="s">
        <v>1612</v>
      </c>
      <c r="G193" s="188" t="s">
        <v>428</v>
      </c>
      <c r="H193" s="210"/>
      <c r="I193" s="190"/>
      <c r="J193" s="191">
        <f>ROUND(I193*H193,2)</f>
        <v>0</v>
      </c>
      <c r="K193" s="192"/>
      <c r="L193" s="35"/>
      <c r="M193" s="193" t="s">
        <v>1</v>
      </c>
      <c r="N193" s="194" t="s">
        <v>40</v>
      </c>
      <c r="O193" s="78"/>
      <c r="P193" s="195">
        <f>O193*H193</f>
        <v>0</v>
      </c>
      <c r="Q193" s="195">
        <v>0</v>
      </c>
      <c r="R193" s="195">
        <f>Q193*H193</f>
        <v>0</v>
      </c>
      <c r="S193" s="195">
        <v>0</v>
      </c>
      <c r="T193" s="196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7" t="s">
        <v>359</v>
      </c>
      <c r="AT193" s="197" t="s">
        <v>166</v>
      </c>
      <c r="AU193" s="197" t="s">
        <v>87</v>
      </c>
      <c r="AY193" s="15" t="s">
        <v>164</v>
      </c>
      <c r="BE193" s="198">
        <f>IF(N193="základná",J193,0)</f>
        <v>0</v>
      </c>
      <c r="BF193" s="198">
        <f>IF(N193="znížená",J193,0)</f>
        <v>0</v>
      </c>
      <c r="BG193" s="198">
        <f>IF(N193="zákl. prenesená",J193,0)</f>
        <v>0</v>
      </c>
      <c r="BH193" s="198">
        <f>IF(N193="zníž. prenesená",J193,0)</f>
        <v>0</v>
      </c>
      <c r="BI193" s="198">
        <f>IF(N193="nulová",J193,0)</f>
        <v>0</v>
      </c>
      <c r="BJ193" s="15" t="s">
        <v>87</v>
      </c>
      <c r="BK193" s="198">
        <f>ROUND(I193*H193,2)</f>
        <v>0</v>
      </c>
      <c r="BL193" s="15" t="s">
        <v>359</v>
      </c>
      <c r="BM193" s="197" t="s">
        <v>1923</v>
      </c>
    </row>
    <row r="194" s="2" customFormat="1" ht="24.15" customHeight="1">
      <c r="A194" s="34"/>
      <c r="B194" s="184"/>
      <c r="C194" s="185" t="s">
        <v>1924</v>
      </c>
      <c r="D194" s="185" t="s">
        <v>166</v>
      </c>
      <c r="E194" s="186" t="s">
        <v>1615</v>
      </c>
      <c r="F194" s="187" t="s">
        <v>1616</v>
      </c>
      <c r="G194" s="188" t="s">
        <v>428</v>
      </c>
      <c r="H194" s="210"/>
      <c r="I194" s="190"/>
      <c r="J194" s="191">
        <f>ROUND(I194*H194,2)</f>
        <v>0</v>
      </c>
      <c r="K194" s="192"/>
      <c r="L194" s="35"/>
      <c r="M194" s="193" t="s">
        <v>1</v>
      </c>
      <c r="N194" s="194" t="s">
        <v>40</v>
      </c>
      <c r="O194" s="78"/>
      <c r="P194" s="195">
        <f>O194*H194</f>
        <v>0</v>
      </c>
      <c r="Q194" s="195">
        <v>0</v>
      </c>
      <c r="R194" s="195">
        <f>Q194*H194</f>
        <v>0</v>
      </c>
      <c r="S194" s="195">
        <v>0</v>
      </c>
      <c r="T194" s="196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7" t="s">
        <v>359</v>
      </c>
      <c r="AT194" s="197" t="s">
        <v>166</v>
      </c>
      <c r="AU194" s="197" t="s">
        <v>87</v>
      </c>
      <c r="AY194" s="15" t="s">
        <v>164</v>
      </c>
      <c r="BE194" s="198">
        <f>IF(N194="základná",J194,0)</f>
        <v>0</v>
      </c>
      <c r="BF194" s="198">
        <f>IF(N194="znížená",J194,0)</f>
        <v>0</v>
      </c>
      <c r="BG194" s="198">
        <f>IF(N194="zákl. prenesená",J194,0)</f>
        <v>0</v>
      </c>
      <c r="BH194" s="198">
        <f>IF(N194="zníž. prenesená",J194,0)</f>
        <v>0</v>
      </c>
      <c r="BI194" s="198">
        <f>IF(N194="nulová",J194,0)</f>
        <v>0</v>
      </c>
      <c r="BJ194" s="15" t="s">
        <v>87</v>
      </c>
      <c r="BK194" s="198">
        <f>ROUND(I194*H194,2)</f>
        <v>0</v>
      </c>
      <c r="BL194" s="15" t="s">
        <v>359</v>
      </c>
      <c r="BM194" s="197" t="s">
        <v>1925</v>
      </c>
    </row>
    <row r="195" s="12" customFormat="1" ht="25.92" customHeight="1">
      <c r="A195" s="12"/>
      <c r="B195" s="171"/>
      <c r="C195" s="12"/>
      <c r="D195" s="172" t="s">
        <v>73</v>
      </c>
      <c r="E195" s="173" t="s">
        <v>1301</v>
      </c>
      <c r="F195" s="173" t="s">
        <v>1302</v>
      </c>
      <c r="G195" s="12"/>
      <c r="H195" s="12"/>
      <c r="I195" s="174"/>
      <c r="J195" s="175">
        <f>BK195</f>
        <v>0</v>
      </c>
      <c r="K195" s="12"/>
      <c r="L195" s="171"/>
      <c r="M195" s="176"/>
      <c r="N195" s="177"/>
      <c r="O195" s="177"/>
      <c r="P195" s="178">
        <f>P196</f>
        <v>0</v>
      </c>
      <c r="Q195" s="177"/>
      <c r="R195" s="178">
        <f>R196</f>
        <v>0</v>
      </c>
      <c r="S195" s="177"/>
      <c r="T195" s="179">
        <f>T196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172" t="s">
        <v>170</v>
      </c>
      <c r="AT195" s="180" t="s">
        <v>73</v>
      </c>
      <c r="AU195" s="180" t="s">
        <v>74</v>
      </c>
      <c r="AY195" s="172" t="s">
        <v>164</v>
      </c>
      <c r="BK195" s="181">
        <f>BK196</f>
        <v>0</v>
      </c>
    </row>
    <row r="196" s="2" customFormat="1" ht="37.8" customHeight="1">
      <c r="A196" s="34"/>
      <c r="B196" s="184"/>
      <c r="C196" s="185" t="s">
        <v>1926</v>
      </c>
      <c r="D196" s="185" t="s">
        <v>166</v>
      </c>
      <c r="E196" s="186" t="s">
        <v>1309</v>
      </c>
      <c r="F196" s="187" t="s">
        <v>1310</v>
      </c>
      <c r="G196" s="188" t="s">
        <v>1305</v>
      </c>
      <c r="H196" s="189">
        <v>16</v>
      </c>
      <c r="I196" s="190"/>
      <c r="J196" s="191">
        <f>ROUND(I196*H196,2)</f>
        <v>0</v>
      </c>
      <c r="K196" s="192"/>
      <c r="L196" s="35"/>
      <c r="M196" s="193" t="s">
        <v>1</v>
      </c>
      <c r="N196" s="194" t="s">
        <v>40</v>
      </c>
      <c r="O196" s="78"/>
      <c r="P196" s="195">
        <f>O196*H196</f>
        <v>0</v>
      </c>
      <c r="Q196" s="195">
        <v>0</v>
      </c>
      <c r="R196" s="195">
        <f>Q196*H196</f>
        <v>0</v>
      </c>
      <c r="S196" s="195">
        <v>0</v>
      </c>
      <c r="T196" s="196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7" t="s">
        <v>1306</v>
      </c>
      <c r="AT196" s="197" t="s">
        <v>166</v>
      </c>
      <c r="AU196" s="197" t="s">
        <v>81</v>
      </c>
      <c r="AY196" s="15" t="s">
        <v>164</v>
      </c>
      <c r="BE196" s="198">
        <f>IF(N196="základná",J196,0)</f>
        <v>0</v>
      </c>
      <c r="BF196" s="198">
        <f>IF(N196="znížená",J196,0)</f>
        <v>0</v>
      </c>
      <c r="BG196" s="198">
        <f>IF(N196="zákl. prenesená",J196,0)</f>
        <v>0</v>
      </c>
      <c r="BH196" s="198">
        <f>IF(N196="zníž. prenesená",J196,0)</f>
        <v>0</v>
      </c>
      <c r="BI196" s="198">
        <f>IF(N196="nulová",J196,0)</f>
        <v>0</v>
      </c>
      <c r="BJ196" s="15" t="s">
        <v>87</v>
      </c>
      <c r="BK196" s="198">
        <f>ROUND(I196*H196,2)</f>
        <v>0</v>
      </c>
      <c r="BL196" s="15" t="s">
        <v>1306</v>
      </c>
      <c r="BM196" s="197" t="s">
        <v>1927</v>
      </c>
    </row>
    <row r="197" s="12" customFormat="1" ht="25.92" customHeight="1">
      <c r="A197" s="12"/>
      <c r="B197" s="171"/>
      <c r="C197" s="12"/>
      <c r="D197" s="172" t="s">
        <v>73</v>
      </c>
      <c r="E197" s="173" t="s">
        <v>1928</v>
      </c>
      <c r="F197" s="173" t="s">
        <v>1929</v>
      </c>
      <c r="G197" s="12"/>
      <c r="H197" s="12"/>
      <c r="I197" s="174"/>
      <c r="J197" s="175">
        <f>BK197</f>
        <v>0</v>
      </c>
      <c r="K197" s="12"/>
      <c r="L197" s="171"/>
      <c r="M197" s="176"/>
      <c r="N197" s="177"/>
      <c r="O197" s="177"/>
      <c r="P197" s="178">
        <f>SUM(P198:P202)</f>
        <v>0</v>
      </c>
      <c r="Q197" s="177"/>
      <c r="R197" s="178">
        <f>SUM(R198:R202)</f>
        <v>0</v>
      </c>
      <c r="S197" s="177"/>
      <c r="T197" s="179">
        <f>SUM(T198:T202)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172" t="s">
        <v>170</v>
      </c>
      <c r="AT197" s="180" t="s">
        <v>73</v>
      </c>
      <c r="AU197" s="180" t="s">
        <v>74</v>
      </c>
      <c r="AY197" s="172" t="s">
        <v>164</v>
      </c>
      <c r="BK197" s="181">
        <f>SUM(BK198:BK202)</f>
        <v>0</v>
      </c>
    </row>
    <row r="198" s="2" customFormat="1" ht="16.5" customHeight="1">
      <c r="A198" s="34"/>
      <c r="B198" s="184"/>
      <c r="C198" s="185" t="s">
        <v>460</v>
      </c>
      <c r="D198" s="185" t="s">
        <v>166</v>
      </c>
      <c r="E198" s="186" t="s">
        <v>1930</v>
      </c>
      <c r="F198" s="187" t="s">
        <v>1931</v>
      </c>
      <c r="G198" s="188" t="s">
        <v>307</v>
      </c>
      <c r="H198" s="189">
        <v>1</v>
      </c>
      <c r="I198" s="190"/>
      <c r="J198" s="191">
        <f>ROUND(I198*H198,2)</f>
        <v>0</v>
      </c>
      <c r="K198" s="192"/>
      <c r="L198" s="35"/>
      <c r="M198" s="193" t="s">
        <v>1</v>
      </c>
      <c r="N198" s="194" t="s">
        <v>40</v>
      </c>
      <c r="O198" s="78"/>
      <c r="P198" s="195">
        <f>O198*H198</f>
        <v>0</v>
      </c>
      <c r="Q198" s="195">
        <v>0</v>
      </c>
      <c r="R198" s="195">
        <f>Q198*H198</f>
        <v>0</v>
      </c>
      <c r="S198" s="195">
        <v>0</v>
      </c>
      <c r="T198" s="196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7" t="s">
        <v>1306</v>
      </c>
      <c r="AT198" s="197" t="s">
        <v>166</v>
      </c>
      <c r="AU198" s="197" t="s">
        <v>81</v>
      </c>
      <c r="AY198" s="15" t="s">
        <v>164</v>
      </c>
      <c r="BE198" s="198">
        <f>IF(N198="základná",J198,0)</f>
        <v>0</v>
      </c>
      <c r="BF198" s="198">
        <f>IF(N198="znížená",J198,0)</f>
        <v>0</v>
      </c>
      <c r="BG198" s="198">
        <f>IF(N198="zákl. prenesená",J198,0)</f>
        <v>0</v>
      </c>
      <c r="BH198" s="198">
        <f>IF(N198="zníž. prenesená",J198,0)</f>
        <v>0</v>
      </c>
      <c r="BI198" s="198">
        <f>IF(N198="nulová",J198,0)</f>
        <v>0</v>
      </c>
      <c r="BJ198" s="15" t="s">
        <v>87</v>
      </c>
      <c r="BK198" s="198">
        <f>ROUND(I198*H198,2)</f>
        <v>0</v>
      </c>
      <c r="BL198" s="15" t="s">
        <v>1306</v>
      </c>
      <c r="BM198" s="197" t="s">
        <v>1932</v>
      </c>
    </row>
    <row r="199" s="2" customFormat="1" ht="16.5" customHeight="1">
      <c r="A199" s="34"/>
      <c r="B199" s="184"/>
      <c r="C199" s="185" t="s">
        <v>1468</v>
      </c>
      <c r="D199" s="185" t="s">
        <v>166</v>
      </c>
      <c r="E199" s="186" t="s">
        <v>1933</v>
      </c>
      <c r="F199" s="187" t="s">
        <v>1934</v>
      </c>
      <c r="G199" s="188" t="s">
        <v>1620</v>
      </c>
      <c r="H199" s="189">
        <v>1</v>
      </c>
      <c r="I199" s="190"/>
      <c r="J199" s="191">
        <f>ROUND(I199*H199,2)</f>
        <v>0</v>
      </c>
      <c r="K199" s="192"/>
      <c r="L199" s="35"/>
      <c r="M199" s="193" t="s">
        <v>1</v>
      </c>
      <c r="N199" s="194" t="s">
        <v>40</v>
      </c>
      <c r="O199" s="78"/>
      <c r="P199" s="195">
        <f>O199*H199</f>
        <v>0</v>
      </c>
      <c r="Q199" s="195">
        <v>0</v>
      </c>
      <c r="R199" s="195">
        <f>Q199*H199</f>
        <v>0</v>
      </c>
      <c r="S199" s="195">
        <v>0</v>
      </c>
      <c r="T199" s="196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7" t="s">
        <v>1306</v>
      </c>
      <c r="AT199" s="197" t="s">
        <v>166</v>
      </c>
      <c r="AU199" s="197" t="s">
        <v>81</v>
      </c>
      <c r="AY199" s="15" t="s">
        <v>164</v>
      </c>
      <c r="BE199" s="198">
        <f>IF(N199="základná",J199,0)</f>
        <v>0</v>
      </c>
      <c r="BF199" s="198">
        <f>IF(N199="znížená",J199,0)</f>
        <v>0</v>
      </c>
      <c r="BG199" s="198">
        <f>IF(N199="zákl. prenesená",J199,0)</f>
        <v>0</v>
      </c>
      <c r="BH199" s="198">
        <f>IF(N199="zníž. prenesená",J199,0)</f>
        <v>0</v>
      </c>
      <c r="BI199" s="198">
        <f>IF(N199="nulová",J199,0)</f>
        <v>0</v>
      </c>
      <c r="BJ199" s="15" t="s">
        <v>87</v>
      </c>
      <c r="BK199" s="198">
        <f>ROUND(I199*H199,2)</f>
        <v>0</v>
      </c>
      <c r="BL199" s="15" t="s">
        <v>1306</v>
      </c>
      <c r="BM199" s="197" t="s">
        <v>1935</v>
      </c>
    </row>
    <row r="200" s="2" customFormat="1" ht="16.5" customHeight="1">
      <c r="A200" s="34"/>
      <c r="B200" s="184"/>
      <c r="C200" s="185" t="s">
        <v>1936</v>
      </c>
      <c r="D200" s="185" t="s">
        <v>166</v>
      </c>
      <c r="E200" s="186" t="s">
        <v>1937</v>
      </c>
      <c r="F200" s="187" t="s">
        <v>1938</v>
      </c>
      <c r="G200" s="188" t="s">
        <v>1939</v>
      </c>
      <c r="H200" s="189">
        <v>120</v>
      </c>
      <c r="I200" s="190"/>
      <c r="J200" s="191">
        <f>ROUND(I200*H200,2)</f>
        <v>0</v>
      </c>
      <c r="K200" s="192"/>
      <c r="L200" s="35"/>
      <c r="M200" s="193" t="s">
        <v>1</v>
      </c>
      <c r="N200" s="194" t="s">
        <v>40</v>
      </c>
      <c r="O200" s="78"/>
      <c r="P200" s="195">
        <f>O200*H200</f>
        <v>0</v>
      </c>
      <c r="Q200" s="195">
        <v>0</v>
      </c>
      <c r="R200" s="195">
        <f>Q200*H200</f>
        <v>0</v>
      </c>
      <c r="S200" s="195">
        <v>0</v>
      </c>
      <c r="T200" s="196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7" t="s">
        <v>1306</v>
      </c>
      <c r="AT200" s="197" t="s">
        <v>166</v>
      </c>
      <c r="AU200" s="197" t="s">
        <v>81</v>
      </c>
      <c r="AY200" s="15" t="s">
        <v>164</v>
      </c>
      <c r="BE200" s="198">
        <f>IF(N200="základná",J200,0)</f>
        <v>0</v>
      </c>
      <c r="BF200" s="198">
        <f>IF(N200="znížená",J200,0)</f>
        <v>0</v>
      </c>
      <c r="BG200" s="198">
        <f>IF(N200="zákl. prenesená",J200,0)</f>
        <v>0</v>
      </c>
      <c r="BH200" s="198">
        <f>IF(N200="zníž. prenesená",J200,0)</f>
        <v>0</v>
      </c>
      <c r="BI200" s="198">
        <f>IF(N200="nulová",J200,0)</f>
        <v>0</v>
      </c>
      <c r="BJ200" s="15" t="s">
        <v>87</v>
      </c>
      <c r="BK200" s="198">
        <f>ROUND(I200*H200,2)</f>
        <v>0</v>
      </c>
      <c r="BL200" s="15" t="s">
        <v>1306</v>
      </c>
      <c r="BM200" s="197" t="s">
        <v>1940</v>
      </c>
    </row>
    <row r="201" s="2" customFormat="1" ht="16.5" customHeight="1">
      <c r="A201" s="34"/>
      <c r="B201" s="184"/>
      <c r="C201" s="185" t="s">
        <v>661</v>
      </c>
      <c r="D201" s="185" t="s">
        <v>166</v>
      </c>
      <c r="E201" s="186" t="s">
        <v>1941</v>
      </c>
      <c r="F201" s="187" t="s">
        <v>1942</v>
      </c>
      <c r="G201" s="188" t="s">
        <v>1620</v>
      </c>
      <c r="H201" s="189">
        <v>300</v>
      </c>
      <c r="I201" s="190"/>
      <c r="J201" s="191">
        <f>ROUND(I201*H201,2)</f>
        <v>0</v>
      </c>
      <c r="K201" s="192"/>
      <c r="L201" s="35"/>
      <c r="M201" s="193" t="s">
        <v>1</v>
      </c>
      <c r="N201" s="194" t="s">
        <v>40</v>
      </c>
      <c r="O201" s="78"/>
      <c r="P201" s="195">
        <f>O201*H201</f>
        <v>0</v>
      </c>
      <c r="Q201" s="195">
        <v>0</v>
      </c>
      <c r="R201" s="195">
        <f>Q201*H201</f>
        <v>0</v>
      </c>
      <c r="S201" s="195">
        <v>0</v>
      </c>
      <c r="T201" s="196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7" t="s">
        <v>1306</v>
      </c>
      <c r="AT201" s="197" t="s">
        <v>166</v>
      </c>
      <c r="AU201" s="197" t="s">
        <v>81</v>
      </c>
      <c r="AY201" s="15" t="s">
        <v>164</v>
      </c>
      <c r="BE201" s="198">
        <f>IF(N201="základná",J201,0)</f>
        <v>0</v>
      </c>
      <c r="BF201" s="198">
        <f>IF(N201="znížená",J201,0)</f>
        <v>0</v>
      </c>
      <c r="BG201" s="198">
        <f>IF(N201="zákl. prenesená",J201,0)</f>
        <v>0</v>
      </c>
      <c r="BH201" s="198">
        <f>IF(N201="zníž. prenesená",J201,0)</f>
        <v>0</v>
      </c>
      <c r="BI201" s="198">
        <f>IF(N201="nulová",J201,0)</f>
        <v>0</v>
      </c>
      <c r="BJ201" s="15" t="s">
        <v>87</v>
      </c>
      <c r="BK201" s="198">
        <f>ROUND(I201*H201,2)</f>
        <v>0</v>
      </c>
      <c r="BL201" s="15" t="s">
        <v>1306</v>
      </c>
      <c r="BM201" s="197" t="s">
        <v>1943</v>
      </c>
    </row>
    <row r="202" s="2" customFormat="1" ht="16.5" customHeight="1">
      <c r="A202" s="34"/>
      <c r="B202" s="184"/>
      <c r="C202" s="185" t="s">
        <v>464</v>
      </c>
      <c r="D202" s="185" t="s">
        <v>166</v>
      </c>
      <c r="E202" s="186" t="s">
        <v>1944</v>
      </c>
      <c r="F202" s="187" t="s">
        <v>1945</v>
      </c>
      <c r="G202" s="188" t="s">
        <v>1305</v>
      </c>
      <c r="H202" s="189">
        <v>72</v>
      </c>
      <c r="I202" s="190"/>
      <c r="J202" s="191">
        <f>ROUND(I202*H202,2)</f>
        <v>0</v>
      </c>
      <c r="K202" s="192"/>
      <c r="L202" s="35"/>
      <c r="M202" s="211" t="s">
        <v>1</v>
      </c>
      <c r="N202" s="212" t="s">
        <v>40</v>
      </c>
      <c r="O202" s="213"/>
      <c r="P202" s="214">
        <f>O202*H202</f>
        <v>0</v>
      </c>
      <c r="Q202" s="214">
        <v>0</v>
      </c>
      <c r="R202" s="214">
        <f>Q202*H202</f>
        <v>0</v>
      </c>
      <c r="S202" s="214">
        <v>0</v>
      </c>
      <c r="T202" s="215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7" t="s">
        <v>1306</v>
      </c>
      <c r="AT202" s="197" t="s">
        <v>166</v>
      </c>
      <c r="AU202" s="197" t="s">
        <v>81</v>
      </c>
      <c r="AY202" s="15" t="s">
        <v>164</v>
      </c>
      <c r="BE202" s="198">
        <f>IF(N202="základná",J202,0)</f>
        <v>0</v>
      </c>
      <c r="BF202" s="198">
        <f>IF(N202="znížená",J202,0)</f>
        <v>0</v>
      </c>
      <c r="BG202" s="198">
        <f>IF(N202="zákl. prenesená",J202,0)</f>
        <v>0</v>
      </c>
      <c r="BH202" s="198">
        <f>IF(N202="zníž. prenesená",J202,0)</f>
        <v>0</v>
      </c>
      <c r="BI202" s="198">
        <f>IF(N202="nulová",J202,0)</f>
        <v>0</v>
      </c>
      <c r="BJ202" s="15" t="s">
        <v>87</v>
      </c>
      <c r="BK202" s="198">
        <f>ROUND(I202*H202,2)</f>
        <v>0</v>
      </c>
      <c r="BL202" s="15" t="s">
        <v>1306</v>
      </c>
      <c r="BM202" s="197" t="s">
        <v>1946</v>
      </c>
    </row>
    <row r="203" s="2" customFormat="1" ht="6.96" customHeight="1">
      <c r="A203" s="34"/>
      <c r="B203" s="61"/>
      <c r="C203" s="62"/>
      <c r="D203" s="62"/>
      <c r="E203" s="62"/>
      <c r="F203" s="62"/>
      <c r="G203" s="62"/>
      <c r="H203" s="62"/>
      <c r="I203" s="62"/>
      <c r="J203" s="62"/>
      <c r="K203" s="62"/>
      <c r="L203" s="35"/>
      <c r="M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</row>
  </sheetData>
  <autoFilter ref="C129:K20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103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74</v>
      </c>
    </row>
    <row r="4" s="1" customFormat="1" ht="24.96" customHeight="1">
      <c r="B4" s="18"/>
      <c r="D4" s="19" t="s">
        <v>119</v>
      </c>
      <c r="L4" s="18"/>
      <c r="M4" s="129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16.5" customHeight="1">
      <c r="B7" s="18"/>
      <c r="E7" s="130" t="str">
        <f>'Rekapitulácia stavby'!K6</f>
        <v>Komunitné centrum Svidník</v>
      </c>
      <c r="F7" s="28"/>
      <c r="G7" s="28"/>
      <c r="H7" s="28"/>
      <c r="L7" s="18"/>
    </row>
    <row r="8" s="1" customFormat="1" ht="12" customHeight="1">
      <c r="B8" s="18"/>
      <c r="D8" s="28" t="s">
        <v>120</v>
      </c>
      <c r="L8" s="18"/>
    </row>
    <row r="9" s="2" customFormat="1" ht="16.5" customHeight="1">
      <c r="A9" s="34"/>
      <c r="B9" s="35"/>
      <c r="C9" s="34"/>
      <c r="D9" s="34"/>
      <c r="E9" s="130" t="s">
        <v>121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122</v>
      </c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35"/>
      <c r="C11" s="34"/>
      <c r="D11" s="34"/>
      <c r="E11" s="68" t="s">
        <v>1947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35"/>
      <c r="C13" s="34"/>
      <c r="D13" s="28" t="s">
        <v>17</v>
      </c>
      <c r="E13" s="34"/>
      <c r="F13" s="23" t="s">
        <v>1</v>
      </c>
      <c r="G13" s="34"/>
      <c r="H13" s="34"/>
      <c r="I13" s="28" t="s">
        <v>18</v>
      </c>
      <c r="J13" s="23" t="s">
        <v>1</v>
      </c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19</v>
      </c>
      <c r="E14" s="34"/>
      <c r="F14" s="23" t="s">
        <v>20</v>
      </c>
      <c r="G14" s="34"/>
      <c r="H14" s="34"/>
      <c r="I14" s="28" t="s">
        <v>21</v>
      </c>
      <c r="J14" s="70" t="str">
        <f>'Rekapitulácia stavby'!AN8</f>
        <v>12. 1. 2023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23</v>
      </c>
      <c r="E16" s="34"/>
      <c r="F16" s="34"/>
      <c r="G16" s="34"/>
      <c r="H16" s="34"/>
      <c r="I16" s="28" t="s">
        <v>24</v>
      </c>
      <c r="J16" s="23" t="s">
        <v>1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35"/>
      <c r="C17" s="34"/>
      <c r="D17" s="34"/>
      <c r="E17" s="23" t="s">
        <v>25</v>
      </c>
      <c r="F17" s="34"/>
      <c r="G17" s="34"/>
      <c r="H17" s="34"/>
      <c r="I17" s="28" t="s">
        <v>26</v>
      </c>
      <c r="J17" s="23" t="s">
        <v>1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35"/>
      <c r="C19" s="34"/>
      <c r="D19" s="28" t="s">
        <v>27</v>
      </c>
      <c r="E19" s="34"/>
      <c r="F19" s="34"/>
      <c r="G19" s="34"/>
      <c r="H19" s="34"/>
      <c r="I19" s="28" t="s">
        <v>24</v>
      </c>
      <c r="J19" s="29" t="str">
        <f>'Rekapitulácia stavby'!AN13</f>
        <v>Vyplň údaj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26</v>
      </c>
      <c r="J20" s="29" t="str">
        <f>'Rekapitulácia stavby'!AN14</f>
        <v>Vyplň údaj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35"/>
      <c r="C22" s="34"/>
      <c r="D22" s="28" t="s">
        <v>29</v>
      </c>
      <c r="E22" s="34"/>
      <c r="F22" s="34"/>
      <c r="G22" s="34"/>
      <c r="H22" s="34"/>
      <c r="I22" s="28" t="s">
        <v>24</v>
      </c>
      <c r="J22" s="23" t="s">
        <v>1</v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35"/>
      <c r="C23" s="34"/>
      <c r="D23" s="34"/>
      <c r="E23" s="23" t="s">
        <v>30</v>
      </c>
      <c r="F23" s="34"/>
      <c r="G23" s="34"/>
      <c r="H23" s="34"/>
      <c r="I23" s="28" t="s">
        <v>26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35"/>
      <c r="C25" s="34"/>
      <c r="D25" s="28" t="s">
        <v>32</v>
      </c>
      <c r="E25" s="34"/>
      <c r="F25" s="34"/>
      <c r="G25" s="34"/>
      <c r="H25" s="34"/>
      <c r="I25" s="28" t="s">
        <v>24</v>
      </c>
      <c r="J25" s="23" t="s">
        <v>1</v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35"/>
      <c r="C26" s="34"/>
      <c r="D26" s="34"/>
      <c r="E26" s="23" t="s">
        <v>20</v>
      </c>
      <c r="F26" s="34"/>
      <c r="G26" s="34"/>
      <c r="H26" s="34"/>
      <c r="I26" s="28" t="s">
        <v>26</v>
      </c>
      <c r="J26" s="23" t="s">
        <v>1</v>
      </c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35"/>
      <c r="C28" s="34"/>
      <c r="D28" s="28" t="s">
        <v>33</v>
      </c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31"/>
      <c r="B29" s="132"/>
      <c r="C29" s="131"/>
      <c r="D29" s="131"/>
      <c r="E29" s="32" t="s">
        <v>1</v>
      </c>
      <c r="F29" s="32"/>
      <c r="G29" s="32"/>
      <c r="H29" s="32"/>
      <c r="I29" s="131"/>
      <c r="J29" s="131"/>
      <c r="K29" s="131"/>
      <c r="L29" s="133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</row>
    <row r="30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34" t="s">
        <v>34</v>
      </c>
      <c r="E32" s="34"/>
      <c r="F32" s="34"/>
      <c r="G32" s="34"/>
      <c r="H32" s="34"/>
      <c r="I32" s="34"/>
      <c r="J32" s="97">
        <f>ROUND(J128,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36</v>
      </c>
      <c r="G34" s="34"/>
      <c r="H34" s="34"/>
      <c r="I34" s="39" t="s">
        <v>35</v>
      </c>
      <c r="J34" s="39" t="s">
        <v>37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35" t="s">
        <v>38</v>
      </c>
      <c r="E35" s="41" t="s">
        <v>39</v>
      </c>
      <c r="F35" s="136">
        <f>ROUND((SUM(BE128:BE150)),  2)</f>
        <v>0</v>
      </c>
      <c r="G35" s="137"/>
      <c r="H35" s="137"/>
      <c r="I35" s="138">
        <v>0.20000000000000001</v>
      </c>
      <c r="J35" s="136">
        <f>ROUND(((SUM(BE128:BE150))*I35), 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41" t="s">
        <v>40</v>
      </c>
      <c r="F36" s="136">
        <f>ROUND((SUM(BF128:BF150)),  2)</f>
        <v>0</v>
      </c>
      <c r="G36" s="137"/>
      <c r="H36" s="137"/>
      <c r="I36" s="138">
        <v>0.20000000000000001</v>
      </c>
      <c r="J36" s="136">
        <f>ROUND(((SUM(BF128:BF150))*I36), 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41</v>
      </c>
      <c r="F37" s="139">
        <f>ROUND((SUM(BG128:BG150)),  2)</f>
        <v>0</v>
      </c>
      <c r="G37" s="34"/>
      <c r="H37" s="34"/>
      <c r="I37" s="140">
        <v>0.20000000000000001</v>
      </c>
      <c r="J37" s="139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42</v>
      </c>
      <c r="F38" s="139">
        <f>ROUND((SUM(BH128:BH150)),  2)</f>
        <v>0</v>
      </c>
      <c r="G38" s="34"/>
      <c r="H38" s="34"/>
      <c r="I38" s="140">
        <v>0.20000000000000001</v>
      </c>
      <c r="J38" s="139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43</v>
      </c>
      <c r="F39" s="136">
        <f>ROUND((SUM(BI128:BI150)),  2)</f>
        <v>0</v>
      </c>
      <c r="G39" s="137"/>
      <c r="H39" s="137"/>
      <c r="I39" s="138">
        <v>0</v>
      </c>
      <c r="J39" s="136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41"/>
      <c r="D41" s="142" t="s">
        <v>44</v>
      </c>
      <c r="E41" s="82"/>
      <c r="F41" s="82"/>
      <c r="G41" s="143" t="s">
        <v>45</v>
      </c>
      <c r="H41" s="144" t="s">
        <v>46</v>
      </c>
      <c r="I41" s="82"/>
      <c r="J41" s="145">
        <f>SUM(J32:J39)</f>
        <v>0</v>
      </c>
      <c r="K41" s="146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47</v>
      </c>
      <c r="E50" s="58"/>
      <c r="F50" s="58"/>
      <c r="G50" s="57" t="s">
        <v>48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49</v>
      </c>
      <c r="E61" s="37"/>
      <c r="F61" s="147" t="s">
        <v>50</v>
      </c>
      <c r="G61" s="59" t="s">
        <v>49</v>
      </c>
      <c r="H61" s="37"/>
      <c r="I61" s="37"/>
      <c r="J61" s="148" t="s">
        <v>50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51</v>
      </c>
      <c r="E65" s="60"/>
      <c r="F65" s="60"/>
      <c r="G65" s="57" t="s">
        <v>52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49</v>
      </c>
      <c r="E76" s="37"/>
      <c r="F76" s="147" t="s">
        <v>50</v>
      </c>
      <c r="G76" s="59" t="s">
        <v>49</v>
      </c>
      <c r="H76" s="37"/>
      <c r="I76" s="37"/>
      <c r="J76" s="148" t="s">
        <v>50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124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30" t="str">
        <f>E7</f>
        <v>Komunitné centrum Svidník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120</v>
      </c>
      <c r="L86" s="18"/>
    </row>
    <row r="87" s="2" customFormat="1" ht="16.5" customHeight="1">
      <c r="A87" s="34"/>
      <c r="B87" s="35"/>
      <c r="C87" s="34"/>
      <c r="D87" s="34"/>
      <c r="E87" s="130" t="s">
        <v>121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122</v>
      </c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6.5" customHeight="1">
      <c r="A89" s="34"/>
      <c r="B89" s="35"/>
      <c r="C89" s="34"/>
      <c r="D89" s="34"/>
      <c r="E89" s="68" t="str">
        <f>E11</f>
        <v>06 - Vzduchotechnika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19</v>
      </c>
      <c r="D91" s="34"/>
      <c r="E91" s="34"/>
      <c r="F91" s="23" t="str">
        <f>F14</f>
        <v xml:space="preserve"> </v>
      </c>
      <c r="G91" s="34"/>
      <c r="H91" s="34"/>
      <c r="I91" s="28" t="s">
        <v>21</v>
      </c>
      <c r="J91" s="70" t="str">
        <f>IF(J14="","",J14)</f>
        <v>12. 1. 2023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5.15" customHeight="1">
      <c r="A93" s="34"/>
      <c r="B93" s="35"/>
      <c r="C93" s="28" t="s">
        <v>23</v>
      </c>
      <c r="D93" s="34"/>
      <c r="E93" s="34"/>
      <c r="F93" s="23" t="str">
        <f>E17</f>
        <v>Mesto Svidník</v>
      </c>
      <c r="G93" s="34"/>
      <c r="H93" s="34"/>
      <c r="I93" s="28" t="s">
        <v>29</v>
      </c>
      <c r="J93" s="32" t="str">
        <f>E23</f>
        <v>Ing. Jozef Špirko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5.15" customHeight="1">
      <c r="A94" s="34"/>
      <c r="B94" s="35"/>
      <c r="C94" s="28" t="s">
        <v>27</v>
      </c>
      <c r="D94" s="34"/>
      <c r="E94" s="34"/>
      <c r="F94" s="23" t="str">
        <f>IF(E20="","",E20)</f>
        <v>Vyplň údaj</v>
      </c>
      <c r="G94" s="34"/>
      <c r="H94" s="34"/>
      <c r="I94" s="28" t="s">
        <v>32</v>
      </c>
      <c r="J94" s="32" t="str">
        <f>E26</f>
        <v xml:space="preserve"> </v>
      </c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49" t="s">
        <v>125</v>
      </c>
      <c r="D96" s="141"/>
      <c r="E96" s="141"/>
      <c r="F96" s="141"/>
      <c r="G96" s="141"/>
      <c r="H96" s="141"/>
      <c r="I96" s="141"/>
      <c r="J96" s="150" t="s">
        <v>126</v>
      </c>
      <c r="K96" s="141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51" t="s">
        <v>127</v>
      </c>
      <c r="D98" s="34"/>
      <c r="E98" s="34"/>
      <c r="F98" s="34"/>
      <c r="G98" s="34"/>
      <c r="H98" s="34"/>
      <c r="I98" s="34"/>
      <c r="J98" s="97">
        <f>J128</f>
        <v>0</v>
      </c>
      <c r="K98" s="34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128</v>
      </c>
    </row>
    <row r="99" s="9" customFormat="1" ht="24.96" customHeight="1">
      <c r="A99" s="9"/>
      <c r="B99" s="152"/>
      <c r="C99" s="9"/>
      <c r="D99" s="153" t="s">
        <v>129</v>
      </c>
      <c r="E99" s="154"/>
      <c r="F99" s="154"/>
      <c r="G99" s="154"/>
      <c r="H99" s="154"/>
      <c r="I99" s="154"/>
      <c r="J99" s="155">
        <f>J129</f>
        <v>0</v>
      </c>
      <c r="K99" s="9"/>
      <c r="L99" s="15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6"/>
      <c r="C100" s="10"/>
      <c r="D100" s="157" t="s">
        <v>134</v>
      </c>
      <c r="E100" s="158"/>
      <c r="F100" s="158"/>
      <c r="G100" s="158"/>
      <c r="H100" s="158"/>
      <c r="I100" s="158"/>
      <c r="J100" s="159">
        <f>J130</f>
        <v>0</v>
      </c>
      <c r="K100" s="10"/>
      <c r="L100" s="15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52"/>
      <c r="C101" s="9"/>
      <c r="D101" s="153" t="s">
        <v>136</v>
      </c>
      <c r="E101" s="154"/>
      <c r="F101" s="154"/>
      <c r="G101" s="154"/>
      <c r="H101" s="154"/>
      <c r="I101" s="154"/>
      <c r="J101" s="155">
        <f>J134</f>
        <v>0</v>
      </c>
      <c r="K101" s="9"/>
      <c r="L101" s="152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56"/>
      <c r="C102" s="10"/>
      <c r="D102" s="157" t="s">
        <v>1948</v>
      </c>
      <c r="E102" s="158"/>
      <c r="F102" s="158"/>
      <c r="G102" s="158"/>
      <c r="H102" s="158"/>
      <c r="I102" s="158"/>
      <c r="J102" s="159">
        <f>J135</f>
        <v>0</v>
      </c>
      <c r="K102" s="10"/>
      <c r="L102" s="15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52"/>
      <c r="C103" s="9"/>
      <c r="D103" s="153" t="s">
        <v>148</v>
      </c>
      <c r="E103" s="154"/>
      <c r="F103" s="154"/>
      <c r="G103" s="154"/>
      <c r="H103" s="154"/>
      <c r="I103" s="154"/>
      <c r="J103" s="155">
        <f>J141</f>
        <v>0</v>
      </c>
      <c r="K103" s="9"/>
      <c r="L103" s="152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56"/>
      <c r="C104" s="10"/>
      <c r="D104" s="157" t="s">
        <v>1949</v>
      </c>
      <c r="E104" s="158"/>
      <c r="F104" s="158"/>
      <c r="G104" s="158"/>
      <c r="H104" s="158"/>
      <c r="I104" s="158"/>
      <c r="J104" s="159">
        <f>J142</f>
        <v>0</v>
      </c>
      <c r="K104" s="10"/>
      <c r="L104" s="15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6"/>
      <c r="C105" s="10"/>
      <c r="D105" s="157" t="s">
        <v>779</v>
      </c>
      <c r="E105" s="158"/>
      <c r="F105" s="158"/>
      <c r="G105" s="158"/>
      <c r="H105" s="158"/>
      <c r="I105" s="158"/>
      <c r="J105" s="159">
        <f>J144</f>
        <v>0</v>
      </c>
      <c r="K105" s="10"/>
      <c r="L105" s="15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52"/>
      <c r="C106" s="9"/>
      <c r="D106" s="153" t="s">
        <v>780</v>
      </c>
      <c r="E106" s="154"/>
      <c r="F106" s="154"/>
      <c r="G106" s="154"/>
      <c r="H106" s="154"/>
      <c r="I106" s="154"/>
      <c r="J106" s="155">
        <f>J146</f>
        <v>0</v>
      </c>
      <c r="K106" s="9"/>
      <c r="L106" s="152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4"/>
      <c r="B107" s="35"/>
      <c r="C107" s="34"/>
      <c r="D107" s="34"/>
      <c r="E107" s="34"/>
      <c r="F107" s="34"/>
      <c r="G107" s="34"/>
      <c r="H107" s="34"/>
      <c r="I107" s="34"/>
      <c r="J107" s="34"/>
      <c r="K107" s="34"/>
      <c r="L107" s="56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6.96" customHeight="1">
      <c r="A108" s="34"/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12" s="2" customFormat="1" ht="6.96" customHeight="1">
      <c r="A112" s="34"/>
      <c r="B112" s="63"/>
      <c r="C112" s="64"/>
      <c r="D112" s="64"/>
      <c r="E112" s="64"/>
      <c r="F112" s="64"/>
      <c r="G112" s="64"/>
      <c r="H112" s="64"/>
      <c r="I112" s="64"/>
      <c r="J112" s="64"/>
      <c r="K112" s="6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24.96" customHeight="1">
      <c r="A113" s="34"/>
      <c r="B113" s="35"/>
      <c r="C113" s="19" t="s">
        <v>150</v>
      </c>
      <c r="D113" s="34"/>
      <c r="E113" s="34"/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4"/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15</v>
      </c>
      <c r="D115" s="34"/>
      <c r="E115" s="34"/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6.5" customHeight="1">
      <c r="A116" s="34"/>
      <c r="B116" s="35"/>
      <c r="C116" s="34"/>
      <c r="D116" s="34"/>
      <c r="E116" s="130" t="str">
        <f>E7</f>
        <v>Komunitné centrum Svidník</v>
      </c>
      <c r="F116" s="28"/>
      <c r="G116" s="28"/>
      <c r="H116" s="28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1" customFormat="1" ht="12" customHeight="1">
      <c r="B117" s="18"/>
      <c r="C117" s="28" t="s">
        <v>120</v>
      </c>
      <c r="L117" s="18"/>
    </row>
    <row r="118" s="2" customFormat="1" ht="16.5" customHeight="1">
      <c r="A118" s="34"/>
      <c r="B118" s="35"/>
      <c r="C118" s="34"/>
      <c r="D118" s="34"/>
      <c r="E118" s="130" t="s">
        <v>121</v>
      </c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2" customHeight="1">
      <c r="A119" s="34"/>
      <c r="B119" s="35"/>
      <c r="C119" s="28" t="s">
        <v>122</v>
      </c>
      <c r="D119" s="34"/>
      <c r="E119" s="34"/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6.5" customHeight="1">
      <c r="A120" s="34"/>
      <c r="B120" s="35"/>
      <c r="C120" s="34"/>
      <c r="D120" s="34"/>
      <c r="E120" s="68" t="str">
        <f>E11</f>
        <v>06 - Vzduchotechnika</v>
      </c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6.96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2" customHeight="1">
      <c r="A122" s="34"/>
      <c r="B122" s="35"/>
      <c r="C122" s="28" t="s">
        <v>19</v>
      </c>
      <c r="D122" s="34"/>
      <c r="E122" s="34"/>
      <c r="F122" s="23" t="str">
        <f>F14</f>
        <v xml:space="preserve"> </v>
      </c>
      <c r="G122" s="34"/>
      <c r="H122" s="34"/>
      <c r="I122" s="28" t="s">
        <v>21</v>
      </c>
      <c r="J122" s="70" t="str">
        <f>IF(J14="","",J14)</f>
        <v>12. 1. 2023</v>
      </c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6.96" customHeight="1">
      <c r="A123" s="34"/>
      <c r="B123" s="35"/>
      <c r="C123" s="34"/>
      <c r="D123" s="34"/>
      <c r="E123" s="34"/>
      <c r="F123" s="34"/>
      <c r="G123" s="34"/>
      <c r="H123" s="34"/>
      <c r="I123" s="34"/>
      <c r="J123" s="34"/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5.15" customHeight="1">
      <c r="A124" s="34"/>
      <c r="B124" s="35"/>
      <c r="C124" s="28" t="s">
        <v>23</v>
      </c>
      <c r="D124" s="34"/>
      <c r="E124" s="34"/>
      <c r="F124" s="23" t="str">
        <f>E17</f>
        <v>Mesto Svidník</v>
      </c>
      <c r="G124" s="34"/>
      <c r="H124" s="34"/>
      <c r="I124" s="28" t="s">
        <v>29</v>
      </c>
      <c r="J124" s="32" t="str">
        <f>E23</f>
        <v>Ing. Jozef Špirko</v>
      </c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15.15" customHeight="1">
      <c r="A125" s="34"/>
      <c r="B125" s="35"/>
      <c r="C125" s="28" t="s">
        <v>27</v>
      </c>
      <c r="D125" s="34"/>
      <c r="E125" s="34"/>
      <c r="F125" s="23" t="str">
        <f>IF(E20="","",E20)</f>
        <v>Vyplň údaj</v>
      </c>
      <c r="G125" s="34"/>
      <c r="H125" s="34"/>
      <c r="I125" s="28" t="s">
        <v>32</v>
      </c>
      <c r="J125" s="32" t="str">
        <f>E26</f>
        <v xml:space="preserve"> </v>
      </c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0.32" customHeight="1">
      <c r="A126" s="34"/>
      <c r="B126" s="35"/>
      <c r="C126" s="34"/>
      <c r="D126" s="34"/>
      <c r="E126" s="34"/>
      <c r="F126" s="34"/>
      <c r="G126" s="34"/>
      <c r="H126" s="34"/>
      <c r="I126" s="34"/>
      <c r="J126" s="34"/>
      <c r="K126" s="34"/>
      <c r="L126" s="56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11" customFormat="1" ht="29.28" customHeight="1">
      <c r="A127" s="160"/>
      <c r="B127" s="161"/>
      <c r="C127" s="162" t="s">
        <v>151</v>
      </c>
      <c r="D127" s="163" t="s">
        <v>59</v>
      </c>
      <c r="E127" s="163" t="s">
        <v>55</v>
      </c>
      <c r="F127" s="163" t="s">
        <v>56</v>
      </c>
      <c r="G127" s="163" t="s">
        <v>152</v>
      </c>
      <c r="H127" s="163" t="s">
        <v>153</v>
      </c>
      <c r="I127" s="163" t="s">
        <v>154</v>
      </c>
      <c r="J127" s="164" t="s">
        <v>126</v>
      </c>
      <c r="K127" s="165" t="s">
        <v>155</v>
      </c>
      <c r="L127" s="166"/>
      <c r="M127" s="87" t="s">
        <v>1</v>
      </c>
      <c r="N127" s="88" t="s">
        <v>38</v>
      </c>
      <c r="O127" s="88" t="s">
        <v>156</v>
      </c>
      <c r="P127" s="88" t="s">
        <v>157</v>
      </c>
      <c r="Q127" s="88" t="s">
        <v>158</v>
      </c>
      <c r="R127" s="88" t="s">
        <v>159</v>
      </c>
      <c r="S127" s="88" t="s">
        <v>160</v>
      </c>
      <c r="T127" s="89" t="s">
        <v>161</v>
      </c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</row>
    <row r="128" s="2" customFormat="1" ht="22.8" customHeight="1">
      <c r="A128" s="34"/>
      <c r="B128" s="35"/>
      <c r="C128" s="94" t="s">
        <v>127</v>
      </c>
      <c r="D128" s="34"/>
      <c r="E128" s="34"/>
      <c r="F128" s="34"/>
      <c r="G128" s="34"/>
      <c r="H128" s="34"/>
      <c r="I128" s="34"/>
      <c r="J128" s="167">
        <f>BK128</f>
        <v>0</v>
      </c>
      <c r="K128" s="34"/>
      <c r="L128" s="35"/>
      <c r="M128" s="90"/>
      <c r="N128" s="74"/>
      <c r="O128" s="91"/>
      <c r="P128" s="168">
        <f>P129+P134+P141+P146</f>
        <v>0</v>
      </c>
      <c r="Q128" s="91"/>
      <c r="R128" s="168">
        <f>R129+R134+R141+R146</f>
        <v>0</v>
      </c>
      <c r="S128" s="91"/>
      <c r="T128" s="169">
        <f>T129+T134+T141+T146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5" t="s">
        <v>73</v>
      </c>
      <c r="AU128" s="15" t="s">
        <v>128</v>
      </c>
      <c r="BK128" s="170">
        <f>BK129+BK134+BK141+BK146</f>
        <v>0</v>
      </c>
    </row>
    <row r="129" s="12" customFormat="1" ht="25.92" customHeight="1">
      <c r="A129" s="12"/>
      <c r="B129" s="171"/>
      <c r="C129" s="12"/>
      <c r="D129" s="172" t="s">
        <v>73</v>
      </c>
      <c r="E129" s="173" t="s">
        <v>162</v>
      </c>
      <c r="F129" s="173" t="s">
        <v>163</v>
      </c>
      <c r="G129" s="12"/>
      <c r="H129" s="12"/>
      <c r="I129" s="174"/>
      <c r="J129" s="175">
        <f>BK129</f>
        <v>0</v>
      </c>
      <c r="K129" s="12"/>
      <c r="L129" s="171"/>
      <c r="M129" s="176"/>
      <c r="N129" s="177"/>
      <c r="O129" s="177"/>
      <c r="P129" s="178">
        <f>P130</f>
        <v>0</v>
      </c>
      <c r="Q129" s="177"/>
      <c r="R129" s="178">
        <f>R130</f>
        <v>0</v>
      </c>
      <c r="S129" s="177"/>
      <c r="T129" s="179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72" t="s">
        <v>81</v>
      </c>
      <c r="AT129" s="180" t="s">
        <v>73</v>
      </c>
      <c r="AU129" s="180" t="s">
        <v>74</v>
      </c>
      <c r="AY129" s="172" t="s">
        <v>164</v>
      </c>
      <c r="BK129" s="181">
        <f>BK130</f>
        <v>0</v>
      </c>
    </row>
    <row r="130" s="12" customFormat="1" ht="22.8" customHeight="1">
      <c r="A130" s="12"/>
      <c r="B130" s="171"/>
      <c r="C130" s="12"/>
      <c r="D130" s="172" t="s">
        <v>73</v>
      </c>
      <c r="E130" s="182" t="s">
        <v>198</v>
      </c>
      <c r="F130" s="182" t="s">
        <v>309</v>
      </c>
      <c r="G130" s="12"/>
      <c r="H130" s="12"/>
      <c r="I130" s="174"/>
      <c r="J130" s="183">
        <f>BK130</f>
        <v>0</v>
      </c>
      <c r="K130" s="12"/>
      <c r="L130" s="171"/>
      <c r="M130" s="176"/>
      <c r="N130" s="177"/>
      <c r="O130" s="177"/>
      <c r="P130" s="178">
        <f>SUM(P131:P133)</f>
        <v>0</v>
      </c>
      <c r="Q130" s="177"/>
      <c r="R130" s="178">
        <f>SUM(R131:R133)</f>
        <v>0</v>
      </c>
      <c r="S130" s="177"/>
      <c r="T130" s="179">
        <f>SUM(T131:T133)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72" t="s">
        <v>81</v>
      </c>
      <c r="AT130" s="180" t="s">
        <v>73</v>
      </c>
      <c r="AU130" s="180" t="s">
        <v>81</v>
      </c>
      <c r="AY130" s="172" t="s">
        <v>164</v>
      </c>
      <c r="BK130" s="181">
        <f>SUM(BK131:BK133)</f>
        <v>0</v>
      </c>
    </row>
    <row r="131" s="2" customFormat="1" ht="24.15" customHeight="1">
      <c r="A131" s="34"/>
      <c r="B131" s="184"/>
      <c r="C131" s="185" t="s">
        <v>679</v>
      </c>
      <c r="D131" s="185" t="s">
        <v>166</v>
      </c>
      <c r="E131" s="186" t="s">
        <v>1950</v>
      </c>
      <c r="F131" s="187" t="s">
        <v>1951</v>
      </c>
      <c r="G131" s="188" t="s">
        <v>207</v>
      </c>
      <c r="H131" s="189">
        <v>2</v>
      </c>
      <c r="I131" s="190"/>
      <c r="J131" s="191">
        <f>ROUND(I131*H131,2)</f>
        <v>0</v>
      </c>
      <c r="K131" s="192"/>
      <c r="L131" s="35"/>
      <c r="M131" s="193" t="s">
        <v>1</v>
      </c>
      <c r="N131" s="194" t="s">
        <v>40</v>
      </c>
      <c r="O131" s="78"/>
      <c r="P131" s="195">
        <f>O131*H131</f>
        <v>0</v>
      </c>
      <c r="Q131" s="195">
        <v>0</v>
      </c>
      <c r="R131" s="195">
        <f>Q131*H131</f>
        <v>0</v>
      </c>
      <c r="S131" s="195">
        <v>0</v>
      </c>
      <c r="T131" s="196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7" t="s">
        <v>170</v>
      </c>
      <c r="AT131" s="197" t="s">
        <v>166</v>
      </c>
      <c r="AU131" s="197" t="s">
        <v>87</v>
      </c>
      <c r="AY131" s="15" t="s">
        <v>164</v>
      </c>
      <c r="BE131" s="198">
        <f>IF(N131="základná",J131,0)</f>
        <v>0</v>
      </c>
      <c r="BF131" s="198">
        <f>IF(N131="znížená",J131,0)</f>
        <v>0</v>
      </c>
      <c r="BG131" s="198">
        <f>IF(N131="zákl. prenesená",J131,0)</f>
        <v>0</v>
      </c>
      <c r="BH131" s="198">
        <f>IF(N131="zníž. prenesená",J131,0)</f>
        <v>0</v>
      </c>
      <c r="BI131" s="198">
        <f>IF(N131="nulová",J131,0)</f>
        <v>0</v>
      </c>
      <c r="BJ131" s="15" t="s">
        <v>87</v>
      </c>
      <c r="BK131" s="198">
        <f>ROUND(I131*H131,2)</f>
        <v>0</v>
      </c>
      <c r="BL131" s="15" t="s">
        <v>170</v>
      </c>
      <c r="BM131" s="197" t="s">
        <v>1952</v>
      </c>
    </row>
    <row r="132" s="2" customFormat="1" ht="37.8" customHeight="1">
      <c r="A132" s="34"/>
      <c r="B132" s="184"/>
      <c r="C132" s="185" t="s">
        <v>683</v>
      </c>
      <c r="D132" s="185" t="s">
        <v>166</v>
      </c>
      <c r="E132" s="186" t="s">
        <v>1953</v>
      </c>
      <c r="F132" s="187" t="s">
        <v>1954</v>
      </c>
      <c r="G132" s="188" t="s">
        <v>169</v>
      </c>
      <c r="H132" s="189">
        <v>3.7999999999999998</v>
      </c>
      <c r="I132" s="190"/>
      <c r="J132" s="191">
        <f>ROUND(I132*H132,2)</f>
        <v>0</v>
      </c>
      <c r="K132" s="192"/>
      <c r="L132" s="35"/>
      <c r="M132" s="193" t="s">
        <v>1</v>
      </c>
      <c r="N132" s="194" t="s">
        <v>40</v>
      </c>
      <c r="O132" s="78"/>
      <c r="P132" s="195">
        <f>O132*H132</f>
        <v>0</v>
      </c>
      <c r="Q132" s="195">
        <v>0</v>
      </c>
      <c r="R132" s="195">
        <f>Q132*H132</f>
        <v>0</v>
      </c>
      <c r="S132" s="195">
        <v>0</v>
      </c>
      <c r="T132" s="196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7" t="s">
        <v>170</v>
      </c>
      <c r="AT132" s="197" t="s">
        <v>166</v>
      </c>
      <c r="AU132" s="197" t="s">
        <v>87</v>
      </c>
      <c r="AY132" s="15" t="s">
        <v>164</v>
      </c>
      <c r="BE132" s="198">
        <f>IF(N132="základná",J132,0)</f>
        <v>0</v>
      </c>
      <c r="BF132" s="198">
        <f>IF(N132="znížená",J132,0)</f>
        <v>0</v>
      </c>
      <c r="BG132" s="198">
        <f>IF(N132="zákl. prenesená",J132,0)</f>
        <v>0</v>
      </c>
      <c r="BH132" s="198">
        <f>IF(N132="zníž. prenesená",J132,0)</f>
        <v>0</v>
      </c>
      <c r="BI132" s="198">
        <f>IF(N132="nulová",J132,0)</f>
        <v>0</v>
      </c>
      <c r="BJ132" s="15" t="s">
        <v>87</v>
      </c>
      <c r="BK132" s="198">
        <f>ROUND(I132*H132,2)</f>
        <v>0</v>
      </c>
      <c r="BL132" s="15" t="s">
        <v>170</v>
      </c>
      <c r="BM132" s="197" t="s">
        <v>1955</v>
      </c>
    </row>
    <row r="133" s="2" customFormat="1" ht="24.15" customHeight="1">
      <c r="A133" s="34"/>
      <c r="B133" s="184"/>
      <c r="C133" s="185" t="s">
        <v>688</v>
      </c>
      <c r="D133" s="185" t="s">
        <v>166</v>
      </c>
      <c r="E133" s="186" t="s">
        <v>1956</v>
      </c>
      <c r="F133" s="187" t="s">
        <v>1957</v>
      </c>
      <c r="G133" s="188" t="s">
        <v>207</v>
      </c>
      <c r="H133" s="189">
        <v>2</v>
      </c>
      <c r="I133" s="190"/>
      <c r="J133" s="191">
        <f>ROUND(I133*H133,2)</f>
        <v>0</v>
      </c>
      <c r="K133" s="192"/>
      <c r="L133" s="35"/>
      <c r="M133" s="193" t="s">
        <v>1</v>
      </c>
      <c r="N133" s="194" t="s">
        <v>40</v>
      </c>
      <c r="O133" s="78"/>
      <c r="P133" s="195">
        <f>O133*H133</f>
        <v>0</v>
      </c>
      <c r="Q133" s="195">
        <v>0</v>
      </c>
      <c r="R133" s="195">
        <f>Q133*H133</f>
        <v>0</v>
      </c>
      <c r="S133" s="195">
        <v>0</v>
      </c>
      <c r="T133" s="19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7" t="s">
        <v>170</v>
      </c>
      <c r="AT133" s="197" t="s">
        <v>166</v>
      </c>
      <c r="AU133" s="197" t="s">
        <v>87</v>
      </c>
      <c r="AY133" s="15" t="s">
        <v>164</v>
      </c>
      <c r="BE133" s="198">
        <f>IF(N133="základná",J133,0)</f>
        <v>0</v>
      </c>
      <c r="BF133" s="198">
        <f>IF(N133="znížená",J133,0)</f>
        <v>0</v>
      </c>
      <c r="BG133" s="198">
        <f>IF(N133="zákl. prenesená",J133,0)</f>
        <v>0</v>
      </c>
      <c r="BH133" s="198">
        <f>IF(N133="zníž. prenesená",J133,0)</f>
        <v>0</v>
      </c>
      <c r="BI133" s="198">
        <f>IF(N133="nulová",J133,0)</f>
        <v>0</v>
      </c>
      <c r="BJ133" s="15" t="s">
        <v>87</v>
      </c>
      <c r="BK133" s="198">
        <f>ROUND(I133*H133,2)</f>
        <v>0</v>
      </c>
      <c r="BL133" s="15" t="s">
        <v>170</v>
      </c>
      <c r="BM133" s="197" t="s">
        <v>1958</v>
      </c>
    </row>
    <row r="134" s="12" customFormat="1" ht="25.92" customHeight="1">
      <c r="A134" s="12"/>
      <c r="B134" s="171"/>
      <c r="C134" s="12"/>
      <c r="D134" s="172" t="s">
        <v>73</v>
      </c>
      <c r="E134" s="173" t="s">
        <v>352</v>
      </c>
      <c r="F134" s="173" t="s">
        <v>353</v>
      </c>
      <c r="G134" s="12"/>
      <c r="H134" s="12"/>
      <c r="I134" s="174"/>
      <c r="J134" s="175">
        <f>BK134</f>
        <v>0</v>
      </c>
      <c r="K134" s="12"/>
      <c r="L134" s="171"/>
      <c r="M134" s="176"/>
      <c r="N134" s="177"/>
      <c r="O134" s="177"/>
      <c r="P134" s="178">
        <f>P135</f>
        <v>0</v>
      </c>
      <c r="Q134" s="177"/>
      <c r="R134" s="178">
        <f>R135</f>
        <v>0</v>
      </c>
      <c r="S134" s="177"/>
      <c r="T134" s="179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72" t="s">
        <v>87</v>
      </c>
      <c r="AT134" s="180" t="s">
        <v>73</v>
      </c>
      <c r="AU134" s="180" t="s">
        <v>74</v>
      </c>
      <c r="AY134" s="172" t="s">
        <v>164</v>
      </c>
      <c r="BK134" s="181">
        <f>BK135</f>
        <v>0</v>
      </c>
    </row>
    <row r="135" s="12" customFormat="1" ht="22.8" customHeight="1">
      <c r="A135" s="12"/>
      <c r="B135" s="171"/>
      <c r="C135" s="12"/>
      <c r="D135" s="172" t="s">
        <v>73</v>
      </c>
      <c r="E135" s="182" t="s">
        <v>1959</v>
      </c>
      <c r="F135" s="182" t="s">
        <v>1960</v>
      </c>
      <c r="G135" s="12"/>
      <c r="H135" s="12"/>
      <c r="I135" s="174"/>
      <c r="J135" s="183">
        <f>BK135</f>
        <v>0</v>
      </c>
      <c r="K135" s="12"/>
      <c r="L135" s="171"/>
      <c r="M135" s="176"/>
      <c r="N135" s="177"/>
      <c r="O135" s="177"/>
      <c r="P135" s="178">
        <f>SUM(P136:P140)</f>
        <v>0</v>
      </c>
      <c r="Q135" s="177"/>
      <c r="R135" s="178">
        <f>SUM(R136:R140)</f>
        <v>0</v>
      </c>
      <c r="S135" s="177"/>
      <c r="T135" s="179">
        <f>SUM(T136:T140)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72" t="s">
        <v>87</v>
      </c>
      <c r="AT135" s="180" t="s">
        <v>73</v>
      </c>
      <c r="AU135" s="180" t="s">
        <v>81</v>
      </c>
      <c r="AY135" s="172" t="s">
        <v>164</v>
      </c>
      <c r="BK135" s="181">
        <f>SUM(BK136:BK140)</f>
        <v>0</v>
      </c>
    </row>
    <row r="136" s="2" customFormat="1" ht="16.5" customHeight="1">
      <c r="A136" s="34"/>
      <c r="B136" s="184"/>
      <c r="C136" s="185" t="s">
        <v>1205</v>
      </c>
      <c r="D136" s="185" t="s">
        <v>166</v>
      </c>
      <c r="E136" s="186" t="s">
        <v>1961</v>
      </c>
      <c r="F136" s="187" t="s">
        <v>1962</v>
      </c>
      <c r="G136" s="188" t="s">
        <v>307</v>
      </c>
      <c r="H136" s="189">
        <v>3</v>
      </c>
      <c r="I136" s="190"/>
      <c r="J136" s="191">
        <f>ROUND(I136*H136,2)</f>
        <v>0</v>
      </c>
      <c r="K136" s="192"/>
      <c r="L136" s="35"/>
      <c r="M136" s="193" t="s">
        <v>1</v>
      </c>
      <c r="N136" s="194" t="s">
        <v>40</v>
      </c>
      <c r="O136" s="78"/>
      <c r="P136" s="195">
        <f>O136*H136</f>
        <v>0</v>
      </c>
      <c r="Q136" s="195">
        <v>0</v>
      </c>
      <c r="R136" s="195">
        <f>Q136*H136</f>
        <v>0</v>
      </c>
      <c r="S136" s="195">
        <v>0</v>
      </c>
      <c r="T136" s="19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7" t="s">
        <v>359</v>
      </c>
      <c r="AT136" s="197" t="s">
        <v>166</v>
      </c>
      <c r="AU136" s="197" t="s">
        <v>87</v>
      </c>
      <c r="AY136" s="15" t="s">
        <v>164</v>
      </c>
      <c r="BE136" s="198">
        <f>IF(N136="základná",J136,0)</f>
        <v>0</v>
      </c>
      <c r="BF136" s="198">
        <f>IF(N136="znížená",J136,0)</f>
        <v>0</v>
      </c>
      <c r="BG136" s="198">
        <f>IF(N136="zákl. prenesená",J136,0)</f>
        <v>0</v>
      </c>
      <c r="BH136" s="198">
        <f>IF(N136="zníž. prenesená",J136,0)</f>
        <v>0</v>
      </c>
      <c r="BI136" s="198">
        <f>IF(N136="nulová",J136,0)</f>
        <v>0</v>
      </c>
      <c r="BJ136" s="15" t="s">
        <v>87</v>
      </c>
      <c r="BK136" s="198">
        <f>ROUND(I136*H136,2)</f>
        <v>0</v>
      </c>
      <c r="BL136" s="15" t="s">
        <v>359</v>
      </c>
      <c r="BM136" s="197" t="s">
        <v>1963</v>
      </c>
    </row>
    <row r="137" s="2" customFormat="1" ht="33" customHeight="1">
      <c r="A137" s="34"/>
      <c r="B137" s="184"/>
      <c r="C137" s="199" t="s">
        <v>1695</v>
      </c>
      <c r="D137" s="199" t="s">
        <v>199</v>
      </c>
      <c r="E137" s="200" t="s">
        <v>1964</v>
      </c>
      <c r="F137" s="201" t="s">
        <v>1965</v>
      </c>
      <c r="G137" s="202" t="s">
        <v>307</v>
      </c>
      <c r="H137" s="203">
        <v>3</v>
      </c>
      <c r="I137" s="204"/>
      <c r="J137" s="205">
        <f>ROUND(I137*H137,2)</f>
        <v>0</v>
      </c>
      <c r="K137" s="206"/>
      <c r="L137" s="207"/>
      <c r="M137" s="208" t="s">
        <v>1</v>
      </c>
      <c r="N137" s="209" t="s">
        <v>40</v>
      </c>
      <c r="O137" s="78"/>
      <c r="P137" s="195">
        <f>O137*H137</f>
        <v>0</v>
      </c>
      <c r="Q137" s="195">
        <v>0</v>
      </c>
      <c r="R137" s="195">
        <f>Q137*H137</f>
        <v>0</v>
      </c>
      <c r="S137" s="195">
        <v>0</v>
      </c>
      <c r="T137" s="19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7" t="s">
        <v>291</v>
      </c>
      <c r="AT137" s="197" t="s">
        <v>199</v>
      </c>
      <c r="AU137" s="197" t="s">
        <v>87</v>
      </c>
      <c r="AY137" s="15" t="s">
        <v>164</v>
      </c>
      <c r="BE137" s="198">
        <f>IF(N137="základná",J137,0)</f>
        <v>0</v>
      </c>
      <c r="BF137" s="198">
        <f>IF(N137="znížená",J137,0)</f>
        <v>0</v>
      </c>
      <c r="BG137" s="198">
        <f>IF(N137="zákl. prenesená",J137,0)</f>
        <v>0</v>
      </c>
      <c r="BH137" s="198">
        <f>IF(N137="zníž. prenesená",J137,0)</f>
        <v>0</v>
      </c>
      <c r="BI137" s="198">
        <f>IF(N137="nulová",J137,0)</f>
        <v>0</v>
      </c>
      <c r="BJ137" s="15" t="s">
        <v>87</v>
      </c>
      <c r="BK137" s="198">
        <f>ROUND(I137*H137,2)</f>
        <v>0</v>
      </c>
      <c r="BL137" s="15" t="s">
        <v>359</v>
      </c>
      <c r="BM137" s="197" t="s">
        <v>1966</v>
      </c>
    </row>
    <row r="138" s="2" customFormat="1" ht="24.15" customHeight="1">
      <c r="A138" s="34"/>
      <c r="B138" s="184"/>
      <c r="C138" s="185" t="s">
        <v>692</v>
      </c>
      <c r="D138" s="185" t="s">
        <v>166</v>
      </c>
      <c r="E138" s="186" t="s">
        <v>1967</v>
      </c>
      <c r="F138" s="187" t="s">
        <v>1968</v>
      </c>
      <c r="G138" s="188" t="s">
        <v>428</v>
      </c>
      <c r="H138" s="210"/>
      <c r="I138" s="190"/>
      <c r="J138" s="191">
        <f>ROUND(I138*H138,2)</f>
        <v>0</v>
      </c>
      <c r="K138" s="192"/>
      <c r="L138" s="35"/>
      <c r="M138" s="193" t="s">
        <v>1</v>
      </c>
      <c r="N138" s="194" t="s">
        <v>40</v>
      </c>
      <c r="O138" s="78"/>
      <c r="P138" s="195">
        <f>O138*H138</f>
        <v>0</v>
      </c>
      <c r="Q138" s="195">
        <v>0</v>
      </c>
      <c r="R138" s="195">
        <f>Q138*H138</f>
        <v>0</v>
      </c>
      <c r="S138" s="195">
        <v>0</v>
      </c>
      <c r="T138" s="19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7" t="s">
        <v>359</v>
      </c>
      <c r="AT138" s="197" t="s">
        <v>166</v>
      </c>
      <c r="AU138" s="197" t="s">
        <v>87</v>
      </c>
      <c r="AY138" s="15" t="s">
        <v>164</v>
      </c>
      <c r="BE138" s="198">
        <f>IF(N138="základná",J138,0)</f>
        <v>0</v>
      </c>
      <c r="BF138" s="198">
        <f>IF(N138="znížená",J138,0)</f>
        <v>0</v>
      </c>
      <c r="BG138" s="198">
        <f>IF(N138="zákl. prenesená",J138,0)</f>
        <v>0</v>
      </c>
      <c r="BH138" s="198">
        <f>IF(N138="zníž. prenesená",J138,0)</f>
        <v>0</v>
      </c>
      <c r="BI138" s="198">
        <f>IF(N138="nulová",J138,0)</f>
        <v>0</v>
      </c>
      <c r="BJ138" s="15" t="s">
        <v>87</v>
      </c>
      <c r="BK138" s="198">
        <f>ROUND(I138*H138,2)</f>
        <v>0</v>
      </c>
      <c r="BL138" s="15" t="s">
        <v>359</v>
      </c>
      <c r="BM138" s="197" t="s">
        <v>1969</v>
      </c>
    </row>
    <row r="139" s="2" customFormat="1" ht="37.8" customHeight="1">
      <c r="A139" s="34"/>
      <c r="B139" s="184"/>
      <c r="C139" s="185" t="s">
        <v>615</v>
      </c>
      <c r="D139" s="185" t="s">
        <v>166</v>
      </c>
      <c r="E139" s="186" t="s">
        <v>1970</v>
      </c>
      <c r="F139" s="187" t="s">
        <v>1971</v>
      </c>
      <c r="G139" s="188" t="s">
        <v>428</v>
      </c>
      <c r="H139" s="210"/>
      <c r="I139" s="190"/>
      <c r="J139" s="191">
        <f>ROUND(I139*H139,2)</f>
        <v>0</v>
      </c>
      <c r="K139" s="192"/>
      <c r="L139" s="35"/>
      <c r="M139" s="193" t="s">
        <v>1</v>
      </c>
      <c r="N139" s="194" t="s">
        <v>40</v>
      </c>
      <c r="O139" s="78"/>
      <c r="P139" s="195">
        <f>O139*H139</f>
        <v>0</v>
      </c>
      <c r="Q139" s="195">
        <v>0</v>
      </c>
      <c r="R139" s="195">
        <f>Q139*H139</f>
        <v>0</v>
      </c>
      <c r="S139" s="195">
        <v>0</v>
      </c>
      <c r="T139" s="19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359</v>
      </c>
      <c r="AT139" s="197" t="s">
        <v>166</v>
      </c>
      <c r="AU139" s="197" t="s">
        <v>87</v>
      </c>
      <c r="AY139" s="15" t="s">
        <v>164</v>
      </c>
      <c r="BE139" s="198">
        <f>IF(N139="základná",J139,0)</f>
        <v>0</v>
      </c>
      <c r="BF139" s="198">
        <f>IF(N139="znížená",J139,0)</f>
        <v>0</v>
      </c>
      <c r="BG139" s="198">
        <f>IF(N139="zákl. prenesená",J139,0)</f>
        <v>0</v>
      </c>
      <c r="BH139" s="198">
        <f>IF(N139="zníž. prenesená",J139,0)</f>
        <v>0</v>
      </c>
      <c r="BI139" s="198">
        <f>IF(N139="nulová",J139,0)</f>
        <v>0</v>
      </c>
      <c r="BJ139" s="15" t="s">
        <v>87</v>
      </c>
      <c r="BK139" s="198">
        <f>ROUND(I139*H139,2)</f>
        <v>0</v>
      </c>
      <c r="BL139" s="15" t="s">
        <v>359</v>
      </c>
      <c r="BM139" s="197" t="s">
        <v>1972</v>
      </c>
    </row>
    <row r="140" s="2" customFormat="1" ht="37.8" customHeight="1">
      <c r="A140" s="34"/>
      <c r="B140" s="184"/>
      <c r="C140" s="185" t="s">
        <v>619</v>
      </c>
      <c r="D140" s="185" t="s">
        <v>166</v>
      </c>
      <c r="E140" s="186" t="s">
        <v>1973</v>
      </c>
      <c r="F140" s="187" t="s">
        <v>1974</v>
      </c>
      <c r="G140" s="188" t="s">
        <v>428</v>
      </c>
      <c r="H140" s="210"/>
      <c r="I140" s="190"/>
      <c r="J140" s="191">
        <f>ROUND(I140*H140,2)</f>
        <v>0</v>
      </c>
      <c r="K140" s="192"/>
      <c r="L140" s="35"/>
      <c r="M140" s="193" t="s">
        <v>1</v>
      </c>
      <c r="N140" s="194" t="s">
        <v>40</v>
      </c>
      <c r="O140" s="78"/>
      <c r="P140" s="195">
        <f>O140*H140</f>
        <v>0</v>
      </c>
      <c r="Q140" s="195">
        <v>0</v>
      </c>
      <c r="R140" s="195">
        <f>Q140*H140</f>
        <v>0</v>
      </c>
      <c r="S140" s="195">
        <v>0</v>
      </c>
      <c r="T140" s="196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7" t="s">
        <v>359</v>
      </c>
      <c r="AT140" s="197" t="s">
        <v>166</v>
      </c>
      <c r="AU140" s="197" t="s">
        <v>87</v>
      </c>
      <c r="AY140" s="15" t="s">
        <v>164</v>
      </c>
      <c r="BE140" s="198">
        <f>IF(N140="základná",J140,0)</f>
        <v>0</v>
      </c>
      <c r="BF140" s="198">
        <f>IF(N140="znížená",J140,0)</f>
        <v>0</v>
      </c>
      <c r="BG140" s="198">
        <f>IF(N140="zákl. prenesená",J140,0)</f>
        <v>0</v>
      </c>
      <c r="BH140" s="198">
        <f>IF(N140="zníž. prenesená",J140,0)</f>
        <v>0</v>
      </c>
      <c r="BI140" s="198">
        <f>IF(N140="nulová",J140,0)</f>
        <v>0</v>
      </c>
      <c r="BJ140" s="15" t="s">
        <v>87</v>
      </c>
      <c r="BK140" s="198">
        <f>ROUND(I140*H140,2)</f>
        <v>0</v>
      </c>
      <c r="BL140" s="15" t="s">
        <v>359</v>
      </c>
      <c r="BM140" s="197" t="s">
        <v>1975</v>
      </c>
    </row>
    <row r="141" s="12" customFormat="1" ht="25.92" customHeight="1">
      <c r="A141" s="12"/>
      <c r="B141" s="171"/>
      <c r="C141" s="12"/>
      <c r="D141" s="172" t="s">
        <v>73</v>
      </c>
      <c r="E141" s="173" t="s">
        <v>199</v>
      </c>
      <c r="F141" s="173" t="s">
        <v>752</v>
      </c>
      <c r="G141" s="12"/>
      <c r="H141" s="12"/>
      <c r="I141" s="174"/>
      <c r="J141" s="175">
        <f>BK141</f>
        <v>0</v>
      </c>
      <c r="K141" s="12"/>
      <c r="L141" s="171"/>
      <c r="M141" s="176"/>
      <c r="N141" s="177"/>
      <c r="O141" s="177"/>
      <c r="P141" s="178">
        <f>P142+P144</f>
        <v>0</v>
      </c>
      <c r="Q141" s="177"/>
      <c r="R141" s="178">
        <f>R142+R144</f>
        <v>0</v>
      </c>
      <c r="S141" s="177"/>
      <c r="T141" s="179">
        <f>T142+T144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72" t="s">
        <v>175</v>
      </c>
      <c r="AT141" s="180" t="s">
        <v>73</v>
      </c>
      <c r="AU141" s="180" t="s">
        <v>74</v>
      </c>
      <c r="AY141" s="172" t="s">
        <v>164</v>
      </c>
      <c r="BK141" s="181">
        <f>BK142+BK144</f>
        <v>0</v>
      </c>
    </row>
    <row r="142" s="12" customFormat="1" ht="22.8" customHeight="1">
      <c r="A142" s="12"/>
      <c r="B142" s="171"/>
      <c r="C142" s="12"/>
      <c r="D142" s="172" t="s">
        <v>73</v>
      </c>
      <c r="E142" s="182" t="s">
        <v>1976</v>
      </c>
      <c r="F142" s="182" t="s">
        <v>1977</v>
      </c>
      <c r="G142" s="12"/>
      <c r="H142" s="12"/>
      <c r="I142" s="174"/>
      <c r="J142" s="183">
        <f>BK142</f>
        <v>0</v>
      </c>
      <c r="K142" s="12"/>
      <c r="L142" s="171"/>
      <c r="M142" s="176"/>
      <c r="N142" s="177"/>
      <c r="O142" s="177"/>
      <c r="P142" s="178">
        <f>P143</f>
        <v>0</v>
      </c>
      <c r="Q142" s="177"/>
      <c r="R142" s="178">
        <f>R143</f>
        <v>0</v>
      </c>
      <c r="S142" s="177"/>
      <c r="T142" s="179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72" t="s">
        <v>175</v>
      </c>
      <c r="AT142" s="180" t="s">
        <v>73</v>
      </c>
      <c r="AU142" s="180" t="s">
        <v>81</v>
      </c>
      <c r="AY142" s="172" t="s">
        <v>164</v>
      </c>
      <c r="BK142" s="181">
        <f>BK143</f>
        <v>0</v>
      </c>
    </row>
    <row r="143" s="2" customFormat="1" ht="16.5" customHeight="1">
      <c r="A143" s="34"/>
      <c r="B143" s="184"/>
      <c r="C143" s="185" t="s">
        <v>259</v>
      </c>
      <c r="D143" s="185" t="s">
        <v>166</v>
      </c>
      <c r="E143" s="186" t="s">
        <v>1978</v>
      </c>
      <c r="F143" s="187" t="s">
        <v>1979</v>
      </c>
      <c r="G143" s="188" t="s">
        <v>1</v>
      </c>
      <c r="H143" s="189">
        <v>100</v>
      </c>
      <c r="I143" s="190"/>
      <c r="J143" s="191">
        <f>ROUND(I143*H143,2)</f>
        <v>0</v>
      </c>
      <c r="K143" s="192"/>
      <c r="L143" s="35"/>
      <c r="M143" s="193" t="s">
        <v>1</v>
      </c>
      <c r="N143" s="194" t="s">
        <v>40</v>
      </c>
      <c r="O143" s="78"/>
      <c r="P143" s="195">
        <f>O143*H143</f>
        <v>0</v>
      </c>
      <c r="Q143" s="195">
        <v>0</v>
      </c>
      <c r="R143" s="195">
        <f>Q143*H143</f>
        <v>0</v>
      </c>
      <c r="S143" s="195">
        <v>0</v>
      </c>
      <c r="T143" s="19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7" t="s">
        <v>425</v>
      </c>
      <c r="AT143" s="197" t="s">
        <v>166</v>
      </c>
      <c r="AU143" s="197" t="s">
        <v>87</v>
      </c>
      <c r="AY143" s="15" t="s">
        <v>164</v>
      </c>
      <c r="BE143" s="198">
        <f>IF(N143="základná",J143,0)</f>
        <v>0</v>
      </c>
      <c r="BF143" s="198">
        <f>IF(N143="znížená",J143,0)</f>
        <v>0</v>
      </c>
      <c r="BG143" s="198">
        <f>IF(N143="zákl. prenesená",J143,0)</f>
        <v>0</v>
      </c>
      <c r="BH143" s="198">
        <f>IF(N143="zníž. prenesená",J143,0)</f>
        <v>0</v>
      </c>
      <c r="BI143" s="198">
        <f>IF(N143="nulová",J143,0)</f>
        <v>0</v>
      </c>
      <c r="BJ143" s="15" t="s">
        <v>87</v>
      </c>
      <c r="BK143" s="198">
        <f>ROUND(I143*H143,2)</f>
        <v>0</v>
      </c>
      <c r="BL143" s="15" t="s">
        <v>425</v>
      </c>
      <c r="BM143" s="197" t="s">
        <v>1980</v>
      </c>
    </row>
    <row r="144" s="12" customFormat="1" ht="22.8" customHeight="1">
      <c r="A144" s="12"/>
      <c r="B144" s="171"/>
      <c r="C144" s="12"/>
      <c r="D144" s="172" t="s">
        <v>73</v>
      </c>
      <c r="E144" s="182" t="s">
        <v>1286</v>
      </c>
      <c r="F144" s="182" t="s">
        <v>1287</v>
      </c>
      <c r="G144" s="12"/>
      <c r="H144" s="12"/>
      <c r="I144" s="174"/>
      <c r="J144" s="183">
        <f>BK144</f>
        <v>0</v>
      </c>
      <c r="K144" s="12"/>
      <c r="L144" s="171"/>
      <c r="M144" s="176"/>
      <c r="N144" s="177"/>
      <c r="O144" s="177"/>
      <c r="P144" s="178">
        <f>P145</f>
        <v>0</v>
      </c>
      <c r="Q144" s="177"/>
      <c r="R144" s="178">
        <f>R145</f>
        <v>0</v>
      </c>
      <c r="S144" s="177"/>
      <c r="T144" s="179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72" t="s">
        <v>175</v>
      </c>
      <c r="AT144" s="180" t="s">
        <v>73</v>
      </c>
      <c r="AU144" s="180" t="s">
        <v>81</v>
      </c>
      <c r="AY144" s="172" t="s">
        <v>164</v>
      </c>
      <c r="BK144" s="181">
        <f>BK145</f>
        <v>0</v>
      </c>
    </row>
    <row r="145" s="2" customFormat="1" ht="21.75" customHeight="1">
      <c r="A145" s="34"/>
      <c r="B145" s="184"/>
      <c r="C145" s="185" t="s">
        <v>1201</v>
      </c>
      <c r="D145" s="185" t="s">
        <v>166</v>
      </c>
      <c r="E145" s="186" t="s">
        <v>1981</v>
      </c>
      <c r="F145" s="187" t="s">
        <v>1982</v>
      </c>
      <c r="G145" s="188" t="s">
        <v>307</v>
      </c>
      <c r="H145" s="189">
        <v>3</v>
      </c>
      <c r="I145" s="190"/>
      <c r="J145" s="191">
        <f>ROUND(I145*H145,2)</f>
        <v>0</v>
      </c>
      <c r="K145" s="192"/>
      <c r="L145" s="35"/>
      <c r="M145" s="193" t="s">
        <v>1</v>
      </c>
      <c r="N145" s="194" t="s">
        <v>40</v>
      </c>
      <c r="O145" s="78"/>
      <c r="P145" s="195">
        <f>O145*H145</f>
        <v>0</v>
      </c>
      <c r="Q145" s="195">
        <v>0</v>
      </c>
      <c r="R145" s="195">
        <f>Q145*H145</f>
        <v>0</v>
      </c>
      <c r="S145" s="195">
        <v>0</v>
      </c>
      <c r="T145" s="19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7" t="s">
        <v>425</v>
      </c>
      <c r="AT145" s="197" t="s">
        <v>166</v>
      </c>
      <c r="AU145" s="197" t="s">
        <v>87</v>
      </c>
      <c r="AY145" s="15" t="s">
        <v>164</v>
      </c>
      <c r="BE145" s="198">
        <f>IF(N145="základná",J145,0)</f>
        <v>0</v>
      </c>
      <c r="BF145" s="198">
        <f>IF(N145="znížená",J145,0)</f>
        <v>0</v>
      </c>
      <c r="BG145" s="198">
        <f>IF(N145="zákl. prenesená",J145,0)</f>
        <v>0</v>
      </c>
      <c r="BH145" s="198">
        <f>IF(N145="zníž. prenesená",J145,0)</f>
        <v>0</v>
      </c>
      <c r="BI145" s="198">
        <f>IF(N145="nulová",J145,0)</f>
        <v>0</v>
      </c>
      <c r="BJ145" s="15" t="s">
        <v>87</v>
      </c>
      <c r="BK145" s="198">
        <f>ROUND(I145*H145,2)</f>
        <v>0</v>
      </c>
      <c r="BL145" s="15" t="s">
        <v>425</v>
      </c>
      <c r="BM145" s="197" t="s">
        <v>1983</v>
      </c>
    </row>
    <row r="146" s="12" customFormat="1" ht="25.92" customHeight="1">
      <c r="A146" s="12"/>
      <c r="B146" s="171"/>
      <c r="C146" s="12"/>
      <c r="D146" s="172" t="s">
        <v>73</v>
      </c>
      <c r="E146" s="173" t="s">
        <v>1301</v>
      </c>
      <c r="F146" s="173" t="s">
        <v>1302</v>
      </c>
      <c r="G146" s="12"/>
      <c r="H146" s="12"/>
      <c r="I146" s="174"/>
      <c r="J146" s="175">
        <f>BK146</f>
        <v>0</v>
      </c>
      <c r="K146" s="12"/>
      <c r="L146" s="171"/>
      <c r="M146" s="176"/>
      <c r="N146" s="177"/>
      <c r="O146" s="177"/>
      <c r="P146" s="178">
        <f>SUM(P147:P150)</f>
        <v>0</v>
      </c>
      <c r="Q146" s="177"/>
      <c r="R146" s="178">
        <f>SUM(R147:R150)</f>
        <v>0</v>
      </c>
      <c r="S146" s="177"/>
      <c r="T146" s="179">
        <f>SUM(T147:T150)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72" t="s">
        <v>170</v>
      </c>
      <c r="AT146" s="180" t="s">
        <v>73</v>
      </c>
      <c r="AU146" s="180" t="s">
        <v>74</v>
      </c>
      <c r="AY146" s="172" t="s">
        <v>164</v>
      </c>
      <c r="BK146" s="181">
        <f>SUM(BK147:BK150)</f>
        <v>0</v>
      </c>
    </row>
    <row r="147" s="2" customFormat="1" ht="33" customHeight="1">
      <c r="A147" s="34"/>
      <c r="B147" s="184"/>
      <c r="C147" s="185" t="s">
        <v>627</v>
      </c>
      <c r="D147" s="185" t="s">
        <v>166</v>
      </c>
      <c r="E147" s="186" t="s">
        <v>1984</v>
      </c>
      <c r="F147" s="187" t="s">
        <v>1985</v>
      </c>
      <c r="G147" s="188" t="s">
        <v>1305</v>
      </c>
      <c r="H147" s="189">
        <v>8</v>
      </c>
      <c r="I147" s="190"/>
      <c r="J147" s="191">
        <f>ROUND(I147*H147,2)</f>
        <v>0</v>
      </c>
      <c r="K147" s="192"/>
      <c r="L147" s="35"/>
      <c r="M147" s="193" t="s">
        <v>1</v>
      </c>
      <c r="N147" s="194" t="s">
        <v>40</v>
      </c>
      <c r="O147" s="78"/>
      <c r="P147" s="195">
        <f>O147*H147</f>
        <v>0</v>
      </c>
      <c r="Q147" s="195">
        <v>0</v>
      </c>
      <c r="R147" s="195">
        <f>Q147*H147</f>
        <v>0</v>
      </c>
      <c r="S147" s="195">
        <v>0</v>
      </c>
      <c r="T147" s="19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7" t="s">
        <v>1306</v>
      </c>
      <c r="AT147" s="197" t="s">
        <v>166</v>
      </c>
      <c r="AU147" s="197" t="s">
        <v>81</v>
      </c>
      <c r="AY147" s="15" t="s">
        <v>164</v>
      </c>
      <c r="BE147" s="198">
        <f>IF(N147="základná",J147,0)</f>
        <v>0</v>
      </c>
      <c r="BF147" s="198">
        <f>IF(N147="znížená",J147,0)</f>
        <v>0</v>
      </c>
      <c r="BG147" s="198">
        <f>IF(N147="zákl. prenesená",J147,0)</f>
        <v>0</v>
      </c>
      <c r="BH147" s="198">
        <f>IF(N147="zníž. prenesená",J147,0)</f>
        <v>0</v>
      </c>
      <c r="BI147" s="198">
        <f>IF(N147="nulová",J147,0)</f>
        <v>0</v>
      </c>
      <c r="BJ147" s="15" t="s">
        <v>87</v>
      </c>
      <c r="BK147" s="198">
        <f>ROUND(I147*H147,2)</f>
        <v>0</v>
      </c>
      <c r="BL147" s="15" t="s">
        <v>1306</v>
      </c>
      <c r="BM147" s="197" t="s">
        <v>1986</v>
      </c>
    </row>
    <row r="148" s="2" customFormat="1" ht="16.5" customHeight="1">
      <c r="A148" s="34"/>
      <c r="B148" s="184"/>
      <c r="C148" s="185" t="s">
        <v>401</v>
      </c>
      <c r="D148" s="185" t="s">
        <v>166</v>
      </c>
      <c r="E148" s="186" t="s">
        <v>1987</v>
      </c>
      <c r="F148" s="187" t="s">
        <v>1988</v>
      </c>
      <c r="G148" s="188" t="s">
        <v>307</v>
      </c>
      <c r="H148" s="189">
        <v>1</v>
      </c>
      <c r="I148" s="190"/>
      <c r="J148" s="191">
        <f>ROUND(I148*H148,2)</f>
        <v>0</v>
      </c>
      <c r="K148" s="192"/>
      <c r="L148" s="35"/>
      <c r="M148" s="193" t="s">
        <v>1</v>
      </c>
      <c r="N148" s="194" t="s">
        <v>40</v>
      </c>
      <c r="O148" s="78"/>
      <c r="P148" s="195">
        <f>O148*H148</f>
        <v>0</v>
      </c>
      <c r="Q148" s="195">
        <v>0</v>
      </c>
      <c r="R148" s="195">
        <f>Q148*H148</f>
        <v>0</v>
      </c>
      <c r="S148" s="195">
        <v>0</v>
      </c>
      <c r="T148" s="19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7" t="s">
        <v>1306</v>
      </c>
      <c r="AT148" s="197" t="s">
        <v>166</v>
      </c>
      <c r="AU148" s="197" t="s">
        <v>81</v>
      </c>
      <c r="AY148" s="15" t="s">
        <v>164</v>
      </c>
      <c r="BE148" s="198">
        <f>IF(N148="základná",J148,0)</f>
        <v>0</v>
      </c>
      <c r="BF148" s="198">
        <f>IF(N148="znížená",J148,0)</f>
        <v>0</v>
      </c>
      <c r="BG148" s="198">
        <f>IF(N148="zákl. prenesená",J148,0)</f>
        <v>0</v>
      </c>
      <c r="BH148" s="198">
        <f>IF(N148="zníž. prenesená",J148,0)</f>
        <v>0</v>
      </c>
      <c r="BI148" s="198">
        <f>IF(N148="nulová",J148,0)</f>
        <v>0</v>
      </c>
      <c r="BJ148" s="15" t="s">
        <v>87</v>
      </c>
      <c r="BK148" s="198">
        <f>ROUND(I148*H148,2)</f>
        <v>0</v>
      </c>
      <c r="BL148" s="15" t="s">
        <v>1306</v>
      </c>
      <c r="BM148" s="197" t="s">
        <v>1989</v>
      </c>
    </row>
    <row r="149" s="2" customFormat="1" ht="16.5" customHeight="1">
      <c r="A149" s="34"/>
      <c r="B149" s="184"/>
      <c r="C149" s="185" t="s">
        <v>405</v>
      </c>
      <c r="D149" s="185" t="s">
        <v>166</v>
      </c>
      <c r="E149" s="186" t="s">
        <v>1930</v>
      </c>
      <c r="F149" s="187" t="s">
        <v>1931</v>
      </c>
      <c r="G149" s="188" t="s">
        <v>307</v>
      </c>
      <c r="H149" s="189">
        <v>1</v>
      </c>
      <c r="I149" s="190"/>
      <c r="J149" s="191">
        <f>ROUND(I149*H149,2)</f>
        <v>0</v>
      </c>
      <c r="K149" s="192"/>
      <c r="L149" s="35"/>
      <c r="M149" s="193" t="s">
        <v>1</v>
      </c>
      <c r="N149" s="194" t="s">
        <v>40</v>
      </c>
      <c r="O149" s="78"/>
      <c r="P149" s="195">
        <f>O149*H149</f>
        <v>0</v>
      </c>
      <c r="Q149" s="195">
        <v>0</v>
      </c>
      <c r="R149" s="195">
        <f>Q149*H149</f>
        <v>0</v>
      </c>
      <c r="S149" s="195">
        <v>0</v>
      </c>
      <c r="T149" s="19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7" t="s">
        <v>1306</v>
      </c>
      <c r="AT149" s="197" t="s">
        <v>166</v>
      </c>
      <c r="AU149" s="197" t="s">
        <v>81</v>
      </c>
      <c r="AY149" s="15" t="s">
        <v>164</v>
      </c>
      <c r="BE149" s="198">
        <f>IF(N149="základná",J149,0)</f>
        <v>0</v>
      </c>
      <c r="BF149" s="198">
        <f>IF(N149="znížená",J149,0)</f>
        <v>0</v>
      </c>
      <c r="BG149" s="198">
        <f>IF(N149="zákl. prenesená",J149,0)</f>
        <v>0</v>
      </c>
      <c r="BH149" s="198">
        <f>IF(N149="zníž. prenesená",J149,0)</f>
        <v>0</v>
      </c>
      <c r="BI149" s="198">
        <f>IF(N149="nulová",J149,0)</f>
        <v>0</v>
      </c>
      <c r="BJ149" s="15" t="s">
        <v>87</v>
      </c>
      <c r="BK149" s="198">
        <f>ROUND(I149*H149,2)</f>
        <v>0</v>
      </c>
      <c r="BL149" s="15" t="s">
        <v>1306</v>
      </c>
      <c r="BM149" s="197" t="s">
        <v>1990</v>
      </c>
    </row>
    <row r="150" s="2" customFormat="1" ht="16.5" customHeight="1">
      <c r="A150" s="34"/>
      <c r="B150" s="184"/>
      <c r="C150" s="185" t="s">
        <v>409</v>
      </c>
      <c r="D150" s="185" t="s">
        <v>166</v>
      </c>
      <c r="E150" s="186" t="s">
        <v>1944</v>
      </c>
      <c r="F150" s="187" t="s">
        <v>1991</v>
      </c>
      <c r="G150" s="188" t="s">
        <v>1305</v>
      </c>
      <c r="H150" s="189">
        <v>4</v>
      </c>
      <c r="I150" s="190"/>
      <c r="J150" s="191">
        <f>ROUND(I150*H150,2)</f>
        <v>0</v>
      </c>
      <c r="K150" s="192"/>
      <c r="L150" s="35"/>
      <c r="M150" s="211" t="s">
        <v>1</v>
      </c>
      <c r="N150" s="212" t="s">
        <v>40</v>
      </c>
      <c r="O150" s="213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7" t="s">
        <v>1306</v>
      </c>
      <c r="AT150" s="197" t="s">
        <v>166</v>
      </c>
      <c r="AU150" s="197" t="s">
        <v>81</v>
      </c>
      <c r="AY150" s="15" t="s">
        <v>164</v>
      </c>
      <c r="BE150" s="198">
        <f>IF(N150="základná",J150,0)</f>
        <v>0</v>
      </c>
      <c r="BF150" s="198">
        <f>IF(N150="znížená",J150,0)</f>
        <v>0</v>
      </c>
      <c r="BG150" s="198">
        <f>IF(N150="zákl. prenesená",J150,0)</f>
        <v>0</v>
      </c>
      <c r="BH150" s="198">
        <f>IF(N150="zníž. prenesená",J150,0)</f>
        <v>0</v>
      </c>
      <c r="BI150" s="198">
        <f>IF(N150="nulová",J150,0)</f>
        <v>0</v>
      </c>
      <c r="BJ150" s="15" t="s">
        <v>87</v>
      </c>
      <c r="BK150" s="198">
        <f>ROUND(I150*H150,2)</f>
        <v>0</v>
      </c>
      <c r="BL150" s="15" t="s">
        <v>1306</v>
      </c>
      <c r="BM150" s="197" t="s">
        <v>1992</v>
      </c>
    </row>
    <row r="151" s="2" customFormat="1" ht="6.96" customHeight="1">
      <c r="A151" s="34"/>
      <c r="B151" s="61"/>
      <c r="C151" s="62"/>
      <c r="D151" s="62"/>
      <c r="E151" s="62"/>
      <c r="F151" s="62"/>
      <c r="G151" s="62"/>
      <c r="H151" s="62"/>
      <c r="I151" s="62"/>
      <c r="J151" s="62"/>
      <c r="K151" s="62"/>
      <c r="L151" s="35"/>
      <c r="M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</row>
  </sheetData>
  <autoFilter ref="C127:K15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106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74</v>
      </c>
    </row>
    <row r="4" s="1" customFormat="1" ht="24.96" customHeight="1">
      <c r="B4" s="18"/>
      <c r="D4" s="19" t="s">
        <v>119</v>
      </c>
      <c r="L4" s="18"/>
      <c r="M4" s="129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16.5" customHeight="1">
      <c r="B7" s="18"/>
      <c r="E7" s="130" t="str">
        <f>'Rekapitulácia stavby'!K6</f>
        <v>Komunitné centrum Svidník</v>
      </c>
      <c r="F7" s="28"/>
      <c r="G7" s="28"/>
      <c r="H7" s="28"/>
      <c r="L7" s="18"/>
    </row>
    <row r="8" s="1" customFormat="1" ht="12" customHeight="1">
      <c r="B8" s="18"/>
      <c r="D8" s="28" t="s">
        <v>120</v>
      </c>
      <c r="L8" s="18"/>
    </row>
    <row r="9" s="2" customFormat="1" ht="16.5" customHeight="1">
      <c r="A9" s="34"/>
      <c r="B9" s="35"/>
      <c r="C9" s="34"/>
      <c r="D9" s="34"/>
      <c r="E9" s="130" t="s">
        <v>121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122</v>
      </c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35"/>
      <c r="C11" s="34"/>
      <c r="D11" s="34"/>
      <c r="E11" s="68" t="s">
        <v>1993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35"/>
      <c r="C13" s="34"/>
      <c r="D13" s="28" t="s">
        <v>17</v>
      </c>
      <c r="E13" s="34"/>
      <c r="F13" s="23" t="s">
        <v>1</v>
      </c>
      <c r="G13" s="34"/>
      <c r="H13" s="34"/>
      <c r="I13" s="28" t="s">
        <v>18</v>
      </c>
      <c r="J13" s="23" t="s">
        <v>1</v>
      </c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19</v>
      </c>
      <c r="E14" s="34"/>
      <c r="F14" s="23" t="s">
        <v>20</v>
      </c>
      <c r="G14" s="34"/>
      <c r="H14" s="34"/>
      <c r="I14" s="28" t="s">
        <v>21</v>
      </c>
      <c r="J14" s="70" t="str">
        <f>'Rekapitulácia stavby'!AN8</f>
        <v>12. 1. 2023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23</v>
      </c>
      <c r="E16" s="34"/>
      <c r="F16" s="34"/>
      <c r="G16" s="34"/>
      <c r="H16" s="34"/>
      <c r="I16" s="28" t="s">
        <v>24</v>
      </c>
      <c r="J16" s="23" t="s">
        <v>1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35"/>
      <c r="C17" s="34"/>
      <c r="D17" s="34"/>
      <c r="E17" s="23" t="s">
        <v>25</v>
      </c>
      <c r="F17" s="34"/>
      <c r="G17" s="34"/>
      <c r="H17" s="34"/>
      <c r="I17" s="28" t="s">
        <v>26</v>
      </c>
      <c r="J17" s="23" t="s">
        <v>1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35"/>
      <c r="C19" s="34"/>
      <c r="D19" s="28" t="s">
        <v>27</v>
      </c>
      <c r="E19" s="34"/>
      <c r="F19" s="34"/>
      <c r="G19" s="34"/>
      <c r="H19" s="34"/>
      <c r="I19" s="28" t="s">
        <v>24</v>
      </c>
      <c r="J19" s="29" t="str">
        <f>'Rekapitulácia stavby'!AN13</f>
        <v>Vyplň údaj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26</v>
      </c>
      <c r="J20" s="29" t="str">
        <f>'Rekapitulácia stavby'!AN14</f>
        <v>Vyplň údaj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35"/>
      <c r="C22" s="34"/>
      <c r="D22" s="28" t="s">
        <v>29</v>
      </c>
      <c r="E22" s="34"/>
      <c r="F22" s="34"/>
      <c r="G22" s="34"/>
      <c r="H22" s="34"/>
      <c r="I22" s="28" t="s">
        <v>24</v>
      </c>
      <c r="J22" s="23" t="s">
        <v>1</v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35"/>
      <c r="C23" s="34"/>
      <c r="D23" s="34"/>
      <c r="E23" s="23" t="s">
        <v>30</v>
      </c>
      <c r="F23" s="34"/>
      <c r="G23" s="34"/>
      <c r="H23" s="34"/>
      <c r="I23" s="28" t="s">
        <v>26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35"/>
      <c r="C25" s="34"/>
      <c r="D25" s="28" t="s">
        <v>32</v>
      </c>
      <c r="E25" s="34"/>
      <c r="F25" s="34"/>
      <c r="G25" s="34"/>
      <c r="H25" s="34"/>
      <c r="I25" s="28" t="s">
        <v>24</v>
      </c>
      <c r="J25" s="23" t="s">
        <v>1</v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35"/>
      <c r="C26" s="34"/>
      <c r="D26" s="34"/>
      <c r="E26" s="23" t="s">
        <v>20</v>
      </c>
      <c r="F26" s="34"/>
      <c r="G26" s="34"/>
      <c r="H26" s="34"/>
      <c r="I26" s="28" t="s">
        <v>26</v>
      </c>
      <c r="J26" s="23" t="s">
        <v>1</v>
      </c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35"/>
      <c r="C28" s="34"/>
      <c r="D28" s="28" t="s">
        <v>33</v>
      </c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31"/>
      <c r="B29" s="132"/>
      <c r="C29" s="131"/>
      <c r="D29" s="131"/>
      <c r="E29" s="32" t="s">
        <v>1</v>
      </c>
      <c r="F29" s="32"/>
      <c r="G29" s="32"/>
      <c r="H29" s="32"/>
      <c r="I29" s="131"/>
      <c r="J29" s="131"/>
      <c r="K29" s="131"/>
      <c r="L29" s="133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</row>
    <row r="30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34" t="s">
        <v>34</v>
      </c>
      <c r="E32" s="34"/>
      <c r="F32" s="34"/>
      <c r="G32" s="34"/>
      <c r="H32" s="34"/>
      <c r="I32" s="34"/>
      <c r="J32" s="97">
        <f>ROUND(J123,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36</v>
      </c>
      <c r="G34" s="34"/>
      <c r="H34" s="34"/>
      <c r="I34" s="39" t="s">
        <v>35</v>
      </c>
      <c r="J34" s="39" t="s">
        <v>37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35" t="s">
        <v>38</v>
      </c>
      <c r="E35" s="41" t="s">
        <v>39</v>
      </c>
      <c r="F35" s="136">
        <f>ROUND((SUM(BE123:BE227)),  2)</f>
        <v>0</v>
      </c>
      <c r="G35" s="137"/>
      <c r="H35" s="137"/>
      <c r="I35" s="138">
        <v>0.20000000000000001</v>
      </c>
      <c r="J35" s="136">
        <f>ROUND(((SUM(BE123:BE227))*I35), 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41" t="s">
        <v>40</v>
      </c>
      <c r="F36" s="136">
        <f>ROUND((SUM(BF123:BF227)),  2)</f>
        <v>0</v>
      </c>
      <c r="G36" s="137"/>
      <c r="H36" s="137"/>
      <c r="I36" s="138">
        <v>0.20000000000000001</v>
      </c>
      <c r="J36" s="136">
        <f>ROUND(((SUM(BF123:BF227))*I36), 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41</v>
      </c>
      <c r="F37" s="139">
        <f>ROUND((SUM(BG123:BG227)),  2)</f>
        <v>0</v>
      </c>
      <c r="G37" s="34"/>
      <c r="H37" s="34"/>
      <c r="I37" s="140">
        <v>0.20000000000000001</v>
      </c>
      <c r="J37" s="139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42</v>
      </c>
      <c r="F38" s="139">
        <f>ROUND((SUM(BH123:BH227)),  2)</f>
        <v>0</v>
      </c>
      <c r="G38" s="34"/>
      <c r="H38" s="34"/>
      <c r="I38" s="140">
        <v>0.20000000000000001</v>
      </c>
      <c r="J38" s="139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43</v>
      </c>
      <c r="F39" s="136">
        <f>ROUND((SUM(BI123:BI227)),  2)</f>
        <v>0</v>
      </c>
      <c r="G39" s="137"/>
      <c r="H39" s="137"/>
      <c r="I39" s="138">
        <v>0</v>
      </c>
      <c r="J39" s="136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41"/>
      <c r="D41" s="142" t="s">
        <v>44</v>
      </c>
      <c r="E41" s="82"/>
      <c r="F41" s="82"/>
      <c r="G41" s="143" t="s">
        <v>45</v>
      </c>
      <c r="H41" s="144" t="s">
        <v>46</v>
      </c>
      <c r="I41" s="82"/>
      <c r="J41" s="145">
        <f>SUM(J32:J39)</f>
        <v>0</v>
      </c>
      <c r="K41" s="146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47</v>
      </c>
      <c r="E50" s="58"/>
      <c r="F50" s="58"/>
      <c r="G50" s="57" t="s">
        <v>48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49</v>
      </c>
      <c r="E61" s="37"/>
      <c r="F61" s="147" t="s">
        <v>50</v>
      </c>
      <c r="G61" s="59" t="s">
        <v>49</v>
      </c>
      <c r="H61" s="37"/>
      <c r="I61" s="37"/>
      <c r="J61" s="148" t="s">
        <v>50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51</v>
      </c>
      <c r="E65" s="60"/>
      <c r="F65" s="60"/>
      <c r="G65" s="57" t="s">
        <v>52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49</v>
      </c>
      <c r="E76" s="37"/>
      <c r="F76" s="147" t="s">
        <v>50</v>
      </c>
      <c r="G76" s="59" t="s">
        <v>49</v>
      </c>
      <c r="H76" s="37"/>
      <c r="I76" s="37"/>
      <c r="J76" s="148" t="s">
        <v>50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124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30" t="str">
        <f>E7</f>
        <v>Komunitné centrum Svidník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120</v>
      </c>
      <c r="L86" s="18"/>
    </row>
    <row r="87" s="2" customFormat="1" ht="16.5" customHeight="1">
      <c r="A87" s="34"/>
      <c r="B87" s="35"/>
      <c r="C87" s="34"/>
      <c r="D87" s="34"/>
      <c r="E87" s="130" t="s">
        <v>121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122</v>
      </c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6.5" customHeight="1">
      <c r="A89" s="34"/>
      <c r="B89" s="35"/>
      <c r="C89" s="34"/>
      <c r="D89" s="34"/>
      <c r="E89" s="68" t="str">
        <f>E11</f>
        <v>07 - Elektorinštalácia a ochrana pred bleskom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19</v>
      </c>
      <c r="D91" s="34"/>
      <c r="E91" s="34"/>
      <c r="F91" s="23" t="str">
        <f>F14</f>
        <v xml:space="preserve"> </v>
      </c>
      <c r="G91" s="34"/>
      <c r="H91" s="34"/>
      <c r="I91" s="28" t="s">
        <v>21</v>
      </c>
      <c r="J91" s="70" t="str">
        <f>IF(J14="","",J14)</f>
        <v>12. 1. 2023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5.15" customHeight="1">
      <c r="A93" s="34"/>
      <c r="B93" s="35"/>
      <c r="C93" s="28" t="s">
        <v>23</v>
      </c>
      <c r="D93" s="34"/>
      <c r="E93" s="34"/>
      <c r="F93" s="23" t="str">
        <f>E17</f>
        <v>Mesto Svidník</v>
      </c>
      <c r="G93" s="34"/>
      <c r="H93" s="34"/>
      <c r="I93" s="28" t="s">
        <v>29</v>
      </c>
      <c r="J93" s="32" t="str">
        <f>E23</f>
        <v>Ing. Jozef Špirko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5.15" customHeight="1">
      <c r="A94" s="34"/>
      <c r="B94" s="35"/>
      <c r="C94" s="28" t="s">
        <v>27</v>
      </c>
      <c r="D94" s="34"/>
      <c r="E94" s="34"/>
      <c r="F94" s="23" t="str">
        <f>IF(E20="","",E20)</f>
        <v>Vyplň údaj</v>
      </c>
      <c r="G94" s="34"/>
      <c r="H94" s="34"/>
      <c r="I94" s="28" t="s">
        <v>32</v>
      </c>
      <c r="J94" s="32" t="str">
        <f>E26</f>
        <v xml:space="preserve"> </v>
      </c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49" t="s">
        <v>125</v>
      </c>
      <c r="D96" s="141"/>
      <c r="E96" s="141"/>
      <c r="F96" s="141"/>
      <c r="G96" s="141"/>
      <c r="H96" s="141"/>
      <c r="I96" s="141"/>
      <c r="J96" s="150" t="s">
        <v>126</v>
      </c>
      <c r="K96" s="141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51" t="s">
        <v>127</v>
      </c>
      <c r="D98" s="34"/>
      <c r="E98" s="34"/>
      <c r="F98" s="34"/>
      <c r="G98" s="34"/>
      <c r="H98" s="34"/>
      <c r="I98" s="34"/>
      <c r="J98" s="97">
        <f>J123</f>
        <v>0</v>
      </c>
      <c r="K98" s="34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128</v>
      </c>
    </row>
    <row r="99" s="9" customFormat="1" ht="24.96" customHeight="1">
      <c r="A99" s="9"/>
      <c r="B99" s="152"/>
      <c r="C99" s="9"/>
      <c r="D99" s="153" t="s">
        <v>148</v>
      </c>
      <c r="E99" s="154"/>
      <c r="F99" s="154"/>
      <c r="G99" s="154"/>
      <c r="H99" s="154"/>
      <c r="I99" s="154"/>
      <c r="J99" s="155">
        <f>J124</f>
        <v>0</v>
      </c>
      <c r="K99" s="9"/>
      <c r="L99" s="15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6"/>
      <c r="C100" s="10"/>
      <c r="D100" s="157" t="s">
        <v>1949</v>
      </c>
      <c r="E100" s="158"/>
      <c r="F100" s="158"/>
      <c r="G100" s="158"/>
      <c r="H100" s="158"/>
      <c r="I100" s="158"/>
      <c r="J100" s="159">
        <f>J125</f>
        <v>0</v>
      </c>
      <c r="K100" s="10"/>
      <c r="L100" s="15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52"/>
      <c r="C101" s="9"/>
      <c r="D101" s="153" t="s">
        <v>1745</v>
      </c>
      <c r="E101" s="154"/>
      <c r="F101" s="154"/>
      <c r="G101" s="154"/>
      <c r="H101" s="154"/>
      <c r="I101" s="154"/>
      <c r="J101" s="155">
        <f>J225</f>
        <v>0</v>
      </c>
      <c r="K101" s="9"/>
      <c r="L101" s="152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4"/>
      <c r="B102" s="35"/>
      <c r="C102" s="34"/>
      <c r="D102" s="34"/>
      <c r="E102" s="34"/>
      <c r="F102" s="34"/>
      <c r="G102" s="34"/>
      <c r="H102" s="34"/>
      <c r="I102" s="34"/>
      <c r="J102" s="34"/>
      <c r="K102" s="34"/>
      <c r="L102" s="56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="2" customFormat="1" ht="6.96" customHeight="1">
      <c r="A103" s="34"/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56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="2" customFormat="1" ht="6.96" customHeight="1">
      <c r="A107" s="34"/>
      <c r="B107" s="63"/>
      <c r="C107" s="64"/>
      <c r="D107" s="64"/>
      <c r="E107" s="64"/>
      <c r="F107" s="64"/>
      <c r="G107" s="64"/>
      <c r="H107" s="64"/>
      <c r="I107" s="64"/>
      <c r="J107" s="64"/>
      <c r="K107" s="64"/>
      <c r="L107" s="56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24.96" customHeight="1">
      <c r="A108" s="34"/>
      <c r="B108" s="35"/>
      <c r="C108" s="19" t="s">
        <v>150</v>
      </c>
      <c r="D108" s="34"/>
      <c r="E108" s="34"/>
      <c r="F108" s="34"/>
      <c r="G108" s="34"/>
      <c r="H108" s="34"/>
      <c r="I108" s="34"/>
      <c r="J108" s="34"/>
      <c r="K108" s="34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6.96" customHeight="1">
      <c r="A109" s="34"/>
      <c r="B109" s="35"/>
      <c r="C109" s="34"/>
      <c r="D109" s="34"/>
      <c r="E109" s="34"/>
      <c r="F109" s="34"/>
      <c r="G109" s="34"/>
      <c r="H109" s="34"/>
      <c r="I109" s="34"/>
      <c r="J109" s="34"/>
      <c r="K109" s="34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12" customHeight="1">
      <c r="A110" s="34"/>
      <c r="B110" s="35"/>
      <c r="C110" s="28" t="s">
        <v>15</v>
      </c>
      <c r="D110" s="34"/>
      <c r="E110" s="34"/>
      <c r="F110" s="34"/>
      <c r="G110" s="34"/>
      <c r="H110" s="34"/>
      <c r="I110" s="34"/>
      <c r="J110" s="34"/>
      <c r="K110" s="3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6.5" customHeight="1">
      <c r="A111" s="34"/>
      <c r="B111" s="35"/>
      <c r="C111" s="34"/>
      <c r="D111" s="34"/>
      <c r="E111" s="130" t="str">
        <f>E7</f>
        <v>Komunitné centrum Svidník</v>
      </c>
      <c r="F111" s="28"/>
      <c r="G111" s="28"/>
      <c r="H111" s="28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1" customFormat="1" ht="12" customHeight="1">
      <c r="B112" s="18"/>
      <c r="C112" s="28" t="s">
        <v>120</v>
      </c>
      <c r="L112" s="18"/>
    </row>
    <row r="113" s="2" customFormat="1" ht="16.5" customHeight="1">
      <c r="A113" s="34"/>
      <c r="B113" s="35"/>
      <c r="C113" s="34"/>
      <c r="D113" s="34"/>
      <c r="E113" s="130" t="s">
        <v>121</v>
      </c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122</v>
      </c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6.5" customHeight="1">
      <c r="A115" s="34"/>
      <c r="B115" s="35"/>
      <c r="C115" s="34"/>
      <c r="D115" s="34"/>
      <c r="E115" s="68" t="str">
        <f>E11</f>
        <v>07 - Elektorinštalácia a ochrana pred bleskom</v>
      </c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2" customHeight="1">
      <c r="A117" s="34"/>
      <c r="B117" s="35"/>
      <c r="C117" s="28" t="s">
        <v>19</v>
      </c>
      <c r="D117" s="34"/>
      <c r="E117" s="34"/>
      <c r="F117" s="23" t="str">
        <f>F14</f>
        <v xml:space="preserve"> </v>
      </c>
      <c r="G117" s="34"/>
      <c r="H117" s="34"/>
      <c r="I117" s="28" t="s">
        <v>21</v>
      </c>
      <c r="J117" s="70" t="str">
        <f>IF(J14="","",J14)</f>
        <v>12. 1. 2023</v>
      </c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6.96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5.15" customHeight="1">
      <c r="A119" s="34"/>
      <c r="B119" s="35"/>
      <c r="C119" s="28" t="s">
        <v>23</v>
      </c>
      <c r="D119" s="34"/>
      <c r="E119" s="34"/>
      <c r="F119" s="23" t="str">
        <f>E17</f>
        <v>Mesto Svidník</v>
      </c>
      <c r="G119" s="34"/>
      <c r="H119" s="34"/>
      <c r="I119" s="28" t="s">
        <v>29</v>
      </c>
      <c r="J119" s="32" t="str">
        <f>E23</f>
        <v>Ing. Jozef Špirko</v>
      </c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5.15" customHeight="1">
      <c r="A120" s="34"/>
      <c r="B120" s="35"/>
      <c r="C120" s="28" t="s">
        <v>27</v>
      </c>
      <c r="D120" s="34"/>
      <c r="E120" s="34"/>
      <c r="F120" s="23" t="str">
        <f>IF(E20="","",E20)</f>
        <v>Vyplň údaj</v>
      </c>
      <c r="G120" s="34"/>
      <c r="H120" s="34"/>
      <c r="I120" s="28" t="s">
        <v>32</v>
      </c>
      <c r="J120" s="32" t="str">
        <f>E26</f>
        <v xml:space="preserve"> </v>
      </c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0.32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11" customFormat="1" ht="29.28" customHeight="1">
      <c r="A122" s="160"/>
      <c r="B122" s="161"/>
      <c r="C122" s="162" t="s">
        <v>151</v>
      </c>
      <c r="D122" s="163" t="s">
        <v>59</v>
      </c>
      <c r="E122" s="163" t="s">
        <v>55</v>
      </c>
      <c r="F122" s="163" t="s">
        <v>56</v>
      </c>
      <c r="G122" s="163" t="s">
        <v>152</v>
      </c>
      <c r="H122" s="163" t="s">
        <v>153</v>
      </c>
      <c r="I122" s="163" t="s">
        <v>154</v>
      </c>
      <c r="J122" s="164" t="s">
        <v>126</v>
      </c>
      <c r="K122" s="165" t="s">
        <v>155</v>
      </c>
      <c r="L122" s="166"/>
      <c r="M122" s="87" t="s">
        <v>1</v>
      </c>
      <c r="N122" s="88" t="s">
        <v>38</v>
      </c>
      <c r="O122" s="88" t="s">
        <v>156</v>
      </c>
      <c r="P122" s="88" t="s">
        <v>157</v>
      </c>
      <c r="Q122" s="88" t="s">
        <v>158</v>
      </c>
      <c r="R122" s="88" t="s">
        <v>159</v>
      </c>
      <c r="S122" s="88" t="s">
        <v>160</v>
      </c>
      <c r="T122" s="89" t="s">
        <v>161</v>
      </c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</row>
    <row r="123" s="2" customFormat="1" ht="22.8" customHeight="1">
      <c r="A123" s="34"/>
      <c r="B123" s="35"/>
      <c r="C123" s="94" t="s">
        <v>127</v>
      </c>
      <c r="D123" s="34"/>
      <c r="E123" s="34"/>
      <c r="F123" s="34"/>
      <c r="G123" s="34"/>
      <c r="H123" s="34"/>
      <c r="I123" s="34"/>
      <c r="J123" s="167">
        <f>BK123</f>
        <v>0</v>
      </c>
      <c r="K123" s="34"/>
      <c r="L123" s="35"/>
      <c r="M123" s="90"/>
      <c r="N123" s="74"/>
      <c r="O123" s="91"/>
      <c r="P123" s="168">
        <f>P124+P225</f>
        <v>0</v>
      </c>
      <c r="Q123" s="91"/>
      <c r="R123" s="168">
        <f>R124+R225</f>
        <v>0</v>
      </c>
      <c r="S123" s="91"/>
      <c r="T123" s="169">
        <f>T124+T225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5" t="s">
        <v>73</v>
      </c>
      <c r="AU123" s="15" t="s">
        <v>128</v>
      </c>
      <c r="BK123" s="170">
        <f>BK124+BK225</f>
        <v>0</v>
      </c>
    </row>
    <row r="124" s="12" customFormat="1" ht="25.92" customHeight="1">
      <c r="A124" s="12"/>
      <c r="B124" s="171"/>
      <c r="C124" s="12"/>
      <c r="D124" s="172" t="s">
        <v>73</v>
      </c>
      <c r="E124" s="173" t="s">
        <v>199</v>
      </c>
      <c r="F124" s="173" t="s">
        <v>752</v>
      </c>
      <c r="G124" s="12"/>
      <c r="H124" s="12"/>
      <c r="I124" s="174"/>
      <c r="J124" s="175">
        <f>BK124</f>
        <v>0</v>
      </c>
      <c r="K124" s="12"/>
      <c r="L124" s="171"/>
      <c r="M124" s="176"/>
      <c r="N124" s="177"/>
      <c r="O124" s="177"/>
      <c r="P124" s="178">
        <f>P125</f>
        <v>0</v>
      </c>
      <c r="Q124" s="177"/>
      <c r="R124" s="178">
        <f>R125</f>
        <v>0</v>
      </c>
      <c r="S124" s="177"/>
      <c r="T124" s="179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72" t="s">
        <v>175</v>
      </c>
      <c r="AT124" s="180" t="s">
        <v>73</v>
      </c>
      <c r="AU124" s="180" t="s">
        <v>74</v>
      </c>
      <c r="AY124" s="172" t="s">
        <v>164</v>
      </c>
      <c r="BK124" s="181">
        <f>BK125</f>
        <v>0</v>
      </c>
    </row>
    <row r="125" s="12" customFormat="1" ht="22.8" customHeight="1">
      <c r="A125" s="12"/>
      <c r="B125" s="171"/>
      <c r="C125" s="12"/>
      <c r="D125" s="172" t="s">
        <v>73</v>
      </c>
      <c r="E125" s="182" t="s">
        <v>1976</v>
      </c>
      <c r="F125" s="182" t="s">
        <v>1977</v>
      </c>
      <c r="G125" s="12"/>
      <c r="H125" s="12"/>
      <c r="I125" s="174"/>
      <c r="J125" s="183">
        <f>BK125</f>
        <v>0</v>
      </c>
      <c r="K125" s="12"/>
      <c r="L125" s="171"/>
      <c r="M125" s="176"/>
      <c r="N125" s="177"/>
      <c r="O125" s="177"/>
      <c r="P125" s="178">
        <f>SUM(P126:P224)</f>
        <v>0</v>
      </c>
      <c r="Q125" s="177"/>
      <c r="R125" s="178">
        <f>SUM(R126:R224)</f>
        <v>0</v>
      </c>
      <c r="S125" s="177"/>
      <c r="T125" s="179">
        <f>SUM(T126:T224)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72" t="s">
        <v>175</v>
      </c>
      <c r="AT125" s="180" t="s">
        <v>73</v>
      </c>
      <c r="AU125" s="180" t="s">
        <v>81</v>
      </c>
      <c r="AY125" s="172" t="s">
        <v>164</v>
      </c>
      <c r="BK125" s="181">
        <f>SUM(BK126:BK224)</f>
        <v>0</v>
      </c>
    </row>
    <row r="126" s="2" customFormat="1" ht="24.15" customHeight="1">
      <c r="A126" s="34"/>
      <c r="B126" s="184"/>
      <c r="C126" s="185" t="s">
        <v>81</v>
      </c>
      <c r="D126" s="185" t="s">
        <v>166</v>
      </c>
      <c r="E126" s="186" t="s">
        <v>1994</v>
      </c>
      <c r="F126" s="187" t="s">
        <v>1995</v>
      </c>
      <c r="G126" s="188" t="s">
        <v>298</v>
      </c>
      <c r="H126" s="189">
        <v>100</v>
      </c>
      <c r="I126" s="190"/>
      <c r="J126" s="191">
        <f>ROUND(I126*H126,2)</f>
        <v>0</v>
      </c>
      <c r="K126" s="192"/>
      <c r="L126" s="35"/>
      <c r="M126" s="193" t="s">
        <v>1</v>
      </c>
      <c r="N126" s="194" t="s">
        <v>40</v>
      </c>
      <c r="O126" s="78"/>
      <c r="P126" s="195">
        <f>O126*H126</f>
        <v>0</v>
      </c>
      <c r="Q126" s="195">
        <v>0</v>
      </c>
      <c r="R126" s="195">
        <f>Q126*H126</f>
        <v>0</v>
      </c>
      <c r="S126" s="195">
        <v>0</v>
      </c>
      <c r="T126" s="196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7" t="s">
        <v>425</v>
      </c>
      <c r="AT126" s="197" t="s">
        <v>166</v>
      </c>
      <c r="AU126" s="197" t="s">
        <v>87</v>
      </c>
      <c r="AY126" s="15" t="s">
        <v>164</v>
      </c>
      <c r="BE126" s="198">
        <f>IF(N126="základná",J126,0)</f>
        <v>0</v>
      </c>
      <c r="BF126" s="198">
        <f>IF(N126="znížená",J126,0)</f>
        <v>0</v>
      </c>
      <c r="BG126" s="198">
        <f>IF(N126="zákl. prenesená",J126,0)</f>
        <v>0</v>
      </c>
      <c r="BH126" s="198">
        <f>IF(N126="zníž. prenesená",J126,0)</f>
        <v>0</v>
      </c>
      <c r="BI126" s="198">
        <f>IF(N126="nulová",J126,0)</f>
        <v>0</v>
      </c>
      <c r="BJ126" s="15" t="s">
        <v>87</v>
      </c>
      <c r="BK126" s="198">
        <f>ROUND(I126*H126,2)</f>
        <v>0</v>
      </c>
      <c r="BL126" s="15" t="s">
        <v>425</v>
      </c>
      <c r="BM126" s="197" t="s">
        <v>1996</v>
      </c>
    </row>
    <row r="127" s="2" customFormat="1" ht="24.15" customHeight="1">
      <c r="A127" s="34"/>
      <c r="B127" s="184"/>
      <c r="C127" s="199" t="s">
        <v>87</v>
      </c>
      <c r="D127" s="199" t="s">
        <v>199</v>
      </c>
      <c r="E127" s="200" t="s">
        <v>1997</v>
      </c>
      <c r="F127" s="201" t="s">
        <v>1998</v>
      </c>
      <c r="G127" s="202" t="s">
        <v>298</v>
      </c>
      <c r="H127" s="203">
        <v>100</v>
      </c>
      <c r="I127" s="204"/>
      <c r="J127" s="205">
        <f>ROUND(I127*H127,2)</f>
        <v>0</v>
      </c>
      <c r="K127" s="206"/>
      <c r="L127" s="207"/>
      <c r="M127" s="208" t="s">
        <v>1</v>
      </c>
      <c r="N127" s="209" t="s">
        <v>40</v>
      </c>
      <c r="O127" s="78"/>
      <c r="P127" s="195">
        <f>O127*H127</f>
        <v>0</v>
      </c>
      <c r="Q127" s="195">
        <v>0</v>
      </c>
      <c r="R127" s="195">
        <f>Q127*H127</f>
        <v>0</v>
      </c>
      <c r="S127" s="195">
        <v>0</v>
      </c>
      <c r="T127" s="196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7" t="s">
        <v>1291</v>
      </c>
      <c r="AT127" s="197" t="s">
        <v>199</v>
      </c>
      <c r="AU127" s="197" t="s">
        <v>87</v>
      </c>
      <c r="AY127" s="15" t="s">
        <v>164</v>
      </c>
      <c r="BE127" s="198">
        <f>IF(N127="základná",J127,0)</f>
        <v>0</v>
      </c>
      <c r="BF127" s="198">
        <f>IF(N127="znížená",J127,0)</f>
        <v>0</v>
      </c>
      <c r="BG127" s="198">
        <f>IF(N127="zákl. prenesená",J127,0)</f>
        <v>0</v>
      </c>
      <c r="BH127" s="198">
        <f>IF(N127="zníž. prenesená",J127,0)</f>
        <v>0</v>
      </c>
      <c r="BI127" s="198">
        <f>IF(N127="nulová",J127,0)</f>
        <v>0</v>
      </c>
      <c r="BJ127" s="15" t="s">
        <v>87</v>
      </c>
      <c r="BK127" s="198">
        <f>ROUND(I127*H127,2)</f>
        <v>0</v>
      </c>
      <c r="BL127" s="15" t="s">
        <v>425</v>
      </c>
      <c r="BM127" s="197" t="s">
        <v>1999</v>
      </c>
    </row>
    <row r="128" s="2" customFormat="1" ht="24.15" customHeight="1">
      <c r="A128" s="34"/>
      <c r="B128" s="184"/>
      <c r="C128" s="185" t="s">
        <v>175</v>
      </c>
      <c r="D128" s="185" t="s">
        <v>166</v>
      </c>
      <c r="E128" s="186" t="s">
        <v>2000</v>
      </c>
      <c r="F128" s="187" t="s">
        <v>2001</v>
      </c>
      <c r="G128" s="188" t="s">
        <v>298</v>
      </c>
      <c r="H128" s="189">
        <v>25</v>
      </c>
      <c r="I128" s="190"/>
      <c r="J128" s="191">
        <f>ROUND(I128*H128,2)</f>
        <v>0</v>
      </c>
      <c r="K128" s="192"/>
      <c r="L128" s="35"/>
      <c r="M128" s="193" t="s">
        <v>1</v>
      </c>
      <c r="N128" s="194" t="s">
        <v>40</v>
      </c>
      <c r="O128" s="78"/>
      <c r="P128" s="195">
        <f>O128*H128</f>
        <v>0</v>
      </c>
      <c r="Q128" s="195">
        <v>0</v>
      </c>
      <c r="R128" s="195">
        <f>Q128*H128</f>
        <v>0</v>
      </c>
      <c r="S128" s="195">
        <v>0</v>
      </c>
      <c r="T128" s="196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7" t="s">
        <v>425</v>
      </c>
      <c r="AT128" s="197" t="s">
        <v>166</v>
      </c>
      <c r="AU128" s="197" t="s">
        <v>87</v>
      </c>
      <c r="AY128" s="15" t="s">
        <v>164</v>
      </c>
      <c r="BE128" s="198">
        <f>IF(N128="základná",J128,0)</f>
        <v>0</v>
      </c>
      <c r="BF128" s="198">
        <f>IF(N128="znížená",J128,0)</f>
        <v>0</v>
      </c>
      <c r="BG128" s="198">
        <f>IF(N128="zákl. prenesená",J128,0)</f>
        <v>0</v>
      </c>
      <c r="BH128" s="198">
        <f>IF(N128="zníž. prenesená",J128,0)</f>
        <v>0</v>
      </c>
      <c r="BI128" s="198">
        <f>IF(N128="nulová",J128,0)</f>
        <v>0</v>
      </c>
      <c r="BJ128" s="15" t="s">
        <v>87</v>
      </c>
      <c r="BK128" s="198">
        <f>ROUND(I128*H128,2)</f>
        <v>0</v>
      </c>
      <c r="BL128" s="15" t="s">
        <v>425</v>
      </c>
      <c r="BM128" s="197" t="s">
        <v>2002</v>
      </c>
    </row>
    <row r="129" s="2" customFormat="1" ht="24.15" customHeight="1">
      <c r="A129" s="34"/>
      <c r="B129" s="184"/>
      <c r="C129" s="199" t="s">
        <v>170</v>
      </c>
      <c r="D129" s="199" t="s">
        <v>199</v>
      </c>
      <c r="E129" s="200" t="s">
        <v>2003</v>
      </c>
      <c r="F129" s="201" t="s">
        <v>2004</v>
      </c>
      <c r="G129" s="202" t="s">
        <v>298</v>
      </c>
      <c r="H129" s="203">
        <v>25</v>
      </c>
      <c r="I129" s="204"/>
      <c r="J129" s="205">
        <f>ROUND(I129*H129,2)</f>
        <v>0</v>
      </c>
      <c r="K129" s="206"/>
      <c r="L129" s="207"/>
      <c r="M129" s="208" t="s">
        <v>1</v>
      </c>
      <c r="N129" s="209" t="s">
        <v>40</v>
      </c>
      <c r="O129" s="78"/>
      <c r="P129" s="195">
        <f>O129*H129</f>
        <v>0</v>
      </c>
      <c r="Q129" s="195">
        <v>0</v>
      </c>
      <c r="R129" s="195">
        <f>Q129*H129</f>
        <v>0</v>
      </c>
      <c r="S129" s="195">
        <v>0</v>
      </c>
      <c r="T129" s="196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7" t="s">
        <v>1291</v>
      </c>
      <c r="AT129" s="197" t="s">
        <v>199</v>
      </c>
      <c r="AU129" s="197" t="s">
        <v>87</v>
      </c>
      <c r="AY129" s="15" t="s">
        <v>164</v>
      </c>
      <c r="BE129" s="198">
        <f>IF(N129="základná",J129,0)</f>
        <v>0</v>
      </c>
      <c r="BF129" s="198">
        <f>IF(N129="znížená",J129,0)</f>
        <v>0</v>
      </c>
      <c r="BG129" s="198">
        <f>IF(N129="zákl. prenesená",J129,0)</f>
        <v>0</v>
      </c>
      <c r="BH129" s="198">
        <f>IF(N129="zníž. prenesená",J129,0)</f>
        <v>0</v>
      </c>
      <c r="BI129" s="198">
        <f>IF(N129="nulová",J129,0)</f>
        <v>0</v>
      </c>
      <c r="BJ129" s="15" t="s">
        <v>87</v>
      </c>
      <c r="BK129" s="198">
        <f>ROUND(I129*H129,2)</f>
        <v>0</v>
      </c>
      <c r="BL129" s="15" t="s">
        <v>425</v>
      </c>
      <c r="BM129" s="197" t="s">
        <v>2005</v>
      </c>
    </row>
    <row r="130" s="2" customFormat="1" ht="24.15" customHeight="1">
      <c r="A130" s="34"/>
      <c r="B130" s="184"/>
      <c r="C130" s="185" t="s">
        <v>182</v>
      </c>
      <c r="D130" s="185" t="s">
        <v>166</v>
      </c>
      <c r="E130" s="186" t="s">
        <v>2006</v>
      </c>
      <c r="F130" s="187" t="s">
        <v>2007</v>
      </c>
      <c r="G130" s="188" t="s">
        <v>298</v>
      </c>
      <c r="H130" s="189">
        <v>10</v>
      </c>
      <c r="I130" s="190"/>
      <c r="J130" s="191">
        <f>ROUND(I130*H130,2)</f>
        <v>0</v>
      </c>
      <c r="K130" s="192"/>
      <c r="L130" s="35"/>
      <c r="M130" s="193" t="s">
        <v>1</v>
      </c>
      <c r="N130" s="194" t="s">
        <v>40</v>
      </c>
      <c r="O130" s="78"/>
      <c r="P130" s="195">
        <f>O130*H130</f>
        <v>0</v>
      </c>
      <c r="Q130" s="195">
        <v>0</v>
      </c>
      <c r="R130" s="195">
        <f>Q130*H130</f>
        <v>0</v>
      </c>
      <c r="S130" s="195">
        <v>0</v>
      </c>
      <c r="T130" s="196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7" t="s">
        <v>425</v>
      </c>
      <c r="AT130" s="197" t="s">
        <v>166</v>
      </c>
      <c r="AU130" s="197" t="s">
        <v>87</v>
      </c>
      <c r="AY130" s="15" t="s">
        <v>164</v>
      </c>
      <c r="BE130" s="198">
        <f>IF(N130="základná",J130,0)</f>
        <v>0</v>
      </c>
      <c r="BF130" s="198">
        <f>IF(N130="znížená",J130,0)</f>
        <v>0</v>
      </c>
      <c r="BG130" s="198">
        <f>IF(N130="zákl. prenesená",J130,0)</f>
        <v>0</v>
      </c>
      <c r="BH130" s="198">
        <f>IF(N130="zníž. prenesená",J130,0)</f>
        <v>0</v>
      </c>
      <c r="BI130" s="198">
        <f>IF(N130="nulová",J130,0)</f>
        <v>0</v>
      </c>
      <c r="BJ130" s="15" t="s">
        <v>87</v>
      </c>
      <c r="BK130" s="198">
        <f>ROUND(I130*H130,2)</f>
        <v>0</v>
      </c>
      <c r="BL130" s="15" t="s">
        <v>425</v>
      </c>
      <c r="BM130" s="197" t="s">
        <v>2008</v>
      </c>
    </row>
    <row r="131" s="2" customFormat="1" ht="24.15" customHeight="1">
      <c r="A131" s="34"/>
      <c r="B131" s="184"/>
      <c r="C131" s="199" t="s">
        <v>186</v>
      </c>
      <c r="D131" s="199" t="s">
        <v>199</v>
      </c>
      <c r="E131" s="200" t="s">
        <v>2009</v>
      </c>
      <c r="F131" s="201" t="s">
        <v>2010</v>
      </c>
      <c r="G131" s="202" t="s">
        <v>298</v>
      </c>
      <c r="H131" s="203">
        <v>10</v>
      </c>
      <c r="I131" s="204"/>
      <c r="J131" s="205">
        <f>ROUND(I131*H131,2)</f>
        <v>0</v>
      </c>
      <c r="K131" s="206"/>
      <c r="L131" s="207"/>
      <c r="M131" s="208" t="s">
        <v>1</v>
      </c>
      <c r="N131" s="209" t="s">
        <v>40</v>
      </c>
      <c r="O131" s="78"/>
      <c r="P131" s="195">
        <f>O131*H131</f>
        <v>0</v>
      </c>
      <c r="Q131" s="195">
        <v>0</v>
      </c>
      <c r="R131" s="195">
        <f>Q131*H131</f>
        <v>0</v>
      </c>
      <c r="S131" s="195">
        <v>0</v>
      </c>
      <c r="T131" s="196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7" t="s">
        <v>1291</v>
      </c>
      <c r="AT131" s="197" t="s">
        <v>199</v>
      </c>
      <c r="AU131" s="197" t="s">
        <v>87</v>
      </c>
      <c r="AY131" s="15" t="s">
        <v>164</v>
      </c>
      <c r="BE131" s="198">
        <f>IF(N131="základná",J131,0)</f>
        <v>0</v>
      </c>
      <c r="BF131" s="198">
        <f>IF(N131="znížená",J131,0)</f>
        <v>0</v>
      </c>
      <c r="BG131" s="198">
        <f>IF(N131="zákl. prenesená",J131,0)</f>
        <v>0</v>
      </c>
      <c r="BH131" s="198">
        <f>IF(N131="zníž. prenesená",J131,0)</f>
        <v>0</v>
      </c>
      <c r="BI131" s="198">
        <f>IF(N131="nulová",J131,0)</f>
        <v>0</v>
      </c>
      <c r="BJ131" s="15" t="s">
        <v>87</v>
      </c>
      <c r="BK131" s="198">
        <f>ROUND(I131*H131,2)</f>
        <v>0</v>
      </c>
      <c r="BL131" s="15" t="s">
        <v>425</v>
      </c>
      <c r="BM131" s="197" t="s">
        <v>2011</v>
      </c>
    </row>
    <row r="132" s="2" customFormat="1" ht="24.15" customHeight="1">
      <c r="A132" s="34"/>
      <c r="B132" s="184"/>
      <c r="C132" s="185" t="s">
        <v>190</v>
      </c>
      <c r="D132" s="185" t="s">
        <v>166</v>
      </c>
      <c r="E132" s="186" t="s">
        <v>2012</v>
      </c>
      <c r="F132" s="187" t="s">
        <v>2013</v>
      </c>
      <c r="G132" s="188" t="s">
        <v>307</v>
      </c>
      <c r="H132" s="189">
        <v>27</v>
      </c>
      <c r="I132" s="190"/>
      <c r="J132" s="191">
        <f>ROUND(I132*H132,2)</f>
        <v>0</v>
      </c>
      <c r="K132" s="192"/>
      <c r="L132" s="35"/>
      <c r="M132" s="193" t="s">
        <v>1</v>
      </c>
      <c r="N132" s="194" t="s">
        <v>40</v>
      </c>
      <c r="O132" s="78"/>
      <c r="P132" s="195">
        <f>O132*H132</f>
        <v>0</v>
      </c>
      <c r="Q132" s="195">
        <v>0</v>
      </c>
      <c r="R132" s="195">
        <f>Q132*H132</f>
        <v>0</v>
      </c>
      <c r="S132" s="195">
        <v>0</v>
      </c>
      <c r="T132" s="196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7" t="s">
        <v>425</v>
      </c>
      <c r="AT132" s="197" t="s">
        <v>166</v>
      </c>
      <c r="AU132" s="197" t="s">
        <v>87</v>
      </c>
      <c r="AY132" s="15" t="s">
        <v>164</v>
      </c>
      <c r="BE132" s="198">
        <f>IF(N132="základná",J132,0)</f>
        <v>0</v>
      </c>
      <c r="BF132" s="198">
        <f>IF(N132="znížená",J132,0)</f>
        <v>0</v>
      </c>
      <c r="BG132" s="198">
        <f>IF(N132="zákl. prenesená",J132,0)</f>
        <v>0</v>
      </c>
      <c r="BH132" s="198">
        <f>IF(N132="zníž. prenesená",J132,0)</f>
        <v>0</v>
      </c>
      <c r="BI132" s="198">
        <f>IF(N132="nulová",J132,0)</f>
        <v>0</v>
      </c>
      <c r="BJ132" s="15" t="s">
        <v>87</v>
      </c>
      <c r="BK132" s="198">
        <f>ROUND(I132*H132,2)</f>
        <v>0</v>
      </c>
      <c r="BL132" s="15" t="s">
        <v>425</v>
      </c>
      <c r="BM132" s="197" t="s">
        <v>2014</v>
      </c>
    </row>
    <row r="133" s="2" customFormat="1" ht="16.5" customHeight="1">
      <c r="A133" s="34"/>
      <c r="B133" s="184"/>
      <c r="C133" s="199" t="s">
        <v>194</v>
      </c>
      <c r="D133" s="199" t="s">
        <v>199</v>
      </c>
      <c r="E133" s="200" t="s">
        <v>2015</v>
      </c>
      <c r="F133" s="201" t="s">
        <v>2016</v>
      </c>
      <c r="G133" s="202" t="s">
        <v>307</v>
      </c>
      <c r="H133" s="203">
        <v>27</v>
      </c>
      <c r="I133" s="204"/>
      <c r="J133" s="205">
        <f>ROUND(I133*H133,2)</f>
        <v>0</v>
      </c>
      <c r="K133" s="206"/>
      <c r="L133" s="207"/>
      <c r="M133" s="208" t="s">
        <v>1</v>
      </c>
      <c r="N133" s="209" t="s">
        <v>40</v>
      </c>
      <c r="O133" s="78"/>
      <c r="P133" s="195">
        <f>O133*H133</f>
        <v>0</v>
      </c>
      <c r="Q133" s="195">
        <v>0</v>
      </c>
      <c r="R133" s="195">
        <f>Q133*H133</f>
        <v>0</v>
      </c>
      <c r="S133" s="195">
        <v>0</v>
      </c>
      <c r="T133" s="19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7" t="s">
        <v>1291</v>
      </c>
      <c r="AT133" s="197" t="s">
        <v>199</v>
      </c>
      <c r="AU133" s="197" t="s">
        <v>87</v>
      </c>
      <c r="AY133" s="15" t="s">
        <v>164</v>
      </c>
      <c r="BE133" s="198">
        <f>IF(N133="základná",J133,0)</f>
        <v>0</v>
      </c>
      <c r="BF133" s="198">
        <f>IF(N133="znížená",J133,0)</f>
        <v>0</v>
      </c>
      <c r="BG133" s="198">
        <f>IF(N133="zákl. prenesená",J133,0)</f>
        <v>0</v>
      </c>
      <c r="BH133" s="198">
        <f>IF(N133="zníž. prenesená",J133,0)</f>
        <v>0</v>
      </c>
      <c r="BI133" s="198">
        <f>IF(N133="nulová",J133,0)</f>
        <v>0</v>
      </c>
      <c r="BJ133" s="15" t="s">
        <v>87</v>
      </c>
      <c r="BK133" s="198">
        <f>ROUND(I133*H133,2)</f>
        <v>0</v>
      </c>
      <c r="BL133" s="15" t="s">
        <v>425</v>
      </c>
      <c r="BM133" s="197" t="s">
        <v>2017</v>
      </c>
    </row>
    <row r="134" s="2" customFormat="1" ht="24.15" customHeight="1">
      <c r="A134" s="34"/>
      <c r="B134" s="184"/>
      <c r="C134" s="185" t="s">
        <v>198</v>
      </c>
      <c r="D134" s="185" t="s">
        <v>166</v>
      </c>
      <c r="E134" s="186" t="s">
        <v>2018</v>
      </c>
      <c r="F134" s="187" t="s">
        <v>2019</v>
      </c>
      <c r="G134" s="188" t="s">
        <v>307</v>
      </c>
      <c r="H134" s="189">
        <v>23</v>
      </c>
      <c r="I134" s="190"/>
      <c r="J134" s="191">
        <f>ROUND(I134*H134,2)</f>
        <v>0</v>
      </c>
      <c r="K134" s="192"/>
      <c r="L134" s="35"/>
      <c r="M134" s="193" t="s">
        <v>1</v>
      </c>
      <c r="N134" s="194" t="s">
        <v>40</v>
      </c>
      <c r="O134" s="78"/>
      <c r="P134" s="195">
        <f>O134*H134</f>
        <v>0</v>
      </c>
      <c r="Q134" s="195">
        <v>0</v>
      </c>
      <c r="R134" s="195">
        <f>Q134*H134</f>
        <v>0</v>
      </c>
      <c r="S134" s="195">
        <v>0</v>
      </c>
      <c r="T134" s="19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7" t="s">
        <v>425</v>
      </c>
      <c r="AT134" s="197" t="s">
        <v>166</v>
      </c>
      <c r="AU134" s="197" t="s">
        <v>87</v>
      </c>
      <c r="AY134" s="15" t="s">
        <v>164</v>
      </c>
      <c r="BE134" s="198">
        <f>IF(N134="základná",J134,0)</f>
        <v>0</v>
      </c>
      <c r="BF134" s="198">
        <f>IF(N134="znížená",J134,0)</f>
        <v>0</v>
      </c>
      <c r="BG134" s="198">
        <f>IF(N134="zákl. prenesená",J134,0)</f>
        <v>0</v>
      </c>
      <c r="BH134" s="198">
        <f>IF(N134="zníž. prenesená",J134,0)</f>
        <v>0</v>
      </c>
      <c r="BI134" s="198">
        <f>IF(N134="nulová",J134,0)</f>
        <v>0</v>
      </c>
      <c r="BJ134" s="15" t="s">
        <v>87</v>
      </c>
      <c r="BK134" s="198">
        <f>ROUND(I134*H134,2)</f>
        <v>0</v>
      </c>
      <c r="BL134" s="15" t="s">
        <v>425</v>
      </c>
      <c r="BM134" s="197" t="s">
        <v>2020</v>
      </c>
    </row>
    <row r="135" s="2" customFormat="1" ht="21.75" customHeight="1">
      <c r="A135" s="34"/>
      <c r="B135" s="184"/>
      <c r="C135" s="199" t="s">
        <v>204</v>
      </c>
      <c r="D135" s="199" t="s">
        <v>199</v>
      </c>
      <c r="E135" s="200" t="s">
        <v>2021</v>
      </c>
      <c r="F135" s="201" t="s">
        <v>2022</v>
      </c>
      <c r="G135" s="202" t="s">
        <v>307</v>
      </c>
      <c r="H135" s="203">
        <v>46</v>
      </c>
      <c r="I135" s="204"/>
      <c r="J135" s="205">
        <f>ROUND(I135*H135,2)</f>
        <v>0</v>
      </c>
      <c r="K135" s="206"/>
      <c r="L135" s="207"/>
      <c r="M135" s="208" t="s">
        <v>1</v>
      </c>
      <c r="N135" s="209" t="s">
        <v>40</v>
      </c>
      <c r="O135" s="78"/>
      <c r="P135" s="195">
        <f>O135*H135</f>
        <v>0</v>
      </c>
      <c r="Q135" s="195">
        <v>0</v>
      </c>
      <c r="R135" s="195">
        <f>Q135*H135</f>
        <v>0</v>
      </c>
      <c r="S135" s="195">
        <v>0</v>
      </c>
      <c r="T135" s="19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7" t="s">
        <v>1291</v>
      </c>
      <c r="AT135" s="197" t="s">
        <v>199</v>
      </c>
      <c r="AU135" s="197" t="s">
        <v>87</v>
      </c>
      <c r="AY135" s="15" t="s">
        <v>164</v>
      </c>
      <c r="BE135" s="198">
        <f>IF(N135="základná",J135,0)</f>
        <v>0</v>
      </c>
      <c r="BF135" s="198">
        <f>IF(N135="znížená",J135,0)</f>
        <v>0</v>
      </c>
      <c r="BG135" s="198">
        <f>IF(N135="zákl. prenesená",J135,0)</f>
        <v>0</v>
      </c>
      <c r="BH135" s="198">
        <f>IF(N135="zníž. prenesená",J135,0)</f>
        <v>0</v>
      </c>
      <c r="BI135" s="198">
        <f>IF(N135="nulová",J135,0)</f>
        <v>0</v>
      </c>
      <c r="BJ135" s="15" t="s">
        <v>87</v>
      </c>
      <c r="BK135" s="198">
        <f>ROUND(I135*H135,2)</f>
        <v>0</v>
      </c>
      <c r="BL135" s="15" t="s">
        <v>425</v>
      </c>
      <c r="BM135" s="197" t="s">
        <v>2023</v>
      </c>
    </row>
    <row r="136" s="2" customFormat="1" ht="24.15" customHeight="1">
      <c r="A136" s="34"/>
      <c r="B136" s="184"/>
      <c r="C136" s="185" t="s">
        <v>210</v>
      </c>
      <c r="D136" s="185" t="s">
        <v>166</v>
      </c>
      <c r="E136" s="186" t="s">
        <v>2024</v>
      </c>
      <c r="F136" s="187" t="s">
        <v>2025</v>
      </c>
      <c r="G136" s="188" t="s">
        <v>307</v>
      </c>
      <c r="H136" s="189">
        <v>4</v>
      </c>
      <c r="I136" s="190"/>
      <c r="J136" s="191">
        <f>ROUND(I136*H136,2)</f>
        <v>0</v>
      </c>
      <c r="K136" s="192"/>
      <c r="L136" s="35"/>
      <c r="M136" s="193" t="s">
        <v>1</v>
      </c>
      <c r="N136" s="194" t="s">
        <v>40</v>
      </c>
      <c r="O136" s="78"/>
      <c r="P136" s="195">
        <f>O136*H136</f>
        <v>0</v>
      </c>
      <c r="Q136" s="195">
        <v>0</v>
      </c>
      <c r="R136" s="195">
        <f>Q136*H136</f>
        <v>0</v>
      </c>
      <c r="S136" s="195">
        <v>0</v>
      </c>
      <c r="T136" s="19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7" t="s">
        <v>425</v>
      </c>
      <c r="AT136" s="197" t="s">
        <v>166</v>
      </c>
      <c r="AU136" s="197" t="s">
        <v>87</v>
      </c>
      <c r="AY136" s="15" t="s">
        <v>164</v>
      </c>
      <c r="BE136" s="198">
        <f>IF(N136="základná",J136,0)</f>
        <v>0</v>
      </c>
      <c r="BF136" s="198">
        <f>IF(N136="znížená",J136,0)</f>
        <v>0</v>
      </c>
      <c r="BG136" s="198">
        <f>IF(N136="zákl. prenesená",J136,0)</f>
        <v>0</v>
      </c>
      <c r="BH136" s="198">
        <f>IF(N136="zníž. prenesená",J136,0)</f>
        <v>0</v>
      </c>
      <c r="BI136" s="198">
        <f>IF(N136="nulová",J136,0)</f>
        <v>0</v>
      </c>
      <c r="BJ136" s="15" t="s">
        <v>87</v>
      </c>
      <c r="BK136" s="198">
        <f>ROUND(I136*H136,2)</f>
        <v>0</v>
      </c>
      <c r="BL136" s="15" t="s">
        <v>425</v>
      </c>
      <c r="BM136" s="197" t="s">
        <v>2026</v>
      </c>
    </row>
    <row r="137" s="2" customFormat="1" ht="21.75" customHeight="1">
      <c r="A137" s="34"/>
      <c r="B137" s="184"/>
      <c r="C137" s="199" t="s">
        <v>214</v>
      </c>
      <c r="D137" s="199" t="s">
        <v>199</v>
      </c>
      <c r="E137" s="200" t="s">
        <v>2021</v>
      </c>
      <c r="F137" s="201" t="s">
        <v>2022</v>
      </c>
      <c r="G137" s="202" t="s">
        <v>307</v>
      </c>
      <c r="H137" s="203">
        <v>16</v>
      </c>
      <c r="I137" s="204"/>
      <c r="J137" s="205">
        <f>ROUND(I137*H137,2)</f>
        <v>0</v>
      </c>
      <c r="K137" s="206"/>
      <c r="L137" s="207"/>
      <c r="M137" s="208" t="s">
        <v>1</v>
      </c>
      <c r="N137" s="209" t="s">
        <v>40</v>
      </c>
      <c r="O137" s="78"/>
      <c r="P137" s="195">
        <f>O137*H137</f>
        <v>0</v>
      </c>
      <c r="Q137" s="195">
        <v>0</v>
      </c>
      <c r="R137" s="195">
        <f>Q137*H137</f>
        <v>0</v>
      </c>
      <c r="S137" s="195">
        <v>0</v>
      </c>
      <c r="T137" s="19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7" t="s">
        <v>1291</v>
      </c>
      <c r="AT137" s="197" t="s">
        <v>199</v>
      </c>
      <c r="AU137" s="197" t="s">
        <v>87</v>
      </c>
      <c r="AY137" s="15" t="s">
        <v>164</v>
      </c>
      <c r="BE137" s="198">
        <f>IF(N137="základná",J137,0)</f>
        <v>0</v>
      </c>
      <c r="BF137" s="198">
        <f>IF(N137="znížená",J137,0)</f>
        <v>0</v>
      </c>
      <c r="BG137" s="198">
        <f>IF(N137="zákl. prenesená",J137,0)</f>
        <v>0</v>
      </c>
      <c r="BH137" s="198">
        <f>IF(N137="zníž. prenesená",J137,0)</f>
        <v>0</v>
      </c>
      <c r="BI137" s="198">
        <f>IF(N137="nulová",J137,0)</f>
        <v>0</v>
      </c>
      <c r="BJ137" s="15" t="s">
        <v>87</v>
      </c>
      <c r="BK137" s="198">
        <f>ROUND(I137*H137,2)</f>
        <v>0</v>
      </c>
      <c r="BL137" s="15" t="s">
        <v>425</v>
      </c>
      <c r="BM137" s="197" t="s">
        <v>2027</v>
      </c>
    </row>
    <row r="138" s="2" customFormat="1" ht="33" customHeight="1">
      <c r="A138" s="34"/>
      <c r="B138" s="184"/>
      <c r="C138" s="185" t="s">
        <v>218</v>
      </c>
      <c r="D138" s="185" t="s">
        <v>166</v>
      </c>
      <c r="E138" s="186" t="s">
        <v>2028</v>
      </c>
      <c r="F138" s="187" t="s">
        <v>2029</v>
      </c>
      <c r="G138" s="188" t="s">
        <v>307</v>
      </c>
      <c r="H138" s="189">
        <v>20</v>
      </c>
      <c r="I138" s="190"/>
      <c r="J138" s="191">
        <f>ROUND(I138*H138,2)</f>
        <v>0</v>
      </c>
      <c r="K138" s="192"/>
      <c r="L138" s="35"/>
      <c r="M138" s="193" t="s">
        <v>1</v>
      </c>
      <c r="N138" s="194" t="s">
        <v>40</v>
      </c>
      <c r="O138" s="78"/>
      <c r="P138" s="195">
        <f>O138*H138</f>
        <v>0</v>
      </c>
      <c r="Q138" s="195">
        <v>0</v>
      </c>
      <c r="R138" s="195">
        <f>Q138*H138</f>
        <v>0</v>
      </c>
      <c r="S138" s="195">
        <v>0</v>
      </c>
      <c r="T138" s="19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7" t="s">
        <v>425</v>
      </c>
      <c r="AT138" s="197" t="s">
        <v>166</v>
      </c>
      <c r="AU138" s="197" t="s">
        <v>87</v>
      </c>
      <c r="AY138" s="15" t="s">
        <v>164</v>
      </c>
      <c r="BE138" s="198">
        <f>IF(N138="základná",J138,0)</f>
        <v>0</v>
      </c>
      <c r="BF138" s="198">
        <f>IF(N138="znížená",J138,0)</f>
        <v>0</v>
      </c>
      <c r="BG138" s="198">
        <f>IF(N138="zákl. prenesená",J138,0)</f>
        <v>0</v>
      </c>
      <c r="BH138" s="198">
        <f>IF(N138="zníž. prenesená",J138,0)</f>
        <v>0</v>
      </c>
      <c r="BI138" s="198">
        <f>IF(N138="nulová",J138,0)</f>
        <v>0</v>
      </c>
      <c r="BJ138" s="15" t="s">
        <v>87</v>
      </c>
      <c r="BK138" s="198">
        <f>ROUND(I138*H138,2)</f>
        <v>0</v>
      </c>
      <c r="BL138" s="15" t="s">
        <v>425</v>
      </c>
      <c r="BM138" s="197" t="s">
        <v>2030</v>
      </c>
    </row>
    <row r="139" s="2" customFormat="1" ht="24.15" customHeight="1">
      <c r="A139" s="34"/>
      <c r="B139" s="184"/>
      <c r="C139" s="199" t="s">
        <v>222</v>
      </c>
      <c r="D139" s="199" t="s">
        <v>199</v>
      </c>
      <c r="E139" s="200" t="s">
        <v>2031</v>
      </c>
      <c r="F139" s="201" t="s">
        <v>2032</v>
      </c>
      <c r="G139" s="202" t="s">
        <v>307</v>
      </c>
      <c r="H139" s="203">
        <v>20</v>
      </c>
      <c r="I139" s="204"/>
      <c r="J139" s="205">
        <f>ROUND(I139*H139,2)</f>
        <v>0</v>
      </c>
      <c r="K139" s="206"/>
      <c r="L139" s="207"/>
      <c r="M139" s="208" t="s">
        <v>1</v>
      </c>
      <c r="N139" s="209" t="s">
        <v>40</v>
      </c>
      <c r="O139" s="78"/>
      <c r="P139" s="195">
        <f>O139*H139</f>
        <v>0</v>
      </c>
      <c r="Q139" s="195">
        <v>0</v>
      </c>
      <c r="R139" s="195">
        <f>Q139*H139</f>
        <v>0</v>
      </c>
      <c r="S139" s="195">
        <v>0</v>
      </c>
      <c r="T139" s="19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1291</v>
      </c>
      <c r="AT139" s="197" t="s">
        <v>199</v>
      </c>
      <c r="AU139" s="197" t="s">
        <v>87</v>
      </c>
      <c r="AY139" s="15" t="s">
        <v>164</v>
      </c>
      <c r="BE139" s="198">
        <f>IF(N139="základná",J139,0)</f>
        <v>0</v>
      </c>
      <c r="BF139" s="198">
        <f>IF(N139="znížená",J139,0)</f>
        <v>0</v>
      </c>
      <c r="BG139" s="198">
        <f>IF(N139="zákl. prenesená",J139,0)</f>
        <v>0</v>
      </c>
      <c r="BH139" s="198">
        <f>IF(N139="zníž. prenesená",J139,0)</f>
        <v>0</v>
      </c>
      <c r="BI139" s="198">
        <f>IF(N139="nulová",J139,0)</f>
        <v>0</v>
      </c>
      <c r="BJ139" s="15" t="s">
        <v>87</v>
      </c>
      <c r="BK139" s="198">
        <f>ROUND(I139*H139,2)</f>
        <v>0</v>
      </c>
      <c r="BL139" s="15" t="s">
        <v>425</v>
      </c>
      <c r="BM139" s="197" t="s">
        <v>2033</v>
      </c>
    </row>
    <row r="140" s="2" customFormat="1" ht="24.15" customHeight="1">
      <c r="A140" s="34"/>
      <c r="B140" s="184"/>
      <c r="C140" s="185" t="s">
        <v>226</v>
      </c>
      <c r="D140" s="185" t="s">
        <v>166</v>
      </c>
      <c r="E140" s="186" t="s">
        <v>2034</v>
      </c>
      <c r="F140" s="187" t="s">
        <v>2035</v>
      </c>
      <c r="G140" s="188" t="s">
        <v>307</v>
      </c>
      <c r="H140" s="189">
        <v>145</v>
      </c>
      <c r="I140" s="190"/>
      <c r="J140" s="191">
        <f>ROUND(I140*H140,2)</f>
        <v>0</v>
      </c>
      <c r="K140" s="192"/>
      <c r="L140" s="35"/>
      <c r="M140" s="193" t="s">
        <v>1</v>
      </c>
      <c r="N140" s="194" t="s">
        <v>40</v>
      </c>
      <c r="O140" s="78"/>
      <c r="P140" s="195">
        <f>O140*H140</f>
        <v>0</v>
      </c>
      <c r="Q140" s="195">
        <v>0</v>
      </c>
      <c r="R140" s="195">
        <f>Q140*H140</f>
        <v>0</v>
      </c>
      <c r="S140" s="195">
        <v>0</v>
      </c>
      <c r="T140" s="196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7" t="s">
        <v>425</v>
      </c>
      <c r="AT140" s="197" t="s">
        <v>166</v>
      </c>
      <c r="AU140" s="197" t="s">
        <v>87</v>
      </c>
      <c r="AY140" s="15" t="s">
        <v>164</v>
      </c>
      <c r="BE140" s="198">
        <f>IF(N140="základná",J140,0)</f>
        <v>0</v>
      </c>
      <c r="BF140" s="198">
        <f>IF(N140="znížená",J140,0)</f>
        <v>0</v>
      </c>
      <c r="BG140" s="198">
        <f>IF(N140="zákl. prenesená",J140,0)</f>
        <v>0</v>
      </c>
      <c r="BH140" s="198">
        <f>IF(N140="zníž. prenesená",J140,0)</f>
        <v>0</v>
      </c>
      <c r="BI140" s="198">
        <f>IF(N140="nulová",J140,0)</f>
        <v>0</v>
      </c>
      <c r="BJ140" s="15" t="s">
        <v>87</v>
      </c>
      <c r="BK140" s="198">
        <f>ROUND(I140*H140,2)</f>
        <v>0</v>
      </c>
      <c r="BL140" s="15" t="s">
        <v>425</v>
      </c>
      <c r="BM140" s="197" t="s">
        <v>2036</v>
      </c>
    </row>
    <row r="141" s="2" customFormat="1" ht="24.15" customHeight="1">
      <c r="A141" s="34"/>
      <c r="B141" s="184"/>
      <c r="C141" s="185" t="s">
        <v>359</v>
      </c>
      <c r="D141" s="185" t="s">
        <v>166</v>
      </c>
      <c r="E141" s="186" t="s">
        <v>2037</v>
      </c>
      <c r="F141" s="187" t="s">
        <v>2038</v>
      </c>
      <c r="G141" s="188" t="s">
        <v>307</v>
      </c>
      <c r="H141" s="189">
        <v>127</v>
      </c>
      <c r="I141" s="190"/>
      <c r="J141" s="191">
        <f>ROUND(I141*H141,2)</f>
        <v>0</v>
      </c>
      <c r="K141" s="192"/>
      <c r="L141" s="35"/>
      <c r="M141" s="193" t="s">
        <v>1</v>
      </c>
      <c r="N141" s="194" t="s">
        <v>40</v>
      </c>
      <c r="O141" s="78"/>
      <c r="P141" s="195">
        <f>O141*H141</f>
        <v>0</v>
      </c>
      <c r="Q141" s="195">
        <v>0</v>
      </c>
      <c r="R141" s="195">
        <f>Q141*H141</f>
        <v>0</v>
      </c>
      <c r="S141" s="195">
        <v>0</v>
      </c>
      <c r="T141" s="19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7" t="s">
        <v>425</v>
      </c>
      <c r="AT141" s="197" t="s">
        <v>166</v>
      </c>
      <c r="AU141" s="197" t="s">
        <v>87</v>
      </c>
      <c r="AY141" s="15" t="s">
        <v>164</v>
      </c>
      <c r="BE141" s="198">
        <f>IF(N141="základná",J141,0)</f>
        <v>0</v>
      </c>
      <c r="BF141" s="198">
        <f>IF(N141="znížená",J141,0)</f>
        <v>0</v>
      </c>
      <c r="BG141" s="198">
        <f>IF(N141="zákl. prenesená",J141,0)</f>
        <v>0</v>
      </c>
      <c r="BH141" s="198">
        <f>IF(N141="zníž. prenesená",J141,0)</f>
        <v>0</v>
      </c>
      <c r="BI141" s="198">
        <f>IF(N141="nulová",J141,0)</f>
        <v>0</v>
      </c>
      <c r="BJ141" s="15" t="s">
        <v>87</v>
      </c>
      <c r="BK141" s="198">
        <f>ROUND(I141*H141,2)</f>
        <v>0</v>
      </c>
      <c r="BL141" s="15" t="s">
        <v>425</v>
      </c>
      <c r="BM141" s="197" t="s">
        <v>2039</v>
      </c>
    </row>
    <row r="142" s="2" customFormat="1" ht="24.15" customHeight="1">
      <c r="A142" s="34"/>
      <c r="B142" s="184"/>
      <c r="C142" s="185" t="s">
        <v>231</v>
      </c>
      <c r="D142" s="185" t="s">
        <v>166</v>
      </c>
      <c r="E142" s="186" t="s">
        <v>2040</v>
      </c>
      <c r="F142" s="187" t="s">
        <v>2041</v>
      </c>
      <c r="G142" s="188" t="s">
        <v>307</v>
      </c>
      <c r="H142" s="189">
        <v>20</v>
      </c>
      <c r="I142" s="190"/>
      <c r="J142" s="191">
        <f>ROUND(I142*H142,2)</f>
        <v>0</v>
      </c>
      <c r="K142" s="192"/>
      <c r="L142" s="35"/>
      <c r="M142" s="193" t="s">
        <v>1</v>
      </c>
      <c r="N142" s="194" t="s">
        <v>40</v>
      </c>
      <c r="O142" s="78"/>
      <c r="P142" s="195">
        <f>O142*H142</f>
        <v>0</v>
      </c>
      <c r="Q142" s="195">
        <v>0</v>
      </c>
      <c r="R142" s="195">
        <f>Q142*H142</f>
        <v>0</v>
      </c>
      <c r="S142" s="195">
        <v>0</v>
      </c>
      <c r="T142" s="19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7" t="s">
        <v>425</v>
      </c>
      <c r="AT142" s="197" t="s">
        <v>166</v>
      </c>
      <c r="AU142" s="197" t="s">
        <v>87</v>
      </c>
      <c r="AY142" s="15" t="s">
        <v>164</v>
      </c>
      <c r="BE142" s="198">
        <f>IF(N142="základná",J142,0)</f>
        <v>0</v>
      </c>
      <c r="BF142" s="198">
        <f>IF(N142="znížená",J142,0)</f>
        <v>0</v>
      </c>
      <c r="BG142" s="198">
        <f>IF(N142="zákl. prenesená",J142,0)</f>
        <v>0</v>
      </c>
      <c r="BH142" s="198">
        <f>IF(N142="zníž. prenesená",J142,0)</f>
        <v>0</v>
      </c>
      <c r="BI142" s="198">
        <f>IF(N142="nulová",J142,0)</f>
        <v>0</v>
      </c>
      <c r="BJ142" s="15" t="s">
        <v>87</v>
      </c>
      <c r="BK142" s="198">
        <f>ROUND(I142*H142,2)</f>
        <v>0</v>
      </c>
      <c r="BL142" s="15" t="s">
        <v>425</v>
      </c>
      <c r="BM142" s="197" t="s">
        <v>2042</v>
      </c>
    </row>
    <row r="143" s="2" customFormat="1" ht="24.15" customHeight="1">
      <c r="A143" s="34"/>
      <c r="B143" s="184"/>
      <c r="C143" s="185" t="s">
        <v>235</v>
      </c>
      <c r="D143" s="185" t="s">
        <v>166</v>
      </c>
      <c r="E143" s="186" t="s">
        <v>2043</v>
      </c>
      <c r="F143" s="187" t="s">
        <v>2044</v>
      </c>
      <c r="G143" s="188" t="s">
        <v>307</v>
      </c>
      <c r="H143" s="189">
        <v>6</v>
      </c>
      <c r="I143" s="190"/>
      <c r="J143" s="191">
        <f>ROUND(I143*H143,2)</f>
        <v>0</v>
      </c>
      <c r="K143" s="192"/>
      <c r="L143" s="35"/>
      <c r="M143" s="193" t="s">
        <v>1</v>
      </c>
      <c r="N143" s="194" t="s">
        <v>40</v>
      </c>
      <c r="O143" s="78"/>
      <c r="P143" s="195">
        <f>O143*H143</f>
        <v>0</v>
      </c>
      <c r="Q143" s="195">
        <v>0</v>
      </c>
      <c r="R143" s="195">
        <f>Q143*H143</f>
        <v>0</v>
      </c>
      <c r="S143" s="195">
        <v>0</v>
      </c>
      <c r="T143" s="19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7" t="s">
        <v>425</v>
      </c>
      <c r="AT143" s="197" t="s">
        <v>166</v>
      </c>
      <c r="AU143" s="197" t="s">
        <v>87</v>
      </c>
      <c r="AY143" s="15" t="s">
        <v>164</v>
      </c>
      <c r="BE143" s="198">
        <f>IF(N143="základná",J143,0)</f>
        <v>0</v>
      </c>
      <c r="BF143" s="198">
        <f>IF(N143="znížená",J143,0)</f>
        <v>0</v>
      </c>
      <c r="BG143" s="198">
        <f>IF(N143="zákl. prenesená",J143,0)</f>
        <v>0</v>
      </c>
      <c r="BH143" s="198">
        <f>IF(N143="zníž. prenesená",J143,0)</f>
        <v>0</v>
      </c>
      <c r="BI143" s="198">
        <f>IF(N143="nulová",J143,0)</f>
        <v>0</v>
      </c>
      <c r="BJ143" s="15" t="s">
        <v>87</v>
      </c>
      <c r="BK143" s="198">
        <f>ROUND(I143*H143,2)</f>
        <v>0</v>
      </c>
      <c r="BL143" s="15" t="s">
        <v>425</v>
      </c>
      <c r="BM143" s="197" t="s">
        <v>2045</v>
      </c>
    </row>
    <row r="144" s="2" customFormat="1" ht="24.15" customHeight="1">
      <c r="A144" s="34"/>
      <c r="B144" s="184"/>
      <c r="C144" s="185" t="s">
        <v>239</v>
      </c>
      <c r="D144" s="185" t="s">
        <v>166</v>
      </c>
      <c r="E144" s="186" t="s">
        <v>2046</v>
      </c>
      <c r="F144" s="187" t="s">
        <v>2047</v>
      </c>
      <c r="G144" s="188" t="s">
        <v>307</v>
      </c>
      <c r="H144" s="189">
        <v>9</v>
      </c>
      <c r="I144" s="190"/>
      <c r="J144" s="191">
        <f>ROUND(I144*H144,2)</f>
        <v>0</v>
      </c>
      <c r="K144" s="192"/>
      <c r="L144" s="35"/>
      <c r="M144" s="193" t="s">
        <v>1</v>
      </c>
      <c r="N144" s="194" t="s">
        <v>40</v>
      </c>
      <c r="O144" s="78"/>
      <c r="P144" s="195">
        <f>O144*H144</f>
        <v>0</v>
      </c>
      <c r="Q144" s="195">
        <v>0</v>
      </c>
      <c r="R144" s="195">
        <f>Q144*H144</f>
        <v>0</v>
      </c>
      <c r="S144" s="195">
        <v>0</v>
      </c>
      <c r="T144" s="196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7" t="s">
        <v>425</v>
      </c>
      <c r="AT144" s="197" t="s">
        <v>166</v>
      </c>
      <c r="AU144" s="197" t="s">
        <v>87</v>
      </c>
      <c r="AY144" s="15" t="s">
        <v>164</v>
      </c>
      <c r="BE144" s="198">
        <f>IF(N144="základná",J144,0)</f>
        <v>0</v>
      </c>
      <c r="BF144" s="198">
        <f>IF(N144="znížená",J144,0)</f>
        <v>0</v>
      </c>
      <c r="BG144" s="198">
        <f>IF(N144="zákl. prenesená",J144,0)</f>
        <v>0</v>
      </c>
      <c r="BH144" s="198">
        <f>IF(N144="zníž. prenesená",J144,0)</f>
        <v>0</v>
      </c>
      <c r="BI144" s="198">
        <f>IF(N144="nulová",J144,0)</f>
        <v>0</v>
      </c>
      <c r="BJ144" s="15" t="s">
        <v>87</v>
      </c>
      <c r="BK144" s="198">
        <f>ROUND(I144*H144,2)</f>
        <v>0</v>
      </c>
      <c r="BL144" s="15" t="s">
        <v>425</v>
      </c>
      <c r="BM144" s="197" t="s">
        <v>2048</v>
      </c>
    </row>
    <row r="145" s="2" customFormat="1" ht="24.15" customHeight="1">
      <c r="A145" s="34"/>
      <c r="B145" s="184"/>
      <c r="C145" s="199" t="s">
        <v>7</v>
      </c>
      <c r="D145" s="199" t="s">
        <v>199</v>
      </c>
      <c r="E145" s="200" t="s">
        <v>2049</v>
      </c>
      <c r="F145" s="201" t="s">
        <v>2050</v>
      </c>
      <c r="G145" s="202" t="s">
        <v>307</v>
      </c>
      <c r="H145" s="203">
        <v>9</v>
      </c>
      <c r="I145" s="204"/>
      <c r="J145" s="205">
        <f>ROUND(I145*H145,2)</f>
        <v>0</v>
      </c>
      <c r="K145" s="206"/>
      <c r="L145" s="207"/>
      <c r="M145" s="208" t="s">
        <v>1</v>
      </c>
      <c r="N145" s="209" t="s">
        <v>40</v>
      </c>
      <c r="O145" s="78"/>
      <c r="P145" s="195">
        <f>O145*H145</f>
        <v>0</v>
      </c>
      <c r="Q145" s="195">
        <v>0</v>
      </c>
      <c r="R145" s="195">
        <f>Q145*H145</f>
        <v>0</v>
      </c>
      <c r="S145" s="195">
        <v>0</v>
      </c>
      <c r="T145" s="19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7" t="s">
        <v>1291</v>
      </c>
      <c r="AT145" s="197" t="s">
        <v>199</v>
      </c>
      <c r="AU145" s="197" t="s">
        <v>87</v>
      </c>
      <c r="AY145" s="15" t="s">
        <v>164</v>
      </c>
      <c r="BE145" s="198">
        <f>IF(N145="základná",J145,0)</f>
        <v>0</v>
      </c>
      <c r="BF145" s="198">
        <f>IF(N145="znížená",J145,0)</f>
        <v>0</v>
      </c>
      <c r="BG145" s="198">
        <f>IF(N145="zákl. prenesená",J145,0)</f>
        <v>0</v>
      </c>
      <c r="BH145" s="198">
        <f>IF(N145="zníž. prenesená",J145,0)</f>
        <v>0</v>
      </c>
      <c r="BI145" s="198">
        <f>IF(N145="nulová",J145,0)</f>
        <v>0</v>
      </c>
      <c r="BJ145" s="15" t="s">
        <v>87</v>
      </c>
      <c r="BK145" s="198">
        <f>ROUND(I145*H145,2)</f>
        <v>0</v>
      </c>
      <c r="BL145" s="15" t="s">
        <v>425</v>
      </c>
      <c r="BM145" s="197" t="s">
        <v>2051</v>
      </c>
    </row>
    <row r="146" s="2" customFormat="1" ht="24.15" customHeight="1">
      <c r="A146" s="34"/>
      <c r="B146" s="184"/>
      <c r="C146" s="185" t="s">
        <v>247</v>
      </c>
      <c r="D146" s="185" t="s">
        <v>166</v>
      </c>
      <c r="E146" s="186" t="s">
        <v>2052</v>
      </c>
      <c r="F146" s="187" t="s">
        <v>2053</v>
      </c>
      <c r="G146" s="188" t="s">
        <v>307</v>
      </c>
      <c r="H146" s="189">
        <v>6</v>
      </c>
      <c r="I146" s="190"/>
      <c r="J146" s="191">
        <f>ROUND(I146*H146,2)</f>
        <v>0</v>
      </c>
      <c r="K146" s="192"/>
      <c r="L146" s="35"/>
      <c r="M146" s="193" t="s">
        <v>1</v>
      </c>
      <c r="N146" s="194" t="s">
        <v>40</v>
      </c>
      <c r="O146" s="78"/>
      <c r="P146" s="195">
        <f>O146*H146</f>
        <v>0</v>
      </c>
      <c r="Q146" s="195">
        <v>0</v>
      </c>
      <c r="R146" s="195">
        <f>Q146*H146</f>
        <v>0</v>
      </c>
      <c r="S146" s="195">
        <v>0</v>
      </c>
      <c r="T146" s="196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7" t="s">
        <v>425</v>
      </c>
      <c r="AT146" s="197" t="s">
        <v>166</v>
      </c>
      <c r="AU146" s="197" t="s">
        <v>87</v>
      </c>
      <c r="AY146" s="15" t="s">
        <v>164</v>
      </c>
      <c r="BE146" s="198">
        <f>IF(N146="základná",J146,0)</f>
        <v>0</v>
      </c>
      <c r="BF146" s="198">
        <f>IF(N146="znížená",J146,0)</f>
        <v>0</v>
      </c>
      <c r="BG146" s="198">
        <f>IF(N146="zákl. prenesená",J146,0)</f>
        <v>0</v>
      </c>
      <c r="BH146" s="198">
        <f>IF(N146="zníž. prenesená",J146,0)</f>
        <v>0</v>
      </c>
      <c r="BI146" s="198">
        <f>IF(N146="nulová",J146,0)</f>
        <v>0</v>
      </c>
      <c r="BJ146" s="15" t="s">
        <v>87</v>
      </c>
      <c r="BK146" s="198">
        <f>ROUND(I146*H146,2)</f>
        <v>0</v>
      </c>
      <c r="BL146" s="15" t="s">
        <v>425</v>
      </c>
      <c r="BM146" s="197" t="s">
        <v>2054</v>
      </c>
    </row>
    <row r="147" s="2" customFormat="1" ht="24.15" customHeight="1">
      <c r="A147" s="34"/>
      <c r="B147" s="184"/>
      <c r="C147" s="199" t="s">
        <v>251</v>
      </c>
      <c r="D147" s="199" t="s">
        <v>199</v>
      </c>
      <c r="E147" s="200" t="s">
        <v>2055</v>
      </c>
      <c r="F147" s="201" t="s">
        <v>2056</v>
      </c>
      <c r="G147" s="202" t="s">
        <v>307</v>
      </c>
      <c r="H147" s="203">
        <v>6</v>
      </c>
      <c r="I147" s="204"/>
      <c r="J147" s="205">
        <f>ROUND(I147*H147,2)</f>
        <v>0</v>
      </c>
      <c r="K147" s="206"/>
      <c r="L147" s="207"/>
      <c r="M147" s="208" t="s">
        <v>1</v>
      </c>
      <c r="N147" s="209" t="s">
        <v>40</v>
      </c>
      <c r="O147" s="78"/>
      <c r="P147" s="195">
        <f>O147*H147</f>
        <v>0</v>
      </c>
      <c r="Q147" s="195">
        <v>0</v>
      </c>
      <c r="R147" s="195">
        <f>Q147*H147</f>
        <v>0</v>
      </c>
      <c r="S147" s="195">
        <v>0</v>
      </c>
      <c r="T147" s="19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7" t="s">
        <v>1291</v>
      </c>
      <c r="AT147" s="197" t="s">
        <v>199</v>
      </c>
      <c r="AU147" s="197" t="s">
        <v>87</v>
      </c>
      <c r="AY147" s="15" t="s">
        <v>164</v>
      </c>
      <c r="BE147" s="198">
        <f>IF(N147="základná",J147,0)</f>
        <v>0</v>
      </c>
      <c r="BF147" s="198">
        <f>IF(N147="znížená",J147,0)</f>
        <v>0</v>
      </c>
      <c r="BG147" s="198">
        <f>IF(N147="zákl. prenesená",J147,0)</f>
        <v>0</v>
      </c>
      <c r="BH147" s="198">
        <f>IF(N147="zníž. prenesená",J147,0)</f>
        <v>0</v>
      </c>
      <c r="BI147" s="198">
        <f>IF(N147="nulová",J147,0)</f>
        <v>0</v>
      </c>
      <c r="BJ147" s="15" t="s">
        <v>87</v>
      </c>
      <c r="BK147" s="198">
        <f>ROUND(I147*H147,2)</f>
        <v>0</v>
      </c>
      <c r="BL147" s="15" t="s">
        <v>425</v>
      </c>
      <c r="BM147" s="197" t="s">
        <v>2057</v>
      </c>
    </row>
    <row r="148" s="2" customFormat="1" ht="24.15" customHeight="1">
      <c r="A148" s="34"/>
      <c r="B148" s="184"/>
      <c r="C148" s="185" t="s">
        <v>255</v>
      </c>
      <c r="D148" s="185" t="s">
        <v>166</v>
      </c>
      <c r="E148" s="186" t="s">
        <v>2058</v>
      </c>
      <c r="F148" s="187" t="s">
        <v>2059</v>
      </c>
      <c r="G148" s="188" t="s">
        <v>307</v>
      </c>
      <c r="H148" s="189">
        <v>8</v>
      </c>
      <c r="I148" s="190"/>
      <c r="J148" s="191">
        <f>ROUND(I148*H148,2)</f>
        <v>0</v>
      </c>
      <c r="K148" s="192"/>
      <c r="L148" s="35"/>
      <c r="M148" s="193" t="s">
        <v>1</v>
      </c>
      <c r="N148" s="194" t="s">
        <v>40</v>
      </c>
      <c r="O148" s="78"/>
      <c r="P148" s="195">
        <f>O148*H148</f>
        <v>0</v>
      </c>
      <c r="Q148" s="195">
        <v>0</v>
      </c>
      <c r="R148" s="195">
        <f>Q148*H148</f>
        <v>0</v>
      </c>
      <c r="S148" s="195">
        <v>0</v>
      </c>
      <c r="T148" s="19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7" t="s">
        <v>425</v>
      </c>
      <c r="AT148" s="197" t="s">
        <v>166</v>
      </c>
      <c r="AU148" s="197" t="s">
        <v>87</v>
      </c>
      <c r="AY148" s="15" t="s">
        <v>164</v>
      </c>
      <c r="BE148" s="198">
        <f>IF(N148="základná",J148,0)</f>
        <v>0</v>
      </c>
      <c r="BF148" s="198">
        <f>IF(N148="znížená",J148,0)</f>
        <v>0</v>
      </c>
      <c r="BG148" s="198">
        <f>IF(N148="zákl. prenesená",J148,0)</f>
        <v>0</v>
      </c>
      <c r="BH148" s="198">
        <f>IF(N148="zníž. prenesená",J148,0)</f>
        <v>0</v>
      </c>
      <c r="BI148" s="198">
        <f>IF(N148="nulová",J148,0)</f>
        <v>0</v>
      </c>
      <c r="BJ148" s="15" t="s">
        <v>87</v>
      </c>
      <c r="BK148" s="198">
        <f>ROUND(I148*H148,2)</f>
        <v>0</v>
      </c>
      <c r="BL148" s="15" t="s">
        <v>425</v>
      </c>
      <c r="BM148" s="197" t="s">
        <v>2060</v>
      </c>
    </row>
    <row r="149" s="2" customFormat="1" ht="24.15" customHeight="1">
      <c r="A149" s="34"/>
      <c r="B149" s="184"/>
      <c r="C149" s="199" t="s">
        <v>259</v>
      </c>
      <c r="D149" s="199" t="s">
        <v>199</v>
      </c>
      <c r="E149" s="200" t="s">
        <v>2061</v>
      </c>
      <c r="F149" s="201" t="s">
        <v>2062</v>
      </c>
      <c r="G149" s="202" t="s">
        <v>307</v>
      </c>
      <c r="H149" s="203">
        <v>8</v>
      </c>
      <c r="I149" s="204"/>
      <c r="J149" s="205">
        <f>ROUND(I149*H149,2)</f>
        <v>0</v>
      </c>
      <c r="K149" s="206"/>
      <c r="L149" s="207"/>
      <c r="M149" s="208" t="s">
        <v>1</v>
      </c>
      <c r="N149" s="209" t="s">
        <v>40</v>
      </c>
      <c r="O149" s="78"/>
      <c r="P149" s="195">
        <f>O149*H149</f>
        <v>0</v>
      </c>
      <c r="Q149" s="195">
        <v>0</v>
      </c>
      <c r="R149" s="195">
        <f>Q149*H149</f>
        <v>0</v>
      </c>
      <c r="S149" s="195">
        <v>0</v>
      </c>
      <c r="T149" s="19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7" t="s">
        <v>1291</v>
      </c>
      <c r="AT149" s="197" t="s">
        <v>199</v>
      </c>
      <c r="AU149" s="197" t="s">
        <v>87</v>
      </c>
      <c r="AY149" s="15" t="s">
        <v>164</v>
      </c>
      <c r="BE149" s="198">
        <f>IF(N149="základná",J149,0)</f>
        <v>0</v>
      </c>
      <c r="BF149" s="198">
        <f>IF(N149="znížená",J149,0)</f>
        <v>0</v>
      </c>
      <c r="BG149" s="198">
        <f>IF(N149="zákl. prenesená",J149,0)</f>
        <v>0</v>
      </c>
      <c r="BH149" s="198">
        <f>IF(N149="zníž. prenesená",J149,0)</f>
        <v>0</v>
      </c>
      <c r="BI149" s="198">
        <f>IF(N149="nulová",J149,0)</f>
        <v>0</v>
      </c>
      <c r="BJ149" s="15" t="s">
        <v>87</v>
      </c>
      <c r="BK149" s="198">
        <f>ROUND(I149*H149,2)</f>
        <v>0</v>
      </c>
      <c r="BL149" s="15" t="s">
        <v>425</v>
      </c>
      <c r="BM149" s="197" t="s">
        <v>2063</v>
      </c>
    </row>
    <row r="150" s="2" customFormat="1" ht="24.15" customHeight="1">
      <c r="A150" s="34"/>
      <c r="B150" s="184"/>
      <c r="C150" s="185" t="s">
        <v>263</v>
      </c>
      <c r="D150" s="185" t="s">
        <v>166</v>
      </c>
      <c r="E150" s="186" t="s">
        <v>2064</v>
      </c>
      <c r="F150" s="187" t="s">
        <v>2065</v>
      </c>
      <c r="G150" s="188" t="s">
        <v>307</v>
      </c>
      <c r="H150" s="189">
        <v>1</v>
      </c>
      <c r="I150" s="190"/>
      <c r="J150" s="191">
        <f>ROUND(I150*H150,2)</f>
        <v>0</v>
      </c>
      <c r="K150" s="192"/>
      <c r="L150" s="35"/>
      <c r="M150" s="193" t="s">
        <v>1</v>
      </c>
      <c r="N150" s="194" t="s">
        <v>40</v>
      </c>
      <c r="O150" s="78"/>
      <c r="P150" s="195">
        <f>O150*H150</f>
        <v>0</v>
      </c>
      <c r="Q150" s="195">
        <v>0</v>
      </c>
      <c r="R150" s="195">
        <f>Q150*H150</f>
        <v>0</v>
      </c>
      <c r="S150" s="195">
        <v>0</v>
      </c>
      <c r="T150" s="19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7" t="s">
        <v>425</v>
      </c>
      <c r="AT150" s="197" t="s">
        <v>166</v>
      </c>
      <c r="AU150" s="197" t="s">
        <v>87</v>
      </c>
      <c r="AY150" s="15" t="s">
        <v>164</v>
      </c>
      <c r="BE150" s="198">
        <f>IF(N150="základná",J150,0)</f>
        <v>0</v>
      </c>
      <c r="BF150" s="198">
        <f>IF(N150="znížená",J150,0)</f>
        <v>0</v>
      </c>
      <c r="BG150" s="198">
        <f>IF(N150="zákl. prenesená",J150,0)</f>
        <v>0</v>
      </c>
      <c r="BH150" s="198">
        <f>IF(N150="zníž. prenesená",J150,0)</f>
        <v>0</v>
      </c>
      <c r="BI150" s="198">
        <f>IF(N150="nulová",J150,0)</f>
        <v>0</v>
      </c>
      <c r="BJ150" s="15" t="s">
        <v>87</v>
      </c>
      <c r="BK150" s="198">
        <f>ROUND(I150*H150,2)</f>
        <v>0</v>
      </c>
      <c r="BL150" s="15" t="s">
        <v>425</v>
      </c>
      <c r="BM150" s="197" t="s">
        <v>2066</v>
      </c>
    </row>
    <row r="151" s="2" customFormat="1" ht="24.15" customHeight="1">
      <c r="A151" s="34"/>
      <c r="B151" s="184"/>
      <c r="C151" s="199" t="s">
        <v>267</v>
      </c>
      <c r="D151" s="199" t="s">
        <v>199</v>
      </c>
      <c r="E151" s="200" t="s">
        <v>2067</v>
      </c>
      <c r="F151" s="201" t="s">
        <v>2068</v>
      </c>
      <c r="G151" s="202" t="s">
        <v>307</v>
      </c>
      <c r="H151" s="203">
        <v>1</v>
      </c>
      <c r="I151" s="204"/>
      <c r="J151" s="205">
        <f>ROUND(I151*H151,2)</f>
        <v>0</v>
      </c>
      <c r="K151" s="206"/>
      <c r="L151" s="207"/>
      <c r="M151" s="208" t="s">
        <v>1</v>
      </c>
      <c r="N151" s="209" t="s">
        <v>40</v>
      </c>
      <c r="O151" s="78"/>
      <c r="P151" s="195">
        <f>O151*H151</f>
        <v>0</v>
      </c>
      <c r="Q151" s="195">
        <v>0</v>
      </c>
      <c r="R151" s="195">
        <f>Q151*H151</f>
        <v>0</v>
      </c>
      <c r="S151" s="195">
        <v>0</v>
      </c>
      <c r="T151" s="196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7" t="s">
        <v>1291</v>
      </c>
      <c r="AT151" s="197" t="s">
        <v>199</v>
      </c>
      <c r="AU151" s="197" t="s">
        <v>87</v>
      </c>
      <c r="AY151" s="15" t="s">
        <v>164</v>
      </c>
      <c r="BE151" s="198">
        <f>IF(N151="základná",J151,0)</f>
        <v>0</v>
      </c>
      <c r="BF151" s="198">
        <f>IF(N151="znížená",J151,0)</f>
        <v>0</v>
      </c>
      <c r="BG151" s="198">
        <f>IF(N151="zákl. prenesená",J151,0)</f>
        <v>0</v>
      </c>
      <c r="BH151" s="198">
        <f>IF(N151="zníž. prenesená",J151,0)</f>
        <v>0</v>
      </c>
      <c r="BI151" s="198">
        <f>IF(N151="nulová",J151,0)</f>
        <v>0</v>
      </c>
      <c r="BJ151" s="15" t="s">
        <v>87</v>
      </c>
      <c r="BK151" s="198">
        <f>ROUND(I151*H151,2)</f>
        <v>0</v>
      </c>
      <c r="BL151" s="15" t="s">
        <v>425</v>
      </c>
      <c r="BM151" s="197" t="s">
        <v>2069</v>
      </c>
    </row>
    <row r="152" s="2" customFormat="1" ht="24.15" customHeight="1">
      <c r="A152" s="34"/>
      <c r="B152" s="184"/>
      <c r="C152" s="185" t="s">
        <v>271</v>
      </c>
      <c r="D152" s="185" t="s">
        <v>166</v>
      </c>
      <c r="E152" s="186" t="s">
        <v>2070</v>
      </c>
      <c r="F152" s="187" t="s">
        <v>2071</v>
      </c>
      <c r="G152" s="188" t="s">
        <v>307</v>
      </c>
      <c r="H152" s="189">
        <v>66</v>
      </c>
      <c r="I152" s="190"/>
      <c r="J152" s="191">
        <f>ROUND(I152*H152,2)</f>
        <v>0</v>
      </c>
      <c r="K152" s="192"/>
      <c r="L152" s="35"/>
      <c r="M152" s="193" t="s">
        <v>1</v>
      </c>
      <c r="N152" s="194" t="s">
        <v>40</v>
      </c>
      <c r="O152" s="78"/>
      <c r="P152" s="195">
        <f>O152*H152</f>
        <v>0</v>
      </c>
      <c r="Q152" s="195">
        <v>0</v>
      </c>
      <c r="R152" s="195">
        <f>Q152*H152</f>
        <v>0</v>
      </c>
      <c r="S152" s="195">
        <v>0</v>
      </c>
      <c r="T152" s="19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7" t="s">
        <v>425</v>
      </c>
      <c r="AT152" s="197" t="s">
        <v>166</v>
      </c>
      <c r="AU152" s="197" t="s">
        <v>87</v>
      </c>
      <c r="AY152" s="15" t="s">
        <v>164</v>
      </c>
      <c r="BE152" s="198">
        <f>IF(N152="základná",J152,0)</f>
        <v>0</v>
      </c>
      <c r="BF152" s="198">
        <f>IF(N152="znížená",J152,0)</f>
        <v>0</v>
      </c>
      <c r="BG152" s="198">
        <f>IF(N152="zákl. prenesená",J152,0)</f>
        <v>0</v>
      </c>
      <c r="BH152" s="198">
        <f>IF(N152="zníž. prenesená",J152,0)</f>
        <v>0</v>
      </c>
      <c r="BI152" s="198">
        <f>IF(N152="nulová",J152,0)</f>
        <v>0</v>
      </c>
      <c r="BJ152" s="15" t="s">
        <v>87</v>
      </c>
      <c r="BK152" s="198">
        <f>ROUND(I152*H152,2)</f>
        <v>0</v>
      </c>
      <c r="BL152" s="15" t="s">
        <v>425</v>
      </c>
      <c r="BM152" s="197" t="s">
        <v>2072</v>
      </c>
    </row>
    <row r="153" s="2" customFormat="1" ht="16.5" customHeight="1">
      <c r="A153" s="34"/>
      <c r="B153" s="184"/>
      <c r="C153" s="199" t="s">
        <v>275</v>
      </c>
      <c r="D153" s="199" t="s">
        <v>199</v>
      </c>
      <c r="E153" s="200" t="s">
        <v>2073</v>
      </c>
      <c r="F153" s="201" t="s">
        <v>2074</v>
      </c>
      <c r="G153" s="202" t="s">
        <v>307</v>
      </c>
      <c r="H153" s="203">
        <v>4</v>
      </c>
      <c r="I153" s="204"/>
      <c r="J153" s="205">
        <f>ROUND(I153*H153,2)</f>
        <v>0</v>
      </c>
      <c r="K153" s="206"/>
      <c r="L153" s="207"/>
      <c r="M153" s="208" t="s">
        <v>1</v>
      </c>
      <c r="N153" s="209" t="s">
        <v>40</v>
      </c>
      <c r="O153" s="78"/>
      <c r="P153" s="195">
        <f>O153*H153</f>
        <v>0</v>
      </c>
      <c r="Q153" s="195">
        <v>0</v>
      </c>
      <c r="R153" s="195">
        <f>Q153*H153</f>
        <v>0</v>
      </c>
      <c r="S153" s="195">
        <v>0</v>
      </c>
      <c r="T153" s="196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7" t="s">
        <v>1291</v>
      </c>
      <c r="AT153" s="197" t="s">
        <v>199</v>
      </c>
      <c r="AU153" s="197" t="s">
        <v>87</v>
      </c>
      <c r="AY153" s="15" t="s">
        <v>164</v>
      </c>
      <c r="BE153" s="198">
        <f>IF(N153="základná",J153,0)</f>
        <v>0</v>
      </c>
      <c r="BF153" s="198">
        <f>IF(N153="znížená",J153,0)</f>
        <v>0</v>
      </c>
      <c r="BG153" s="198">
        <f>IF(N153="zákl. prenesená",J153,0)</f>
        <v>0</v>
      </c>
      <c r="BH153" s="198">
        <f>IF(N153="zníž. prenesená",J153,0)</f>
        <v>0</v>
      </c>
      <c r="BI153" s="198">
        <f>IF(N153="nulová",J153,0)</f>
        <v>0</v>
      </c>
      <c r="BJ153" s="15" t="s">
        <v>87</v>
      </c>
      <c r="BK153" s="198">
        <f>ROUND(I153*H153,2)</f>
        <v>0</v>
      </c>
      <c r="BL153" s="15" t="s">
        <v>425</v>
      </c>
      <c r="BM153" s="197" t="s">
        <v>2075</v>
      </c>
    </row>
    <row r="154" s="2" customFormat="1" ht="16.5" customHeight="1">
      <c r="A154" s="34"/>
      <c r="B154" s="184"/>
      <c r="C154" s="199" t="s">
        <v>279</v>
      </c>
      <c r="D154" s="199" t="s">
        <v>199</v>
      </c>
      <c r="E154" s="200" t="s">
        <v>2076</v>
      </c>
      <c r="F154" s="201" t="s">
        <v>2077</v>
      </c>
      <c r="G154" s="202" t="s">
        <v>307</v>
      </c>
      <c r="H154" s="203">
        <v>23</v>
      </c>
      <c r="I154" s="204"/>
      <c r="J154" s="205">
        <f>ROUND(I154*H154,2)</f>
        <v>0</v>
      </c>
      <c r="K154" s="206"/>
      <c r="L154" s="207"/>
      <c r="M154" s="208" t="s">
        <v>1</v>
      </c>
      <c r="N154" s="209" t="s">
        <v>40</v>
      </c>
      <c r="O154" s="78"/>
      <c r="P154" s="195">
        <f>O154*H154</f>
        <v>0</v>
      </c>
      <c r="Q154" s="195">
        <v>0</v>
      </c>
      <c r="R154" s="195">
        <f>Q154*H154</f>
        <v>0</v>
      </c>
      <c r="S154" s="195">
        <v>0</v>
      </c>
      <c r="T154" s="196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7" t="s">
        <v>1291</v>
      </c>
      <c r="AT154" s="197" t="s">
        <v>199</v>
      </c>
      <c r="AU154" s="197" t="s">
        <v>87</v>
      </c>
      <c r="AY154" s="15" t="s">
        <v>164</v>
      </c>
      <c r="BE154" s="198">
        <f>IF(N154="základná",J154,0)</f>
        <v>0</v>
      </c>
      <c r="BF154" s="198">
        <f>IF(N154="znížená",J154,0)</f>
        <v>0</v>
      </c>
      <c r="BG154" s="198">
        <f>IF(N154="zákl. prenesená",J154,0)</f>
        <v>0</v>
      </c>
      <c r="BH154" s="198">
        <f>IF(N154="zníž. prenesená",J154,0)</f>
        <v>0</v>
      </c>
      <c r="BI154" s="198">
        <f>IF(N154="nulová",J154,0)</f>
        <v>0</v>
      </c>
      <c r="BJ154" s="15" t="s">
        <v>87</v>
      </c>
      <c r="BK154" s="198">
        <f>ROUND(I154*H154,2)</f>
        <v>0</v>
      </c>
      <c r="BL154" s="15" t="s">
        <v>425</v>
      </c>
      <c r="BM154" s="197" t="s">
        <v>2078</v>
      </c>
    </row>
    <row r="155" s="2" customFormat="1" ht="16.5" customHeight="1">
      <c r="A155" s="34"/>
      <c r="B155" s="184"/>
      <c r="C155" s="199" t="s">
        <v>283</v>
      </c>
      <c r="D155" s="199" t="s">
        <v>199</v>
      </c>
      <c r="E155" s="200" t="s">
        <v>2079</v>
      </c>
      <c r="F155" s="201" t="s">
        <v>2080</v>
      </c>
      <c r="G155" s="202" t="s">
        <v>307</v>
      </c>
      <c r="H155" s="203">
        <v>4</v>
      </c>
      <c r="I155" s="204"/>
      <c r="J155" s="205">
        <f>ROUND(I155*H155,2)</f>
        <v>0</v>
      </c>
      <c r="K155" s="206"/>
      <c r="L155" s="207"/>
      <c r="M155" s="208" t="s">
        <v>1</v>
      </c>
      <c r="N155" s="209" t="s">
        <v>40</v>
      </c>
      <c r="O155" s="78"/>
      <c r="P155" s="195">
        <f>O155*H155</f>
        <v>0</v>
      </c>
      <c r="Q155" s="195">
        <v>0</v>
      </c>
      <c r="R155" s="195">
        <f>Q155*H155</f>
        <v>0</v>
      </c>
      <c r="S155" s="195">
        <v>0</v>
      </c>
      <c r="T155" s="196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7" t="s">
        <v>1291</v>
      </c>
      <c r="AT155" s="197" t="s">
        <v>199</v>
      </c>
      <c r="AU155" s="197" t="s">
        <v>87</v>
      </c>
      <c r="AY155" s="15" t="s">
        <v>164</v>
      </c>
      <c r="BE155" s="198">
        <f>IF(N155="základná",J155,0)</f>
        <v>0</v>
      </c>
      <c r="BF155" s="198">
        <f>IF(N155="znížená",J155,0)</f>
        <v>0</v>
      </c>
      <c r="BG155" s="198">
        <f>IF(N155="zákl. prenesená",J155,0)</f>
        <v>0</v>
      </c>
      <c r="BH155" s="198">
        <f>IF(N155="zníž. prenesená",J155,0)</f>
        <v>0</v>
      </c>
      <c r="BI155" s="198">
        <f>IF(N155="nulová",J155,0)</f>
        <v>0</v>
      </c>
      <c r="BJ155" s="15" t="s">
        <v>87</v>
      </c>
      <c r="BK155" s="198">
        <f>ROUND(I155*H155,2)</f>
        <v>0</v>
      </c>
      <c r="BL155" s="15" t="s">
        <v>425</v>
      </c>
      <c r="BM155" s="197" t="s">
        <v>2081</v>
      </c>
    </row>
    <row r="156" s="2" customFormat="1" ht="24.15" customHeight="1">
      <c r="A156" s="34"/>
      <c r="B156" s="184"/>
      <c r="C156" s="199" t="s">
        <v>287</v>
      </c>
      <c r="D156" s="199" t="s">
        <v>199</v>
      </c>
      <c r="E156" s="200" t="s">
        <v>2082</v>
      </c>
      <c r="F156" s="201" t="s">
        <v>2083</v>
      </c>
      <c r="G156" s="202" t="s">
        <v>307</v>
      </c>
      <c r="H156" s="203">
        <v>66</v>
      </c>
      <c r="I156" s="204"/>
      <c r="J156" s="205">
        <f>ROUND(I156*H156,2)</f>
        <v>0</v>
      </c>
      <c r="K156" s="206"/>
      <c r="L156" s="207"/>
      <c r="M156" s="208" t="s">
        <v>1</v>
      </c>
      <c r="N156" s="209" t="s">
        <v>40</v>
      </c>
      <c r="O156" s="78"/>
      <c r="P156" s="195">
        <f>O156*H156</f>
        <v>0</v>
      </c>
      <c r="Q156" s="195">
        <v>0</v>
      </c>
      <c r="R156" s="195">
        <f>Q156*H156</f>
        <v>0</v>
      </c>
      <c r="S156" s="195">
        <v>0</v>
      </c>
      <c r="T156" s="19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7" t="s">
        <v>1291</v>
      </c>
      <c r="AT156" s="197" t="s">
        <v>199</v>
      </c>
      <c r="AU156" s="197" t="s">
        <v>87</v>
      </c>
      <c r="AY156" s="15" t="s">
        <v>164</v>
      </c>
      <c r="BE156" s="198">
        <f>IF(N156="základná",J156,0)</f>
        <v>0</v>
      </c>
      <c r="BF156" s="198">
        <f>IF(N156="znížená",J156,0)</f>
        <v>0</v>
      </c>
      <c r="BG156" s="198">
        <f>IF(N156="zákl. prenesená",J156,0)</f>
        <v>0</v>
      </c>
      <c r="BH156" s="198">
        <f>IF(N156="zníž. prenesená",J156,0)</f>
        <v>0</v>
      </c>
      <c r="BI156" s="198">
        <f>IF(N156="nulová",J156,0)</f>
        <v>0</v>
      </c>
      <c r="BJ156" s="15" t="s">
        <v>87</v>
      </c>
      <c r="BK156" s="198">
        <f>ROUND(I156*H156,2)</f>
        <v>0</v>
      </c>
      <c r="BL156" s="15" t="s">
        <v>425</v>
      </c>
      <c r="BM156" s="197" t="s">
        <v>2084</v>
      </c>
    </row>
    <row r="157" s="2" customFormat="1" ht="16.5" customHeight="1">
      <c r="A157" s="34"/>
      <c r="B157" s="184"/>
      <c r="C157" s="185" t="s">
        <v>291</v>
      </c>
      <c r="D157" s="185" t="s">
        <v>166</v>
      </c>
      <c r="E157" s="186" t="s">
        <v>2085</v>
      </c>
      <c r="F157" s="187" t="s">
        <v>2086</v>
      </c>
      <c r="G157" s="188" t="s">
        <v>307</v>
      </c>
      <c r="H157" s="189">
        <v>2</v>
      </c>
      <c r="I157" s="190"/>
      <c r="J157" s="191">
        <f>ROUND(I157*H157,2)</f>
        <v>0</v>
      </c>
      <c r="K157" s="192"/>
      <c r="L157" s="35"/>
      <c r="M157" s="193" t="s">
        <v>1</v>
      </c>
      <c r="N157" s="194" t="s">
        <v>40</v>
      </c>
      <c r="O157" s="78"/>
      <c r="P157" s="195">
        <f>O157*H157</f>
        <v>0</v>
      </c>
      <c r="Q157" s="195">
        <v>0</v>
      </c>
      <c r="R157" s="195">
        <f>Q157*H157</f>
        <v>0</v>
      </c>
      <c r="S157" s="195">
        <v>0</v>
      </c>
      <c r="T157" s="19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7" t="s">
        <v>425</v>
      </c>
      <c r="AT157" s="197" t="s">
        <v>166</v>
      </c>
      <c r="AU157" s="197" t="s">
        <v>87</v>
      </c>
      <c r="AY157" s="15" t="s">
        <v>164</v>
      </c>
      <c r="BE157" s="198">
        <f>IF(N157="základná",J157,0)</f>
        <v>0</v>
      </c>
      <c r="BF157" s="198">
        <f>IF(N157="znížená",J157,0)</f>
        <v>0</v>
      </c>
      <c r="BG157" s="198">
        <f>IF(N157="zákl. prenesená",J157,0)</f>
        <v>0</v>
      </c>
      <c r="BH157" s="198">
        <f>IF(N157="zníž. prenesená",J157,0)</f>
        <v>0</v>
      </c>
      <c r="BI157" s="198">
        <f>IF(N157="nulová",J157,0)</f>
        <v>0</v>
      </c>
      <c r="BJ157" s="15" t="s">
        <v>87</v>
      </c>
      <c r="BK157" s="198">
        <f>ROUND(I157*H157,2)</f>
        <v>0</v>
      </c>
      <c r="BL157" s="15" t="s">
        <v>425</v>
      </c>
      <c r="BM157" s="197" t="s">
        <v>2087</v>
      </c>
    </row>
    <row r="158" s="2" customFormat="1" ht="37.8" customHeight="1">
      <c r="A158" s="34"/>
      <c r="B158" s="184"/>
      <c r="C158" s="199" t="s">
        <v>295</v>
      </c>
      <c r="D158" s="199" t="s">
        <v>199</v>
      </c>
      <c r="E158" s="200" t="s">
        <v>2088</v>
      </c>
      <c r="F158" s="201" t="s">
        <v>2089</v>
      </c>
      <c r="G158" s="202" t="s">
        <v>307</v>
      </c>
      <c r="H158" s="203">
        <v>1</v>
      </c>
      <c r="I158" s="204"/>
      <c r="J158" s="205">
        <f>ROUND(I158*H158,2)</f>
        <v>0</v>
      </c>
      <c r="K158" s="206"/>
      <c r="L158" s="207"/>
      <c r="M158" s="208" t="s">
        <v>1</v>
      </c>
      <c r="N158" s="209" t="s">
        <v>40</v>
      </c>
      <c r="O158" s="78"/>
      <c r="P158" s="195">
        <f>O158*H158</f>
        <v>0</v>
      </c>
      <c r="Q158" s="195">
        <v>0</v>
      </c>
      <c r="R158" s="195">
        <f>Q158*H158</f>
        <v>0</v>
      </c>
      <c r="S158" s="195">
        <v>0</v>
      </c>
      <c r="T158" s="19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7" t="s">
        <v>1291</v>
      </c>
      <c r="AT158" s="197" t="s">
        <v>199</v>
      </c>
      <c r="AU158" s="197" t="s">
        <v>87</v>
      </c>
      <c r="AY158" s="15" t="s">
        <v>164</v>
      </c>
      <c r="BE158" s="198">
        <f>IF(N158="základná",J158,0)</f>
        <v>0</v>
      </c>
      <c r="BF158" s="198">
        <f>IF(N158="znížená",J158,0)</f>
        <v>0</v>
      </c>
      <c r="BG158" s="198">
        <f>IF(N158="zákl. prenesená",J158,0)</f>
        <v>0</v>
      </c>
      <c r="BH158" s="198">
        <f>IF(N158="zníž. prenesená",J158,0)</f>
        <v>0</v>
      </c>
      <c r="BI158" s="198">
        <f>IF(N158="nulová",J158,0)</f>
        <v>0</v>
      </c>
      <c r="BJ158" s="15" t="s">
        <v>87</v>
      </c>
      <c r="BK158" s="198">
        <f>ROUND(I158*H158,2)</f>
        <v>0</v>
      </c>
      <c r="BL158" s="15" t="s">
        <v>425</v>
      </c>
      <c r="BM158" s="197" t="s">
        <v>2090</v>
      </c>
    </row>
    <row r="159" s="2" customFormat="1" ht="44.25" customHeight="1">
      <c r="A159" s="34"/>
      <c r="B159" s="184"/>
      <c r="C159" s="199" t="s">
        <v>300</v>
      </c>
      <c r="D159" s="199" t="s">
        <v>199</v>
      </c>
      <c r="E159" s="200" t="s">
        <v>2091</v>
      </c>
      <c r="F159" s="201" t="s">
        <v>2092</v>
      </c>
      <c r="G159" s="202" t="s">
        <v>307</v>
      </c>
      <c r="H159" s="203">
        <v>1</v>
      </c>
      <c r="I159" s="204"/>
      <c r="J159" s="205">
        <f>ROUND(I159*H159,2)</f>
        <v>0</v>
      </c>
      <c r="K159" s="206"/>
      <c r="L159" s="207"/>
      <c r="M159" s="208" t="s">
        <v>1</v>
      </c>
      <c r="N159" s="209" t="s">
        <v>40</v>
      </c>
      <c r="O159" s="78"/>
      <c r="P159" s="195">
        <f>O159*H159</f>
        <v>0</v>
      </c>
      <c r="Q159" s="195">
        <v>0</v>
      </c>
      <c r="R159" s="195">
        <f>Q159*H159</f>
        <v>0</v>
      </c>
      <c r="S159" s="195">
        <v>0</v>
      </c>
      <c r="T159" s="196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7" t="s">
        <v>1291</v>
      </c>
      <c r="AT159" s="197" t="s">
        <v>199</v>
      </c>
      <c r="AU159" s="197" t="s">
        <v>87</v>
      </c>
      <c r="AY159" s="15" t="s">
        <v>164</v>
      </c>
      <c r="BE159" s="198">
        <f>IF(N159="základná",J159,0)</f>
        <v>0</v>
      </c>
      <c r="BF159" s="198">
        <f>IF(N159="znížená",J159,0)</f>
        <v>0</v>
      </c>
      <c r="BG159" s="198">
        <f>IF(N159="zákl. prenesená",J159,0)</f>
        <v>0</v>
      </c>
      <c r="BH159" s="198">
        <f>IF(N159="zníž. prenesená",J159,0)</f>
        <v>0</v>
      </c>
      <c r="BI159" s="198">
        <f>IF(N159="nulová",J159,0)</f>
        <v>0</v>
      </c>
      <c r="BJ159" s="15" t="s">
        <v>87</v>
      </c>
      <c r="BK159" s="198">
        <f>ROUND(I159*H159,2)</f>
        <v>0</v>
      </c>
      <c r="BL159" s="15" t="s">
        <v>425</v>
      </c>
      <c r="BM159" s="197" t="s">
        <v>2093</v>
      </c>
    </row>
    <row r="160" s="2" customFormat="1" ht="21.75" customHeight="1">
      <c r="A160" s="34"/>
      <c r="B160" s="184"/>
      <c r="C160" s="185" t="s">
        <v>304</v>
      </c>
      <c r="D160" s="185" t="s">
        <v>166</v>
      </c>
      <c r="E160" s="186" t="s">
        <v>2094</v>
      </c>
      <c r="F160" s="187" t="s">
        <v>2095</v>
      </c>
      <c r="G160" s="188" t="s">
        <v>307</v>
      </c>
      <c r="H160" s="189">
        <v>42</v>
      </c>
      <c r="I160" s="190"/>
      <c r="J160" s="191">
        <f>ROUND(I160*H160,2)</f>
        <v>0</v>
      </c>
      <c r="K160" s="192"/>
      <c r="L160" s="35"/>
      <c r="M160" s="193" t="s">
        <v>1</v>
      </c>
      <c r="N160" s="194" t="s">
        <v>40</v>
      </c>
      <c r="O160" s="78"/>
      <c r="P160" s="195">
        <f>O160*H160</f>
        <v>0</v>
      </c>
      <c r="Q160" s="195">
        <v>0</v>
      </c>
      <c r="R160" s="195">
        <f>Q160*H160</f>
        <v>0</v>
      </c>
      <c r="S160" s="195">
        <v>0</v>
      </c>
      <c r="T160" s="196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7" t="s">
        <v>425</v>
      </c>
      <c r="AT160" s="197" t="s">
        <v>166</v>
      </c>
      <c r="AU160" s="197" t="s">
        <v>87</v>
      </c>
      <c r="AY160" s="15" t="s">
        <v>164</v>
      </c>
      <c r="BE160" s="198">
        <f>IF(N160="základná",J160,0)</f>
        <v>0</v>
      </c>
      <c r="BF160" s="198">
        <f>IF(N160="znížená",J160,0)</f>
        <v>0</v>
      </c>
      <c r="BG160" s="198">
        <f>IF(N160="zákl. prenesená",J160,0)</f>
        <v>0</v>
      </c>
      <c r="BH160" s="198">
        <f>IF(N160="zníž. prenesená",J160,0)</f>
        <v>0</v>
      </c>
      <c r="BI160" s="198">
        <f>IF(N160="nulová",J160,0)</f>
        <v>0</v>
      </c>
      <c r="BJ160" s="15" t="s">
        <v>87</v>
      </c>
      <c r="BK160" s="198">
        <f>ROUND(I160*H160,2)</f>
        <v>0</v>
      </c>
      <c r="BL160" s="15" t="s">
        <v>425</v>
      </c>
      <c r="BM160" s="197" t="s">
        <v>2096</v>
      </c>
    </row>
    <row r="161" s="2" customFormat="1" ht="44.25" customHeight="1">
      <c r="A161" s="34"/>
      <c r="B161" s="184"/>
      <c r="C161" s="199" t="s">
        <v>310</v>
      </c>
      <c r="D161" s="199" t="s">
        <v>199</v>
      </c>
      <c r="E161" s="200" t="s">
        <v>2097</v>
      </c>
      <c r="F161" s="201" t="s">
        <v>2098</v>
      </c>
      <c r="G161" s="202" t="s">
        <v>307</v>
      </c>
      <c r="H161" s="203">
        <v>39</v>
      </c>
      <c r="I161" s="204"/>
      <c r="J161" s="205">
        <f>ROUND(I161*H161,2)</f>
        <v>0</v>
      </c>
      <c r="K161" s="206"/>
      <c r="L161" s="207"/>
      <c r="M161" s="208" t="s">
        <v>1</v>
      </c>
      <c r="N161" s="209" t="s">
        <v>40</v>
      </c>
      <c r="O161" s="78"/>
      <c r="P161" s="195">
        <f>O161*H161</f>
        <v>0</v>
      </c>
      <c r="Q161" s="195">
        <v>0</v>
      </c>
      <c r="R161" s="195">
        <f>Q161*H161</f>
        <v>0</v>
      </c>
      <c r="S161" s="195">
        <v>0</v>
      </c>
      <c r="T161" s="196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7" t="s">
        <v>1291</v>
      </c>
      <c r="AT161" s="197" t="s">
        <v>199</v>
      </c>
      <c r="AU161" s="197" t="s">
        <v>87</v>
      </c>
      <c r="AY161" s="15" t="s">
        <v>164</v>
      </c>
      <c r="BE161" s="198">
        <f>IF(N161="základná",J161,0)</f>
        <v>0</v>
      </c>
      <c r="BF161" s="198">
        <f>IF(N161="znížená",J161,0)</f>
        <v>0</v>
      </c>
      <c r="BG161" s="198">
        <f>IF(N161="zákl. prenesená",J161,0)</f>
        <v>0</v>
      </c>
      <c r="BH161" s="198">
        <f>IF(N161="zníž. prenesená",J161,0)</f>
        <v>0</v>
      </c>
      <c r="BI161" s="198">
        <f>IF(N161="nulová",J161,0)</f>
        <v>0</v>
      </c>
      <c r="BJ161" s="15" t="s">
        <v>87</v>
      </c>
      <c r="BK161" s="198">
        <f>ROUND(I161*H161,2)</f>
        <v>0</v>
      </c>
      <c r="BL161" s="15" t="s">
        <v>425</v>
      </c>
      <c r="BM161" s="197" t="s">
        <v>2099</v>
      </c>
    </row>
    <row r="162" s="2" customFormat="1" ht="44.25" customHeight="1">
      <c r="A162" s="34"/>
      <c r="B162" s="184"/>
      <c r="C162" s="199" t="s">
        <v>314</v>
      </c>
      <c r="D162" s="199" t="s">
        <v>199</v>
      </c>
      <c r="E162" s="200" t="s">
        <v>2100</v>
      </c>
      <c r="F162" s="201" t="s">
        <v>2101</v>
      </c>
      <c r="G162" s="202" t="s">
        <v>307</v>
      </c>
      <c r="H162" s="203">
        <v>3</v>
      </c>
      <c r="I162" s="204"/>
      <c r="J162" s="205">
        <f>ROUND(I162*H162,2)</f>
        <v>0</v>
      </c>
      <c r="K162" s="206"/>
      <c r="L162" s="207"/>
      <c r="M162" s="208" t="s">
        <v>1</v>
      </c>
      <c r="N162" s="209" t="s">
        <v>40</v>
      </c>
      <c r="O162" s="78"/>
      <c r="P162" s="195">
        <f>O162*H162</f>
        <v>0</v>
      </c>
      <c r="Q162" s="195">
        <v>0</v>
      </c>
      <c r="R162" s="195">
        <f>Q162*H162</f>
        <v>0</v>
      </c>
      <c r="S162" s="195">
        <v>0</v>
      </c>
      <c r="T162" s="196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7" t="s">
        <v>1291</v>
      </c>
      <c r="AT162" s="197" t="s">
        <v>199</v>
      </c>
      <c r="AU162" s="197" t="s">
        <v>87</v>
      </c>
      <c r="AY162" s="15" t="s">
        <v>164</v>
      </c>
      <c r="BE162" s="198">
        <f>IF(N162="základná",J162,0)</f>
        <v>0</v>
      </c>
      <c r="BF162" s="198">
        <f>IF(N162="znížená",J162,0)</f>
        <v>0</v>
      </c>
      <c r="BG162" s="198">
        <f>IF(N162="zákl. prenesená",J162,0)</f>
        <v>0</v>
      </c>
      <c r="BH162" s="198">
        <f>IF(N162="zníž. prenesená",J162,0)</f>
        <v>0</v>
      </c>
      <c r="BI162" s="198">
        <f>IF(N162="nulová",J162,0)</f>
        <v>0</v>
      </c>
      <c r="BJ162" s="15" t="s">
        <v>87</v>
      </c>
      <c r="BK162" s="198">
        <f>ROUND(I162*H162,2)</f>
        <v>0</v>
      </c>
      <c r="BL162" s="15" t="s">
        <v>425</v>
      </c>
      <c r="BM162" s="197" t="s">
        <v>2102</v>
      </c>
    </row>
    <row r="163" s="2" customFormat="1" ht="21.75" customHeight="1">
      <c r="A163" s="34"/>
      <c r="B163" s="184"/>
      <c r="C163" s="185" t="s">
        <v>318</v>
      </c>
      <c r="D163" s="185" t="s">
        <v>166</v>
      </c>
      <c r="E163" s="186" t="s">
        <v>2103</v>
      </c>
      <c r="F163" s="187" t="s">
        <v>2104</v>
      </c>
      <c r="G163" s="188" t="s">
        <v>307</v>
      </c>
      <c r="H163" s="189">
        <v>2</v>
      </c>
      <c r="I163" s="190"/>
      <c r="J163" s="191">
        <f>ROUND(I163*H163,2)</f>
        <v>0</v>
      </c>
      <c r="K163" s="192"/>
      <c r="L163" s="35"/>
      <c r="M163" s="193" t="s">
        <v>1</v>
      </c>
      <c r="N163" s="194" t="s">
        <v>40</v>
      </c>
      <c r="O163" s="78"/>
      <c r="P163" s="195">
        <f>O163*H163</f>
        <v>0</v>
      </c>
      <c r="Q163" s="195">
        <v>0</v>
      </c>
      <c r="R163" s="195">
        <f>Q163*H163</f>
        <v>0</v>
      </c>
      <c r="S163" s="195">
        <v>0</v>
      </c>
      <c r="T163" s="196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7" t="s">
        <v>425</v>
      </c>
      <c r="AT163" s="197" t="s">
        <v>166</v>
      </c>
      <c r="AU163" s="197" t="s">
        <v>87</v>
      </c>
      <c r="AY163" s="15" t="s">
        <v>164</v>
      </c>
      <c r="BE163" s="198">
        <f>IF(N163="základná",J163,0)</f>
        <v>0</v>
      </c>
      <c r="BF163" s="198">
        <f>IF(N163="znížená",J163,0)</f>
        <v>0</v>
      </c>
      <c r="BG163" s="198">
        <f>IF(N163="zákl. prenesená",J163,0)</f>
        <v>0</v>
      </c>
      <c r="BH163" s="198">
        <f>IF(N163="zníž. prenesená",J163,0)</f>
        <v>0</v>
      </c>
      <c r="BI163" s="198">
        <f>IF(N163="nulová",J163,0)</f>
        <v>0</v>
      </c>
      <c r="BJ163" s="15" t="s">
        <v>87</v>
      </c>
      <c r="BK163" s="198">
        <f>ROUND(I163*H163,2)</f>
        <v>0</v>
      </c>
      <c r="BL163" s="15" t="s">
        <v>425</v>
      </c>
      <c r="BM163" s="197" t="s">
        <v>2105</v>
      </c>
    </row>
    <row r="164" s="2" customFormat="1" ht="44.25" customHeight="1">
      <c r="A164" s="34"/>
      <c r="B164" s="184"/>
      <c r="C164" s="199" t="s">
        <v>322</v>
      </c>
      <c r="D164" s="199" t="s">
        <v>199</v>
      </c>
      <c r="E164" s="200" t="s">
        <v>2106</v>
      </c>
      <c r="F164" s="201" t="s">
        <v>2107</v>
      </c>
      <c r="G164" s="202" t="s">
        <v>307</v>
      </c>
      <c r="H164" s="203">
        <v>2</v>
      </c>
      <c r="I164" s="204"/>
      <c r="J164" s="205">
        <f>ROUND(I164*H164,2)</f>
        <v>0</v>
      </c>
      <c r="K164" s="206"/>
      <c r="L164" s="207"/>
      <c r="M164" s="208" t="s">
        <v>1</v>
      </c>
      <c r="N164" s="209" t="s">
        <v>40</v>
      </c>
      <c r="O164" s="78"/>
      <c r="P164" s="195">
        <f>O164*H164</f>
        <v>0</v>
      </c>
      <c r="Q164" s="195">
        <v>0</v>
      </c>
      <c r="R164" s="195">
        <f>Q164*H164</f>
        <v>0</v>
      </c>
      <c r="S164" s="195">
        <v>0</v>
      </c>
      <c r="T164" s="196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7" t="s">
        <v>1291</v>
      </c>
      <c r="AT164" s="197" t="s">
        <v>199</v>
      </c>
      <c r="AU164" s="197" t="s">
        <v>87</v>
      </c>
      <c r="AY164" s="15" t="s">
        <v>164</v>
      </c>
      <c r="BE164" s="198">
        <f>IF(N164="základná",J164,0)</f>
        <v>0</v>
      </c>
      <c r="BF164" s="198">
        <f>IF(N164="znížená",J164,0)</f>
        <v>0</v>
      </c>
      <c r="BG164" s="198">
        <f>IF(N164="zákl. prenesená",J164,0)</f>
        <v>0</v>
      </c>
      <c r="BH164" s="198">
        <f>IF(N164="zníž. prenesená",J164,0)</f>
        <v>0</v>
      </c>
      <c r="BI164" s="198">
        <f>IF(N164="nulová",J164,0)</f>
        <v>0</v>
      </c>
      <c r="BJ164" s="15" t="s">
        <v>87</v>
      </c>
      <c r="BK164" s="198">
        <f>ROUND(I164*H164,2)</f>
        <v>0</v>
      </c>
      <c r="BL164" s="15" t="s">
        <v>425</v>
      </c>
      <c r="BM164" s="197" t="s">
        <v>2108</v>
      </c>
    </row>
    <row r="165" s="2" customFormat="1" ht="24.15" customHeight="1">
      <c r="A165" s="34"/>
      <c r="B165" s="184"/>
      <c r="C165" s="185" t="s">
        <v>326</v>
      </c>
      <c r="D165" s="185" t="s">
        <v>166</v>
      </c>
      <c r="E165" s="186" t="s">
        <v>2109</v>
      </c>
      <c r="F165" s="187" t="s">
        <v>2110</v>
      </c>
      <c r="G165" s="188" t="s">
        <v>307</v>
      </c>
      <c r="H165" s="189">
        <v>7</v>
      </c>
      <c r="I165" s="190"/>
      <c r="J165" s="191">
        <f>ROUND(I165*H165,2)</f>
        <v>0</v>
      </c>
      <c r="K165" s="192"/>
      <c r="L165" s="35"/>
      <c r="M165" s="193" t="s">
        <v>1</v>
      </c>
      <c r="N165" s="194" t="s">
        <v>40</v>
      </c>
      <c r="O165" s="78"/>
      <c r="P165" s="195">
        <f>O165*H165</f>
        <v>0</v>
      </c>
      <c r="Q165" s="195">
        <v>0</v>
      </c>
      <c r="R165" s="195">
        <f>Q165*H165</f>
        <v>0</v>
      </c>
      <c r="S165" s="195">
        <v>0</v>
      </c>
      <c r="T165" s="196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7" t="s">
        <v>425</v>
      </c>
      <c r="AT165" s="197" t="s">
        <v>166</v>
      </c>
      <c r="AU165" s="197" t="s">
        <v>87</v>
      </c>
      <c r="AY165" s="15" t="s">
        <v>164</v>
      </c>
      <c r="BE165" s="198">
        <f>IF(N165="základná",J165,0)</f>
        <v>0</v>
      </c>
      <c r="BF165" s="198">
        <f>IF(N165="znížená",J165,0)</f>
        <v>0</v>
      </c>
      <c r="BG165" s="198">
        <f>IF(N165="zákl. prenesená",J165,0)</f>
        <v>0</v>
      </c>
      <c r="BH165" s="198">
        <f>IF(N165="zníž. prenesená",J165,0)</f>
        <v>0</v>
      </c>
      <c r="BI165" s="198">
        <f>IF(N165="nulová",J165,0)</f>
        <v>0</v>
      </c>
      <c r="BJ165" s="15" t="s">
        <v>87</v>
      </c>
      <c r="BK165" s="198">
        <f>ROUND(I165*H165,2)</f>
        <v>0</v>
      </c>
      <c r="BL165" s="15" t="s">
        <v>425</v>
      </c>
      <c r="BM165" s="197" t="s">
        <v>2111</v>
      </c>
    </row>
    <row r="166" s="2" customFormat="1" ht="55.5" customHeight="1">
      <c r="A166" s="34"/>
      <c r="B166" s="184"/>
      <c r="C166" s="199" t="s">
        <v>330</v>
      </c>
      <c r="D166" s="199" t="s">
        <v>199</v>
      </c>
      <c r="E166" s="200" t="s">
        <v>2112</v>
      </c>
      <c r="F166" s="201" t="s">
        <v>2113</v>
      </c>
      <c r="G166" s="202" t="s">
        <v>307</v>
      </c>
      <c r="H166" s="203">
        <v>2</v>
      </c>
      <c r="I166" s="204"/>
      <c r="J166" s="205">
        <f>ROUND(I166*H166,2)</f>
        <v>0</v>
      </c>
      <c r="K166" s="206"/>
      <c r="L166" s="207"/>
      <c r="M166" s="208" t="s">
        <v>1</v>
      </c>
      <c r="N166" s="209" t="s">
        <v>40</v>
      </c>
      <c r="O166" s="78"/>
      <c r="P166" s="195">
        <f>O166*H166</f>
        <v>0</v>
      </c>
      <c r="Q166" s="195">
        <v>0</v>
      </c>
      <c r="R166" s="195">
        <f>Q166*H166</f>
        <v>0</v>
      </c>
      <c r="S166" s="195">
        <v>0</v>
      </c>
      <c r="T166" s="196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7" t="s">
        <v>1291</v>
      </c>
      <c r="AT166" s="197" t="s">
        <v>199</v>
      </c>
      <c r="AU166" s="197" t="s">
        <v>87</v>
      </c>
      <c r="AY166" s="15" t="s">
        <v>164</v>
      </c>
      <c r="BE166" s="198">
        <f>IF(N166="základná",J166,0)</f>
        <v>0</v>
      </c>
      <c r="BF166" s="198">
        <f>IF(N166="znížená",J166,0)</f>
        <v>0</v>
      </c>
      <c r="BG166" s="198">
        <f>IF(N166="zákl. prenesená",J166,0)</f>
        <v>0</v>
      </c>
      <c r="BH166" s="198">
        <f>IF(N166="zníž. prenesená",J166,0)</f>
        <v>0</v>
      </c>
      <c r="BI166" s="198">
        <f>IF(N166="nulová",J166,0)</f>
        <v>0</v>
      </c>
      <c r="BJ166" s="15" t="s">
        <v>87</v>
      </c>
      <c r="BK166" s="198">
        <f>ROUND(I166*H166,2)</f>
        <v>0</v>
      </c>
      <c r="BL166" s="15" t="s">
        <v>425</v>
      </c>
      <c r="BM166" s="197" t="s">
        <v>2114</v>
      </c>
    </row>
    <row r="167" s="2" customFormat="1" ht="55.5" customHeight="1">
      <c r="A167" s="34"/>
      <c r="B167" s="184"/>
      <c r="C167" s="199" t="s">
        <v>334</v>
      </c>
      <c r="D167" s="199" t="s">
        <v>199</v>
      </c>
      <c r="E167" s="200" t="s">
        <v>2115</v>
      </c>
      <c r="F167" s="201" t="s">
        <v>2116</v>
      </c>
      <c r="G167" s="202" t="s">
        <v>307</v>
      </c>
      <c r="H167" s="203">
        <v>5</v>
      </c>
      <c r="I167" s="204"/>
      <c r="J167" s="205">
        <f>ROUND(I167*H167,2)</f>
        <v>0</v>
      </c>
      <c r="K167" s="206"/>
      <c r="L167" s="207"/>
      <c r="M167" s="208" t="s">
        <v>1</v>
      </c>
      <c r="N167" s="209" t="s">
        <v>40</v>
      </c>
      <c r="O167" s="78"/>
      <c r="P167" s="195">
        <f>O167*H167</f>
        <v>0</v>
      </c>
      <c r="Q167" s="195">
        <v>0</v>
      </c>
      <c r="R167" s="195">
        <f>Q167*H167</f>
        <v>0</v>
      </c>
      <c r="S167" s="195">
        <v>0</v>
      </c>
      <c r="T167" s="196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7" t="s">
        <v>1291</v>
      </c>
      <c r="AT167" s="197" t="s">
        <v>199</v>
      </c>
      <c r="AU167" s="197" t="s">
        <v>87</v>
      </c>
      <c r="AY167" s="15" t="s">
        <v>164</v>
      </c>
      <c r="BE167" s="198">
        <f>IF(N167="základná",J167,0)</f>
        <v>0</v>
      </c>
      <c r="BF167" s="198">
        <f>IF(N167="znížená",J167,0)</f>
        <v>0</v>
      </c>
      <c r="BG167" s="198">
        <f>IF(N167="zákl. prenesená",J167,0)</f>
        <v>0</v>
      </c>
      <c r="BH167" s="198">
        <f>IF(N167="zníž. prenesená",J167,0)</f>
        <v>0</v>
      </c>
      <c r="BI167" s="198">
        <f>IF(N167="nulová",J167,0)</f>
        <v>0</v>
      </c>
      <c r="BJ167" s="15" t="s">
        <v>87</v>
      </c>
      <c r="BK167" s="198">
        <f>ROUND(I167*H167,2)</f>
        <v>0</v>
      </c>
      <c r="BL167" s="15" t="s">
        <v>425</v>
      </c>
      <c r="BM167" s="197" t="s">
        <v>2117</v>
      </c>
    </row>
    <row r="168" s="2" customFormat="1" ht="24.15" customHeight="1">
      <c r="A168" s="34"/>
      <c r="B168" s="184"/>
      <c r="C168" s="185" t="s">
        <v>338</v>
      </c>
      <c r="D168" s="185" t="s">
        <v>166</v>
      </c>
      <c r="E168" s="186" t="s">
        <v>2118</v>
      </c>
      <c r="F168" s="187" t="s">
        <v>2119</v>
      </c>
      <c r="G168" s="188" t="s">
        <v>298</v>
      </c>
      <c r="H168" s="189">
        <v>70</v>
      </c>
      <c r="I168" s="190"/>
      <c r="J168" s="191">
        <f>ROUND(I168*H168,2)</f>
        <v>0</v>
      </c>
      <c r="K168" s="192"/>
      <c r="L168" s="35"/>
      <c r="M168" s="193" t="s">
        <v>1</v>
      </c>
      <c r="N168" s="194" t="s">
        <v>40</v>
      </c>
      <c r="O168" s="78"/>
      <c r="P168" s="195">
        <f>O168*H168</f>
        <v>0</v>
      </c>
      <c r="Q168" s="195">
        <v>0</v>
      </c>
      <c r="R168" s="195">
        <f>Q168*H168</f>
        <v>0</v>
      </c>
      <c r="S168" s="195">
        <v>0</v>
      </c>
      <c r="T168" s="196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7" t="s">
        <v>425</v>
      </c>
      <c r="AT168" s="197" t="s">
        <v>166</v>
      </c>
      <c r="AU168" s="197" t="s">
        <v>87</v>
      </c>
      <c r="AY168" s="15" t="s">
        <v>164</v>
      </c>
      <c r="BE168" s="198">
        <f>IF(N168="základná",J168,0)</f>
        <v>0</v>
      </c>
      <c r="BF168" s="198">
        <f>IF(N168="znížená",J168,0)</f>
        <v>0</v>
      </c>
      <c r="BG168" s="198">
        <f>IF(N168="zákl. prenesená",J168,0)</f>
        <v>0</v>
      </c>
      <c r="BH168" s="198">
        <f>IF(N168="zníž. prenesená",J168,0)</f>
        <v>0</v>
      </c>
      <c r="BI168" s="198">
        <f>IF(N168="nulová",J168,0)</f>
        <v>0</v>
      </c>
      <c r="BJ168" s="15" t="s">
        <v>87</v>
      </c>
      <c r="BK168" s="198">
        <f>ROUND(I168*H168,2)</f>
        <v>0</v>
      </c>
      <c r="BL168" s="15" t="s">
        <v>425</v>
      </c>
      <c r="BM168" s="197" t="s">
        <v>2120</v>
      </c>
    </row>
    <row r="169" s="2" customFormat="1" ht="16.5" customHeight="1">
      <c r="A169" s="34"/>
      <c r="B169" s="184"/>
      <c r="C169" s="199" t="s">
        <v>342</v>
      </c>
      <c r="D169" s="199" t="s">
        <v>199</v>
      </c>
      <c r="E169" s="200" t="s">
        <v>2121</v>
      </c>
      <c r="F169" s="201" t="s">
        <v>2122</v>
      </c>
      <c r="G169" s="202" t="s">
        <v>686</v>
      </c>
      <c r="H169" s="203">
        <v>65.939999999999998</v>
      </c>
      <c r="I169" s="204"/>
      <c r="J169" s="205">
        <f>ROUND(I169*H169,2)</f>
        <v>0</v>
      </c>
      <c r="K169" s="206"/>
      <c r="L169" s="207"/>
      <c r="M169" s="208" t="s">
        <v>1</v>
      </c>
      <c r="N169" s="209" t="s">
        <v>40</v>
      </c>
      <c r="O169" s="78"/>
      <c r="P169" s="195">
        <f>O169*H169</f>
        <v>0</v>
      </c>
      <c r="Q169" s="195">
        <v>0</v>
      </c>
      <c r="R169" s="195">
        <f>Q169*H169</f>
        <v>0</v>
      </c>
      <c r="S169" s="195">
        <v>0</v>
      </c>
      <c r="T169" s="196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7" t="s">
        <v>1291</v>
      </c>
      <c r="AT169" s="197" t="s">
        <v>199</v>
      </c>
      <c r="AU169" s="197" t="s">
        <v>87</v>
      </c>
      <c r="AY169" s="15" t="s">
        <v>164</v>
      </c>
      <c r="BE169" s="198">
        <f>IF(N169="základná",J169,0)</f>
        <v>0</v>
      </c>
      <c r="BF169" s="198">
        <f>IF(N169="znížená",J169,0)</f>
        <v>0</v>
      </c>
      <c r="BG169" s="198">
        <f>IF(N169="zákl. prenesená",J169,0)</f>
        <v>0</v>
      </c>
      <c r="BH169" s="198">
        <f>IF(N169="zníž. prenesená",J169,0)</f>
        <v>0</v>
      </c>
      <c r="BI169" s="198">
        <f>IF(N169="nulová",J169,0)</f>
        <v>0</v>
      </c>
      <c r="BJ169" s="15" t="s">
        <v>87</v>
      </c>
      <c r="BK169" s="198">
        <f>ROUND(I169*H169,2)</f>
        <v>0</v>
      </c>
      <c r="BL169" s="15" t="s">
        <v>425</v>
      </c>
      <c r="BM169" s="197" t="s">
        <v>2123</v>
      </c>
    </row>
    <row r="170" s="2" customFormat="1" ht="24.15" customHeight="1">
      <c r="A170" s="34"/>
      <c r="B170" s="184"/>
      <c r="C170" s="185" t="s">
        <v>348</v>
      </c>
      <c r="D170" s="185" t="s">
        <v>166</v>
      </c>
      <c r="E170" s="186" t="s">
        <v>2124</v>
      </c>
      <c r="F170" s="187" t="s">
        <v>2125</v>
      </c>
      <c r="G170" s="188" t="s">
        <v>298</v>
      </c>
      <c r="H170" s="189">
        <v>20</v>
      </c>
      <c r="I170" s="190"/>
      <c r="J170" s="191">
        <f>ROUND(I170*H170,2)</f>
        <v>0</v>
      </c>
      <c r="K170" s="192"/>
      <c r="L170" s="35"/>
      <c r="M170" s="193" t="s">
        <v>1</v>
      </c>
      <c r="N170" s="194" t="s">
        <v>40</v>
      </c>
      <c r="O170" s="78"/>
      <c r="P170" s="195">
        <f>O170*H170</f>
        <v>0</v>
      </c>
      <c r="Q170" s="195">
        <v>0</v>
      </c>
      <c r="R170" s="195">
        <f>Q170*H170</f>
        <v>0</v>
      </c>
      <c r="S170" s="195">
        <v>0</v>
      </c>
      <c r="T170" s="196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7" t="s">
        <v>425</v>
      </c>
      <c r="AT170" s="197" t="s">
        <v>166</v>
      </c>
      <c r="AU170" s="197" t="s">
        <v>87</v>
      </c>
      <c r="AY170" s="15" t="s">
        <v>164</v>
      </c>
      <c r="BE170" s="198">
        <f>IF(N170="základná",J170,0)</f>
        <v>0</v>
      </c>
      <c r="BF170" s="198">
        <f>IF(N170="znížená",J170,0)</f>
        <v>0</v>
      </c>
      <c r="BG170" s="198">
        <f>IF(N170="zákl. prenesená",J170,0)</f>
        <v>0</v>
      </c>
      <c r="BH170" s="198">
        <f>IF(N170="zníž. prenesená",J170,0)</f>
        <v>0</v>
      </c>
      <c r="BI170" s="198">
        <f>IF(N170="nulová",J170,0)</f>
        <v>0</v>
      </c>
      <c r="BJ170" s="15" t="s">
        <v>87</v>
      </c>
      <c r="BK170" s="198">
        <f>ROUND(I170*H170,2)</f>
        <v>0</v>
      </c>
      <c r="BL170" s="15" t="s">
        <v>425</v>
      </c>
      <c r="BM170" s="197" t="s">
        <v>2126</v>
      </c>
    </row>
    <row r="171" s="2" customFormat="1" ht="16.5" customHeight="1">
      <c r="A171" s="34"/>
      <c r="B171" s="184"/>
      <c r="C171" s="199" t="s">
        <v>356</v>
      </c>
      <c r="D171" s="199" t="s">
        <v>199</v>
      </c>
      <c r="E171" s="200" t="s">
        <v>2127</v>
      </c>
      <c r="F171" s="201" t="s">
        <v>2128</v>
      </c>
      <c r="G171" s="202" t="s">
        <v>686</v>
      </c>
      <c r="H171" s="203">
        <v>12.5</v>
      </c>
      <c r="I171" s="204"/>
      <c r="J171" s="205">
        <f>ROUND(I171*H171,2)</f>
        <v>0</v>
      </c>
      <c r="K171" s="206"/>
      <c r="L171" s="207"/>
      <c r="M171" s="208" t="s">
        <v>1</v>
      </c>
      <c r="N171" s="209" t="s">
        <v>40</v>
      </c>
      <c r="O171" s="78"/>
      <c r="P171" s="195">
        <f>O171*H171</f>
        <v>0</v>
      </c>
      <c r="Q171" s="195">
        <v>0</v>
      </c>
      <c r="R171" s="195">
        <f>Q171*H171</f>
        <v>0</v>
      </c>
      <c r="S171" s="195">
        <v>0</v>
      </c>
      <c r="T171" s="196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7" t="s">
        <v>1291</v>
      </c>
      <c r="AT171" s="197" t="s">
        <v>199</v>
      </c>
      <c r="AU171" s="197" t="s">
        <v>87</v>
      </c>
      <c r="AY171" s="15" t="s">
        <v>164</v>
      </c>
      <c r="BE171" s="198">
        <f>IF(N171="základná",J171,0)</f>
        <v>0</v>
      </c>
      <c r="BF171" s="198">
        <f>IF(N171="znížená",J171,0)</f>
        <v>0</v>
      </c>
      <c r="BG171" s="198">
        <f>IF(N171="zákl. prenesená",J171,0)</f>
        <v>0</v>
      </c>
      <c r="BH171" s="198">
        <f>IF(N171="zníž. prenesená",J171,0)</f>
        <v>0</v>
      </c>
      <c r="BI171" s="198">
        <f>IF(N171="nulová",J171,0)</f>
        <v>0</v>
      </c>
      <c r="BJ171" s="15" t="s">
        <v>87</v>
      </c>
      <c r="BK171" s="198">
        <f>ROUND(I171*H171,2)</f>
        <v>0</v>
      </c>
      <c r="BL171" s="15" t="s">
        <v>425</v>
      </c>
      <c r="BM171" s="197" t="s">
        <v>2129</v>
      </c>
    </row>
    <row r="172" s="2" customFormat="1" ht="21.75" customHeight="1">
      <c r="A172" s="34"/>
      <c r="B172" s="184"/>
      <c r="C172" s="185" t="s">
        <v>361</v>
      </c>
      <c r="D172" s="185" t="s">
        <v>166</v>
      </c>
      <c r="E172" s="186" t="s">
        <v>2130</v>
      </c>
      <c r="F172" s="187" t="s">
        <v>2131</v>
      </c>
      <c r="G172" s="188" t="s">
        <v>307</v>
      </c>
      <c r="H172" s="189">
        <v>1</v>
      </c>
      <c r="I172" s="190"/>
      <c r="J172" s="191">
        <f>ROUND(I172*H172,2)</f>
        <v>0</v>
      </c>
      <c r="K172" s="192"/>
      <c r="L172" s="35"/>
      <c r="M172" s="193" t="s">
        <v>1</v>
      </c>
      <c r="N172" s="194" t="s">
        <v>40</v>
      </c>
      <c r="O172" s="78"/>
      <c r="P172" s="195">
        <f>O172*H172</f>
        <v>0</v>
      </c>
      <c r="Q172" s="195">
        <v>0</v>
      </c>
      <c r="R172" s="195">
        <f>Q172*H172</f>
        <v>0</v>
      </c>
      <c r="S172" s="195">
        <v>0</v>
      </c>
      <c r="T172" s="196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7" t="s">
        <v>425</v>
      </c>
      <c r="AT172" s="197" t="s">
        <v>166</v>
      </c>
      <c r="AU172" s="197" t="s">
        <v>87</v>
      </c>
      <c r="AY172" s="15" t="s">
        <v>164</v>
      </c>
      <c r="BE172" s="198">
        <f>IF(N172="základná",J172,0)</f>
        <v>0</v>
      </c>
      <c r="BF172" s="198">
        <f>IF(N172="znížená",J172,0)</f>
        <v>0</v>
      </c>
      <c r="BG172" s="198">
        <f>IF(N172="zákl. prenesená",J172,0)</f>
        <v>0</v>
      </c>
      <c r="BH172" s="198">
        <f>IF(N172="zníž. prenesená",J172,0)</f>
        <v>0</v>
      </c>
      <c r="BI172" s="198">
        <f>IF(N172="nulová",J172,0)</f>
        <v>0</v>
      </c>
      <c r="BJ172" s="15" t="s">
        <v>87</v>
      </c>
      <c r="BK172" s="198">
        <f>ROUND(I172*H172,2)</f>
        <v>0</v>
      </c>
      <c r="BL172" s="15" t="s">
        <v>425</v>
      </c>
      <c r="BM172" s="197" t="s">
        <v>2132</v>
      </c>
    </row>
    <row r="173" s="2" customFormat="1" ht="24.15" customHeight="1">
      <c r="A173" s="34"/>
      <c r="B173" s="184"/>
      <c r="C173" s="199" t="s">
        <v>365</v>
      </c>
      <c r="D173" s="199" t="s">
        <v>199</v>
      </c>
      <c r="E173" s="200" t="s">
        <v>2133</v>
      </c>
      <c r="F173" s="201" t="s">
        <v>2134</v>
      </c>
      <c r="G173" s="202" t="s">
        <v>307</v>
      </c>
      <c r="H173" s="203">
        <v>1</v>
      </c>
      <c r="I173" s="204"/>
      <c r="J173" s="205">
        <f>ROUND(I173*H173,2)</f>
        <v>0</v>
      </c>
      <c r="K173" s="206"/>
      <c r="L173" s="207"/>
      <c r="M173" s="208" t="s">
        <v>1</v>
      </c>
      <c r="N173" s="209" t="s">
        <v>40</v>
      </c>
      <c r="O173" s="78"/>
      <c r="P173" s="195">
        <f>O173*H173</f>
        <v>0</v>
      </c>
      <c r="Q173" s="195">
        <v>0</v>
      </c>
      <c r="R173" s="195">
        <f>Q173*H173</f>
        <v>0</v>
      </c>
      <c r="S173" s="195">
        <v>0</v>
      </c>
      <c r="T173" s="196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7" t="s">
        <v>1291</v>
      </c>
      <c r="AT173" s="197" t="s">
        <v>199</v>
      </c>
      <c r="AU173" s="197" t="s">
        <v>87</v>
      </c>
      <c r="AY173" s="15" t="s">
        <v>164</v>
      </c>
      <c r="BE173" s="198">
        <f>IF(N173="základná",J173,0)</f>
        <v>0</v>
      </c>
      <c r="BF173" s="198">
        <f>IF(N173="znížená",J173,0)</f>
        <v>0</v>
      </c>
      <c r="BG173" s="198">
        <f>IF(N173="zákl. prenesená",J173,0)</f>
        <v>0</v>
      </c>
      <c r="BH173" s="198">
        <f>IF(N173="zníž. prenesená",J173,0)</f>
        <v>0</v>
      </c>
      <c r="BI173" s="198">
        <f>IF(N173="nulová",J173,0)</f>
        <v>0</v>
      </c>
      <c r="BJ173" s="15" t="s">
        <v>87</v>
      </c>
      <c r="BK173" s="198">
        <f>ROUND(I173*H173,2)</f>
        <v>0</v>
      </c>
      <c r="BL173" s="15" t="s">
        <v>425</v>
      </c>
      <c r="BM173" s="197" t="s">
        <v>2135</v>
      </c>
    </row>
    <row r="174" s="2" customFormat="1" ht="16.5" customHeight="1">
      <c r="A174" s="34"/>
      <c r="B174" s="184"/>
      <c r="C174" s="199" t="s">
        <v>369</v>
      </c>
      <c r="D174" s="199" t="s">
        <v>199</v>
      </c>
      <c r="E174" s="200" t="s">
        <v>2136</v>
      </c>
      <c r="F174" s="201" t="s">
        <v>2137</v>
      </c>
      <c r="G174" s="202" t="s">
        <v>307</v>
      </c>
      <c r="H174" s="203">
        <v>1</v>
      </c>
      <c r="I174" s="204"/>
      <c r="J174" s="205">
        <f>ROUND(I174*H174,2)</f>
        <v>0</v>
      </c>
      <c r="K174" s="206"/>
      <c r="L174" s="207"/>
      <c r="M174" s="208" t="s">
        <v>1</v>
      </c>
      <c r="N174" s="209" t="s">
        <v>40</v>
      </c>
      <c r="O174" s="78"/>
      <c r="P174" s="195">
        <f>O174*H174</f>
        <v>0</v>
      </c>
      <c r="Q174" s="195">
        <v>0</v>
      </c>
      <c r="R174" s="195">
        <f>Q174*H174</f>
        <v>0</v>
      </c>
      <c r="S174" s="195">
        <v>0</v>
      </c>
      <c r="T174" s="196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7" t="s">
        <v>1291</v>
      </c>
      <c r="AT174" s="197" t="s">
        <v>199</v>
      </c>
      <c r="AU174" s="197" t="s">
        <v>87</v>
      </c>
      <c r="AY174" s="15" t="s">
        <v>164</v>
      </c>
      <c r="BE174" s="198">
        <f>IF(N174="základná",J174,0)</f>
        <v>0</v>
      </c>
      <c r="BF174" s="198">
        <f>IF(N174="znížená",J174,0)</f>
        <v>0</v>
      </c>
      <c r="BG174" s="198">
        <f>IF(N174="zákl. prenesená",J174,0)</f>
        <v>0</v>
      </c>
      <c r="BH174" s="198">
        <f>IF(N174="zníž. prenesená",J174,0)</f>
        <v>0</v>
      </c>
      <c r="BI174" s="198">
        <f>IF(N174="nulová",J174,0)</f>
        <v>0</v>
      </c>
      <c r="BJ174" s="15" t="s">
        <v>87</v>
      </c>
      <c r="BK174" s="198">
        <f>ROUND(I174*H174,2)</f>
        <v>0</v>
      </c>
      <c r="BL174" s="15" t="s">
        <v>425</v>
      </c>
      <c r="BM174" s="197" t="s">
        <v>2138</v>
      </c>
    </row>
    <row r="175" s="2" customFormat="1" ht="16.5" customHeight="1">
      <c r="A175" s="34"/>
      <c r="B175" s="184"/>
      <c r="C175" s="185" t="s">
        <v>373</v>
      </c>
      <c r="D175" s="185" t="s">
        <v>166</v>
      </c>
      <c r="E175" s="186" t="s">
        <v>2139</v>
      </c>
      <c r="F175" s="187" t="s">
        <v>2140</v>
      </c>
      <c r="G175" s="188" t="s">
        <v>307</v>
      </c>
      <c r="H175" s="189">
        <v>2</v>
      </c>
      <c r="I175" s="190"/>
      <c r="J175" s="191">
        <f>ROUND(I175*H175,2)</f>
        <v>0</v>
      </c>
      <c r="K175" s="192"/>
      <c r="L175" s="35"/>
      <c r="M175" s="193" t="s">
        <v>1</v>
      </c>
      <c r="N175" s="194" t="s">
        <v>40</v>
      </c>
      <c r="O175" s="78"/>
      <c r="P175" s="195">
        <f>O175*H175</f>
        <v>0</v>
      </c>
      <c r="Q175" s="195">
        <v>0</v>
      </c>
      <c r="R175" s="195">
        <f>Q175*H175</f>
        <v>0</v>
      </c>
      <c r="S175" s="195">
        <v>0</v>
      </c>
      <c r="T175" s="196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7" t="s">
        <v>425</v>
      </c>
      <c r="AT175" s="197" t="s">
        <v>166</v>
      </c>
      <c r="AU175" s="197" t="s">
        <v>87</v>
      </c>
      <c r="AY175" s="15" t="s">
        <v>164</v>
      </c>
      <c r="BE175" s="198">
        <f>IF(N175="základná",J175,0)</f>
        <v>0</v>
      </c>
      <c r="BF175" s="198">
        <f>IF(N175="znížená",J175,0)</f>
        <v>0</v>
      </c>
      <c r="BG175" s="198">
        <f>IF(N175="zákl. prenesená",J175,0)</f>
        <v>0</v>
      </c>
      <c r="BH175" s="198">
        <f>IF(N175="zníž. prenesená",J175,0)</f>
        <v>0</v>
      </c>
      <c r="BI175" s="198">
        <f>IF(N175="nulová",J175,0)</f>
        <v>0</v>
      </c>
      <c r="BJ175" s="15" t="s">
        <v>87</v>
      </c>
      <c r="BK175" s="198">
        <f>ROUND(I175*H175,2)</f>
        <v>0</v>
      </c>
      <c r="BL175" s="15" t="s">
        <v>425</v>
      </c>
      <c r="BM175" s="197" t="s">
        <v>2141</v>
      </c>
    </row>
    <row r="176" s="2" customFormat="1" ht="16.5" customHeight="1">
      <c r="A176" s="34"/>
      <c r="B176" s="184"/>
      <c r="C176" s="199" t="s">
        <v>375</v>
      </c>
      <c r="D176" s="199" t="s">
        <v>199</v>
      </c>
      <c r="E176" s="200" t="s">
        <v>2142</v>
      </c>
      <c r="F176" s="201" t="s">
        <v>2143</v>
      </c>
      <c r="G176" s="202" t="s">
        <v>307</v>
      </c>
      <c r="H176" s="203">
        <v>2</v>
      </c>
      <c r="I176" s="204"/>
      <c r="J176" s="205">
        <f>ROUND(I176*H176,2)</f>
        <v>0</v>
      </c>
      <c r="K176" s="206"/>
      <c r="L176" s="207"/>
      <c r="M176" s="208" t="s">
        <v>1</v>
      </c>
      <c r="N176" s="209" t="s">
        <v>40</v>
      </c>
      <c r="O176" s="78"/>
      <c r="P176" s="195">
        <f>O176*H176</f>
        <v>0</v>
      </c>
      <c r="Q176" s="195">
        <v>0</v>
      </c>
      <c r="R176" s="195">
        <f>Q176*H176</f>
        <v>0</v>
      </c>
      <c r="S176" s="195">
        <v>0</v>
      </c>
      <c r="T176" s="196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7" t="s">
        <v>1291</v>
      </c>
      <c r="AT176" s="197" t="s">
        <v>199</v>
      </c>
      <c r="AU176" s="197" t="s">
        <v>87</v>
      </c>
      <c r="AY176" s="15" t="s">
        <v>164</v>
      </c>
      <c r="BE176" s="198">
        <f>IF(N176="základná",J176,0)</f>
        <v>0</v>
      </c>
      <c r="BF176" s="198">
        <f>IF(N176="znížená",J176,0)</f>
        <v>0</v>
      </c>
      <c r="BG176" s="198">
        <f>IF(N176="zákl. prenesená",J176,0)</f>
        <v>0</v>
      </c>
      <c r="BH176" s="198">
        <f>IF(N176="zníž. prenesená",J176,0)</f>
        <v>0</v>
      </c>
      <c r="BI176" s="198">
        <f>IF(N176="nulová",J176,0)</f>
        <v>0</v>
      </c>
      <c r="BJ176" s="15" t="s">
        <v>87</v>
      </c>
      <c r="BK176" s="198">
        <f>ROUND(I176*H176,2)</f>
        <v>0</v>
      </c>
      <c r="BL176" s="15" t="s">
        <v>425</v>
      </c>
      <c r="BM176" s="197" t="s">
        <v>2144</v>
      </c>
    </row>
    <row r="177" s="2" customFormat="1" ht="24.15" customHeight="1">
      <c r="A177" s="34"/>
      <c r="B177" s="184"/>
      <c r="C177" s="199" t="s">
        <v>377</v>
      </c>
      <c r="D177" s="199" t="s">
        <v>199</v>
      </c>
      <c r="E177" s="200" t="s">
        <v>2145</v>
      </c>
      <c r="F177" s="201" t="s">
        <v>2146</v>
      </c>
      <c r="G177" s="202" t="s">
        <v>307</v>
      </c>
      <c r="H177" s="203">
        <v>2</v>
      </c>
      <c r="I177" s="204"/>
      <c r="J177" s="205">
        <f>ROUND(I177*H177,2)</f>
        <v>0</v>
      </c>
      <c r="K177" s="206"/>
      <c r="L177" s="207"/>
      <c r="M177" s="208" t="s">
        <v>1</v>
      </c>
      <c r="N177" s="209" t="s">
        <v>40</v>
      </c>
      <c r="O177" s="78"/>
      <c r="P177" s="195">
        <f>O177*H177</f>
        <v>0</v>
      </c>
      <c r="Q177" s="195">
        <v>0</v>
      </c>
      <c r="R177" s="195">
        <f>Q177*H177</f>
        <v>0</v>
      </c>
      <c r="S177" s="195">
        <v>0</v>
      </c>
      <c r="T177" s="196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7" t="s">
        <v>1291</v>
      </c>
      <c r="AT177" s="197" t="s">
        <v>199</v>
      </c>
      <c r="AU177" s="197" t="s">
        <v>87</v>
      </c>
      <c r="AY177" s="15" t="s">
        <v>164</v>
      </c>
      <c r="BE177" s="198">
        <f>IF(N177="základná",J177,0)</f>
        <v>0</v>
      </c>
      <c r="BF177" s="198">
        <f>IF(N177="znížená",J177,0)</f>
        <v>0</v>
      </c>
      <c r="BG177" s="198">
        <f>IF(N177="zákl. prenesená",J177,0)</f>
        <v>0</v>
      </c>
      <c r="BH177" s="198">
        <f>IF(N177="zníž. prenesená",J177,0)</f>
        <v>0</v>
      </c>
      <c r="BI177" s="198">
        <f>IF(N177="nulová",J177,0)</f>
        <v>0</v>
      </c>
      <c r="BJ177" s="15" t="s">
        <v>87</v>
      </c>
      <c r="BK177" s="198">
        <f>ROUND(I177*H177,2)</f>
        <v>0</v>
      </c>
      <c r="BL177" s="15" t="s">
        <v>425</v>
      </c>
      <c r="BM177" s="197" t="s">
        <v>2147</v>
      </c>
    </row>
    <row r="178" s="2" customFormat="1" ht="16.5" customHeight="1">
      <c r="A178" s="34"/>
      <c r="B178" s="184"/>
      <c r="C178" s="185" t="s">
        <v>381</v>
      </c>
      <c r="D178" s="185" t="s">
        <v>166</v>
      </c>
      <c r="E178" s="186" t="s">
        <v>2148</v>
      </c>
      <c r="F178" s="187" t="s">
        <v>2149</v>
      </c>
      <c r="G178" s="188" t="s">
        <v>307</v>
      </c>
      <c r="H178" s="189">
        <v>6</v>
      </c>
      <c r="I178" s="190"/>
      <c r="J178" s="191">
        <f>ROUND(I178*H178,2)</f>
        <v>0</v>
      </c>
      <c r="K178" s="192"/>
      <c r="L178" s="35"/>
      <c r="M178" s="193" t="s">
        <v>1</v>
      </c>
      <c r="N178" s="194" t="s">
        <v>40</v>
      </c>
      <c r="O178" s="78"/>
      <c r="P178" s="195">
        <f>O178*H178</f>
        <v>0</v>
      </c>
      <c r="Q178" s="195">
        <v>0</v>
      </c>
      <c r="R178" s="195">
        <f>Q178*H178</f>
        <v>0</v>
      </c>
      <c r="S178" s="195">
        <v>0</v>
      </c>
      <c r="T178" s="196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7" t="s">
        <v>425</v>
      </c>
      <c r="AT178" s="197" t="s">
        <v>166</v>
      </c>
      <c r="AU178" s="197" t="s">
        <v>87</v>
      </c>
      <c r="AY178" s="15" t="s">
        <v>164</v>
      </c>
      <c r="BE178" s="198">
        <f>IF(N178="základná",J178,0)</f>
        <v>0</v>
      </c>
      <c r="BF178" s="198">
        <f>IF(N178="znížená",J178,0)</f>
        <v>0</v>
      </c>
      <c r="BG178" s="198">
        <f>IF(N178="zákl. prenesená",J178,0)</f>
        <v>0</v>
      </c>
      <c r="BH178" s="198">
        <f>IF(N178="zníž. prenesená",J178,0)</f>
        <v>0</v>
      </c>
      <c r="BI178" s="198">
        <f>IF(N178="nulová",J178,0)</f>
        <v>0</v>
      </c>
      <c r="BJ178" s="15" t="s">
        <v>87</v>
      </c>
      <c r="BK178" s="198">
        <f>ROUND(I178*H178,2)</f>
        <v>0</v>
      </c>
      <c r="BL178" s="15" t="s">
        <v>425</v>
      </c>
      <c r="BM178" s="197" t="s">
        <v>2150</v>
      </c>
    </row>
    <row r="179" s="2" customFormat="1" ht="16.5" customHeight="1">
      <c r="A179" s="34"/>
      <c r="B179" s="184"/>
      <c r="C179" s="199" t="s">
        <v>385</v>
      </c>
      <c r="D179" s="199" t="s">
        <v>199</v>
      </c>
      <c r="E179" s="200" t="s">
        <v>2151</v>
      </c>
      <c r="F179" s="201" t="s">
        <v>2152</v>
      </c>
      <c r="G179" s="202" t="s">
        <v>307</v>
      </c>
      <c r="H179" s="203">
        <v>6</v>
      </c>
      <c r="I179" s="204"/>
      <c r="J179" s="205">
        <f>ROUND(I179*H179,2)</f>
        <v>0</v>
      </c>
      <c r="K179" s="206"/>
      <c r="L179" s="207"/>
      <c r="M179" s="208" t="s">
        <v>1</v>
      </c>
      <c r="N179" s="209" t="s">
        <v>40</v>
      </c>
      <c r="O179" s="78"/>
      <c r="P179" s="195">
        <f>O179*H179</f>
        <v>0</v>
      </c>
      <c r="Q179" s="195">
        <v>0</v>
      </c>
      <c r="R179" s="195">
        <f>Q179*H179</f>
        <v>0</v>
      </c>
      <c r="S179" s="195">
        <v>0</v>
      </c>
      <c r="T179" s="196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7" t="s">
        <v>1291</v>
      </c>
      <c r="AT179" s="197" t="s">
        <v>199</v>
      </c>
      <c r="AU179" s="197" t="s">
        <v>87</v>
      </c>
      <c r="AY179" s="15" t="s">
        <v>164</v>
      </c>
      <c r="BE179" s="198">
        <f>IF(N179="základná",J179,0)</f>
        <v>0</v>
      </c>
      <c r="BF179" s="198">
        <f>IF(N179="znížená",J179,0)</f>
        <v>0</v>
      </c>
      <c r="BG179" s="198">
        <f>IF(N179="zákl. prenesená",J179,0)</f>
        <v>0</v>
      </c>
      <c r="BH179" s="198">
        <f>IF(N179="zníž. prenesená",J179,0)</f>
        <v>0</v>
      </c>
      <c r="BI179" s="198">
        <f>IF(N179="nulová",J179,0)</f>
        <v>0</v>
      </c>
      <c r="BJ179" s="15" t="s">
        <v>87</v>
      </c>
      <c r="BK179" s="198">
        <f>ROUND(I179*H179,2)</f>
        <v>0</v>
      </c>
      <c r="BL179" s="15" t="s">
        <v>425</v>
      </c>
      <c r="BM179" s="197" t="s">
        <v>2153</v>
      </c>
    </row>
    <row r="180" s="2" customFormat="1" ht="16.5" customHeight="1">
      <c r="A180" s="34"/>
      <c r="B180" s="184"/>
      <c r="C180" s="199" t="s">
        <v>389</v>
      </c>
      <c r="D180" s="199" t="s">
        <v>199</v>
      </c>
      <c r="E180" s="200" t="s">
        <v>2154</v>
      </c>
      <c r="F180" s="201" t="s">
        <v>2155</v>
      </c>
      <c r="G180" s="202" t="s">
        <v>307</v>
      </c>
      <c r="H180" s="203">
        <v>1</v>
      </c>
      <c r="I180" s="204"/>
      <c r="J180" s="205">
        <f>ROUND(I180*H180,2)</f>
        <v>0</v>
      </c>
      <c r="K180" s="206"/>
      <c r="L180" s="207"/>
      <c r="M180" s="208" t="s">
        <v>1</v>
      </c>
      <c r="N180" s="209" t="s">
        <v>40</v>
      </c>
      <c r="O180" s="78"/>
      <c r="P180" s="195">
        <f>O180*H180</f>
        <v>0</v>
      </c>
      <c r="Q180" s="195">
        <v>0</v>
      </c>
      <c r="R180" s="195">
        <f>Q180*H180</f>
        <v>0</v>
      </c>
      <c r="S180" s="195">
        <v>0</v>
      </c>
      <c r="T180" s="196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7" t="s">
        <v>1291</v>
      </c>
      <c r="AT180" s="197" t="s">
        <v>199</v>
      </c>
      <c r="AU180" s="197" t="s">
        <v>87</v>
      </c>
      <c r="AY180" s="15" t="s">
        <v>164</v>
      </c>
      <c r="BE180" s="198">
        <f>IF(N180="základná",J180,0)</f>
        <v>0</v>
      </c>
      <c r="BF180" s="198">
        <f>IF(N180="znížená",J180,0)</f>
        <v>0</v>
      </c>
      <c r="BG180" s="198">
        <f>IF(N180="zákl. prenesená",J180,0)</f>
        <v>0</v>
      </c>
      <c r="BH180" s="198">
        <f>IF(N180="zníž. prenesená",J180,0)</f>
        <v>0</v>
      </c>
      <c r="BI180" s="198">
        <f>IF(N180="nulová",J180,0)</f>
        <v>0</v>
      </c>
      <c r="BJ180" s="15" t="s">
        <v>87</v>
      </c>
      <c r="BK180" s="198">
        <f>ROUND(I180*H180,2)</f>
        <v>0</v>
      </c>
      <c r="BL180" s="15" t="s">
        <v>425</v>
      </c>
      <c r="BM180" s="197" t="s">
        <v>2156</v>
      </c>
    </row>
    <row r="181" s="2" customFormat="1" ht="16.5" customHeight="1">
      <c r="A181" s="34"/>
      <c r="B181" s="184"/>
      <c r="C181" s="199" t="s">
        <v>393</v>
      </c>
      <c r="D181" s="199" t="s">
        <v>199</v>
      </c>
      <c r="E181" s="200" t="s">
        <v>2157</v>
      </c>
      <c r="F181" s="201" t="s">
        <v>2158</v>
      </c>
      <c r="G181" s="202" t="s">
        <v>307</v>
      </c>
      <c r="H181" s="203">
        <v>1</v>
      </c>
      <c r="I181" s="204"/>
      <c r="J181" s="205">
        <f>ROUND(I181*H181,2)</f>
        <v>0</v>
      </c>
      <c r="K181" s="206"/>
      <c r="L181" s="207"/>
      <c r="M181" s="208" t="s">
        <v>1</v>
      </c>
      <c r="N181" s="209" t="s">
        <v>40</v>
      </c>
      <c r="O181" s="78"/>
      <c r="P181" s="195">
        <f>O181*H181</f>
        <v>0</v>
      </c>
      <c r="Q181" s="195">
        <v>0</v>
      </c>
      <c r="R181" s="195">
        <f>Q181*H181</f>
        <v>0</v>
      </c>
      <c r="S181" s="195">
        <v>0</v>
      </c>
      <c r="T181" s="196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7" t="s">
        <v>1291</v>
      </c>
      <c r="AT181" s="197" t="s">
        <v>199</v>
      </c>
      <c r="AU181" s="197" t="s">
        <v>87</v>
      </c>
      <c r="AY181" s="15" t="s">
        <v>164</v>
      </c>
      <c r="BE181" s="198">
        <f>IF(N181="základná",J181,0)</f>
        <v>0</v>
      </c>
      <c r="BF181" s="198">
        <f>IF(N181="znížená",J181,0)</f>
        <v>0</v>
      </c>
      <c r="BG181" s="198">
        <f>IF(N181="zákl. prenesená",J181,0)</f>
        <v>0</v>
      </c>
      <c r="BH181" s="198">
        <f>IF(N181="zníž. prenesená",J181,0)</f>
        <v>0</v>
      </c>
      <c r="BI181" s="198">
        <f>IF(N181="nulová",J181,0)</f>
        <v>0</v>
      </c>
      <c r="BJ181" s="15" t="s">
        <v>87</v>
      </c>
      <c r="BK181" s="198">
        <f>ROUND(I181*H181,2)</f>
        <v>0</v>
      </c>
      <c r="BL181" s="15" t="s">
        <v>425</v>
      </c>
      <c r="BM181" s="197" t="s">
        <v>2159</v>
      </c>
    </row>
    <row r="182" s="2" customFormat="1" ht="16.5" customHeight="1">
      <c r="A182" s="34"/>
      <c r="B182" s="184"/>
      <c r="C182" s="199" t="s">
        <v>397</v>
      </c>
      <c r="D182" s="199" t="s">
        <v>199</v>
      </c>
      <c r="E182" s="200" t="s">
        <v>2160</v>
      </c>
      <c r="F182" s="201" t="s">
        <v>2161</v>
      </c>
      <c r="G182" s="202" t="s">
        <v>307</v>
      </c>
      <c r="H182" s="203">
        <v>1</v>
      </c>
      <c r="I182" s="204"/>
      <c r="J182" s="205">
        <f>ROUND(I182*H182,2)</f>
        <v>0</v>
      </c>
      <c r="K182" s="206"/>
      <c r="L182" s="207"/>
      <c r="M182" s="208" t="s">
        <v>1</v>
      </c>
      <c r="N182" s="209" t="s">
        <v>40</v>
      </c>
      <c r="O182" s="78"/>
      <c r="P182" s="195">
        <f>O182*H182</f>
        <v>0</v>
      </c>
      <c r="Q182" s="195">
        <v>0</v>
      </c>
      <c r="R182" s="195">
        <f>Q182*H182</f>
        <v>0</v>
      </c>
      <c r="S182" s="195">
        <v>0</v>
      </c>
      <c r="T182" s="196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7" t="s">
        <v>1291</v>
      </c>
      <c r="AT182" s="197" t="s">
        <v>199</v>
      </c>
      <c r="AU182" s="197" t="s">
        <v>87</v>
      </c>
      <c r="AY182" s="15" t="s">
        <v>164</v>
      </c>
      <c r="BE182" s="198">
        <f>IF(N182="základná",J182,0)</f>
        <v>0</v>
      </c>
      <c r="BF182" s="198">
        <f>IF(N182="znížená",J182,0)</f>
        <v>0</v>
      </c>
      <c r="BG182" s="198">
        <f>IF(N182="zákl. prenesená",J182,0)</f>
        <v>0</v>
      </c>
      <c r="BH182" s="198">
        <f>IF(N182="zníž. prenesená",J182,0)</f>
        <v>0</v>
      </c>
      <c r="BI182" s="198">
        <f>IF(N182="nulová",J182,0)</f>
        <v>0</v>
      </c>
      <c r="BJ182" s="15" t="s">
        <v>87</v>
      </c>
      <c r="BK182" s="198">
        <f>ROUND(I182*H182,2)</f>
        <v>0</v>
      </c>
      <c r="BL182" s="15" t="s">
        <v>425</v>
      </c>
      <c r="BM182" s="197" t="s">
        <v>2162</v>
      </c>
    </row>
    <row r="183" s="2" customFormat="1" ht="16.5" customHeight="1">
      <c r="A183" s="34"/>
      <c r="B183" s="184"/>
      <c r="C183" s="199" t="s">
        <v>401</v>
      </c>
      <c r="D183" s="199" t="s">
        <v>199</v>
      </c>
      <c r="E183" s="200" t="s">
        <v>2163</v>
      </c>
      <c r="F183" s="201" t="s">
        <v>2164</v>
      </c>
      <c r="G183" s="202" t="s">
        <v>307</v>
      </c>
      <c r="H183" s="203">
        <v>1</v>
      </c>
      <c r="I183" s="204"/>
      <c r="J183" s="205">
        <f>ROUND(I183*H183,2)</f>
        <v>0</v>
      </c>
      <c r="K183" s="206"/>
      <c r="L183" s="207"/>
      <c r="M183" s="208" t="s">
        <v>1</v>
      </c>
      <c r="N183" s="209" t="s">
        <v>40</v>
      </c>
      <c r="O183" s="78"/>
      <c r="P183" s="195">
        <f>O183*H183</f>
        <v>0</v>
      </c>
      <c r="Q183" s="195">
        <v>0</v>
      </c>
      <c r="R183" s="195">
        <f>Q183*H183</f>
        <v>0</v>
      </c>
      <c r="S183" s="195">
        <v>0</v>
      </c>
      <c r="T183" s="196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7" t="s">
        <v>1291</v>
      </c>
      <c r="AT183" s="197" t="s">
        <v>199</v>
      </c>
      <c r="AU183" s="197" t="s">
        <v>87</v>
      </c>
      <c r="AY183" s="15" t="s">
        <v>164</v>
      </c>
      <c r="BE183" s="198">
        <f>IF(N183="základná",J183,0)</f>
        <v>0</v>
      </c>
      <c r="BF183" s="198">
        <f>IF(N183="znížená",J183,0)</f>
        <v>0</v>
      </c>
      <c r="BG183" s="198">
        <f>IF(N183="zákl. prenesená",J183,0)</f>
        <v>0</v>
      </c>
      <c r="BH183" s="198">
        <f>IF(N183="zníž. prenesená",J183,0)</f>
        <v>0</v>
      </c>
      <c r="BI183" s="198">
        <f>IF(N183="nulová",J183,0)</f>
        <v>0</v>
      </c>
      <c r="BJ183" s="15" t="s">
        <v>87</v>
      </c>
      <c r="BK183" s="198">
        <f>ROUND(I183*H183,2)</f>
        <v>0</v>
      </c>
      <c r="BL183" s="15" t="s">
        <v>425</v>
      </c>
      <c r="BM183" s="197" t="s">
        <v>2165</v>
      </c>
    </row>
    <row r="184" s="2" customFormat="1" ht="16.5" customHeight="1">
      <c r="A184" s="34"/>
      <c r="B184" s="184"/>
      <c r="C184" s="199" t="s">
        <v>405</v>
      </c>
      <c r="D184" s="199" t="s">
        <v>199</v>
      </c>
      <c r="E184" s="200" t="s">
        <v>2166</v>
      </c>
      <c r="F184" s="201" t="s">
        <v>2167</v>
      </c>
      <c r="G184" s="202" t="s">
        <v>307</v>
      </c>
      <c r="H184" s="203">
        <v>1</v>
      </c>
      <c r="I184" s="204"/>
      <c r="J184" s="205">
        <f>ROUND(I184*H184,2)</f>
        <v>0</v>
      </c>
      <c r="K184" s="206"/>
      <c r="L184" s="207"/>
      <c r="M184" s="208" t="s">
        <v>1</v>
      </c>
      <c r="N184" s="209" t="s">
        <v>40</v>
      </c>
      <c r="O184" s="78"/>
      <c r="P184" s="195">
        <f>O184*H184</f>
        <v>0</v>
      </c>
      <c r="Q184" s="195">
        <v>0</v>
      </c>
      <c r="R184" s="195">
        <f>Q184*H184</f>
        <v>0</v>
      </c>
      <c r="S184" s="195">
        <v>0</v>
      </c>
      <c r="T184" s="196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7" t="s">
        <v>1291</v>
      </c>
      <c r="AT184" s="197" t="s">
        <v>199</v>
      </c>
      <c r="AU184" s="197" t="s">
        <v>87</v>
      </c>
      <c r="AY184" s="15" t="s">
        <v>164</v>
      </c>
      <c r="BE184" s="198">
        <f>IF(N184="základná",J184,0)</f>
        <v>0</v>
      </c>
      <c r="BF184" s="198">
        <f>IF(N184="znížená",J184,0)</f>
        <v>0</v>
      </c>
      <c r="BG184" s="198">
        <f>IF(N184="zákl. prenesená",J184,0)</f>
        <v>0</v>
      </c>
      <c r="BH184" s="198">
        <f>IF(N184="zníž. prenesená",J184,0)</f>
        <v>0</v>
      </c>
      <c r="BI184" s="198">
        <f>IF(N184="nulová",J184,0)</f>
        <v>0</v>
      </c>
      <c r="BJ184" s="15" t="s">
        <v>87</v>
      </c>
      <c r="BK184" s="198">
        <f>ROUND(I184*H184,2)</f>
        <v>0</v>
      </c>
      <c r="BL184" s="15" t="s">
        <v>425</v>
      </c>
      <c r="BM184" s="197" t="s">
        <v>2168</v>
      </c>
    </row>
    <row r="185" s="2" customFormat="1" ht="16.5" customHeight="1">
      <c r="A185" s="34"/>
      <c r="B185" s="184"/>
      <c r="C185" s="199" t="s">
        <v>409</v>
      </c>
      <c r="D185" s="199" t="s">
        <v>199</v>
      </c>
      <c r="E185" s="200" t="s">
        <v>2169</v>
      </c>
      <c r="F185" s="201" t="s">
        <v>2170</v>
      </c>
      <c r="G185" s="202" t="s">
        <v>307</v>
      </c>
      <c r="H185" s="203">
        <v>1</v>
      </c>
      <c r="I185" s="204"/>
      <c r="J185" s="205">
        <f>ROUND(I185*H185,2)</f>
        <v>0</v>
      </c>
      <c r="K185" s="206"/>
      <c r="L185" s="207"/>
      <c r="M185" s="208" t="s">
        <v>1</v>
      </c>
      <c r="N185" s="209" t="s">
        <v>40</v>
      </c>
      <c r="O185" s="78"/>
      <c r="P185" s="195">
        <f>O185*H185</f>
        <v>0</v>
      </c>
      <c r="Q185" s="195">
        <v>0</v>
      </c>
      <c r="R185" s="195">
        <f>Q185*H185</f>
        <v>0</v>
      </c>
      <c r="S185" s="195">
        <v>0</v>
      </c>
      <c r="T185" s="196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7" t="s">
        <v>1291</v>
      </c>
      <c r="AT185" s="197" t="s">
        <v>199</v>
      </c>
      <c r="AU185" s="197" t="s">
        <v>87</v>
      </c>
      <c r="AY185" s="15" t="s">
        <v>164</v>
      </c>
      <c r="BE185" s="198">
        <f>IF(N185="základná",J185,0)</f>
        <v>0</v>
      </c>
      <c r="BF185" s="198">
        <f>IF(N185="znížená",J185,0)</f>
        <v>0</v>
      </c>
      <c r="BG185" s="198">
        <f>IF(N185="zákl. prenesená",J185,0)</f>
        <v>0</v>
      </c>
      <c r="BH185" s="198">
        <f>IF(N185="zníž. prenesená",J185,0)</f>
        <v>0</v>
      </c>
      <c r="BI185" s="198">
        <f>IF(N185="nulová",J185,0)</f>
        <v>0</v>
      </c>
      <c r="BJ185" s="15" t="s">
        <v>87</v>
      </c>
      <c r="BK185" s="198">
        <f>ROUND(I185*H185,2)</f>
        <v>0</v>
      </c>
      <c r="BL185" s="15" t="s">
        <v>425</v>
      </c>
      <c r="BM185" s="197" t="s">
        <v>2171</v>
      </c>
    </row>
    <row r="186" s="2" customFormat="1" ht="21.75" customHeight="1">
      <c r="A186" s="34"/>
      <c r="B186" s="184"/>
      <c r="C186" s="185" t="s">
        <v>413</v>
      </c>
      <c r="D186" s="185" t="s">
        <v>166</v>
      </c>
      <c r="E186" s="186" t="s">
        <v>2172</v>
      </c>
      <c r="F186" s="187" t="s">
        <v>2173</v>
      </c>
      <c r="G186" s="188" t="s">
        <v>307</v>
      </c>
      <c r="H186" s="189">
        <v>86</v>
      </c>
      <c r="I186" s="190"/>
      <c r="J186" s="191">
        <f>ROUND(I186*H186,2)</f>
        <v>0</v>
      </c>
      <c r="K186" s="192"/>
      <c r="L186" s="35"/>
      <c r="M186" s="193" t="s">
        <v>1</v>
      </c>
      <c r="N186" s="194" t="s">
        <v>40</v>
      </c>
      <c r="O186" s="78"/>
      <c r="P186" s="195">
        <f>O186*H186</f>
        <v>0</v>
      </c>
      <c r="Q186" s="195">
        <v>0</v>
      </c>
      <c r="R186" s="195">
        <f>Q186*H186</f>
        <v>0</v>
      </c>
      <c r="S186" s="195">
        <v>0</v>
      </c>
      <c r="T186" s="196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7" t="s">
        <v>425</v>
      </c>
      <c r="AT186" s="197" t="s">
        <v>166</v>
      </c>
      <c r="AU186" s="197" t="s">
        <v>87</v>
      </c>
      <c r="AY186" s="15" t="s">
        <v>164</v>
      </c>
      <c r="BE186" s="198">
        <f>IF(N186="základná",J186,0)</f>
        <v>0</v>
      </c>
      <c r="BF186" s="198">
        <f>IF(N186="znížená",J186,0)</f>
        <v>0</v>
      </c>
      <c r="BG186" s="198">
        <f>IF(N186="zákl. prenesená",J186,0)</f>
        <v>0</v>
      </c>
      <c r="BH186" s="198">
        <f>IF(N186="zníž. prenesená",J186,0)</f>
        <v>0</v>
      </c>
      <c r="BI186" s="198">
        <f>IF(N186="nulová",J186,0)</f>
        <v>0</v>
      </c>
      <c r="BJ186" s="15" t="s">
        <v>87</v>
      </c>
      <c r="BK186" s="198">
        <f>ROUND(I186*H186,2)</f>
        <v>0</v>
      </c>
      <c r="BL186" s="15" t="s">
        <v>425</v>
      </c>
      <c r="BM186" s="197" t="s">
        <v>2174</v>
      </c>
    </row>
    <row r="187" s="2" customFormat="1" ht="24.15" customHeight="1">
      <c r="A187" s="34"/>
      <c r="B187" s="184"/>
      <c r="C187" s="199" t="s">
        <v>417</v>
      </c>
      <c r="D187" s="199" t="s">
        <v>199</v>
      </c>
      <c r="E187" s="200" t="s">
        <v>2175</v>
      </c>
      <c r="F187" s="201" t="s">
        <v>2176</v>
      </c>
      <c r="G187" s="202" t="s">
        <v>307</v>
      </c>
      <c r="H187" s="203">
        <v>86</v>
      </c>
      <c r="I187" s="204"/>
      <c r="J187" s="205">
        <f>ROUND(I187*H187,2)</f>
        <v>0</v>
      </c>
      <c r="K187" s="206"/>
      <c r="L187" s="207"/>
      <c r="M187" s="208" t="s">
        <v>1</v>
      </c>
      <c r="N187" s="209" t="s">
        <v>40</v>
      </c>
      <c r="O187" s="78"/>
      <c r="P187" s="195">
        <f>O187*H187</f>
        <v>0</v>
      </c>
      <c r="Q187" s="195">
        <v>0</v>
      </c>
      <c r="R187" s="195">
        <f>Q187*H187</f>
        <v>0</v>
      </c>
      <c r="S187" s="195">
        <v>0</v>
      </c>
      <c r="T187" s="196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7" t="s">
        <v>1291</v>
      </c>
      <c r="AT187" s="197" t="s">
        <v>199</v>
      </c>
      <c r="AU187" s="197" t="s">
        <v>87</v>
      </c>
      <c r="AY187" s="15" t="s">
        <v>164</v>
      </c>
      <c r="BE187" s="198">
        <f>IF(N187="základná",J187,0)</f>
        <v>0</v>
      </c>
      <c r="BF187" s="198">
        <f>IF(N187="znížená",J187,0)</f>
        <v>0</v>
      </c>
      <c r="BG187" s="198">
        <f>IF(N187="zákl. prenesená",J187,0)</f>
        <v>0</v>
      </c>
      <c r="BH187" s="198">
        <f>IF(N187="zníž. prenesená",J187,0)</f>
        <v>0</v>
      </c>
      <c r="BI187" s="198">
        <f>IF(N187="nulová",J187,0)</f>
        <v>0</v>
      </c>
      <c r="BJ187" s="15" t="s">
        <v>87</v>
      </c>
      <c r="BK187" s="198">
        <f>ROUND(I187*H187,2)</f>
        <v>0</v>
      </c>
      <c r="BL187" s="15" t="s">
        <v>425</v>
      </c>
      <c r="BM187" s="197" t="s">
        <v>2177</v>
      </c>
    </row>
    <row r="188" s="2" customFormat="1" ht="21.75" customHeight="1">
      <c r="A188" s="34"/>
      <c r="B188" s="184"/>
      <c r="C188" s="185" t="s">
        <v>421</v>
      </c>
      <c r="D188" s="185" t="s">
        <v>166</v>
      </c>
      <c r="E188" s="186" t="s">
        <v>2178</v>
      </c>
      <c r="F188" s="187" t="s">
        <v>2179</v>
      </c>
      <c r="G188" s="188" t="s">
        <v>307</v>
      </c>
      <c r="H188" s="189">
        <v>34</v>
      </c>
      <c r="I188" s="190"/>
      <c r="J188" s="191">
        <f>ROUND(I188*H188,2)</f>
        <v>0</v>
      </c>
      <c r="K188" s="192"/>
      <c r="L188" s="35"/>
      <c r="M188" s="193" t="s">
        <v>1</v>
      </c>
      <c r="N188" s="194" t="s">
        <v>40</v>
      </c>
      <c r="O188" s="78"/>
      <c r="P188" s="195">
        <f>O188*H188</f>
        <v>0</v>
      </c>
      <c r="Q188" s="195">
        <v>0</v>
      </c>
      <c r="R188" s="195">
        <f>Q188*H188</f>
        <v>0</v>
      </c>
      <c r="S188" s="195">
        <v>0</v>
      </c>
      <c r="T188" s="196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7" t="s">
        <v>425</v>
      </c>
      <c r="AT188" s="197" t="s">
        <v>166</v>
      </c>
      <c r="AU188" s="197" t="s">
        <v>87</v>
      </c>
      <c r="AY188" s="15" t="s">
        <v>164</v>
      </c>
      <c r="BE188" s="198">
        <f>IF(N188="základná",J188,0)</f>
        <v>0</v>
      </c>
      <c r="BF188" s="198">
        <f>IF(N188="znížená",J188,0)</f>
        <v>0</v>
      </c>
      <c r="BG188" s="198">
        <f>IF(N188="zákl. prenesená",J188,0)</f>
        <v>0</v>
      </c>
      <c r="BH188" s="198">
        <f>IF(N188="zníž. prenesená",J188,0)</f>
        <v>0</v>
      </c>
      <c r="BI188" s="198">
        <f>IF(N188="nulová",J188,0)</f>
        <v>0</v>
      </c>
      <c r="BJ188" s="15" t="s">
        <v>87</v>
      </c>
      <c r="BK188" s="198">
        <f>ROUND(I188*H188,2)</f>
        <v>0</v>
      </c>
      <c r="BL188" s="15" t="s">
        <v>425</v>
      </c>
      <c r="BM188" s="197" t="s">
        <v>2180</v>
      </c>
    </row>
    <row r="189" s="2" customFormat="1" ht="24.15" customHeight="1">
      <c r="A189" s="34"/>
      <c r="B189" s="184"/>
      <c r="C189" s="199" t="s">
        <v>425</v>
      </c>
      <c r="D189" s="199" t="s">
        <v>199</v>
      </c>
      <c r="E189" s="200" t="s">
        <v>2181</v>
      </c>
      <c r="F189" s="201" t="s">
        <v>2182</v>
      </c>
      <c r="G189" s="202" t="s">
        <v>307</v>
      </c>
      <c r="H189" s="203">
        <v>34</v>
      </c>
      <c r="I189" s="204"/>
      <c r="J189" s="205">
        <f>ROUND(I189*H189,2)</f>
        <v>0</v>
      </c>
      <c r="K189" s="206"/>
      <c r="L189" s="207"/>
      <c r="M189" s="208" t="s">
        <v>1</v>
      </c>
      <c r="N189" s="209" t="s">
        <v>40</v>
      </c>
      <c r="O189" s="78"/>
      <c r="P189" s="195">
        <f>O189*H189</f>
        <v>0</v>
      </c>
      <c r="Q189" s="195">
        <v>0</v>
      </c>
      <c r="R189" s="195">
        <f>Q189*H189</f>
        <v>0</v>
      </c>
      <c r="S189" s="195">
        <v>0</v>
      </c>
      <c r="T189" s="196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7" t="s">
        <v>1291</v>
      </c>
      <c r="AT189" s="197" t="s">
        <v>199</v>
      </c>
      <c r="AU189" s="197" t="s">
        <v>87</v>
      </c>
      <c r="AY189" s="15" t="s">
        <v>164</v>
      </c>
      <c r="BE189" s="198">
        <f>IF(N189="základná",J189,0)</f>
        <v>0</v>
      </c>
      <c r="BF189" s="198">
        <f>IF(N189="znížená",J189,0)</f>
        <v>0</v>
      </c>
      <c r="BG189" s="198">
        <f>IF(N189="zákl. prenesená",J189,0)</f>
        <v>0</v>
      </c>
      <c r="BH189" s="198">
        <f>IF(N189="zníž. prenesená",J189,0)</f>
        <v>0</v>
      </c>
      <c r="BI189" s="198">
        <f>IF(N189="nulová",J189,0)</f>
        <v>0</v>
      </c>
      <c r="BJ189" s="15" t="s">
        <v>87</v>
      </c>
      <c r="BK189" s="198">
        <f>ROUND(I189*H189,2)</f>
        <v>0</v>
      </c>
      <c r="BL189" s="15" t="s">
        <v>425</v>
      </c>
      <c r="BM189" s="197" t="s">
        <v>2183</v>
      </c>
    </row>
    <row r="190" s="2" customFormat="1" ht="21.75" customHeight="1">
      <c r="A190" s="34"/>
      <c r="B190" s="184"/>
      <c r="C190" s="185" t="s">
        <v>432</v>
      </c>
      <c r="D190" s="185" t="s">
        <v>166</v>
      </c>
      <c r="E190" s="186" t="s">
        <v>2184</v>
      </c>
      <c r="F190" s="187" t="s">
        <v>2185</v>
      </c>
      <c r="G190" s="188" t="s">
        <v>307</v>
      </c>
      <c r="H190" s="189">
        <v>10</v>
      </c>
      <c r="I190" s="190"/>
      <c r="J190" s="191">
        <f>ROUND(I190*H190,2)</f>
        <v>0</v>
      </c>
      <c r="K190" s="192"/>
      <c r="L190" s="35"/>
      <c r="M190" s="193" t="s">
        <v>1</v>
      </c>
      <c r="N190" s="194" t="s">
        <v>40</v>
      </c>
      <c r="O190" s="78"/>
      <c r="P190" s="195">
        <f>O190*H190</f>
        <v>0</v>
      </c>
      <c r="Q190" s="195">
        <v>0</v>
      </c>
      <c r="R190" s="195">
        <f>Q190*H190</f>
        <v>0</v>
      </c>
      <c r="S190" s="195">
        <v>0</v>
      </c>
      <c r="T190" s="196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7" t="s">
        <v>425</v>
      </c>
      <c r="AT190" s="197" t="s">
        <v>166</v>
      </c>
      <c r="AU190" s="197" t="s">
        <v>87</v>
      </c>
      <c r="AY190" s="15" t="s">
        <v>164</v>
      </c>
      <c r="BE190" s="198">
        <f>IF(N190="základná",J190,0)</f>
        <v>0</v>
      </c>
      <c r="BF190" s="198">
        <f>IF(N190="znížená",J190,0)</f>
        <v>0</v>
      </c>
      <c r="BG190" s="198">
        <f>IF(N190="zákl. prenesená",J190,0)</f>
        <v>0</v>
      </c>
      <c r="BH190" s="198">
        <f>IF(N190="zníž. prenesená",J190,0)</f>
        <v>0</v>
      </c>
      <c r="BI190" s="198">
        <f>IF(N190="nulová",J190,0)</f>
        <v>0</v>
      </c>
      <c r="BJ190" s="15" t="s">
        <v>87</v>
      </c>
      <c r="BK190" s="198">
        <f>ROUND(I190*H190,2)</f>
        <v>0</v>
      </c>
      <c r="BL190" s="15" t="s">
        <v>425</v>
      </c>
      <c r="BM190" s="197" t="s">
        <v>2186</v>
      </c>
    </row>
    <row r="191" s="2" customFormat="1" ht="16.5" customHeight="1">
      <c r="A191" s="34"/>
      <c r="B191" s="184"/>
      <c r="C191" s="199" t="s">
        <v>436</v>
      </c>
      <c r="D191" s="199" t="s">
        <v>199</v>
      </c>
      <c r="E191" s="200" t="s">
        <v>2187</v>
      </c>
      <c r="F191" s="201" t="s">
        <v>2188</v>
      </c>
      <c r="G191" s="202" t="s">
        <v>307</v>
      </c>
      <c r="H191" s="203">
        <v>10</v>
      </c>
      <c r="I191" s="204"/>
      <c r="J191" s="205">
        <f>ROUND(I191*H191,2)</f>
        <v>0</v>
      </c>
      <c r="K191" s="206"/>
      <c r="L191" s="207"/>
      <c r="M191" s="208" t="s">
        <v>1</v>
      </c>
      <c r="N191" s="209" t="s">
        <v>40</v>
      </c>
      <c r="O191" s="78"/>
      <c r="P191" s="195">
        <f>O191*H191</f>
        <v>0</v>
      </c>
      <c r="Q191" s="195">
        <v>0</v>
      </c>
      <c r="R191" s="195">
        <f>Q191*H191</f>
        <v>0</v>
      </c>
      <c r="S191" s="195">
        <v>0</v>
      </c>
      <c r="T191" s="196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7" t="s">
        <v>1291</v>
      </c>
      <c r="AT191" s="197" t="s">
        <v>199</v>
      </c>
      <c r="AU191" s="197" t="s">
        <v>87</v>
      </c>
      <c r="AY191" s="15" t="s">
        <v>164</v>
      </c>
      <c r="BE191" s="198">
        <f>IF(N191="základná",J191,0)</f>
        <v>0</v>
      </c>
      <c r="BF191" s="198">
        <f>IF(N191="znížená",J191,0)</f>
        <v>0</v>
      </c>
      <c r="BG191" s="198">
        <f>IF(N191="zákl. prenesená",J191,0)</f>
        <v>0</v>
      </c>
      <c r="BH191" s="198">
        <f>IF(N191="zníž. prenesená",J191,0)</f>
        <v>0</v>
      </c>
      <c r="BI191" s="198">
        <f>IF(N191="nulová",J191,0)</f>
        <v>0</v>
      </c>
      <c r="BJ191" s="15" t="s">
        <v>87</v>
      </c>
      <c r="BK191" s="198">
        <f>ROUND(I191*H191,2)</f>
        <v>0</v>
      </c>
      <c r="BL191" s="15" t="s">
        <v>425</v>
      </c>
      <c r="BM191" s="197" t="s">
        <v>2189</v>
      </c>
    </row>
    <row r="192" s="2" customFormat="1" ht="16.5" customHeight="1">
      <c r="A192" s="34"/>
      <c r="B192" s="184"/>
      <c r="C192" s="185" t="s">
        <v>440</v>
      </c>
      <c r="D192" s="185" t="s">
        <v>166</v>
      </c>
      <c r="E192" s="186" t="s">
        <v>2190</v>
      </c>
      <c r="F192" s="187" t="s">
        <v>2191</v>
      </c>
      <c r="G192" s="188" t="s">
        <v>307</v>
      </c>
      <c r="H192" s="189">
        <v>48</v>
      </c>
      <c r="I192" s="190"/>
      <c r="J192" s="191">
        <f>ROUND(I192*H192,2)</f>
        <v>0</v>
      </c>
      <c r="K192" s="192"/>
      <c r="L192" s="35"/>
      <c r="M192" s="193" t="s">
        <v>1</v>
      </c>
      <c r="N192" s="194" t="s">
        <v>40</v>
      </c>
      <c r="O192" s="78"/>
      <c r="P192" s="195">
        <f>O192*H192</f>
        <v>0</v>
      </c>
      <c r="Q192" s="195">
        <v>0</v>
      </c>
      <c r="R192" s="195">
        <f>Q192*H192</f>
        <v>0</v>
      </c>
      <c r="S192" s="195">
        <v>0</v>
      </c>
      <c r="T192" s="196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7" t="s">
        <v>425</v>
      </c>
      <c r="AT192" s="197" t="s">
        <v>166</v>
      </c>
      <c r="AU192" s="197" t="s">
        <v>87</v>
      </c>
      <c r="AY192" s="15" t="s">
        <v>164</v>
      </c>
      <c r="BE192" s="198">
        <f>IF(N192="základná",J192,0)</f>
        <v>0</v>
      </c>
      <c r="BF192" s="198">
        <f>IF(N192="znížená",J192,0)</f>
        <v>0</v>
      </c>
      <c r="BG192" s="198">
        <f>IF(N192="zákl. prenesená",J192,0)</f>
        <v>0</v>
      </c>
      <c r="BH192" s="198">
        <f>IF(N192="zníž. prenesená",J192,0)</f>
        <v>0</v>
      </c>
      <c r="BI192" s="198">
        <f>IF(N192="nulová",J192,0)</f>
        <v>0</v>
      </c>
      <c r="BJ192" s="15" t="s">
        <v>87</v>
      </c>
      <c r="BK192" s="198">
        <f>ROUND(I192*H192,2)</f>
        <v>0</v>
      </c>
      <c r="BL192" s="15" t="s">
        <v>425</v>
      </c>
      <c r="BM192" s="197" t="s">
        <v>2192</v>
      </c>
    </row>
    <row r="193" s="2" customFormat="1" ht="24.15" customHeight="1">
      <c r="A193" s="34"/>
      <c r="B193" s="184"/>
      <c r="C193" s="199" t="s">
        <v>444</v>
      </c>
      <c r="D193" s="199" t="s">
        <v>199</v>
      </c>
      <c r="E193" s="200" t="s">
        <v>2193</v>
      </c>
      <c r="F193" s="201" t="s">
        <v>2194</v>
      </c>
      <c r="G193" s="202" t="s">
        <v>307</v>
      </c>
      <c r="H193" s="203">
        <v>48</v>
      </c>
      <c r="I193" s="204"/>
      <c r="J193" s="205">
        <f>ROUND(I193*H193,2)</f>
        <v>0</v>
      </c>
      <c r="K193" s="206"/>
      <c r="L193" s="207"/>
      <c r="M193" s="208" t="s">
        <v>1</v>
      </c>
      <c r="N193" s="209" t="s">
        <v>40</v>
      </c>
      <c r="O193" s="78"/>
      <c r="P193" s="195">
        <f>O193*H193</f>
        <v>0</v>
      </c>
      <c r="Q193" s="195">
        <v>0</v>
      </c>
      <c r="R193" s="195">
        <f>Q193*H193</f>
        <v>0</v>
      </c>
      <c r="S193" s="195">
        <v>0</v>
      </c>
      <c r="T193" s="196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7" t="s">
        <v>1291</v>
      </c>
      <c r="AT193" s="197" t="s">
        <v>199</v>
      </c>
      <c r="AU193" s="197" t="s">
        <v>87</v>
      </c>
      <c r="AY193" s="15" t="s">
        <v>164</v>
      </c>
      <c r="BE193" s="198">
        <f>IF(N193="základná",J193,0)</f>
        <v>0</v>
      </c>
      <c r="BF193" s="198">
        <f>IF(N193="znížená",J193,0)</f>
        <v>0</v>
      </c>
      <c r="BG193" s="198">
        <f>IF(N193="zákl. prenesená",J193,0)</f>
        <v>0</v>
      </c>
      <c r="BH193" s="198">
        <f>IF(N193="zníž. prenesená",J193,0)</f>
        <v>0</v>
      </c>
      <c r="BI193" s="198">
        <f>IF(N193="nulová",J193,0)</f>
        <v>0</v>
      </c>
      <c r="BJ193" s="15" t="s">
        <v>87</v>
      </c>
      <c r="BK193" s="198">
        <f>ROUND(I193*H193,2)</f>
        <v>0</v>
      </c>
      <c r="BL193" s="15" t="s">
        <v>425</v>
      </c>
      <c r="BM193" s="197" t="s">
        <v>2195</v>
      </c>
    </row>
    <row r="194" s="2" customFormat="1" ht="16.5" customHeight="1">
      <c r="A194" s="34"/>
      <c r="B194" s="184"/>
      <c r="C194" s="185" t="s">
        <v>448</v>
      </c>
      <c r="D194" s="185" t="s">
        <v>166</v>
      </c>
      <c r="E194" s="186" t="s">
        <v>2196</v>
      </c>
      <c r="F194" s="187" t="s">
        <v>2197</v>
      </c>
      <c r="G194" s="188" t="s">
        <v>307</v>
      </c>
      <c r="H194" s="189">
        <v>6</v>
      </c>
      <c r="I194" s="190"/>
      <c r="J194" s="191">
        <f>ROUND(I194*H194,2)</f>
        <v>0</v>
      </c>
      <c r="K194" s="192"/>
      <c r="L194" s="35"/>
      <c r="M194" s="193" t="s">
        <v>1</v>
      </c>
      <c r="N194" s="194" t="s">
        <v>40</v>
      </c>
      <c r="O194" s="78"/>
      <c r="P194" s="195">
        <f>O194*H194</f>
        <v>0</v>
      </c>
      <c r="Q194" s="195">
        <v>0</v>
      </c>
      <c r="R194" s="195">
        <f>Q194*H194</f>
        <v>0</v>
      </c>
      <c r="S194" s="195">
        <v>0</v>
      </c>
      <c r="T194" s="196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7" t="s">
        <v>425</v>
      </c>
      <c r="AT194" s="197" t="s">
        <v>166</v>
      </c>
      <c r="AU194" s="197" t="s">
        <v>87</v>
      </c>
      <c r="AY194" s="15" t="s">
        <v>164</v>
      </c>
      <c r="BE194" s="198">
        <f>IF(N194="základná",J194,0)</f>
        <v>0</v>
      </c>
      <c r="BF194" s="198">
        <f>IF(N194="znížená",J194,0)</f>
        <v>0</v>
      </c>
      <c r="BG194" s="198">
        <f>IF(N194="zákl. prenesená",J194,0)</f>
        <v>0</v>
      </c>
      <c r="BH194" s="198">
        <f>IF(N194="zníž. prenesená",J194,0)</f>
        <v>0</v>
      </c>
      <c r="BI194" s="198">
        <f>IF(N194="nulová",J194,0)</f>
        <v>0</v>
      </c>
      <c r="BJ194" s="15" t="s">
        <v>87</v>
      </c>
      <c r="BK194" s="198">
        <f>ROUND(I194*H194,2)</f>
        <v>0</v>
      </c>
      <c r="BL194" s="15" t="s">
        <v>425</v>
      </c>
      <c r="BM194" s="197" t="s">
        <v>2198</v>
      </c>
    </row>
    <row r="195" s="2" customFormat="1" ht="16.5" customHeight="1">
      <c r="A195" s="34"/>
      <c r="B195" s="184"/>
      <c r="C195" s="199" t="s">
        <v>452</v>
      </c>
      <c r="D195" s="199" t="s">
        <v>199</v>
      </c>
      <c r="E195" s="200" t="s">
        <v>2199</v>
      </c>
      <c r="F195" s="201" t="s">
        <v>2200</v>
      </c>
      <c r="G195" s="202" t="s">
        <v>307</v>
      </c>
      <c r="H195" s="203">
        <v>6</v>
      </c>
      <c r="I195" s="204"/>
      <c r="J195" s="205">
        <f>ROUND(I195*H195,2)</f>
        <v>0</v>
      </c>
      <c r="K195" s="206"/>
      <c r="L195" s="207"/>
      <c r="M195" s="208" t="s">
        <v>1</v>
      </c>
      <c r="N195" s="209" t="s">
        <v>40</v>
      </c>
      <c r="O195" s="78"/>
      <c r="P195" s="195">
        <f>O195*H195</f>
        <v>0</v>
      </c>
      <c r="Q195" s="195">
        <v>0</v>
      </c>
      <c r="R195" s="195">
        <f>Q195*H195</f>
        <v>0</v>
      </c>
      <c r="S195" s="195">
        <v>0</v>
      </c>
      <c r="T195" s="196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7" t="s">
        <v>1291</v>
      </c>
      <c r="AT195" s="197" t="s">
        <v>199</v>
      </c>
      <c r="AU195" s="197" t="s">
        <v>87</v>
      </c>
      <c r="AY195" s="15" t="s">
        <v>164</v>
      </c>
      <c r="BE195" s="198">
        <f>IF(N195="základná",J195,0)</f>
        <v>0</v>
      </c>
      <c r="BF195" s="198">
        <f>IF(N195="znížená",J195,0)</f>
        <v>0</v>
      </c>
      <c r="BG195" s="198">
        <f>IF(N195="zákl. prenesená",J195,0)</f>
        <v>0</v>
      </c>
      <c r="BH195" s="198">
        <f>IF(N195="zníž. prenesená",J195,0)</f>
        <v>0</v>
      </c>
      <c r="BI195" s="198">
        <f>IF(N195="nulová",J195,0)</f>
        <v>0</v>
      </c>
      <c r="BJ195" s="15" t="s">
        <v>87</v>
      </c>
      <c r="BK195" s="198">
        <f>ROUND(I195*H195,2)</f>
        <v>0</v>
      </c>
      <c r="BL195" s="15" t="s">
        <v>425</v>
      </c>
      <c r="BM195" s="197" t="s">
        <v>2201</v>
      </c>
    </row>
    <row r="196" s="2" customFormat="1" ht="16.5" customHeight="1">
      <c r="A196" s="34"/>
      <c r="B196" s="184"/>
      <c r="C196" s="185" t="s">
        <v>456</v>
      </c>
      <c r="D196" s="185" t="s">
        <v>166</v>
      </c>
      <c r="E196" s="186" t="s">
        <v>2202</v>
      </c>
      <c r="F196" s="187" t="s">
        <v>2203</v>
      </c>
      <c r="G196" s="188" t="s">
        <v>307</v>
      </c>
      <c r="H196" s="189">
        <v>6</v>
      </c>
      <c r="I196" s="190"/>
      <c r="J196" s="191">
        <f>ROUND(I196*H196,2)</f>
        <v>0</v>
      </c>
      <c r="K196" s="192"/>
      <c r="L196" s="35"/>
      <c r="M196" s="193" t="s">
        <v>1</v>
      </c>
      <c r="N196" s="194" t="s">
        <v>40</v>
      </c>
      <c r="O196" s="78"/>
      <c r="P196" s="195">
        <f>O196*H196</f>
        <v>0</v>
      </c>
      <c r="Q196" s="195">
        <v>0</v>
      </c>
      <c r="R196" s="195">
        <f>Q196*H196</f>
        <v>0</v>
      </c>
      <c r="S196" s="195">
        <v>0</v>
      </c>
      <c r="T196" s="196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7" t="s">
        <v>425</v>
      </c>
      <c r="AT196" s="197" t="s">
        <v>166</v>
      </c>
      <c r="AU196" s="197" t="s">
        <v>87</v>
      </c>
      <c r="AY196" s="15" t="s">
        <v>164</v>
      </c>
      <c r="BE196" s="198">
        <f>IF(N196="základná",J196,0)</f>
        <v>0</v>
      </c>
      <c r="BF196" s="198">
        <f>IF(N196="znížená",J196,0)</f>
        <v>0</v>
      </c>
      <c r="BG196" s="198">
        <f>IF(N196="zákl. prenesená",J196,0)</f>
        <v>0</v>
      </c>
      <c r="BH196" s="198">
        <f>IF(N196="zníž. prenesená",J196,0)</f>
        <v>0</v>
      </c>
      <c r="BI196" s="198">
        <f>IF(N196="nulová",J196,0)</f>
        <v>0</v>
      </c>
      <c r="BJ196" s="15" t="s">
        <v>87</v>
      </c>
      <c r="BK196" s="198">
        <f>ROUND(I196*H196,2)</f>
        <v>0</v>
      </c>
      <c r="BL196" s="15" t="s">
        <v>425</v>
      </c>
      <c r="BM196" s="197" t="s">
        <v>2204</v>
      </c>
    </row>
    <row r="197" s="2" customFormat="1" ht="16.5" customHeight="1">
      <c r="A197" s="34"/>
      <c r="B197" s="184"/>
      <c r="C197" s="199" t="s">
        <v>460</v>
      </c>
      <c r="D197" s="199" t="s">
        <v>199</v>
      </c>
      <c r="E197" s="200" t="s">
        <v>2205</v>
      </c>
      <c r="F197" s="201" t="s">
        <v>2206</v>
      </c>
      <c r="G197" s="202" t="s">
        <v>307</v>
      </c>
      <c r="H197" s="203">
        <v>6</v>
      </c>
      <c r="I197" s="204"/>
      <c r="J197" s="205">
        <f>ROUND(I197*H197,2)</f>
        <v>0</v>
      </c>
      <c r="K197" s="206"/>
      <c r="L197" s="207"/>
      <c r="M197" s="208" t="s">
        <v>1</v>
      </c>
      <c r="N197" s="209" t="s">
        <v>40</v>
      </c>
      <c r="O197" s="78"/>
      <c r="P197" s="195">
        <f>O197*H197</f>
        <v>0</v>
      </c>
      <c r="Q197" s="195">
        <v>0</v>
      </c>
      <c r="R197" s="195">
        <f>Q197*H197</f>
        <v>0</v>
      </c>
      <c r="S197" s="195">
        <v>0</v>
      </c>
      <c r="T197" s="196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7" t="s">
        <v>1291</v>
      </c>
      <c r="AT197" s="197" t="s">
        <v>199</v>
      </c>
      <c r="AU197" s="197" t="s">
        <v>87</v>
      </c>
      <c r="AY197" s="15" t="s">
        <v>164</v>
      </c>
      <c r="BE197" s="198">
        <f>IF(N197="základná",J197,0)</f>
        <v>0</v>
      </c>
      <c r="BF197" s="198">
        <f>IF(N197="znížená",J197,0)</f>
        <v>0</v>
      </c>
      <c r="BG197" s="198">
        <f>IF(N197="zákl. prenesená",J197,0)</f>
        <v>0</v>
      </c>
      <c r="BH197" s="198">
        <f>IF(N197="zníž. prenesená",J197,0)</f>
        <v>0</v>
      </c>
      <c r="BI197" s="198">
        <f>IF(N197="nulová",J197,0)</f>
        <v>0</v>
      </c>
      <c r="BJ197" s="15" t="s">
        <v>87</v>
      </c>
      <c r="BK197" s="198">
        <f>ROUND(I197*H197,2)</f>
        <v>0</v>
      </c>
      <c r="BL197" s="15" t="s">
        <v>425</v>
      </c>
      <c r="BM197" s="197" t="s">
        <v>2207</v>
      </c>
    </row>
    <row r="198" s="2" customFormat="1" ht="24.15" customHeight="1">
      <c r="A198" s="34"/>
      <c r="B198" s="184"/>
      <c r="C198" s="185" t="s">
        <v>464</v>
      </c>
      <c r="D198" s="185" t="s">
        <v>166</v>
      </c>
      <c r="E198" s="186" t="s">
        <v>2208</v>
      </c>
      <c r="F198" s="187" t="s">
        <v>2209</v>
      </c>
      <c r="G198" s="188" t="s">
        <v>307</v>
      </c>
      <c r="H198" s="189">
        <v>6</v>
      </c>
      <c r="I198" s="190"/>
      <c r="J198" s="191">
        <f>ROUND(I198*H198,2)</f>
        <v>0</v>
      </c>
      <c r="K198" s="192"/>
      <c r="L198" s="35"/>
      <c r="M198" s="193" t="s">
        <v>1</v>
      </c>
      <c r="N198" s="194" t="s">
        <v>40</v>
      </c>
      <c r="O198" s="78"/>
      <c r="P198" s="195">
        <f>O198*H198</f>
        <v>0</v>
      </c>
      <c r="Q198" s="195">
        <v>0</v>
      </c>
      <c r="R198" s="195">
        <f>Q198*H198</f>
        <v>0</v>
      </c>
      <c r="S198" s="195">
        <v>0</v>
      </c>
      <c r="T198" s="196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7" t="s">
        <v>425</v>
      </c>
      <c r="AT198" s="197" t="s">
        <v>166</v>
      </c>
      <c r="AU198" s="197" t="s">
        <v>87</v>
      </c>
      <c r="AY198" s="15" t="s">
        <v>164</v>
      </c>
      <c r="BE198" s="198">
        <f>IF(N198="základná",J198,0)</f>
        <v>0</v>
      </c>
      <c r="BF198" s="198">
        <f>IF(N198="znížená",J198,0)</f>
        <v>0</v>
      </c>
      <c r="BG198" s="198">
        <f>IF(N198="zákl. prenesená",J198,0)</f>
        <v>0</v>
      </c>
      <c r="BH198" s="198">
        <f>IF(N198="zníž. prenesená",J198,0)</f>
        <v>0</v>
      </c>
      <c r="BI198" s="198">
        <f>IF(N198="nulová",J198,0)</f>
        <v>0</v>
      </c>
      <c r="BJ198" s="15" t="s">
        <v>87</v>
      </c>
      <c r="BK198" s="198">
        <f>ROUND(I198*H198,2)</f>
        <v>0</v>
      </c>
      <c r="BL198" s="15" t="s">
        <v>425</v>
      </c>
      <c r="BM198" s="197" t="s">
        <v>2210</v>
      </c>
    </row>
    <row r="199" s="2" customFormat="1" ht="24.15" customHeight="1">
      <c r="A199" s="34"/>
      <c r="B199" s="184"/>
      <c r="C199" s="199" t="s">
        <v>470</v>
      </c>
      <c r="D199" s="199" t="s">
        <v>199</v>
      </c>
      <c r="E199" s="200" t="s">
        <v>2211</v>
      </c>
      <c r="F199" s="201" t="s">
        <v>2212</v>
      </c>
      <c r="G199" s="202" t="s">
        <v>307</v>
      </c>
      <c r="H199" s="203">
        <v>6</v>
      </c>
      <c r="I199" s="204"/>
      <c r="J199" s="205">
        <f>ROUND(I199*H199,2)</f>
        <v>0</v>
      </c>
      <c r="K199" s="206"/>
      <c r="L199" s="207"/>
      <c r="M199" s="208" t="s">
        <v>1</v>
      </c>
      <c r="N199" s="209" t="s">
        <v>40</v>
      </c>
      <c r="O199" s="78"/>
      <c r="P199" s="195">
        <f>O199*H199</f>
        <v>0</v>
      </c>
      <c r="Q199" s="195">
        <v>0</v>
      </c>
      <c r="R199" s="195">
        <f>Q199*H199</f>
        <v>0</v>
      </c>
      <c r="S199" s="195">
        <v>0</v>
      </c>
      <c r="T199" s="196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7" t="s">
        <v>1291</v>
      </c>
      <c r="AT199" s="197" t="s">
        <v>199</v>
      </c>
      <c r="AU199" s="197" t="s">
        <v>87</v>
      </c>
      <c r="AY199" s="15" t="s">
        <v>164</v>
      </c>
      <c r="BE199" s="198">
        <f>IF(N199="základná",J199,0)</f>
        <v>0</v>
      </c>
      <c r="BF199" s="198">
        <f>IF(N199="znížená",J199,0)</f>
        <v>0</v>
      </c>
      <c r="BG199" s="198">
        <f>IF(N199="zákl. prenesená",J199,0)</f>
        <v>0</v>
      </c>
      <c r="BH199" s="198">
        <f>IF(N199="zníž. prenesená",J199,0)</f>
        <v>0</v>
      </c>
      <c r="BI199" s="198">
        <f>IF(N199="nulová",J199,0)</f>
        <v>0</v>
      </c>
      <c r="BJ199" s="15" t="s">
        <v>87</v>
      </c>
      <c r="BK199" s="198">
        <f>ROUND(I199*H199,2)</f>
        <v>0</v>
      </c>
      <c r="BL199" s="15" t="s">
        <v>425</v>
      </c>
      <c r="BM199" s="197" t="s">
        <v>2213</v>
      </c>
    </row>
    <row r="200" s="2" customFormat="1" ht="16.5" customHeight="1">
      <c r="A200" s="34"/>
      <c r="B200" s="184"/>
      <c r="C200" s="185" t="s">
        <v>474</v>
      </c>
      <c r="D200" s="185" t="s">
        <v>166</v>
      </c>
      <c r="E200" s="186" t="s">
        <v>2214</v>
      </c>
      <c r="F200" s="187" t="s">
        <v>2215</v>
      </c>
      <c r="G200" s="188" t="s">
        <v>307</v>
      </c>
      <c r="H200" s="189">
        <v>12</v>
      </c>
      <c r="I200" s="190"/>
      <c r="J200" s="191">
        <f>ROUND(I200*H200,2)</f>
        <v>0</v>
      </c>
      <c r="K200" s="192"/>
      <c r="L200" s="35"/>
      <c r="M200" s="193" t="s">
        <v>1</v>
      </c>
      <c r="N200" s="194" t="s">
        <v>40</v>
      </c>
      <c r="O200" s="78"/>
      <c r="P200" s="195">
        <f>O200*H200</f>
        <v>0</v>
      </c>
      <c r="Q200" s="195">
        <v>0</v>
      </c>
      <c r="R200" s="195">
        <f>Q200*H200</f>
        <v>0</v>
      </c>
      <c r="S200" s="195">
        <v>0</v>
      </c>
      <c r="T200" s="196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7" t="s">
        <v>425</v>
      </c>
      <c r="AT200" s="197" t="s">
        <v>166</v>
      </c>
      <c r="AU200" s="197" t="s">
        <v>87</v>
      </c>
      <c r="AY200" s="15" t="s">
        <v>164</v>
      </c>
      <c r="BE200" s="198">
        <f>IF(N200="základná",J200,0)</f>
        <v>0</v>
      </c>
      <c r="BF200" s="198">
        <f>IF(N200="znížená",J200,0)</f>
        <v>0</v>
      </c>
      <c r="BG200" s="198">
        <f>IF(N200="zákl. prenesená",J200,0)</f>
        <v>0</v>
      </c>
      <c r="BH200" s="198">
        <f>IF(N200="zníž. prenesená",J200,0)</f>
        <v>0</v>
      </c>
      <c r="BI200" s="198">
        <f>IF(N200="nulová",J200,0)</f>
        <v>0</v>
      </c>
      <c r="BJ200" s="15" t="s">
        <v>87</v>
      </c>
      <c r="BK200" s="198">
        <f>ROUND(I200*H200,2)</f>
        <v>0</v>
      </c>
      <c r="BL200" s="15" t="s">
        <v>425</v>
      </c>
      <c r="BM200" s="197" t="s">
        <v>2216</v>
      </c>
    </row>
    <row r="201" s="2" customFormat="1" ht="24.15" customHeight="1">
      <c r="A201" s="34"/>
      <c r="B201" s="184"/>
      <c r="C201" s="199" t="s">
        <v>478</v>
      </c>
      <c r="D201" s="199" t="s">
        <v>199</v>
      </c>
      <c r="E201" s="200" t="s">
        <v>2217</v>
      </c>
      <c r="F201" s="201" t="s">
        <v>2218</v>
      </c>
      <c r="G201" s="202" t="s">
        <v>307</v>
      </c>
      <c r="H201" s="203">
        <v>12</v>
      </c>
      <c r="I201" s="204"/>
      <c r="J201" s="205">
        <f>ROUND(I201*H201,2)</f>
        <v>0</v>
      </c>
      <c r="K201" s="206"/>
      <c r="L201" s="207"/>
      <c r="M201" s="208" t="s">
        <v>1</v>
      </c>
      <c r="N201" s="209" t="s">
        <v>40</v>
      </c>
      <c r="O201" s="78"/>
      <c r="P201" s="195">
        <f>O201*H201</f>
        <v>0</v>
      </c>
      <c r="Q201" s="195">
        <v>0</v>
      </c>
      <c r="R201" s="195">
        <f>Q201*H201</f>
        <v>0</v>
      </c>
      <c r="S201" s="195">
        <v>0</v>
      </c>
      <c r="T201" s="196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7" t="s">
        <v>1291</v>
      </c>
      <c r="AT201" s="197" t="s">
        <v>199</v>
      </c>
      <c r="AU201" s="197" t="s">
        <v>87</v>
      </c>
      <c r="AY201" s="15" t="s">
        <v>164</v>
      </c>
      <c r="BE201" s="198">
        <f>IF(N201="základná",J201,0)</f>
        <v>0</v>
      </c>
      <c r="BF201" s="198">
        <f>IF(N201="znížená",J201,0)</f>
        <v>0</v>
      </c>
      <c r="BG201" s="198">
        <f>IF(N201="zákl. prenesená",J201,0)</f>
        <v>0</v>
      </c>
      <c r="BH201" s="198">
        <f>IF(N201="zníž. prenesená",J201,0)</f>
        <v>0</v>
      </c>
      <c r="BI201" s="198">
        <f>IF(N201="nulová",J201,0)</f>
        <v>0</v>
      </c>
      <c r="BJ201" s="15" t="s">
        <v>87</v>
      </c>
      <c r="BK201" s="198">
        <f>ROUND(I201*H201,2)</f>
        <v>0</v>
      </c>
      <c r="BL201" s="15" t="s">
        <v>425</v>
      </c>
      <c r="BM201" s="197" t="s">
        <v>2219</v>
      </c>
    </row>
    <row r="202" s="2" customFormat="1" ht="16.5" customHeight="1">
      <c r="A202" s="34"/>
      <c r="B202" s="184"/>
      <c r="C202" s="185" t="s">
        <v>482</v>
      </c>
      <c r="D202" s="185" t="s">
        <v>166</v>
      </c>
      <c r="E202" s="186" t="s">
        <v>2220</v>
      </c>
      <c r="F202" s="187" t="s">
        <v>2221</v>
      </c>
      <c r="G202" s="188" t="s">
        <v>307</v>
      </c>
      <c r="H202" s="189">
        <v>14</v>
      </c>
      <c r="I202" s="190"/>
      <c r="J202" s="191">
        <f>ROUND(I202*H202,2)</f>
        <v>0</v>
      </c>
      <c r="K202" s="192"/>
      <c r="L202" s="35"/>
      <c r="M202" s="193" t="s">
        <v>1</v>
      </c>
      <c r="N202" s="194" t="s">
        <v>40</v>
      </c>
      <c r="O202" s="78"/>
      <c r="P202" s="195">
        <f>O202*H202</f>
        <v>0</v>
      </c>
      <c r="Q202" s="195">
        <v>0</v>
      </c>
      <c r="R202" s="195">
        <f>Q202*H202</f>
        <v>0</v>
      </c>
      <c r="S202" s="195">
        <v>0</v>
      </c>
      <c r="T202" s="196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7" t="s">
        <v>425</v>
      </c>
      <c r="AT202" s="197" t="s">
        <v>166</v>
      </c>
      <c r="AU202" s="197" t="s">
        <v>87</v>
      </c>
      <c r="AY202" s="15" t="s">
        <v>164</v>
      </c>
      <c r="BE202" s="198">
        <f>IF(N202="základná",J202,0)</f>
        <v>0</v>
      </c>
      <c r="BF202" s="198">
        <f>IF(N202="znížená",J202,0)</f>
        <v>0</v>
      </c>
      <c r="BG202" s="198">
        <f>IF(N202="zákl. prenesená",J202,0)</f>
        <v>0</v>
      </c>
      <c r="BH202" s="198">
        <f>IF(N202="zníž. prenesená",J202,0)</f>
        <v>0</v>
      </c>
      <c r="BI202" s="198">
        <f>IF(N202="nulová",J202,0)</f>
        <v>0</v>
      </c>
      <c r="BJ202" s="15" t="s">
        <v>87</v>
      </c>
      <c r="BK202" s="198">
        <f>ROUND(I202*H202,2)</f>
        <v>0</v>
      </c>
      <c r="BL202" s="15" t="s">
        <v>425</v>
      </c>
      <c r="BM202" s="197" t="s">
        <v>2222</v>
      </c>
    </row>
    <row r="203" s="2" customFormat="1" ht="16.5" customHeight="1">
      <c r="A203" s="34"/>
      <c r="B203" s="184"/>
      <c r="C203" s="199" t="s">
        <v>486</v>
      </c>
      <c r="D203" s="199" t="s">
        <v>199</v>
      </c>
      <c r="E203" s="200" t="s">
        <v>2223</v>
      </c>
      <c r="F203" s="201" t="s">
        <v>2224</v>
      </c>
      <c r="G203" s="202" t="s">
        <v>307</v>
      </c>
      <c r="H203" s="203">
        <v>14</v>
      </c>
      <c r="I203" s="204"/>
      <c r="J203" s="205">
        <f>ROUND(I203*H203,2)</f>
        <v>0</v>
      </c>
      <c r="K203" s="206"/>
      <c r="L203" s="207"/>
      <c r="M203" s="208" t="s">
        <v>1</v>
      </c>
      <c r="N203" s="209" t="s">
        <v>40</v>
      </c>
      <c r="O203" s="78"/>
      <c r="P203" s="195">
        <f>O203*H203</f>
        <v>0</v>
      </c>
      <c r="Q203" s="195">
        <v>0</v>
      </c>
      <c r="R203" s="195">
        <f>Q203*H203</f>
        <v>0</v>
      </c>
      <c r="S203" s="195">
        <v>0</v>
      </c>
      <c r="T203" s="196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7" t="s">
        <v>1291</v>
      </c>
      <c r="AT203" s="197" t="s">
        <v>199</v>
      </c>
      <c r="AU203" s="197" t="s">
        <v>87</v>
      </c>
      <c r="AY203" s="15" t="s">
        <v>164</v>
      </c>
      <c r="BE203" s="198">
        <f>IF(N203="základná",J203,0)</f>
        <v>0</v>
      </c>
      <c r="BF203" s="198">
        <f>IF(N203="znížená",J203,0)</f>
        <v>0</v>
      </c>
      <c r="BG203" s="198">
        <f>IF(N203="zákl. prenesená",J203,0)</f>
        <v>0</v>
      </c>
      <c r="BH203" s="198">
        <f>IF(N203="zníž. prenesená",J203,0)</f>
        <v>0</v>
      </c>
      <c r="BI203" s="198">
        <f>IF(N203="nulová",J203,0)</f>
        <v>0</v>
      </c>
      <c r="BJ203" s="15" t="s">
        <v>87</v>
      </c>
      <c r="BK203" s="198">
        <f>ROUND(I203*H203,2)</f>
        <v>0</v>
      </c>
      <c r="BL203" s="15" t="s">
        <v>425</v>
      </c>
      <c r="BM203" s="197" t="s">
        <v>2225</v>
      </c>
    </row>
    <row r="204" s="2" customFormat="1" ht="16.5" customHeight="1">
      <c r="A204" s="34"/>
      <c r="B204" s="184"/>
      <c r="C204" s="185" t="s">
        <v>490</v>
      </c>
      <c r="D204" s="185" t="s">
        <v>166</v>
      </c>
      <c r="E204" s="186" t="s">
        <v>2226</v>
      </c>
      <c r="F204" s="187" t="s">
        <v>2227</v>
      </c>
      <c r="G204" s="188" t="s">
        <v>307</v>
      </c>
      <c r="H204" s="189">
        <v>6</v>
      </c>
      <c r="I204" s="190"/>
      <c r="J204" s="191">
        <f>ROUND(I204*H204,2)</f>
        <v>0</v>
      </c>
      <c r="K204" s="192"/>
      <c r="L204" s="35"/>
      <c r="M204" s="193" t="s">
        <v>1</v>
      </c>
      <c r="N204" s="194" t="s">
        <v>40</v>
      </c>
      <c r="O204" s="78"/>
      <c r="P204" s="195">
        <f>O204*H204</f>
        <v>0</v>
      </c>
      <c r="Q204" s="195">
        <v>0</v>
      </c>
      <c r="R204" s="195">
        <f>Q204*H204</f>
        <v>0</v>
      </c>
      <c r="S204" s="195">
        <v>0</v>
      </c>
      <c r="T204" s="196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7" t="s">
        <v>425</v>
      </c>
      <c r="AT204" s="197" t="s">
        <v>166</v>
      </c>
      <c r="AU204" s="197" t="s">
        <v>87</v>
      </c>
      <c r="AY204" s="15" t="s">
        <v>164</v>
      </c>
      <c r="BE204" s="198">
        <f>IF(N204="základná",J204,0)</f>
        <v>0</v>
      </c>
      <c r="BF204" s="198">
        <f>IF(N204="znížená",J204,0)</f>
        <v>0</v>
      </c>
      <c r="BG204" s="198">
        <f>IF(N204="zákl. prenesená",J204,0)</f>
        <v>0</v>
      </c>
      <c r="BH204" s="198">
        <f>IF(N204="zníž. prenesená",J204,0)</f>
        <v>0</v>
      </c>
      <c r="BI204" s="198">
        <f>IF(N204="nulová",J204,0)</f>
        <v>0</v>
      </c>
      <c r="BJ204" s="15" t="s">
        <v>87</v>
      </c>
      <c r="BK204" s="198">
        <f>ROUND(I204*H204,2)</f>
        <v>0</v>
      </c>
      <c r="BL204" s="15" t="s">
        <v>425</v>
      </c>
      <c r="BM204" s="197" t="s">
        <v>2228</v>
      </c>
    </row>
    <row r="205" s="2" customFormat="1" ht="16.5" customHeight="1">
      <c r="A205" s="34"/>
      <c r="B205" s="184"/>
      <c r="C205" s="199" t="s">
        <v>494</v>
      </c>
      <c r="D205" s="199" t="s">
        <v>199</v>
      </c>
      <c r="E205" s="200" t="s">
        <v>2229</v>
      </c>
      <c r="F205" s="201" t="s">
        <v>2230</v>
      </c>
      <c r="G205" s="202" t="s">
        <v>307</v>
      </c>
      <c r="H205" s="203">
        <v>6</v>
      </c>
      <c r="I205" s="204"/>
      <c r="J205" s="205">
        <f>ROUND(I205*H205,2)</f>
        <v>0</v>
      </c>
      <c r="K205" s="206"/>
      <c r="L205" s="207"/>
      <c r="M205" s="208" t="s">
        <v>1</v>
      </c>
      <c r="N205" s="209" t="s">
        <v>40</v>
      </c>
      <c r="O205" s="78"/>
      <c r="P205" s="195">
        <f>O205*H205</f>
        <v>0</v>
      </c>
      <c r="Q205" s="195">
        <v>0</v>
      </c>
      <c r="R205" s="195">
        <f>Q205*H205</f>
        <v>0</v>
      </c>
      <c r="S205" s="195">
        <v>0</v>
      </c>
      <c r="T205" s="196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7" t="s">
        <v>1291</v>
      </c>
      <c r="AT205" s="197" t="s">
        <v>199</v>
      </c>
      <c r="AU205" s="197" t="s">
        <v>87</v>
      </c>
      <c r="AY205" s="15" t="s">
        <v>164</v>
      </c>
      <c r="BE205" s="198">
        <f>IF(N205="základná",J205,0)</f>
        <v>0</v>
      </c>
      <c r="BF205" s="198">
        <f>IF(N205="znížená",J205,0)</f>
        <v>0</v>
      </c>
      <c r="BG205" s="198">
        <f>IF(N205="zákl. prenesená",J205,0)</f>
        <v>0</v>
      </c>
      <c r="BH205" s="198">
        <f>IF(N205="zníž. prenesená",J205,0)</f>
        <v>0</v>
      </c>
      <c r="BI205" s="198">
        <f>IF(N205="nulová",J205,0)</f>
        <v>0</v>
      </c>
      <c r="BJ205" s="15" t="s">
        <v>87</v>
      </c>
      <c r="BK205" s="198">
        <f>ROUND(I205*H205,2)</f>
        <v>0</v>
      </c>
      <c r="BL205" s="15" t="s">
        <v>425</v>
      </c>
      <c r="BM205" s="197" t="s">
        <v>2231</v>
      </c>
    </row>
    <row r="206" s="2" customFormat="1" ht="21.75" customHeight="1">
      <c r="A206" s="34"/>
      <c r="B206" s="184"/>
      <c r="C206" s="185" t="s">
        <v>498</v>
      </c>
      <c r="D206" s="185" t="s">
        <v>166</v>
      </c>
      <c r="E206" s="186" t="s">
        <v>2232</v>
      </c>
      <c r="F206" s="187" t="s">
        <v>2233</v>
      </c>
      <c r="G206" s="188" t="s">
        <v>307</v>
      </c>
      <c r="H206" s="189">
        <v>12</v>
      </c>
      <c r="I206" s="190"/>
      <c r="J206" s="191">
        <f>ROUND(I206*H206,2)</f>
        <v>0</v>
      </c>
      <c r="K206" s="192"/>
      <c r="L206" s="35"/>
      <c r="M206" s="193" t="s">
        <v>1</v>
      </c>
      <c r="N206" s="194" t="s">
        <v>40</v>
      </c>
      <c r="O206" s="78"/>
      <c r="P206" s="195">
        <f>O206*H206</f>
        <v>0</v>
      </c>
      <c r="Q206" s="195">
        <v>0</v>
      </c>
      <c r="R206" s="195">
        <f>Q206*H206</f>
        <v>0</v>
      </c>
      <c r="S206" s="195">
        <v>0</v>
      </c>
      <c r="T206" s="196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7" t="s">
        <v>425</v>
      </c>
      <c r="AT206" s="197" t="s">
        <v>166</v>
      </c>
      <c r="AU206" s="197" t="s">
        <v>87</v>
      </c>
      <c r="AY206" s="15" t="s">
        <v>164</v>
      </c>
      <c r="BE206" s="198">
        <f>IF(N206="základná",J206,0)</f>
        <v>0</v>
      </c>
      <c r="BF206" s="198">
        <f>IF(N206="znížená",J206,0)</f>
        <v>0</v>
      </c>
      <c r="BG206" s="198">
        <f>IF(N206="zákl. prenesená",J206,0)</f>
        <v>0</v>
      </c>
      <c r="BH206" s="198">
        <f>IF(N206="zníž. prenesená",J206,0)</f>
        <v>0</v>
      </c>
      <c r="BI206" s="198">
        <f>IF(N206="nulová",J206,0)</f>
        <v>0</v>
      </c>
      <c r="BJ206" s="15" t="s">
        <v>87</v>
      </c>
      <c r="BK206" s="198">
        <f>ROUND(I206*H206,2)</f>
        <v>0</v>
      </c>
      <c r="BL206" s="15" t="s">
        <v>425</v>
      </c>
      <c r="BM206" s="197" t="s">
        <v>2234</v>
      </c>
    </row>
    <row r="207" s="2" customFormat="1" ht="24.15" customHeight="1">
      <c r="A207" s="34"/>
      <c r="B207" s="184"/>
      <c r="C207" s="199" t="s">
        <v>502</v>
      </c>
      <c r="D207" s="199" t="s">
        <v>199</v>
      </c>
      <c r="E207" s="200" t="s">
        <v>2235</v>
      </c>
      <c r="F207" s="201" t="s">
        <v>2236</v>
      </c>
      <c r="G207" s="202" t="s">
        <v>307</v>
      </c>
      <c r="H207" s="203">
        <v>12</v>
      </c>
      <c r="I207" s="204"/>
      <c r="J207" s="205">
        <f>ROUND(I207*H207,2)</f>
        <v>0</v>
      </c>
      <c r="K207" s="206"/>
      <c r="L207" s="207"/>
      <c r="M207" s="208" t="s">
        <v>1</v>
      </c>
      <c r="N207" s="209" t="s">
        <v>40</v>
      </c>
      <c r="O207" s="78"/>
      <c r="P207" s="195">
        <f>O207*H207</f>
        <v>0</v>
      </c>
      <c r="Q207" s="195">
        <v>0</v>
      </c>
      <c r="R207" s="195">
        <f>Q207*H207</f>
        <v>0</v>
      </c>
      <c r="S207" s="195">
        <v>0</v>
      </c>
      <c r="T207" s="196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7" t="s">
        <v>1291</v>
      </c>
      <c r="AT207" s="197" t="s">
        <v>199</v>
      </c>
      <c r="AU207" s="197" t="s">
        <v>87</v>
      </c>
      <c r="AY207" s="15" t="s">
        <v>164</v>
      </c>
      <c r="BE207" s="198">
        <f>IF(N207="základná",J207,0)</f>
        <v>0</v>
      </c>
      <c r="BF207" s="198">
        <f>IF(N207="znížená",J207,0)</f>
        <v>0</v>
      </c>
      <c r="BG207" s="198">
        <f>IF(N207="zákl. prenesená",J207,0)</f>
        <v>0</v>
      </c>
      <c r="BH207" s="198">
        <f>IF(N207="zníž. prenesená",J207,0)</f>
        <v>0</v>
      </c>
      <c r="BI207" s="198">
        <f>IF(N207="nulová",J207,0)</f>
        <v>0</v>
      </c>
      <c r="BJ207" s="15" t="s">
        <v>87</v>
      </c>
      <c r="BK207" s="198">
        <f>ROUND(I207*H207,2)</f>
        <v>0</v>
      </c>
      <c r="BL207" s="15" t="s">
        <v>425</v>
      </c>
      <c r="BM207" s="197" t="s">
        <v>2237</v>
      </c>
    </row>
    <row r="208" s="2" customFormat="1" ht="24.15" customHeight="1">
      <c r="A208" s="34"/>
      <c r="B208" s="184"/>
      <c r="C208" s="185" t="s">
        <v>506</v>
      </c>
      <c r="D208" s="185" t="s">
        <v>166</v>
      </c>
      <c r="E208" s="186" t="s">
        <v>2238</v>
      </c>
      <c r="F208" s="187" t="s">
        <v>2239</v>
      </c>
      <c r="G208" s="188" t="s">
        <v>298</v>
      </c>
      <c r="H208" s="189">
        <v>50</v>
      </c>
      <c r="I208" s="190"/>
      <c r="J208" s="191">
        <f>ROUND(I208*H208,2)</f>
        <v>0</v>
      </c>
      <c r="K208" s="192"/>
      <c r="L208" s="35"/>
      <c r="M208" s="193" t="s">
        <v>1</v>
      </c>
      <c r="N208" s="194" t="s">
        <v>40</v>
      </c>
      <c r="O208" s="78"/>
      <c r="P208" s="195">
        <f>O208*H208</f>
        <v>0</v>
      </c>
      <c r="Q208" s="195">
        <v>0</v>
      </c>
      <c r="R208" s="195">
        <f>Q208*H208</f>
        <v>0</v>
      </c>
      <c r="S208" s="195">
        <v>0</v>
      </c>
      <c r="T208" s="196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7" t="s">
        <v>425</v>
      </c>
      <c r="AT208" s="197" t="s">
        <v>166</v>
      </c>
      <c r="AU208" s="197" t="s">
        <v>87</v>
      </c>
      <c r="AY208" s="15" t="s">
        <v>164</v>
      </c>
      <c r="BE208" s="198">
        <f>IF(N208="základná",J208,0)</f>
        <v>0</v>
      </c>
      <c r="BF208" s="198">
        <f>IF(N208="znížená",J208,0)</f>
        <v>0</v>
      </c>
      <c r="BG208" s="198">
        <f>IF(N208="zákl. prenesená",J208,0)</f>
        <v>0</v>
      </c>
      <c r="BH208" s="198">
        <f>IF(N208="zníž. prenesená",J208,0)</f>
        <v>0</v>
      </c>
      <c r="BI208" s="198">
        <f>IF(N208="nulová",J208,0)</f>
        <v>0</v>
      </c>
      <c r="BJ208" s="15" t="s">
        <v>87</v>
      </c>
      <c r="BK208" s="198">
        <f>ROUND(I208*H208,2)</f>
        <v>0</v>
      </c>
      <c r="BL208" s="15" t="s">
        <v>425</v>
      </c>
      <c r="BM208" s="197" t="s">
        <v>2240</v>
      </c>
    </row>
    <row r="209" s="2" customFormat="1" ht="16.5" customHeight="1">
      <c r="A209" s="34"/>
      <c r="B209" s="184"/>
      <c r="C209" s="199" t="s">
        <v>510</v>
      </c>
      <c r="D209" s="199" t="s">
        <v>199</v>
      </c>
      <c r="E209" s="200" t="s">
        <v>2241</v>
      </c>
      <c r="F209" s="201" t="s">
        <v>2242</v>
      </c>
      <c r="G209" s="202" t="s">
        <v>298</v>
      </c>
      <c r="H209" s="203">
        <v>20</v>
      </c>
      <c r="I209" s="204"/>
      <c r="J209" s="205">
        <f>ROUND(I209*H209,2)</f>
        <v>0</v>
      </c>
      <c r="K209" s="206"/>
      <c r="L209" s="207"/>
      <c r="M209" s="208" t="s">
        <v>1</v>
      </c>
      <c r="N209" s="209" t="s">
        <v>40</v>
      </c>
      <c r="O209" s="78"/>
      <c r="P209" s="195">
        <f>O209*H209</f>
        <v>0</v>
      </c>
      <c r="Q209" s="195">
        <v>0</v>
      </c>
      <c r="R209" s="195">
        <f>Q209*H209</f>
        <v>0</v>
      </c>
      <c r="S209" s="195">
        <v>0</v>
      </c>
      <c r="T209" s="196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7" t="s">
        <v>1291</v>
      </c>
      <c r="AT209" s="197" t="s">
        <v>199</v>
      </c>
      <c r="AU209" s="197" t="s">
        <v>87</v>
      </c>
      <c r="AY209" s="15" t="s">
        <v>164</v>
      </c>
      <c r="BE209" s="198">
        <f>IF(N209="základná",J209,0)</f>
        <v>0</v>
      </c>
      <c r="BF209" s="198">
        <f>IF(N209="znížená",J209,0)</f>
        <v>0</v>
      </c>
      <c r="BG209" s="198">
        <f>IF(N209="zákl. prenesená",J209,0)</f>
        <v>0</v>
      </c>
      <c r="BH209" s="198">
        <f>IF(N209="zníž. prenesená",J209,0)</f>
        <v>0</v>
      </c>
      <c r="BI209" s="198">
        <f>IF(N209="nulová",J209,0)</f>
        <v>0</v>
      </c>
      <c r="BJ209" s="15" t="s">
        <v>87</v>
      </c>
      <c r="BK209" s="198">
        <f>ROUND(I209*H209,2)</f>
        <v>0</v>
      </c>
      <c r="BL209" s="15" t="s">
        <v>425</v>
      </c>
      <c r="BM209" s="197" t="s">
        <v>2243</v>
      </c>
    </row>
    <row r="210" s="2" customFormat="1" ht="16.5" customHeight="1">
      <c r="A210" s="34"/>
      <c r="B210" s="184"/>
      <c r="C210" s="199" t="s">
        <v>514</v>
      </c>
      <c r="D210" s="199" t="s">
        <v>199</v>
      </c>
      <c r="E210" s="200" t="s">
        <v>2244</v>
      </c>
      <c r="F210" s="201" t="s">
        <v>2245</v>
      </c>
      <c r="G210" s="202" t="s">
        <v>298</v>
      </c>
      <c r="H210" s="203">
        <v>30</v>
      </c>
      <c r="I210" s="204"/>
      <c r="J210" s="205">
        <f>ROUND(I210*H210,2)</f>
        <v>0</v>
      </c>
      <c r="K210" s="206"/>
      <c r="L210" s="207"/>
      <c r="M210" s="208" t="s">
        <v>1</v>
      </c>
      <c r="N210" s="209" t="s">
        <v>40</v>
      </c>
      <c r="O210" s="78"/>
      <c r="P210" s="195">
        <f>O210*H210</f>
        <v>0</v>
      </c>
      <c r="Q210" s="195">
        <v>0</v>
      </c>
      <c r="R210" s="195">
        <f>Q210*H210</f>
        <v>0</v>
      </c>
      <c r="S210" s="195">
        <v>0</v>
      </c>
      <c r="T210" s="196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7" t="s">
        <v>1291</v>
      </c>
      <c r="AT210" s="197" t="s">
        <v>199</v>
      </c>
      <c r="AU210" s="197" t="s">
        <v>87</v>
      </c>
      <c r="AY210" s="15" t="s">
        <v>164</v>
      </c>
      <c r="BE210" s="198">
        <f>IF(N210="základná",J210,0)</f>
        <v>0</v>
      </c>
      <c r="BF210" s="198">
        <f>IF(N210="znížená",J210,0)</f>
        <v>0</v>
      </c>
      <c r="BG210" s="198">
        <f>IF(N210="zákl. prenesená",J210,0)</f>
        <v>0</v>
      </c>
      <c r="BH210" s="198">
        <f>IF(N210="zníž. prenesená",J210,0)</f>
        <v>0</v>
      </c>
      <c r="BI210" s="198">
        <f>IF(N210="nulová",J210,0)</f>
        <v>0</v>
      </c>
      <c r="BJ210" s="15" t="s">
        <v>87</v>
      </c>
      <c r="BK210" s="198">
        <f>ROUND(I210*H210,2)</f>
        <v>0</v>
      </c>
      <c r="BL210" s="15" t="s">
        <v>425</v>
      </c>
      <c r="BM210" s="197" t="s">
        <v>2246</v>
      </c>
    </row>
    <row r="211" s="2" customFormat="1" ht="24.15" customHeight="1">
      <c r="A211" s="34"/>
      <c r="B211" s="184"/>
      <c r="C211" s="185" t="s">
        <v>518</v>
      </c>
      <c r="D211" s="185" t="s">
        <v>166</v>
      </c>
      <c r="E211" s="186" t="s">
        <v>2247</v>
      </c>
      <c r="F211" s="187" t="s">
        <v>2248</v>
      </c>
      <c r="G211" s="188" t="s">
        <v>298</v>
      </c>
      <c r="H211" s="189">
        <v>115</v>
      </c>
      <c r="I211" s="190"/>
      <c r="J211" s="191">
        <f>ROUND(I211*H211,2)</f>
        <v>0</v>
      </c>
      <c r="K211" s="192"/>
      <c r="L211" s="35"/>
      <c r="M211" s="193" t="s">
        <v>1</v>
      </c>
      <c r="N211" s="194" t="s">
        <v>40</v>
      </c>
      <c r="O211" s="78"/>
      <c r="P211" s="195">
        <f>O211*H211</f>
        <v>0</v>
      </c>
      <c r="Q211" s="195">
        <v>0</v>
      </c>
      <c r="R211" s="195">
        <f>Q211*H211</f>
        <v>0</v>
      </c>
      <c r="S211" s="195">
        <v>0</v>
      </c>
      <c r="T211" s="196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7" t="s">
        <v>425</v>
      </c>
      <c r="AT211" s="197" t="s">
        <v>166</v>
      </c>
      <c r="AU211" s="197" t="s">
        <v>87</v>
      </c>
      <c r="AY211" s="15" t="s">
        <v>164</v>
      </c>
      <c r="BE211" s="198">
        <f>IF(N211="základná",J211,0)</f>
        <v>0</v>
      </c>
      <c r="BF211" s="198">
        <f>IF(N211="znížená",J211,0)</f>
        <v>0</v>
      </c>
      <c r="BG211" s="198">
        <f>IF(N211="zákl. prenesená",J211,0)</f>
        <v>0</v>
      </c>
      <c r="BH211" s="198">
        <f>IF(N211="zníž. prenesená",J211,0)</f>
        <v>0</v>
      </c>
      <c r="BI211" s="198">
        <f>IF(N211="nulová",J211,0)</f>
        <v>0</v>
      </c>
      <c r="BJ211" s="15" t="s">
        <v>87</v>
      </c>
      <c r="BK211" s="198">
        <f>ROUND(I211*H211,2)</f>
        <v>0</v>
      </c>
      <c r="BL211" s="15" t="s">
        <v>425</v>
      </c>
      <c r="BM211" s="197" t="s">
        <v>2249</v>
      </c>
    </row>
    <row r="212" s="2" customFormat="1" ht="16.5" customHeight="1">
      <c r="A212" s="34"/>
      <c r="B212" s="184"/>
      <c r="C212" s="199" t="s">
        <v>522</v>
      </c>
      <c r="D212" s="199" t="s">
        <v>199</v>
      </c>
      <c r="E212" s="200" t="s">
        <v>2250</v>
      </c>
      <c r="F212" s="201" t="s">
        <v>2251</v>
      </c>
      <c r="G212" s="202" t="s">
        <v>686</v>
      </c>
      <c r="H212" s="203">
        <v>15.525</v>
      </c>
      <c r="I212" s="204"/>
      <c r="J212" s="205">
        <f>ROUND(I212*H212,2)</f>
        <v>0</v>
      </c>
      <c r="K212" s="206"/>
      <c r="L212" s="207"/>
      <c r="M212" s="208" t="s">
        <v>1</v>
      </c>
      <c r="N212" s="209" t="s">
        <v>40</v>
      </c>
      <c r="O212" s="78"/>
      <c r="P212" s="195">
        <f>O212*H212</f>
        <v>0</v>
      </c>
      <c r="Q212" s="195">
        <v>0</v>
      </c>
      <c r="R212" s="195">
        <f>Q212*H212</f>
        <v>0</v>
      </c>
      <c r="S212" s="195">
        <v>0</v>
      </c>
      <c r="T212" s="196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7" t="s">
        <v>1291</v>
      </c>
      <c r="AT212" s="197" t="s">
        <v>199</v>
      </c>
      <c r="AU212" s="197" t="s">
        <v>87</v>
      </c>
      <c r="AY212" s="15" t="s">
        <v>164</v>
      </c>
      <c r="BE212" s="198">
        <f>IF(N212="základná",J212,0)</f>
        <v>0</v>
      </c>
      <c r="BF212" s="198">
        <f>IF(N212="znížená",J212,0)</f>
        <v>0</v>
      </c>
      <c r="BG212" s="198">
        <f>IF(N212="zákl. prenesená",J212,0)</f>
        <v>0</v>
      </c>
      <c r="BH212" s="198">
        <f>IF(N212="zníž. prenesená",J212,0)</f>
        <v>0</v>
      </c>
      <c r="BI212" s="198">
        <f>IF(N212="nulová",J212,0)</f>
        <v>0</v>
      </c>
      <c r="BJ212" s="15" t="s">
        <v>87</v>
      </c>
      <c r="BK212" s="198">
        <f>ROUND(I212*H212,2)</f>
        <v>0</v>
      </c>
      <c r="BL212" s="15" t="s">
        <v>425</v>
      </c>
      <c r="BM212" s="197" t="s">
        <v>2252</v>
      </c>
    </row>
    <row r="213" s="2" customFormat="1" ht="24.15" customHeight="1">
      <c r="A213" s="34"/>
      <c r="B213" s="184"/>
      <c r="C213" s="185" t="s">
        <v>526</v>
      </c>
      <c r="D213" s="185" t="s">
        <v>166</v>
      </c>
      <c r="E213" s="186" t="s">
        <v>2253</v>
      </c>
      <c r="F213" s="187" t="s">
        <v>2254</v>
      </c>
      <c r="G213" s="188" t="s">
        <v>298</v>
      </c>
      <c r="H213" s="189">
        <v>295</v>
      </c>
      <c r="I213" s="190"/>
      <c r="J213" s="191">
        <f>ROUND(I213*H213,2)</f>
        <v>0</v>
      </c>
      <c r="K213" s="192"/>
      <c r="L213" s="35"/>
      <c r="M213" s="193" t="s">
        <v>1</v>
      </c>
      <c r="N213" s="194" t="s">
        <v>40</v>
      </c>
      <c r="O213" s="78"/>
      <c r="P213" s="195">
        <f>O213*H213</f>
        <v>0</v>
      </c>
      <c r="Q213" s="195">
        <v>0</v>
      </c>
      <c r="R213" s="195">
        <f>Q213*H213</f>
        <v>0</v>
      </c>
      <c r="S213" s="195">
        <v>0</v>
      </c>
      <c r="T213" s="196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7" t="s">
        <v>425</v>
      </c>
      <c r="AT213" s="197" t="s">
        <v>166</v>
      </c>
      <c r="AU213" s="197" t="s">
        <v>87</v>
      </c>
      <c r="AY213" s="15" t="s">
        <v>164</v>
      </c>
      <c r="BE213" s="198">
        <f>IF(N213="základná",J213,0)</f>
        <v>0</v>
      </c>
      <c r="BF213" s="198">
        <f>IF(N213="znížená",J213,0)</f>
        <v>0</v>
      </c>
      <c r="BG213" s="198">
        <f>IF(N213="zákl. prenesená",J213,0)</f>
        <v>0</v>
      </c>
      <c r="BH213" s="198">
        <f>IF(N213="zníž. prenesená",J213,0)</f>
        <v>0</v>
      </c>
      <c r="BI213" s="198">
        <f>IF(N213="nulová",J213,0)</f>
        <v>0</v>
      </c>
      <c r="BJ213" s="15" t="s">
        <v>87</v>
      </c>
      <c r="BK213" s="198">
        <f>ROUND(I213*H213,2)</f>
        <v>0</v>
      </c>
      <c r="BL213" s="15" t="s">
        <v>425</v>
      </c>
      <c r="BM213" s="197" t="s">
        <v>2255</v>
      </c>
    </row>
    <row r="214" s="2" customFormat="1" ht="24.15" customHeight="1">
      <c r="A214" s="34"/>
      <c r="B214" s="184"/>
      <c r="C214" s="199" t="s">
        <v>532</v>
      </c>
      <c r="D214" s="199" t="s">
        <v>199</v>
      </c>
      <c r="E214" s="200" t="s">
        <v>2256</v>
      </c>
      <c r="F214" s="201" t="s">
        <v>2257</v>
      </c>
      <c r="G214" s="202" t="s">
        <v>298</v>
      </c>
      <c r="H214" s="203">
        <v>295</v>
      </c>
      <c r="I214" s="204"/>
      <c r="J214" s="205">
        <f>ROUND(I214*H214,2)</f>
        <v>0</v>
      </c>
      <c r="K214" s="206"/>
      <c r="L214" s="207"/>
      <c r="M214" s="208" t="s">
        <v>1</v>
      </c>
      <c r="N214" s="209" t="s">
        <v>40</v>
      </c>
      <c r="O214" s="78"/>
      <c r="P214" s="195">
        <f>O214*H214</f>
        <v>0</v>
      </c>
      <c r="Q214" s="195">
        <v>0</v>
      </c>
      <c r="R214" s="195">
        <f>Q214*H214</f>
        <v>0</v>
      </c>
      <c r="S214" s="195">
        <v>0</v>
      </c>
      <c r="T214" s="196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7" t="s">
        <v>1291</v>
      </c>
      <c r="AT214" s="197" t="s">
        <v>199</v>
      </c>
      <c r="AU214" s="197" t="s">
        <v>87</v>
      </c>
      <c r="AY214" s="15" t="s">
        <v>164</v>
      </c>
      <c r="BE214" s="198">
        <f>IF(N214="základná",J214,0)</f>
        <v>0</v>
      </c>
      <c r="BF214" s="198">
        <f>IF(N214="znížená",J214,0)</f>
        <v>0</v>
      </c>
      <c r="BG214" s="198">
        <f>IF(N214="zákl. prenesená",J214,0)</f>
        <v>0</v>
      </c>
      <c r="BH214" s="198">
        <f>IF(N214="zníž. prenesená",J214,0)</f>
        <v>0</v>
      </c>
      <c r="BI214" s="198">
        <f>IF(N214="nulová",J214,0)</f>
        <v>0</v>
      </c>
      <c r="BJ214" s="15" t="s">
        <v>87</v>
      </c>
      <c r="BK214" s="198">
        <f>ROUND(I214*H214,2)</f>
        <v>0</v>
      </c>
      <c r="BL214" s="15" t="s">
        <v>425</v>
      </c>
      <c r="BM214" s="197" t="s">
        <v>2258</v>
      </c>
    </row>
    <row r="215" s="2" customFormat="1" ht="24.15" customHeight="1">
      <c r="A215" s="34"/>
      <c r="B215" s="184"/>
      <c r="C215" s="185" t="s">
        <v>536</v>
      </c>
      <c r="D215" s="185" t="s">
        <v>166</v>
      </c>
      <c r="E215" s="186" t="s">
        <v>2259</v>
      </c>
      <c r="F215" s="187" t="s">
        <v>2260</v>
      </c>
      <c r="G215" s="188" t="s">
        <v>298</v>
      </c>
      <c r="H215" s="189">
        <v>305</v>
      </c>
      <c r="I215" s="190"/>
      <c r="J215" s="191">
        <f>ROUND(I215*H215,2)</f>
        <v>0</v>
      </c>
      <c r="K215" s="192"/>
      <c r="L215" s="35"/>
      <c r="M215" s="193" t="s">
        <v>1</v>
      </c>
      <c r="N215" s="194" t="s">
        <v>40</v>
      </c>
      <c r="O215" s="78"/>
      <c r="P215" s="195">
        <f>O215*H215</f>
        <v>0</v>
      </c>
      <c r="Q215" s="195">
        <v>0</v>
      </c>
      <c r="R215" s="195">
        <f>Q215*H215</f>
        <v>0</v>
      </c>
      <c r="S215" s="195">
        <v>0</v>
      </c>
      <c r="T215" s="196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7" t="s">
        <v>425</v>
      </c>
      <c r="AT215" s="197" t="s">
        <v>166</v>
      </c>
      <c r="AU215" s="197" t="s">
        <v>87</v>
      </c>
      <c r="AY215" s="15" t="s">
        <v>164</v>
      </c>
      <c r="BE215" s="198">
        <f>IF(N215="základná",J215,0)</f>
        <v>0</v>
      </c>
      <c r="BF215" s="198">
        <f>IF(N215="znížená",J215,0)</f>
        <v>0</v>
      </c>
      <c r="BG215" s="198">
        <f>IF(N215="zákl. prenesená",J215,0)</f>
        <v>0</v>
      </c>
      <c r="BH215" s="198">
        <f>IF(N215="zníž. prenesená",J215,0)</f>
        <v>0</v>
      </c>
      <c r="BI215" s="198">
        <f>IF(N215="nulová",J215,0)</f>
        <v>0</v>
      </c>
      <c r="BJ215" s="15" t="s">
        <v>87</v>
      </c>
      <c r="BK215" s="198">
        <f>ROUND(I215*H215,2)</f>
        <v>0</v>
      </c>
      <c r="BL215" s="15" t="s">
        <v>425</v>
      </c>
      <c r="BM215" s="197" t="s">
        <v>2261</v>
      </c>
    </row>
    <row r="216" s="2" customFormat="1" ht="16.5" customHeight="1">
      <c r="A216" s="34"/>
      <c r="B216" s="184"/>
      <c r="C216" s="199" t="s">
        <v>540</v>
      </c>
      <c r="D216" s="199" t="s">
        <v>199</v>
      </c>
      <c r="E216" s="200" t="s">
        <v>2262</v>
      </c>
      <c r="F216" s="201" t="s">
        <v>2263</v>
      </c>
      <c r="G216" s="202" t="s">
        <v>298</v>
      </c>
      <c r="H216" s="203">
        <v>305</v>
      </c>
      <c r="I216" s="204"/>
      <c r="J216" s="205">
        <f>ROUND(I216*H216,2)</f>
        <v>0</v>
      </c>
      <c r="K216" s="206"/>
      <c r="L216" s="207"/>
      <c r="M216" s="208" t="s">
        <v>1</v>
      </c>
      <c r="N216" s="209" t="s">
        <v>40</v>
      </c>
      <c r="O216" s="78"/>
      <c r="P216" s="195">
        <f>O216*H216</f>
        <v>0</v>
      </c>
      <c r="Q216" s="195">
        <v>0</v>
      </c>
      <c r="R216" s="195">
        <f>Q216*H216</f>
        <v>0</v>
      </c>
      <c r="S216" s="195">
        <v>0</v>
      </c>
      <c r="T216" s="196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7" t="s">
        <v>1291</v>
      </c>
      <c r="AT216" s="197" t="s">
        <v>199</v>
      </c>
      <c r="AU216" s="197" t="s">
        <v>87</v>
      </c>
      <c r="AY216" s="15" t="s">
        <v>164</v>
      </c>
      <c r="BE216" s="198">
        <f>IF(N216="základná",J216,0)</f>
        <v>0</v>
      </c>
      <c r="BF216" s="198">
        <f>IF(N216="znížená",J216,0)</f>
        <v>0</v>
      </c>
      <c r="BG216" s="198">
        <f>IF(N216="zákl. prenesená",J216,0)</f>
        <v>0</v>
      </c>
      <c r="BH216" s="198">
        <f>IF(N216="zníž. prenesená",J216,0)</f>
        <v>0</v>
      </c>
      <c r="BI216" s="198">
        <f>IF(N216="nulová",J216,0)</f>
        <v>0</v>
      </c>
      <c r="BJ216" s="15" t="s">
        <v>87</v>
      </c>
      <c r="BK216" s="198">
        <f>ROUND(I216*H216,2)</f>
        <v>0</v>
      </c>
      <c r="BL216" s="15" t="s">
        <v>425</v>
      </c>
      <c r="BM216" s="197" t="s">
        <v>2264</v>
      </c>
    </row>
    <row r="217" s="2" customFormat="1" ht="24.15" customHeight="1">
      <c r="A217" s="34"/>
      <c r="B217" s="184"/>
      <c r="C217" s="185" t="s">
        <v>544</v>
      </c>
      <c r="D217" s="185" t="s">
        <v>166</v>
      </c>
      <c r="E217" s="186" t="s">
        <v>2265</v>
      </c>
      <c r="F217" s="187" t="s">
        <v>2266</v>
      </c>
      <c r="G217" s="188" t="s">
        <v>298</v>
      </c>
      <c r="H217" s="189">
        <v>14</v>
      </c>
      <c r="I217" s="190"/>
      <c r="J217" s="191">
        <f>ROUND(I217*H217,2)</f>
        <v>0</v>
      </c>
      <c r="K217" s="192"/>
      <c r="L217" s="35"/>
      <c r="M217" s="193" t="s">
        <v>1</v>
      </c>
      <c r="N217" s="194" t="s">
        <v>40</v>
      </c>
      <c r="O217" s="78"/>
      <c r="P217" s="195">
        <f>O217*H217</f>
        <v>0</v>
      </c>
      <c r="Q217" s="195">
        <v>0</v>
      </c>
      <c r="R217" s="195">
        <f>Q217*H217</f>
        <v>0</v>
      </c>
      <c r="S217" s="195">
        <v>0</v>
      </c>
      <c r="T217" s="196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7" t="s">
        <v>425</v>
      </c>
      <c r="AT217" s="197" t="s">
        <v>166</v>
      </c>
      <c r="AU217" s="197" t="s">
        <v>87</v>
      </c>
      <c r="AY217" s="15" t="s">
        <v>164</v>
      </c>
      <c r="BE217" s="198">
        <f>IF(N217="základná",J217,0)</f>
        <v>0</v>
      </c>
      <c r="BF217" s="198">
        <f>IF(N217="znížená",J217,0)</f>
        <v>0</v>
      </c>
      <c r="BG217" s="198">
        <f>IF(N217="zákl. prenesená",J217,0)</f>
        <v>0</v>
      </c>
      <c r="BH217" s="198">
        <f>IF(N217="zníž. prenesená",J217,0)</f>
        <v>0</v>
      </c>
      <c r="BI217" s="198">
        <f>IF(N217="nulová",J217,0)</f>
        <v>0</v>
      </c>
      <c r="BJ217" s="15" t="s">
        <v>87</v>
      </c>
      <c r="BK217" s="198">
        <f>ROUND(I217*H217,2)</f>
        <v>0</v>
      </c>
      <c r="BL217" s="15" t="s">
        <v>425</v>
      </c>
      <c r="BM217" s="197" t="s">
        <v>2267</v>
      </c>
    </row>
    <row r="218" s="2" customFormat="1" ht="16.5" customHeight="1">
      <c r="A218" s="34"/>
      <c r="B218" s="184"/>
      <c r="C218" s="199" t="s">
        <v>548</v>
      </c>
      <c r="D218" s="199" t="s">
        <v>199</v>
      </c>
      <c r="E218" s="200" t="s">
        <v>2268</v>
      </c>
      <c r="F218" s="201" t="s">
        <v>2269</v>
      </c>
      <c r="G218" s="202" t="s">
        <v>298</v>
      </c>
      <c r="H218" s="203">
        <v>14</v>
      </c>
      <c r="I218" s="204"/>
      <c r="J218" s="205">
        <f>ROUND(I218*H218,2)</f>
        <v>0</v>
      </c>
      <c r="K218" s="206"/>
      <c r="L218" s="207"/>
      <c r="M218" s="208" t="s">
        <v>1</v>
      </c>
      <c r="N218" s="209" t="s">
        <v>40</v>
      </c>
      <c r="O218" s="78"/>
      <c r="P218" s="195">
        <f>O218*H218</f>
        <v>0</v>
      </c>
      <c r="Q218" s="195">
        <v>0</v>
      </c>
      <c r="R218" s="195">
        <f>Q218*H218</f>
        <v>0</v>
      </c>
      <c r="S218" s="195">
        <v>0</v>
      </c>
      <c r="T218" s="196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7" t="s">
        <v>1291</v>
      </c>
      <c r="AT218" s="197" t="s">
        <v>199</v>
      </c>
      <c r="AU218" s="197" t="s">
        <v>87</v>
      </c>
      <c r="AY218" s="15" t="s">
        <v>164</v>
      </c>
      <c r="BE218" s="198">
        <f>IF(N218="základná",J218,0)</f>
        <v>0</v>
      </c>
      <c r="BF218" s="198">
        <f>IF(N218="znížená",J218,0)</f>
        <v>0</v>
      </c>
      <c r="BG218" s="198">
        <f>IF(N218="zákl. prenesená",J218,0)</f>
        <v>0</v>
      </c>
      <c r="BH218" s="198">
        <f>IF(N218="zníž. prenesená",J218,0)</f>
        <v>0</v>
      </c>
      <c r="BI218" s="198">
        <f>IF(N218="nulová",J218,0)</f>
        <v>0</v>
      </c>
      <c r="BJ218" s="15" t="s">
        <v>87</v>
      </c>
      <c r="BK218" s="198">
        <f>ROUND(I218*H218,2)</f>
        <v>0</v>
      </c>
      <c r="BL218" s="15" t="s">
        <v>425</v>
      </c>
      <c r="BM218" s="197" t="s">
        <v>2270</v>
      </c>
    </row>
    <row r="219" s="2" customFormat="1" ht="24.15" customHeight="1">
      <c r="A219" s="34"/>
      <c r="B219" s="184"/>
      <c r="C219" s="185" t="s">
        <v>552</v>
      </c>
      <c r="D219" s="185" t="s">
        <v>166</v>
      </c>
      <c r="E219" s="186" t="s">
        <v>2271</v>
      </c>
      <c r="F219" s="187" t="s">
        <v>2272</v>
      </c>
      <c r="G219" s="188" t="s">
        <v>298</v>
      </c>
      <c r="H219" s="189">
        <v>14</v>
      </c>
      <c r="I219" s="190"/>
      <c r="J219" s="191">
        <f>ROUND(I219*H219,2)</f>
        <v>0</v>
      </c>
      <c r="K219" s="192"/>
      <c r="L219" s="35"/>
      <c r="M219" s="193" t="s">
        <v>1</v>
      </c>
      <c r="N219" s="194" t="s">
        <v>40</v>
      </c>
      <c r="O219" s="78"/>
      <c r="P219" s="195">
        <f>O219*H219</f>
        <v>0</v>
      </c>
      <c r="Q219" s="195">
        <v>0</v>
      </c>
      <c r="R219" s="195">
        <f>Q219*H219</f>
        <v>0</v>
      </c>
      <c r="S219" s="195">
        <v>0</v>
      </c>
      <c r="T219" s="196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7" t="s">
        <v>425</v>
      </c>
      <c r="AT219" s="197" t="s">
        <v>166</v>
      </c>
      <c r="AU219" s="197" t="s">
        <v>87</v>
      </c>
      <c r="AY219" s="15" t="s">
        <v>164</v>
      </c>
      <c r="BE219" s="198">
        <f>IF(N219="základná",J219,0)</f>
        <v>0</v>
      </c>
      <c r="BF219" s="198">
        <f>IF(N219="znížená",J219,0)</f>
        <v>0</v>
      </c>
      <c r="BG219" s="198">
        <f>IF(N219="zákl. prenesená",J219,0)</f>
        <v>0</v>
      </c>
      <c r="BH219" s="198">
        <f>IF(N219="zníž. prenesená",J219,0)</f>
        <v>0</v>
      </c>
      <c r="BI219" s="198">
        <f>IF(N219="nulová",J219,0)</f>
        <v>0</v>
      </c>
      <c r="BJ219" s="15" t="s">
        <v>87</v>
      </c>
      <c r="BK219" s="198">
        <f>ROUND(I219*H219,2)</f>
        <v>0</v>
      </c>
      <c r="BL219" s="15" t="s">
        <v>425</v>
      </c>
      <c r="BM219" s="197" t="s">
        <v>2273</v>
      </c>
    </row>
    <row r="220" s="2" customFormat="1" ht="16.5" customHeight="1">
      <c r="A220" s="34"/>
      <c r="B220" s="184"/>
      <c r="C220" s="199" t="s">
        <v>556</v>
      </c>
      <c r="D220" s="199" t="s">
        <v>199</v>
      </c>
      <c r="E220" s="200" t="s">
        <v>2274</v>
      </c>
      <c r="F220" s="201" t="s">
        <v>2275</v>
      </c>
      <c r="G220" s="202" t="s">
        <v>298</v>
      </c>
      <c r="H220" s="203">
        <v>14</v>
      </c>
      <c r="I220" s="204"/>
      <c r="J220" s="205">
        <f>ROUND(I220*H220,2)</f>
        <v>0</v>
      </c>
      <c r="K220" s="206"/>
      <c r="L220" s="207"/>
      <c r="M220" s="208" t="s">
        <v>1</v>
      </c>
      <c r="N220" s="209" t="s">
        <v>40</v>
      </c>
      <c r="O220" s="78"/>
      <c r="P220" s="195">
        <f>O220*H220</f>
        <v>0</v>
      </c>
      <c r="Q220" s="195">
        <v>0</v>
      </c>
      <c r="R220" s="195">
        <f>Q220*H220</f>
        <v>0</v>
      </c>
      <c r="S220" s="195">
        <v>0</v>
      </c>
      <c r="T220" s="196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7" t="s">
        <v>1291</v>
      </c>
      <c r="AT220" s="197" t="s">
        <v>199</v>
      </c>
      <c r="AU220" s="197" t="s">
        <v>87</v>
      </c>
      <c r="AY220" s="15" t="s">
        <v>164</v>
      </c>
      <c r="BE220" s="198">
        <f>IF(N220="základná",J220,0)</f>
        <v>0</v>
      </c>
      <c r="BF220" s="198">
        <f>IF(N220="znížená",J220,0)</f>
        <v>0</v>
      </c>
      <c r="BG220" s="198">
        <f>IF(N220="zákl. prenesená",J220,0)</f>
        <v>0</v>
      </c>
      <c r="BH220" s="198">
        <f>IF(N220="zníž. prenesená",J220,0)</f>
        <v>0</v>
      </c>
      <c r="BI220" s="198">
        <f>IF(N220="nulová",J220,0)</f>
        <v>0</v>
      </c>
      <c r="BJ220" s="15" t="s">
        <v>87</v>
      </c>
      <c r="BK220" s="198">
        <f>ROUND(I220*H220,2)</f>
        <v>0</v>
      </c>
      <c r="BL220" s="15" t="s">
        <v>425</v>
      </c>
      <c r="BM220" s="197" t="s">
        <v>2276</v>
      </c>
    </row>
    <row r="221" s="2" customFormat="1" ht="24.15" customHeight="1">
      <c r="A221" s="34"/>
      <c r="B221" s="184"/>
      <c r="C221" s="185" t="s">
        <v>560</v>
      </c>
      <c r="D221" s="185" t="s">
        <v>166</v>
      </c>
      <c r="E221" s="186" t="s">
        <v>2277</v>
      </c>
      <c r="F221" s="187" t="s">
        <v>2278</v>
      </c>
      <c r="G221" s="188" t="s">
        <v>298</v>
      </c>
      <c r="H221" s="189">
        <v>55</v>
      </c>
      <c r="I221" s="190"/>
      <c r="J221" s="191">
        <f>ROUND(I221*H221,2)</f>
        <v>0</v>
      </c>
      <c r="K221" s="192"/>
      <c r="L221" s="35"/>
      <c r="M221" s="193" t="s">
        <v>1</v>
      </c>
      <c r="N221" s="194" t="s">
        <v>40</v>
      </c>
      <c r="O221" s="78"/>
      <c r="P221" s="195">
        <f>O221*H221</f>
        <v>0</v>
      </c>
      <c r="Q221" s="195">
        <v>0</v>
      </c>
      <c r="R221" s="195">
        <f>Q221*H221</f>
        <v>0</v>
      </c>
      <c r="S221" s="195">
        <v>0</v>
      </c>
      <c r="T221" s="196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7" t="s">
        <v>425</v>
      </c>
      <c r="AT221" s="197" t="s">
        <v>166</v>
      </c>
      <c r="AU221" s="197" t="s">
        <v>87</v>
      </c>
      <c r="AY221" s="15" t="s">
        <v>164</v>
      </c>
      <c r="BE221" s="198">
        <f>IF(N221="základná",J221,0)</f>
        <v>0</v>
      </c>
      <c r="BF221" s="198">
        <f>IF(N221="znížená",J221,0)</f>
        <v>0</v>
      </c>
      <c r="BG221" s="198">
        <f>IF(N221="zákl. prenesená",J221,0)</f>
        <v>0</v>
      </c>
      <c r="BH221" s="198">
        <f>IF(N221="zníž. prenesená",J221,0)</f>
        <v>0</v>
      </c>
      <c r="BI221" s="198">
        <f>IF(N221="nulová",J221,0)</f>
        <v>0</v>
      </c>
      <c r="BJ221" s="15" t="s">
        <v>87</v>
      </c>
      <c r="BK221" s="198">
        <f>ROUND(I221*H221,2)</f>
        <v>0</v>
      </c>
      <c r="BL221" s="15" t="s">
        <v>425</v>
      </c>
      <c r="BM221" s="197" t="s">
        <v>2279</v>
      </c>
    </row>
    <row r="222" s="2" customFormat="1" ht="16.5" customHeight="1">
      <c r="A222" s="34"/>
      <c r="B222" s="184"/>
      <c r="C222" s="199" t="s">
        <v>564</v>
      </c>
      <c r="D222" s="199" t="s">
        <v>199</v>
      </c>
      <c r="E222" s="200" t="s">
        <v>2280</v>
      </c>
      <c r="F222" s="201" t="s">
        <v>2281</v>
      </c>
      <c r="G222" s="202" t="s">
        <v>298</v>
      </c>
      <c r="H222" s="203">
        <v>55</v>
      </c>
      <c r="I222" s="204"/>
      <c r="J222" s="205">
        <f>ROUND(I222*H222,2)</f>
        <v>0</v>
      </c>
      <c r="K222" s="206"/>
      <c r="L222" s="207"/>
      <c r="M222" s="208" t="s">
        <v>1</v>
      </c>
      <c r="N222" s="209" t="s">
        <v>40</v>
      </c>
      <c r="O222" s="78"/>
      <c r="P222" s="195">
        <f>O222*H222</f>
        <v>0</v>
      </c>
      <c r="Q222" s="195">
        <v>0</v>
      </c>
      <c r="R222" s="195">
        <f>Q222*H222</f>
        <v>0</v>
      </c>
      <c r="S222" s="195">
        <v>0</v>
      </c>
      <c r="T222" s="196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7" t="s">
        <v>1291</v>
      </c>
      <c r="AT222" s="197" t="s">
        <v>199</v>
      </c>
      <c r="AU222" s="197" t="s">
        <v>87</v>
      </c>
      <c r="AY222" s="15" t="s">
        <v>164</v>
      </c>
      <c r="BE222" s="198">
        <f>IF(N222="základná",J222,0)</f>
        <v>0</v>
      </c>
      <c r="BF222" s="198">
        <f>IF(N222="znížená",J222,0)</f>
        <v>0</v>
      </c>
      <c r="BG222" s="198">
        <f>IF(N222="zákl. prenesená",J222,0)</f>
        <v>0</v>
      </c>
      <c r="BH222" s="198">
        <f>IF(N222="zníž. prenesená",J222,0)</f>
        <v>0</v>
      </c>
      <c r="BI222" s="198">
        <f>IF(N222="nulová",J222,0)</f>
        <v>0</v>
      </c>
      <c r="BJ222" s="15" t="s">
        <v>87</v>
      </c>
      <c r="BK222" s="198">
        <f>ROUND(I222*H222,2)</f>
        <v>0</v>
      </c>
      <c r="BL222" s="15" t="s">
        <v>425</v>
      </c>
      <c r="BM222" s="197" t="s">
        <v>2282</v>
      </c>
    </row>
    <row r="223" s="2" customFormat="1" ht="24.15" customHeight="1">
      <c r="A223" s="34"/>
      <c r="B223" s="184"/>
      <c r="C223" s="185" t="s">
        <v>570</v>
      </c>
      <c r="D223" s="185" t="s">
        <v>166</v>
      </c>
      <c r="E223" s="186" t="s">
        <v>2283</v>
      </c>
      <c r="F223" s="187" t="s">
        <v>2284</v>
      </c>
      <c r="G223" s="188" t="s">
        <v>298</v>
      </c>
      <c r="H223" s="189">
        <v>5</v>
      </c>
      <c r="I223" s="190"/>
      <c r="J223" s="191">
        <f>ROUND(I223*H223,2)</f>
        <v>0</v>
      </c>
      <c r="K223" s="192"/>
      <c r="L223" s="35"/>
      <c r="M223" s="193" t="s">
        <v>1</v>
      </c>
      <c r="N223" s="194" t="s">
        <v>40</v>
      </c>
      <c r="O223" s="78"/>
      <c r="P223" s="195">
        <f>O223*H223</f>
        <v>0</v>
      </c>
      <c r="Q223" s="195">
        <v>0</v>
      </c>
      <c r="R223" s="195">
        <f>Q223*H223</f>
        <v>0</v>
      </c>
      <c r="S223" s="195">
        <v>0</v>
      </c>
      <c r="T223" s="196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7" t="s">
        <v>425</v>
      </c>
      <c r="AT223" s="197" t="s">
        <v>166</v>
      </c>
      <c r="AU223" s="197" t="s">
        <v>87</v>
      </c>
      <c r="AY223" s="15" t="s">
        <v>164</v>
      </c>
      <c r="BE223" s="198">
        <f>IF(N223="základná",J223,0)</f>
        <v>0</v>
      </c>
      <c r="BF223" s="198">
        <f>IF(N223="znížená",J223,0)</f>
        <v>0</v>
      </c>
      <c r="BG223" s="198">
        <f>IF(N223="zákl. prenesená",J223,0)</f>
        <v>0</v>
      </c>
      <c r="BH223" s="198">
        <f>IF(N223="zníž. prenesená",J223,0)</f>
        <v>0</v>
      </c>
      <c r="BI223" s="198">
        <f>IF(N223="nulová",J223,0)</f>
        <v>0</v>
      </c>
      <c r="BJ223" s="15" t="s">
        <v>87</v>
      </c>
      <c r="BK223" s="198">
        <f>ROUND(I223*H223,2)</f>
        <v>0</v>
      </c>
      <c r="BL223" s="15" t="s">
        <v>425</v>
      </c>
      <c r="BM223" s="197" t="s">
        <v>2285</v>
      </c>
    </row>
    <row r="224" s="2" customFormat="1" ht="16.5" customHeight="1">
      <c r="A224" s="34"/>
      <c r="B224" s="184"/>
      <c r="C224" s="199" t="s">
        <v>346</v>
      </c>
      <c r="D224" s="199" t="s">
        <v>199</v>
      </c>
      <c r="E224" s="200" t="s">
        <v>2286</v>
      </c>
      <c r="F224" s="201" t="s">
        <v>2287</v>
      </c>
      <c r="G224" s="202" t="s">
        <v>298</v>
      </c>
      <c r="H224" s="203">
        <v>5</v>
      </c>
      <c r="I224" s="204"/>
      <c r="J224" s="205">
        <f>ROUND(I224*H224,2)</f>
        <v>0</v>
      </c>
      <c r="K224" s="206"/>
      <c r="L224" s="207"/>
      <c r="M224" s="208" t="s">
        <v>1</v>
      </c>
      <c r="N224" s="209" t="s">
        <v>40</v>
      </c>
      <c r="O224" s="78"/>
      <c r="P224" s="195">
        <f>O224*H224</f>
        <v>0</v>
      </c>
      <c r="Q224" s="195">
        <v>0</v>
      </c>
      <c r="R224" s="195">
        <f>Q224*H224</f>
        <v>0</v>
      </c>
      <c r="S224" s="195">
        <v>0</v>
      </c>
      <c r="T224" s="196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7" t="s">
        <v>1291</v>
      </c>
      <c r="AT224" s="197" t="s">
        <v>199</v>
      </c>
      <c r="AU224" s="197" t="s">
        <v>87</v>
      </c>
      <c r="AY224" s="15" t="s">
        <v>164</v>
      </c>
      <c r="BE224" s="198">
        <f>IF(N224="základná",J224,0)</f>
        <v>0</v>
      </c>
      <c r="BF224" s="198">
        <f>IF(N224="znížená",J224,0)</f>
        <v>0</v>
      </c>
      <c r="BG224" s="198">
        <f>IF(N224="zákl. prenesená",J224,0)</f>
        <v>0</v>
      </c>
      <c r="BH224" s="198">
        <f>IF(N224="zníž. prenesená",J224,0)</f>
        <v>0</v>
      </c>
      <c r="BI224" s="198">
        <f>IF(N224="nulová",J224,0)</f>
        <v>0</v>
      </c>
      <c r="BJ224" s="15" t="s">
        <v>87</v>
      </c>
      <c r="BK224" s="198">
        <f>ROUND(I224*H224,2)</f>
        <v>0</v>
      </c>
      <c r="BL224" s="15" t="s">
        <v>425</v>
      </c>
      <c r="BM224" s="197" t="s">
        <v>2288</v>
      </c>
    </row>
    <row r="225" s="12" customFormat="1" ht="25.92" customHeight="1">
      <c r="A225" s="12"/>
      <c r="B225" s="171"/>
      <c r="C225" s="12"/>
      <c r="D225" s="172" t="s">
        <v>73</v>
      </c>
      <c r="E225" s="173" t="s">
        <v>1928</v>
      </c>
      <c r="F225" s="173" t="s">
        <v>1929</v>
      </c>
      <c r="G225" s="12"/>
      <c r="H225" s="12"/>
      <c r="I225" s="174"/>
      <c r="J225" s="175">
        <f>BK225</f>
        <v>0</v>
      </c>
      <c r="K225" s="12"/>
      <c r="L225" s="171"/>
      <c r="M225" s="176"/>
      <c r="N225" s="177"/>
      <c r="O225" s="177"/>
      <c r="P225" s="178">
        <f>SUM(P226:P227)</f>
        <v>0</v>
      </c>
      <c r="Q225" s="177"/>
      <c r="R225" s="178">
        <f>SUM(R226:R227)</f>
        <v>0</v>
      </c>
      <c r="S225" s="177"/>
      <c r="T225" s="179">
        <f>SUM(T226:T227)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172" t="s">
        <v>170</v>
      </c>
      <c r="AT225" s="180" t="s">
        <v>73</v>
      </c>
      <c r="AU225" s="180" t="s">
        <v>74</v>
      </c>
      <c r="AY225" s="172" t="s">
        <v>164</v>
      </c>
      <c r="BK225" s="181">
        <f>SUM(BK226:BK227)</f>
        <v>0</v>
      </c>
    </row>
    <row r="226" s="2" customFormat="1" ht="21.75" customHeight="1">
      <c r="A226" s="34"/>
      <c r="B226" s="184"/>
      <c r="C226" s="185" t="s">
        <v>579</v>
      </c>
      <c r="D226" s="185" t="s">
        <v>166</v>
      </c>
      <c r="E226" s="186" t="s">
        <v>2289</v>
      </c>
      <c r="F226" s="187" t="s">
        <v>2290</v>
      </c>
      <c r="G226" s="188" t="s">
        <v>307</v>
      </c>
      <c r="H226" s="189">
        <v>1</v>
      </c>
      <c r="I226" s="190"/>
      <c r="J226" s="191">
        <f>ROUND(I226*H226,2)</f>
        <v>0</v>
      </c>
      <c r="K226" s="192"/>
      <c r="L226" s="35"/>
      <c r="M226" s="193" t="s">
        <v>1</v>
      </c>
      <c r="N226" s="194" t="s">
        <v>40</v>
      </c>
      <c r="O226" s="78"/>
      <c r="P226" s="195">
        <f>O226*H226</f>
        <v>0</v>
      </c>
      <c r="Q226" s="195">
        <v>0</v>
      </c>
      <c r="R226" s="195">
        <f>Q226*H226</f>
        <v>0</v>
      </c>
      <c r="S226" s="195">
        <v>0</v>
      </c>
      <c r="T226" s="196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7" t="s">
        <v>1306</v>
      </c>
      <c r="AT226" s="197" t="s">
        <v>166</v>
      </c>
      <c r="AU226" s="197" t="s">
        <v>81</v>
      </c>
      <c r="AY226" s="15" t="s">
        <v>164</v>
      </c>
      <c r="BE226" s="198">
        <f>IF(N226="základná",J226,0)</f>
        <v>0</v>
      </c>
      <c r="BF226" s="198">
        <f>IF(N226="znížená",J226,0)</f>
        <v>0</v>
      </c>
      <c r="BG226" s="198">
        <f>IF(N226="zákl. prenesená",J226,0)</f>
        <v>0</v>
      </c>
      <c r="BH226" s="198">
        <f>IF(N226="zníž. prenesená",J226,0)</f>
        <v>0</v>
      </c>
      <c r="BI226" s="198">
        <f>IF(N226="nulová",J226,0)</f>
        <v>0</v>
      </c>
      <c r="BJ226" s="15" t="s">
        <v>87</v>
      </c>
      <c r="BK226" s="198">
        <f>ROUND(I226*H226,2)</f>
        <v>0</v>
      </c>
      <c r="BL226" s="15" t="s">
        <v>1306</v>
      </c>
      <c r="BM226" s="197" t="s">
        <v>2291</v>
      </c>
    </row>
    <row r="227" s="2" customFormat="1" ht="24.15" customHeight="1">
      <c r="A227" s="34"/>
      <c r="B227" s="184"/>
      <c r="C227" s="185" t="s">
        <v>583</v>
      </c>
      <c r="D227" s="185" t="s">
        <v>166</v>
      </c>
      <c r="E227" s="186" t="s">
        <v>2292</v>
      </c>
      <c r="F227" s="187" t="s">
        <v>2293</v>
      </c>
      <c r="G227" s="188" t="s">
        <v>2294</v>
      </c>
      <c r="H227" s="189">
        <v>1</v>
      </c>
      <c r="I227" s="190"/>
      <c r="J227" s="191">
        <f>ROUND(I227*H227,2)</f>
        <v>0</v>
      </c>
      <c r="K227" s="192"/>
      <c r="L227" s="35"/>
      <c r="M227" s="211" t="s">
        <v>1</v>
      </c>
      <c r="N227" s="212" t="s">
        <v>40</v>
      </c>
      <c r="O227" s="213"/>
      <c r="P227" s="214">
        <f>O227*H227</f>
        <v>0</v>
      </c>
      <c r="Q227" s="214">
        <v>0</v>
      </c>
      <c r="R227" s="214">
        <f>Q227*H227</f>
        <v>0</v>
      </c>
      <c r="S227" s="214">
        <v>0</v>
      </c>
      <c r="T227" s="215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7" t="s">
        <v>1306</v>
      </c>
      <c r="AT227" s="197" t="s">
        <v>166</v>
      </c>
      <c r="AU227" s="197" t="s">
        <v>81</v>
      </c>
      <c r="AY227" s="15" t="s">
        <v>164</v>
      </c>
      <c r="BE227" s="198">
        <f>IF(N227="základná",J227,0)</f>
        <v>0</v>
      </c>
      <c r="BF227" s="198">
        <f>IF(N227="znížená",J227,0)</f>
        <v>0</v>
      </c>
      <c r="BG227" s="198">
        <f>IF(N227="zákl. prenesená",J227,0)</f>
        <v>0</v>
      </c>
      <c r="BH227" s="198">
        <f>IF(N227="zníž. prenesená",J227,0)</f>
        <v>0</v>
      </c>
      <c r="BI227" s="198">
        <f>IF(N227="nulová",J227,0)</f>
        <v>0</v>
      </c>
      <c r="BJ227" s="15" t="s">
        <v>87</v>
      </c>
      <c r="BK227" s="198">
        <f>ROUND(I227*H227,2)</f>
        <v>0</v>
      </c>
      <c r="BL227" s="15" t="s">
        <v>1306</v>
      </c>
      <c r="BM227" s="197" t="s">
        <v>2295</v>
      </c>
    </row>
    <row r="228" s="2" customFormat="1" ht="6.96" customHeight="1">
      <c r="A228" s="34"/>
      <c r="B228" s="61"/>
      <c r="C228" s="62"/>
      <c r="D228" s="62"/>
      <c r="E228" s="62"/>
      <c r="F228" s="62"/>
      <c r="G228" s="62"/>
      <c r="H228" s="62"/>
      <c r="I228" s="62"/>
      <c r="J228" s="62"/>
      <c r="K228" s="62"/>
      <c r="L228" s="35"/>
      <c r="M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</row>
  </sheetData>
  <autoFilter ref="C122:K22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109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74</v>
      </c>
    </row>
    <row r="4" s="1" customFormat="1" ht="24.96" customHeight="1">
      <c r="B4" s="18"/>
      <c r="D4" s="19" t="s">
        <v>119</v>
      </c>
      <c r="L4" s="18"/>
      <c r="M4" s="129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16.5" customHeight="1">
      <c r="B7" s="18"/>
      <c r="E7" s="130" t="str">
        <f>'Rekapitulácia stavby'!K6</f>
        <v>Komunitné centrum Svidník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120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2296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12. 1. 2023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25</v>
      </c>
      <c r="F15" s="34"/>
      <c r="G15" s="34"/>
      <c r="H15" s="34"/>
      <c r="I15" s="28" t="s">
        <v>26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24</v>
      </c>
      <c r="J20" s="23" t="s">
        <v>1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30</v>
      </c>
      <c r="F21" s="34"/>
      <c r="G21" s="34"/>
      <c r="H21" s="34"/>
      <c r="I21" s="28" t="s">
        <v>26</v>
      </c>
      <c r="J21" s="23" t="s">
        <v>1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24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">
        <v>20</v>
      </c>
      <c r="F24" s="34"/>
      <c r="G24" s="34"/>
      <c r="H24" s="34"/>
      <c r="I24" s="28" t="s">
        <v>26</v>
      </c>
      <c r="J24" s="23" t="s">
        <v>1</v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33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31"/>
      <c r="B27" s="132"/>
      <c r="C27" s="131"/>
      <c r="D27" s="131"/>
      <c r="E27" s="32" t="s">
        <v>1</v>
      </c>
      <c r="F27" s="32"/>
      <c r="G27" s="32"/>
      <c r="H27" s="32"/>
      <c r="I27" s="131"/>
      <c r="J27" s="131"/>
      <c r="K27" s="131"/>
      <c r="L27" s="133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34" t="s">
        <v>34</v>
      </c>
      <c r="E30" s="34"/>
      <c r="F30" s="34"/>
      <c r="G30" s="34"/>
      <c r="H30" s="34"/>
      <c r="I30" s="34"/>
      <c r="J30" s="97">
        <f>ROUND(J122,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36</v>
      </c>
      <c r="G32" s="34"/>
      <c r="H32" s="34"/>
      <c r="I32" s="39" t="s">
        <v>35</v>
      </c>
      <c r="J32" s="39" t="s">
        <v>37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35" t="s">
        <v>38</v>
      </c>
      <c r="E33" s="41" t="s">
        <v>39</v>
      </c>
      <c r="F33" s="136">
        <f>ROUND((SUM(BE122:BE161)),  2)</f>
        <v>0</v>
      </c>
      <c r="G33" s="137"/>
      <c r="H33" s="137"/>
      <c r="I33" s="138">
        <v>0.20000000000000001</v>
      </c>
      <c r="J33" s="136">
        <f>ROUND(((SUM(BE122:BE161))*I33), 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41" t="s">
        <v>40</v>
      </c>
      <c r="F34" s="136">
        <f>ROUND((SUM(BF122:BF161)),  2)</f>
        <v>0</v>
      </c>
      <c r="G34" s="137"/>
      <c r="H34" s="137"/>
      <c r="I34" s="138">
        <v>0.20000000000000001</v>
      </c>
      <c r="J34" s="136">
        <f>ROUND(((SUM(BF122:BF161))*I34), 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41</v>
      </c>
      <c r="F35" s="139">
        <f>ROUND((SUM(BG122:BG161)),  2)</f>
        <v>0</v>
      </c>
      <c r="G35" s="34"/>
      <c r="H35" s="34"/>
      <c r="I35" s="140">
        <v>0.20000000000000001</v>
      </c>
      <c r="J35" s="139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42</v>
      </c>
      <c r="F36" s="139">
        <f>ROUND((SUM(BH122:BH161)),  2)</f>
        <v>0</v>
      </c>
      <c r="G36" s="34"/>
      <c r="H36" s="34"/>
      <c r="I36" s="140">
        <v>0.20000000000000001</v>
      </c>
      <c r="J36" s="139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43</v>
      </c>
      <c r="F37" s="136">
        <f>ROUND((SUM(BI122:BI161)),  2)</f>
        <v>0</v>
      </c>
      <c r="G37" s="137"/>
      <c r="H37" s="137"/>
      <c r="I37" s="138">
        <v>0</v>
      </c>
      <c r="J37" s="136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41"/>
      <c r="D39" s="142" t="s">
        <v>44</v>
      </c>
      <c r="E39" s="82"/>
      <c r="F39" s="82"/>
      <c r="G39" s="143" t="s">
        <v>45</v>
      </c>
      <c r="H39" s="144" t="s">
        <v>46</v>
      </c>
      <c r="I39" s="82"/>
      <c r="J39" s="145">
        <f>SUM(J30:J37)</f>
        <v>0</v>
      </c>
      <c r="K39" s="146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47</v>
      </c>
      <c r="E50" s="58"/>
      <c r="F50" s="58"/>
      <c r="G50" s="57" t="s">
        <v>48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49</v>
      </c>
      <c r="E61" s="37"/>
      <c r="F61" s="147" t="s">
        <v>50</v>
      </c>
      <c r="G61" s="59" t="s">
        <v>49</v>
      </c>
      <c r="H61" s="37"/>
      <c r="I61" s="37"/>
      <c r="J61" s="148" t="s">
        <v>50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51</v>
      </c>
      <c r="E65" s="60"/>
      <c r="F65" s="60"/>
      <c r="G65" s="57" t="s">
        <v>52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49</v>
      </c>
      <c r="E76" s="37"/>
      <c r="F76" s="147" t="s">
        <v>50</v>
      </c>
      <c r="G76" s="59" t="s">
        <v>49</v>
      </c>
      <c r="H76" s="37"/>
      <c r="I76" s="37"/>
      <c r="J76" s="148" t="s">
        <v>50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124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30" t="str">
        <f>E7</f>
        <v>Komunitné centrum Svidník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120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>SO 02 - Elektrická prípojka NN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19</v>
      </c>
      <c r="D89" s="34"/>
      <c r="E89" s="34"/>
      <c r="F89" s="23" t="str">
        <f>F12</f>
        <v xml:space="preserve"> </v>
      </c>
      <c r="G89" s="34"/>
      <c r="H89" s="34"/>
      <c r="I89" s="28" t="s">
        <v>21</v>
      </c>
      <c r="J89" s="70" t="str">
        <f>IF(J12="","",J12)</f>
        <v>12. 1. 2023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23</v>
      </c>
      <c r="D91" s="34"/>
      <c r="E91" s="34"/>
      <c r="F91" s="23" t="str">
        <f>E15</f>
        <v>Mesto Svidník</v>
      </c>
      <c r="G91" s="34"/>
      <c r="H91" s="34"/>
      <c r="I91" s="28" t="s">
        <v>29</v>
      </c>
      <c r="J91" s="32" t="str">
        <f>E21</f>
        <v>Ing. Jozef Špirko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 xml:space="preserve"> 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9" t="s">
        <v>125</v>
      </c>
      <c r="D94" s="141"/>
      <c r="E94" s="141"/>
      <c r="F94" s="141"/>
      <c r="G94" s="141"/>
      <c r="H94" s="141"/>
      <c r="I94" s="141"/>
      <c r="J94" s="150" t="s">
        <v>126</v>
      </c>
      <c r="K94" s="141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51" t="s">
        <v>127</v>
      </c>
      <c r="D96" s="34"/>
      <c r="E96" s="34"/>
      <c r="F96" s="34"/>
      <c r="G96" s="34"/>
      <c r="H96" s="34"/>
      <c r="I96" s="34"/>
      <c r="J96" s="97">
        <f>J122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128</v>
      </c>
    </row>
    <row r="97" s="9" customFormat="1" ht="24.96" customHeight="1">
      <c r="A97" s="9"/>
      <c r="B97" s="152"/>
      <c r="C97" s="9"/>
      <c r="D97" s="153" t="s">
        <v>129</v>
      </c>
      <c r="E97" s="154"/>
      <c r="F97" s="154"/>
      <c r="G97" s="154"/>
      <c r="H97" s="154"/>
      <c r="I97" s="154"/>
      <c r="J97" s="155">
        <f>J123</f>
        <v>0</v>
      </c>
      <c r="K97" s="9"/>
      <c r="L97" s="15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6"/>
      <c r="C98" s="10"/>
      <c r="D98" s="157" t="s">
        <v>130</v>
      </c>
      <c r="E98" s="158"/>
      <c r="F98" s="158"/>
      <c r="G98" s="158"/>
      <c r="H98" s="158"/>
      <c r="I98" s="158"/>
      <c r="J98" s="159">
        <f>J124</f>
        <v>0</v>
      </c>
      <c r="K98" s="10"/>
      <c r="L98" s="15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52"/>
      <c r="C99" s="9"/>
      <c r="D99" s="153" t="s">
        <v>148</v>
      </c>
      <c r="E99" s="154"/>
      <c r="F99" s="154"/>
      <c r="G99" s="154"/>
      <c r="H99" s="154"/>
      <c r="I99" s="154"/>
      <c r="J99" s="155">
        <f>J126</f>
        <v>0</v>
      </c>
      <c r="K99" s="9"/>
      <c r="L99" s="15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6"/>
      <c r="C100" s="10"/>
      <c r="D100" s="157" t="s">
        <v>1949</v>
      </c>
      <c r="E100" s="158"/>
      <c r="F100" s="158"/>
      <c r="G100" s="158"/>
      <c r="H100" s="158"/>
      <c r="I100" s="158"/>
      <c r="J100" s="159">
        <f>J127</f>
        <v>0</v>
      </c>
      <c r="K100" s="10"/>
      <c r="L100" s="15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6"/>
      <c r="C101" s="10"/>
      <c r="D101" s="157" t="s">
        <v>2297</v>
      </c>
      <c r="E101" s="158"/>
      <c r="F101" s="158"/>
      <c r="G101" s="158"/>
      <c r="H101" s="158"/>
      <c r="I101" s="158"/>
      <c r="J101" s="159">
        <f>J151</f>
        <v>0</v>
      </c>
      <c r="K101" s="10"/>
      <c r="L101" s="15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52"/>
      <c r="C102" s="9"/>
      <c r="D102" s="153" t="s">
        <v>1745</v>
      </c>
      <c r="E102" s="154"/>
      <c r="F102" s="154"/>
      <c r="G102" s="154"/>
      <c r="H102" s="154"/>
      <c r="I102" s="154"/>
      <c r="J102" s="155">
        <f>J159</f>
        <v>0</v>
      </c>
      <c r="K102" s="9"/>
      <c r="L102" s="15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4"/>
      <c r="B103" s="35"/>
      <c r="C103" s="34"/>
      <c r="D103" s="34"/>
      <c r="E103" s="34"/>
      <c r="F103" s="34"/>
      <c r="G103" s="34"/>
      <c r="H103" s="34"/>
      <c r="I103" s="34"/>
      <c r="J103" s="34"/>
      <c r="K103" s="34"/>
      <c r="L103" s="56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="2" customFormat="1" ht="6.96" customHeight="1">
      <c r="A104" s="34"/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56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="2" customFormat="1" ht="6.96" customHeight="1">
      <c r="A108" s="34"/>
      <c r="B108" s="63"/>
      <c r="C108" s="64"/>
      <c r="D108" s="64"/>
      <c r="E108" s="64"/>
      <c r="F108" s="64"/>
      <c r="G108" s="64"/>
      <c r="H108" s="64"/>
      <c r="I108" s="64"/>
      <c r="J108" s="64"/>
      <c r="K108" s="64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24.96" customHeight="1">
      <c r="A109" s="34"/>
      <c r="B109" s="35"/>
      <c r="C109" s="19" t="s">
        <v>150</v>
      </c>
      <c r="D109" s="34"/>
      <c r="E109" s="34"/>
      <c r="F109" s="34"/>
      <c r="G109" s="34"/>
      <c r="H109" s="34"/>
      <c r="I109" s="34"/>
      <c r="J109" s="34"/>
      <c r="K109" s="34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6.96" customHeight="1">
      <c r="A110" s="34"/>
      <c r="B110" s="35"/>
      <c r="C110" s="34"/>
      <c r="D110" s="34"/>
      <c r="E110" s="34"/>
      <c r="F110" s="34"/>
      <c r="G110" s="34"/>
      <c r="H110" s="34"/>
      <c r="I110" s="34"/>
      <c r="J110" s="34"/>
      <c r="K110" s="3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2" customHeight="1">
      <c r="A111" s="34"/>
      <c r="B111" s="35"/>
      <c r="C111" s="28" t="s">
        <v>15</v>
      </c>
      <c r="D111" s="34"/>
      <c r="E111" s="34"/>
      <c r="F111" s="34"/>
      <c r="G111" s="34"/>
      <c r="H111" s="34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6.5" customHeight="1">
      <c r="A112" s="34"/>
      <c r="B112" s="35"/>
      <c r="C112" s="34"/>
      <c r="D112" s="34"/>
      <c r="E112" s="130" t="str">
        <f>E7</f>
        <v>Komunitné centrum Svidník</v>
      </c>
      <c r="F112" s="28"/>
      <c r="G112" s="28"/>
      <c r="H112" s="28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2" customHeight="1">
      <c r="A113" s="34"/>
      <c r="B113" s="35"/>
      <c r="C113" s="28" t="s">
        <v>120</v>
      </c>
      <c r="D113" s="34"/>
      <c r="E113" s="34"/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6.5" customHeight="1">
      <c r="A114" s="34"/>
      <c r="B114" s="35"/>
      <c r="C114" s="34"/>
      <c r="D114" s="34"/>
      <c r="E114" s="68" t="str">
        <f>E9</f>
        <v>SO 02 - Elektrická prípojka NN</v>
      </c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6.96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2" customHeight="1">
      <c r="A116" s="34"/>
      <c r="B116" s="35"/>
      <c r="C116" s="28" t="s">
        <v>19</v>
      </c>
      <c r="D116" s="34"/>
      <c r="E116" s="34"/>
      <c r="F116" s="23" t="str">
        <f>F12</f>
        <v xml:space="preserve"> </v>
      </c>
      <c r="G116" s="34"/>
      <c r="H116" s="34"/>
      <c r="I116" s="28" t="s">
        <v>21</v>
      </c>
      <c r="J116" s="70" t="str">
        <f>IF(J12="","",J12)</f>
        <v>12. 1. 2023</v>
      </c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6.96" customHeight="1">
      <c r="A117" s="34"/>
      <c r="B117" s="35"/>
      <c r="C117" s="34"/>
      <c r="D117" s="34"/>
      <c r="E117" s="34"/>
      <c r="F117" s="34"/>
      <c r="G117" s="34"/>
      <c r="H117" s="34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5.15" customHeight="1">
      <c r="A118" s="34"/>
      <c r="B118" s="35"/>
      <c r="C118" s="28" t="s">
        <v>23</v>
      </c>
      <c r="D118" s="34"/>
      <c r="E118" s="34"/>
      <c r="F118" s="23" t="str">
        <f>E15</f>
        <v>Mesto Svidník</v>
      </c>
      <c r="G118" s="34"/>
      <c r="H118" s="34"/>
      <c r="I118" s="28" t="s">
        <v>29</v>
      </c>
      <c r="J118" s="32" t="str">
        <f>E21</f>
        <v>Ing. Jozef Špirko</v>
      </c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5.15" customHeight="1">
      <c r="A119" s="34"/>
      <c r="B119" s="35"/>
      <c r="C119" s="28" t="s">
        <v>27</v>
      </c>
      <c r="D119" s="34"/>
      <c r="E119" s="34"/>
      <c r="F119" s="23" t="str">
        <f>IF(E18="","",E18)</f>
        <v>Vyplň údaj</v>
      </c>
      <c r="G119" s="34"/>
      <c r="H119" s="34"/>
      <c r="I119" s="28" t="s">
        <v>32</v>
      </c>
      <c r="J119" s="32" t="str">
        <f>E24</f>
        <v xml:space="preserve"> </v>
      </c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0.32" customHeight="1">
      <c r="A120" s="34"/>
      <c r="B120" s="35"/>
      <c r="C120" s="34"/>
      <c r="D120" s="34"/>
      <c r="E120" s="34"/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11" customFormat="1" ht="29.28" customHeight="1">
      <c r="A121" s="160"/>
      <c r="B121" s="161"/>
      <c r="C121" s="162" t="s">
        <v>151</v>
      </c>
      <c r="D121" s="163" t="s">
        <v>59</v>
      </c>
      <c r="E121" s="163" t="s">
        <v>55</v>
      </c>
      <c r="F121" s="163" t="s">
        <v>56</v>
      </c>
      <c r="G121" s="163" t="s">
        <v>152</v>
      </c>
      <c r="H121" s="163" t="s">
        <v>153</v>
      </c>
      <c r="I121" s="163" t="s">
        <v>154</v>
      </c>
      <c r="J121" s="164" t="s">
        <v>126</v>
      </c>
      <c r="K121" s="165" t="s">
        <v>155</v>
      </c>
      <c r="L121" s="166"/>
      <c r="M121" s="87" t="s">
        <v>1</v>
      </c>
      <c r="N121" s="88" t="s">
        <v>38</v>
      </c>
      <c r="O121" s="88" t="s">
        <v>156</v>
      </c>
      <c r="P121" s="88" t="s">
        <v>157</v>
      </c>
      <c r="Q121" s="88" t="s">
        <v>158</v>
      </c>
      <c r="R121" s="88" t="s">
        <v>159</v>
      </c>
      <c r="S121" s="88" t="s">
        <v>160</v>
      </c>
      <c r="T121" s="89" t="s">
        <v>161</v>
      </c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</row>
    <row r="122" s="2" customFormat="1" ht="22.8" customHeight="1">
      <c r="A122" s="34"/>
      <c r="B122" s="35"/>
      <c r="C122" s="94" t="s">
        <v>127</v>
      </c>
      <c r="D122" s="34"/>
      <c r="E122" s="34"/>
      <c r="F122" s="34"/>
      <c r="G122" s="34"/>
      <c r="H122" s="34"/>
      <c r="I122" s="34"/>
      <c r="J122" s="167">
        <f>BK122</f>
        <v>0</v>
      </c>
      <c r="K122" s="34"/>
      <c r="L122" s="35"/>
      <c r="M122" s="90"/>
      <c r="N122" s="74"/>
      <c r="O122" s="91"/>
      <c r="P122" s="168">
        <f>P123+P126+P159</f>
        <v>0</v>
      </c>
      <c r="Q122" s="91"/>
      <c r="R122" s="168">
        <f>R123+R126+R159</f>
        <v>0</v>
      </c>
      <c r="S122" s="91"/>
      <c r="T122" s="169">
        <f>T123+T126+T159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5" t="s">
        <v>73</v>
      </c>
      <c r="AU122" s="15" t="s">
        <v>128</v>
      </c>
      <c r="BK122" s="170">
        <f>BK123+BK126+BK159</f>
        <v>0</v>
      </c>
    </row>
    <row r="123" s="12" customFormat="1" ht="25.92" customHeight="1">
      <c r="A123" s="12"/>
      <c r="B123" s="171"/>
      <c r="C123" s="12"/>
      <c r="D123" s="172" t="s">
        <v>73</v>
      </c>
      <c r="E123" s="173" t="s">
        <v>162</v>
      </c>
      <c r="F123" s="173" t="s">
        <v>163</v>
      </c>
      <c r="G123" s="12"/>
      <c r="H123" s="12"/>
      <c r="I123" s="174"/>
      <c r="J123" s="175">
        <f>BK123</f>
        <v>0</v>
      </c>
      <c r="K123" s="12"/>
      <c r="L123" s="171"/>
      <c r="M123" s="176"/>
      <c r="N123" s="177"/>
      <c r="O123" s="177"/>
      <c r="P123" s="178">
        <f>P124</f>
        <v>0</v>
      </c>
      <c r="Q123" s="177"/>
      <c r="R123" s="178">
        <f>R124</f>
        <v>0</v>
      </c>
      <c r="S123" s="177"/>
      <c r="T123" s="179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72" t="s">
        <v>81</v>
      </c>
      <c r="AT123" s="180" t="s">
        <v>73</v>
      </c>
      <c r="AU123" s="180" t="s">
        <v>74</v>
      </c>
      <c r="AY123" s="172" t="s">
        <v>164</v>
      </c>
      <c r="BK123" s="181">
        <f>BK124</f>
        <v>0</v>
      </c>
    </row>
    <row r="124" s="12" customFormat="1" ht="22.8" customHeight="1">
      <c r="A124" s="12"/>
      <c r="B124" s="171"/>
      <c r="C124" s="12"/>
      <c r="D124" s="172" t="s">
        <v>73</v>
      </c>
      <c r="E124" s="182" t="s">
        <v>81</v>
      </c>
      <c r="F124" s="182" t="s">
        <v>165</v>
      </c>
      <c r="G124" s="12"/>
      <c r="H124" s="12"/>
      <c r="I124" s="174"/>
      <c r="J124" s="183">
        <f>BK124</f>
        <v>0</v>
      </c>
      <c r="K124" s="12"/>
      <c r="L124" s="171"/>
      <c r="M124" s="176"/>
      <c r="N124" s="177"/>
      <c r="O124" s="177"/>
      <c r="P124" s="178">
        <f>P125</f>
        <v>0</v>
      </c>
      <c r="Q124" s="177"/>
      <c r="R124" s="178">
        <f>R125</f>
        <v>0</v>
      </c>
      <c r="S124" s="177"/>
      <c r="T124" s="179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72" t="s">
        <v>81</v>
      </c>
      <c r="AT124" s="180" t="s">
        <v>73</v>
      </c>
      <c r="AU124" s="180" t="s">
        <v>81</v>
      </c>
      <c r="AY124" s="172" t="s">
        <v>164</v>
      </c>
      <c r="BK124" s="181">
        <f>BK125</f>
        <v>0</v>
      </c>
    </row>
    <row r="125" s="2" customFormat="1" ht="24.15" customHeight="1">
      <c r="A125" s="34"/>
      <c r="B125" s="184"/>
      <c r="C125" s="185" t="s">
        <v>81</v>
      </c>
      <c r="D125" s="185" t="s">
        <v>166</v>
      </c>
      <c r="E125" s="186" t="s">
        <v>2298</v>
      </c>
      <c r="F125" s="187" t="s">
        <v>2299</v>
      </c>
      <c r="G125" s="188" t="s">
        <v>298</v>
      </c>
      <c r="H125" s="189">
        <v>9</v>
      </c>
      <c r="I125" s="190"/>
      <c r="J125" s="191">
        <f>ROUND(I125*H125,2)</f>
        <v>0</v>
      </c>
      <c r="K125" s="192"/>
      <c r="L125" s="35"/>
      <c r="M125" s="193" t="s">
        <v>1</v>
      </c>
      <c r="N125" s="194" t="s">
        <v>40</v>
      </c>
      <c r="O125" s="78"/>
      <c r="P125" s="195">
        <f>O125*H125</f>
        <v>0</v>
      </c>
      <c r="Q125" s="195">
        <v>0</v>
      </c>
      <c r="R125" s="195">
        <f>Q125*H125</f>
        <v>0</v>
      </c>
      <c r="S125" s="195">
        <v>0</v>
      </c>
      <c r="T125" s="196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7" t="s">
        <v>170</v>
      </c>
      <c r="AT125" s="197" t="s">
        <v>166</v>
      </c>
      <c r="AU125" s="197" t="s">
        <v>87</v>
      </c>
      <c r="AY125" s="15" t="s">
        <v>164</v>
      </c>
      <c r="BE125" s="198">
        <f>IF(N125="základná",J125,0)</f>
        <v>0</v>
      </c>
      <c r="BF125" s="198">
        <f>IF(N125="znížená",J125,0)</f>
        <v>0</v>
      </c>
      <c r="BG125" s="198">
        <f>IF(N125="zákl. prenesená",J125,0)</f>
        <v>0</v>
      </c>
      <c r="BH125" s="198">
        <f>IF(N125="zníž. prenesená",J125,0)</f>
        <v>0</v>
      </c>
      <c r="BI125" s="198">
        <f>IF(N125="nulová",J125,0)</f>
        <v>0</v>
      </c>
      <c r="BJ125" s="15" t="s">
        <v>87</v>
      </c>
      <c r="BK125" s="198">
        <f>ROUND(I125*H125,2)</f>
        <v>0</v>
      </c>
      <c r="BL125" s="15" t="s">
        <v>170</v>
      </c>
      <c r="BM125" s="197" t="s">
        <v>2300</v>
      </c>
    </row>
    <row r="126" s="12" customFormat="1" ht="25.92" customHeight="1">
      <c r="A126" s="12"/>
      <c r="B126" s="171"/>
      <c r="C126" s="12"/>
      <c r="D126" s="172" t="s">
        <v>73</v>
      </c>
      <c r="E126" s="173" t="s">
        <v>199</v>
      </c>
      <c r="F126" s="173" t="s">
        <v>752</v>
      </c>
      <c r="G126" s="12"/>
      <c r="H126" s="12"/>
      <c r="I126" s="174"/>
      <c r="J126" s="175">
        <f>BK126</f>
        <v>0</v>
      </c>
      <c r="K126" s="12"/>
      <c r="L126" s="171"/>
      <c r="M126" s="176"/>
      <c r="N126" s="177"/>
      <c r="O126" s="177"/>
      <c r="P126" s="178">
        <f>P127+P151</f>
        <v>0</v>
      </c>
      <c r="Q126" s="177"/>
      <c r="R126" s="178">
        <f>R127+R151</f>
        <v>0</v>
      </c>
      <c r="S126" s="177"/>
      <c r="T126" s="179">
        <f>T127+T151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72" t="s">
        <v>175</v>
      </c>
      <c r="AT126" s="180" t="s">
        <v>73</v>
      </c>
      <c r="AU126" s="180" t="s">
        <v>74</v>
      </c>
      <c r="AY126" s="172" t="s">
        <v>164</v>
      </c>
      <c r="BK126" s="181">
        <f>BK127+BK151</f>
        <v>0</v>
      </c>
    </row>
    <row r="127" s="12" customFormat="1" ht="22.8" customHeight="1">
      <c r="A127" s="12"/>
      <c r="B127" s="171"/>
      <c r="C127" s="12"/>
      <c r="D127" s="172" t="s">
        <v>73</v>
      </c>
      <c r="E127" s="182" t="s">
        <v>1976</v>
      </c>
      <c r="F127" s="182" t="s">
        <v>1977</v>
      </c>
      <c r="G127" s="12"/>
      <c r="H127" s="12"/>
      <c r="I127" s="174"/>
      <c r="J127" s="183">
        <f>BK127</f>
        <v>0</v>
      </c>
      <c r="K127" s="12"/>
      <c r="L127" s="171"/>
      <c r="M127" s="176"/>
      <c r="N127" s="177"/>
      <c r="O127" s="177"/>
      <c r="P127" s="178">
        <f>SUM(P128:P150)</f>
        <v>0</v>
      </c>
      <c r="Q127" s="177"/>
      <c r="R127" s="178">
        <f>SUM(R128:R150)</f>
        <v>0</v>
      </c>
      <c r="S127" s="177"/>
      <c r="T127" s="179">
        <f>SUM(T128:T150)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72" t="s">
        <v>175</v>
      </c>
      <c r="AT127" s="180" t="s">
        <v>73</v>
      </c>
      <c r="AU127" s="180" t="s">
        <v>81</v>
      </c>
      <c r="AY127" s="172" t="s">
        <v>164</v>
      </c>
      <c r="BK127" s="181">
        <f>SUM(BK128:BK150)</f>
        <v>0</v>
      </c>
    </row>
    <row r="128" s="2" customFormat="1" ht="24.15" customHeight="1">
      <c r="A128" s="34"/>
      <c r="B128" s="184"/>
      <c r="C128" s="185" t="s">
        <v>87</v>
      </c>
      <c r="D128" s="185" t="s">
        <v>166</v>
      </c>
      <c r="E128" s="186" t="s">
        <v>2301</v>
      </c>
      <c r="F128" s="187" t="s">
        <v>2302</v>
      </c>
      <c r="G128" s="188" t="s">
        <v>298</v>
      </c>
      <c r="H128" s="189">
        <v>10</v>
      </c>
      <c r="I128" s="190"/>
      <c r="J128" s="191">
        <f>ROUND(I128*H128,2)</f>
        <v>0</v>
      </c>
      <c r="K128" s="192"/>
      <c r="L128" s="35"/>
      <c r="M128" s="193" t="s">
        <v>1</v>
      </c>
      <c r="N128" s="194" t="s">
        <v>40</v>
      </c>
      <c r="O128" s="78"/>
      <c r="P128" s="195">
        <f>O128*H128</f>
        <v>0</v>
      </c>
      <c r="Q128" s="195">
        <v>0</v>
      </c>
      <c r="R128" s="195">
        <f>Q128*H128</f>
        <v>0</v>
      </c>
      <c r="S128" s="195">
        <v>0</v>
      </c>
      <c r="T128" s="196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7" t="s">
        <v>425</v>
      </c>
      <c r="AT128" s="197" t="s">
        <v>166</v>
      </c>
      <c r="AU128" s="197" t="s">
        <v>87</v>
      </c>
      <c r="AY128" s="15" t="s">
        <v>164</v>
      </c>
      <c r="BE128" s="198">
        <f>IF(N128="základná",J128,0)</f>
        <v>0</v>
      </c>
      <c r="BF128" s="198">
        <f>IF(N128="znížená",J128,0)</f>
        <v>0</v>
      </c>
      <c r="BG128" s="198">
        <f>IF(N128="zákl. prenesená",J128,0)</f>
        <v>0</v>
      </c>
      <c r="BH128" s="198">
        <f>IF(N128="zníž. prenesená",J128,0)</f>
        <v>0</v>
      </c>
      <c r="BI128" s="198">
        <f>IF(N128="nulová",J128,0)</f>
        <v>0</v>
      </c>
      <c r="BJ128" s="15" t="s">
        <v>87</v>
      </c>
      <c r="BK128" s="198">
        <f>ROUND(I128*H128,2)</f>
        <v>0</v>
      </c>
      <c r="BL128" s="15" t="s">
        <v>425</v>
      </c>
      <c r="BM128" s="197" t="s">
        <v>2303</v>
      </c>
    </row>
    <row r="129" s="2" customFormat="1" ht="24.15" customHeight="1">
      <c r="A129" s="34"/>
      <c r="B129" s="184"/>
      <c r="C129" s="199" t="s">
        <v>175</v>
      </c>
      <c r="D129" s="199" t="s">
        <v>199</v>
      </c>
      <c r="E129" s="200" t="s">
        <v>2304</v>
      </c>
      <c r="F129" s="201" t="s">
        <v>2305</v>
      </c>
      <c r="G129" s="202" t="s">
        <v>307</v>
      </c>
      <c r="H129" s="203">
        <v>4</v>
      </c>
      <c r="I129" s="204"/>
      <c r="J129" s="205">
        <f>ROUND(I129*H129,2)</f>
        <v>0</v>
      </c>
      <c r="K129" s="206"/>
      <c r="L129" s="207"/>
      <c r="M129" s="208" t="s">
        <v>1</v>
      </c>
      <c r="N129" s="209" t="s">
        <v>40</v>
      </c>
      <c r="O129" s="78"/>
      <c r="P129" s="195">
        <f>O129*H129</f>
        <v>0</v>
      </c>
      <c r="Q129" s="195">
        <v>0</v>
      </c>
      <c r="R129" s="195">
        <f>Q129*H129</f>
        <v>0</v>
      </c>
      <c r="S129" s="195">
        <v>0</v>
      </c>
      <c r="T129" s="196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7" t="s">
        <v>1291</v>
      </c>
      <c r="AT129" s="197" t="s">
        <v>199</v>
      </c>
      <c r="AU129" s="197" t="s">
        <v>87</v>
      </c>
      <c r="AY129" s="15" t="s">
        <v>164</v>
      </c>
      <c r="BE129" s="198">
        <f>IF(N129="základná",J129,0)</f>
        <v>0</v>
      </c>
      <c r="BF129" s="198">
        <f>IF(N129="znížená",J129,0)</f>
        <v>0</v>
      </c>
      <c r="BG129" s="198">
        <f>IF(N129="zákl. prenesená",J129,0)</f>
        <v>0</v>
      </c>
      <c r="BH129" s="198">
        <f>IF(N129="zníž. prenesená",J129,0)</f>
        <v>0</v>
      </c>
      <c r="BI129" s="198">
        <f>IF(N129="nulová",J129,0)</f>
        <v>0</v>
      </c>
      <c r="BJ129" s="15" t="s">
        <v>87</v>
      </c>
      <c r="BK129" s="198">
        <f>ROUND(I129*H129,2)</f>
        <v>0</v>
      </c>
      <c r="BL129" s="15" t="s">
        <v>425</v>
      </c>
      <c r="BM129" s="197" t="s">
        <v>2306</v>
      </c>
    </row>
    <row r="130" s="2" customFormat="1" ht="16.5" customHeight="1">
      <c r="A130" s="34"/>
      <c r="B130" s="184"/>
      <c r="C130" s="199" t="s">
        <v>170</v>
      </c>
      <c r="D130" s="199" t="s">
        <v>199</v>
      </c>
      <c r="E130" s="200" t="s">
        <v>2307</v>
      </c>
      <c r="F130" s="201" t="s">
        <v>2308</v>
      </c>
      <c r="G130" s="202" t="s">
        <v>298</v>
      </c>
      <c r="H130" s="203">
        <v>10</v>
      </c>
      <c r="I130" s="204"/>
      <c r="J130" s="205">
        <f>ROUND(I130*H130,2)</f>
        <v>0</v>
      </c>
      <c r="K130" s="206"/>
      <c r="L130" s="207"/>
      <c r="M130" s="208" t="s">
        <v>1</v>
      </c>
      <c r="N130" s="209" t="s">
        <v>40</v>
      </c>
      <c r="O130" s="78"/>
      <c r="P130" s="195">
        <f>O130*H130</f>
        <v>0</v>
      </c>
      <c r="Q130" s="195">
        <v>0</v>
      </c>
      <c r="R130" s="195">
        <f>Q130*H130</f>
        <v>0</v>
      </c>
      <c r="S130" s="195">
        <v>0</v>
      </c>
      <c r="T130" s="196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7" t="s">
        <v>1291</v>
      </c>
      <c r="AT130" s="197" t="s">
        <v>199</v>
      </c>
      <c r="AU130" s="197" t="s">
        <v>87</v>
      </c>
      <c r="AY130" s="15" t="s">
        <v>164</v>
      </c>
      <c r="BE130" s="198">
        <f>IF(N130="základná",J130,0)</f>
        <v>0</v>
      </c>
      <c r="BF130" s="198">
        <f>IF(N130="znížená",J130,0)</f>
        <v>0</v>
      </c>
      <c r="BG130" s="198">
        <f>IF(N130="zákl. prenesená",J130,0)</f>
        <v>0</v>
      </c>
      <c r="BH130" s="198">
        <f>IF(N130="zníž. prenesená",J130,0)</f>
        <v>0</v>
      </c>
      <c r="BI130" s="198">
        <f>IF(N130="nulová",J130,0)</f>
        <v>0</v>
      </c>
      <c r="BJ130" s="15" t="s">
        <v>87</v>
      </c>
      <c r="BK130" s="198">
        <f>ROUND(I130*H130,2)</f>
        <v>0</v>
      </c>
      <c r="BL130" s="15" t="s">
        <v>425</v>
      </c>
      <c r="BM130" s="197" t="s">
        <v>2309</v>
      </c>
    </row>
    <row r="131" s="2" customFormat="1" ht="24.15" customHeight="1">
      <c r="A131" s="34"/>
      <c r="B131" s="184"/>
      <c r="C131" s="185" t="s">
        <v>182</v>
      </c>
      <c r="D131" s="185" t="s">
        <v>166</v>
      </c>
      <c r="E131" s="186" t="s">
        <v>2310</v>
      </c>
      <c r="F131" s="187" t="s">
        <v>2311</v>
      </c>
      <c r="G131" s="188" t="s">
        <v>298</v>
      </c>
      <c r="H131" s="189">
        <v>9</v>
      </c>
      <c r="I131" s="190"/>
      <c r="J131" s="191">
        <f>ROUND(I131*H131,2)</f>
        <v>0</v>
      </c>
      <c r="K131" s="192"/>
      <c r="L131" s="35"/>
      <c r="M131" s="193" t="s">
        <v>1</v>
      </c>
      <c r="N131" s="194" t="s">
        <v>40</v>
      </c>
      <c r="O131" s="78"/>
      <c r="P131" s="195">
        <f>O131*H131</f>
        <v>0</v>
      </c>
      <c r="Q131" s="195">
        <v>0</v>
      </c>
      <c r="R131" s="195">
        <f>Q131*H131</f>
        <v>0</v>
      </c>
      <c r="S131" s="195">
        <v>0</v>
      </c>
      <c r="T131" s="196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7" t="s">
        <v>425</v>
      </c>
      <c r="AT131" s="197" t="s">
        <v>166</v>
      </c>
      <c r="AU131" s="197" t="s">
        <v>87</v>
      </c>
      <c r="AY131" s="15" t="s">
        <v>164</v>
      </c>
      <c r="BE131" s="198">
        <f>IF(N131="základná",J131,0)</f>
        <v>0</v>
      </c>
      <c r="BF131" s="198">
        <f>IF(N131="znížená",J131,0)</f>
        <v>0</v>
      </c>
      <c r="BG131" s="198">
        <f>IF(N131="zákl. prenesená",J131,0)</f>
        <v>0</v>
      </c>
      <c r="BH131" s="198">
        <f>IF(N131="zníž. prenesená",J131,0)</f>
        <v>0</v>
      </c>
      <c r="BI131" s="198">
        <f>IF(N131="nulová",J131,0)</f>
        <v>0</v>
      </c>
      <c r="BJ131" s="15" t="s">
        <v>87</v>
      </c>
      <c r="BK131" s="198">
        <f>ROUND(I131*H131,2)</f>
        <v>0</v>
      </c>
      <c r="BL131" s="15" t="s">
        <v>425</v>
      </c>
      <c r="BM131" s="197" t="s">
        <v>2312</v>
      </c>
    </row>
    <row r="132" s="2" customFormat="1" ht="24.15" customHeight="1">
      <c r="A132" s="34"/>
      <c r="B132" s="184"/>
      <c r="C132" s="199" t="s">
        <v>186</v>
      </c>
      <c r="D132" s="199" t="s">
        <v>199</v>
      </c>
      <c r="E132" s="200" t="s">
        <v>2313</v>
      </c>
      <c r="F132" s="201" t="s">
        <v>2314</v>
      </c>
      <c r="G132" s="202" t="s">
        <v>307</v>
      </c>
      <c r="H132" s="203">
        <v>2</v>
      </c>
      <c r="I132" s="204"/>
      <c r="J132" s="205">
        <f>ROUND(I132*H132,2)</f>
        <v>0</v>
      </c>
      <c r="K132" s="206"/>
      <c r="L132" s="207"/>
      <c r="M132" s="208" t="s">
        <v>1</v>
      </c>
      <c r="N132" s="209" t="s">
        <v>40</v>
      </c>
      <c r="O132" s="78"/>
      <c r="P132" s="195">
        <f>O132*H132</f>
        <v>0</v>
      </c>
      <c r="Q132" s="195">
        <v>0</v>
      </c>
      <c r="R132" s="195">
        <f>Q132*H132</f>
        <v>0</v>
      </c>
      <c r="S132" s="195">
        <v>0</v>
      </c>
      <c r="T132" s="196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7" t="s">
        <v>1291</v>
      </c>
      <c r="AT132" s="197" t="s">
        <v>199</v>
      </c>
      <c r="AU132" s="197" t="s">
        <v>87</v>
      </c>
      <c r="AY132" s="15" t="s">
        <v>164</v>
      </c>
      <c r="BE132" s="198">
        <f>IF(N132="základná",J132,0)</f>
        <v>0</v>
      </c>
      <c r="BF132" s="198">
        <f>IF(N132="znížená",J132,0)</f>
        <v>0</v>
      </c>
      <c r="BG132" s="198">
        <f>IF(N132="zákl. prenesená",J132,0)</f>
        <v>0</v>
      </c>
      <c r="BH132" s="198">
        <f>IF(N132="zníž. prenesená",J132,0)</f>
        <v>0</v>
      </c>
      <c r="BI132" s="198">
        <f>IF(N132="nulová",J132,0)</f>
        <v>0</v>
      </c>
      <c r="BJ132" s="15" t="s">
        <v>87</v>
      </c>
      <c r="BK132" s="198">
        <f>ROUND(I132*H132,2)</f>
        <v>0</v>
      </c>
      <c r="BL132" s="15" t="s">
        <v>425</v>
      </c>
      <c r="BM132" s="197" t="s">
        <v>2315</v>
      </c>
    </row>
    <row r="133" s="2" customFormat="1" ht="24.15" customHeight="1">
      <c r="A133" s="34"/>
      <c r="B133" s="184"/>
      <c r="C133" s="199" t="s">
        <v>190</v>
      </c>
      <c r="D133" s="199" t="s">
        <v>199</v>
      </c>
      <c r="E133" s="200" t="s">
        <v>2316</v>
      </c>
      <c r="F133" s="201" t="s">
        <v>2317</v>
      </c>
      <c r="G133" s="202" t="s">
        <v>298</v>
      </c>
      <c r="H133" s="203">
        <v>9</v>
      </c>
      <c r="I133" s="204"/>
      <c r="J133" s="205">
        <f>ROUND(I133*H133,2)</f>
        <v>0</v>
      </c>
      <c r="K133" s="206"/>
      <c r="L133" s="207"/>
      <c r="M133" s="208" t="s">
        <v>1</v>
      </c>
      <c r="N133" s="209" t="s">
        <v>40</v>
      </c>
      <c r="O133" s="78"/>
      <c r="P133" s="195">
        <f>O133*H133</f>
        <v>0</v>
      </c>
      <c r="Q133" s="195">
        <v>0</v>
      </c>
      <c r="R133" s="195">
        <f>Q133*H133</f>
        <v>0</v>
      </c>
      <c r="S133" s="195">
        <v>0</v>
      </c>
      <c r="T133" s="19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7" t="s">
        <v>1291</v>
      </c>
      <c r="AT133" s="197" t="s">
        <v>199</v>
      </c>
      <c r="AU133" s="197" t="s">
        <v>87</v>
      </c>
      <c r="AY133" s="15" t="s">
        <v>164</v>
      </c>
      <c r="BE133" s="198">
        <f>IF(N133="základná",J133,0)</f>
        <v>0</v>
      </c>
      <c r="BF133" s="198">
        <f>IF(N133="znížená",J133,0)</f>
        <v>0</v>
      </c>
      <c r="BG133" s="198">
        <f>IF(N133="zákl. prenesená",J133,0)</f>
        <v>0</v>
      </c>
      <c r="BH133" s="198">
        <f>IF(N133="zníž. prenesená",J133,0)</f>
        <v>0</v>
      </c>
      <c r="BI133" s="198">
        <f>IF(N133="nulová",J133,0)</f>
        <v>0</v>
      </c>
      <c r="BJ133" s="15" t="s">
        <v>87</v>
      </c>
      <c r="BK133" s="198">
        <f>ROUND(I133*H133,2)</f>
        <v>0</v>
      </c>
      <c r="BL133" s="15" t="s">
        <v>425</v>
      </c>
      <c r="BM133" s="197" t="s">
        <v>2318</v>
      </c>
    </row>
    <row r="134" s="2" customFormat="1" ht="24.15" customHeight="1">
      <c r="A134" s="34"/>
      <c r="B134" s="184"/>
      <c r="C134" s="185" t="s">
        <v>194</v>
      </c>
      <c r="D134" s="185" t="s">
        <v>166</v>
      </c>
      <c r="E134" s="186" t="s">
        <v>2319</v>
      </c>
      <c r="F134" s="187" t="s">
        <v>2320</v>
      </c>
      <c r="G134" s="188" t="s">
        <v>307</v>
      </c>
      <c r="H134" s="189">
        <v>16</v>
      </c>
      <c r="I134" s="190"/>
      <c r="J134" s="191">
        <f>ROUND(I134*H134,2)</f>
        <v>0</v>
      </c>
      <c r="K134" s="192"/>
      <c r="L134" s="35"/>
      <c r="M134" s="193" t="s">
        <v>1</v>
      </c>
      <c r="N134" s="194" t="s">
        <v>40</v>
      </c>
      <c r="O134" s="78"/>
      <c r="P134" s="195">
        <f>O134*H134</f>
        <v>0</v>
      </c>
      <c r="Q134" s="195">
        <v>0</v>
      </c>
      <c r="R134" s="195">
        <f>Q134*H134</f>
        <v>0</v>
      </c>
      <c r="S134" s="195">
        <v>0</v>
      </c>
      <c r="T134" s="19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7" t="s">
        <v>425</v>
      </c>
      <c r="AT134" s="197" t="s">
        <v>166</v>
      </c>
      <c r="AU134" s="197" t="s">
        <v>87</v>
      </c>
      <c r="AY134" s="15" t="s">
        <v>164</v>
      </c>
      <c r="BE134" s="198">
        <f>IF(N134="základná",J134,0)</f>
        <v>0</v>
      </c>
      <c r="BF134" s="198">
        <f>IF(N134="znížená",J134,0)</f>
        <v>0</v>
      </c>
      <c r="BG134" s="198">
        <f>IF(N134="zákl. prenesená",J134,0)</f>
        <v>0</v>
      </c>
      <c r="BH134" s="198">
        <f>IF(N134="zníž. prenesená",J134,0)</f>
        <v>0</v>
      </c>
      <c r="BI134" s="198">
        <f>IF(N134="nulová",J134,0)</f>
        <v>0</v>
      </c>
      <c r="BJ134" s="15" t="s">
        <v>87</v>
      </c>
      <c r="BK134" s="198">
        <f>ROUND(I134*H134,2)</f>
        <v>0</v>
      </c>
      <c r="BL134" s="15" t="s">
        <v>425</v>
      </c>
      <c r="BM134" s="197" t="s">
        <v>2321</v>
      </c>
    </row>
    <row r="135" s="2" customFormat="1" ht="21.75" customHeight="1">
      <c r="A135" s="34"/>
      <c r="B135" s="184"/>
      <c r="C135" s="185" t="s">
        <v>198</v>
      </c>
      <c r="D135" s="185" t="s">
        <v>166</v>
      </c>
      <c r="E135" s="186" t="s">
        <v>2322</v>
      </c>
      <c r="F135" s="187" t="s">
        <v>2323</v>
      </c>
      <c r="G135" s="188" t="s">
        <v>307</v>
      </c>
      <c r="H135" s="189">
        <v>1</v>
      </c>
      <c r="I135" s="190"/>
      <c r="J135" s="191">
        <f>ROUND(I135*H135,2)</f>
        <v>0</v>
      </c>
      <c r="K135" s="192"/>
      <c r="L135" s="35"/>
      <c r="M135" s="193" t="s">
        <v>1</v>
      </c>
      <c r="N135" s="194" t="s">
        <v>40</v>
      </c>
      <c r="O135" s="78"/>
      <c r="P135" s="195">
        <f>O135*H135</f>
        <v>0</v>
      </c>
      <c r="Q135" s="195">
        <v>0</v>
      </c>
      <c r="R135" s="195">
        <f>Q135*H135</f>
        <v>0</v>
      </c>
      <c r="S135" s="195">
        <v>0</v>
      </c>
      <c r="T135" s="19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7" t="s">
        <v>425</v>
      </c>
      <c r="AT135" s="197" t="s">
        <v>166</v>
      </c>
      <c r="AU135" s="197" t="s">
        <v>87</v>
      </c>
      <c r="AY135" s="15" t="s">
        <v>164</v>
      </c>
      <c r="BE135" s="198">
        <f>IF(N135="základná",J135,0)</f>
        <v>0</v>
      </c>
      <c r="BF135" s="198">
        <f>IF(N135="znížená",J135,0)</f>
        <v>0</v>
      </c>
      <c r="BG135" s="198">
        <f>IF(N135="zákl. prenesená",J135,0)</f>
        <v>0</v>
      </c>
      <c r="BH135" s="198">
        <f>IF(N135="zníž. prenesená",J135,0)</f>
        <v>0</v>
      </c>
      <c r="BI135" s="198">
        <f>IF(N135="nulová",J135,0)</f>
        <v>0</v>
      </c>
      <c r="BJ135" s="15" t="s">
        <v>87</v>
      </c>
      <c r="BK135" s="198">
        <f>ROUND(I135*H135,2)</f>
        <v>0</v>
      </c>
      <c r="BL135" s="15" t="s">
        <v>425</v>
      </c>
      <c r="BM135" s="197" t="s">
        <v>2324</v>
      </c>
    </row>
    <row r="136" s="2" customFormat="1" ht="33" customHeight="1">
      <c r="A136" s="34"/>
      <c r="B136" s="184"/>
      <c r="C136" s="199" t="s">
        <v>204</v>
      </c>
      <c r="D136" s="199" t="s">
        <v>199</v>
      </c>
      <c r="E136" s="200" t="s">
        <v>2325</v>
      </c>
      <c r="F136" s="201" t="s">
        <v>2326</v>
      </c>
      <c r="G136" s="202" t="s">
        <v>307</v>
      </c>
      <c r="H136" s="203">
        <v>1</v>
      </c>
      <c r="I136" s="204"/>
      <c r="J136" s="205">
        <f>ROUND(I136*H136,2)</f>
        <v>0</v>
      </c>
      <c r="K136" s="206"/>
      <c r="L136" s="207"/>
      <c r="M136" s="208" t="s">
        <v>1</v>
      </c>
      <c r="N136" s="209" t="s">
        <v>40</v>
      </c>
      <c r="O136" s="78"/>
      <c r="P136" s="195">
        <f>O136*H136</f>
        <v>0</v>
      </c>
      <c r="Q136" s="195">
        <v>0</v>
      </c>
      <c r="R136" s="195">
        <f>Q136*H136</f>
        <v>0</v>
      </c>
      <c r="S136" s="195">
        <v>0</v>
      </c>
      <c r="T136" s="19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7" t="s">
        <v>1291</v>
      </c>
      <c r="AT136" s="197" t="s">
        <v>199</v>
      </c>
      <c r="AU136" s="197" t="s">
        <v>87</v>
      </c>
      <c r="AY136" s="15" t="s">
        <v>164</v>
      </c>
      <c r="BE136" s="198">
        <f>IF(N136="základná",J136,0)</f>
        <v>0</v>
      </c>
      <c r="BF136" s="198">
        <f>IF(N136="znížená",J136,0)</f>
        <v>0</v>
      </c>
      <c r="BG136" s="198">
        <f>IF(N136="zákl. prenesená",J136,0)</f>
        <v>0</v>
      </c>
      <c r="BH136" s="198">
        <f>IF(N136="zníž. prenesená",J136,0)</f>
        <v>0</v>
      </c>
      <c r="BI136" s="198">
        <f>IF(N136="nulová",J136,0)</f>
        <v>0</v>
      </c>
      <c r="BJ136" s="15" t="s">
        <v>87</v>
      </c>
      <c r="BK136" s="198">
        <f>ROUND(I136*H136,2)</f>
        <v>0</v>
      </c>
      <c r="BL136" s="15" t="s">
        <v>425</v>
      </c>
      <c r="BM136" s="197" t="s">
        <v>2327</v>
      </c>
    </row>
    <row r="137" s="2" customFormat="1" ht="24.15" customHeight="1">
      <c r="A137" s="34"/>
      <c r="B137" s="184"/>
      <c r="C137" s="199" t="s">
        <v>210</v>
      </c>
      <c r="D137" s="199" t="s">
        <v>199</v>
      </c>
      <c r="E137" s="200" t="s">
        <v>2328</v>
      </c>
      <c r="F137" s="201" t="s">
        <v>2329</v>
      </c>
      <c r="G137" s="202" t="s">
        <v>169</v>
      </c>
      <c r="H137" s="203">
        <v>0.025000000000000001</v>
      </c>
      <c r="I137" s="204"/>
      <c r="J137" s="205">
        <f>ROUND(I137*H137,2)</f>
        <v>0</v>
      </c>
      <c r="K137" s="206"/>
      <c r="L137" s="207"/>
      <c r="M137" s="208" t="s">
        <v>1</v>
      </c>
      <c r="N137" s="209" t="s">
        <v>40</v>
      </c>
      <c r="O137" s="78"/>
      <c r="P137" s="195">
        <f>O137*H137</f>
        <v>0</v>
      </c>
      <c r="Q137" s="195">
        <v>0</v>
      </c>
      <c r="R137" s="195">
        <f>Q137*H137</f>
        <v>0</v>
      </c>
      <c r="S137" s="195">
        <v>0</v>
      </c>
      <c r="T137" s="19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7" t="s">
        <v>1291</v>
      </c>
      <c r="AT137" s="197" t="s">
        <v>199</v>
      </c>
      <c r="AU137" s="197" t="s">
        <v>87</v>
      </c>
      <c r="AY137" s="15" t="s">
        <v>164</v>
      </c>
      <c r="BE137" s="198">
        <f>IF(N137="základná",J137,0)</f>
        <v>0</v>
      </c>
      <c r="BF137" s="198">
        <f>IF(N137="znížená",J137,0)</f>
        <v>0</v>
      </c>
      <c r="BG137" s="198">
        <f>IF(N137="zákl. prenesená",J137,0)</f>
        <v>0</v>
      </c>
      <c r="BH137" s="198">
        <f>IF(N137="zníž. prenesená",J137,0)</f>
        <v>0</v>
      </c>
      <c r="BI137" s="198">
        <f>IF(N137="nulová",J137,0)</f>
        <v>0</v>
      </c>
      <c r="BJ137" s="15" t="s">
        <v>87</v>
      </c>
      <c r="BK137" s="198">
        <f>ROUND(I137*H137,2)</f>
        <v>0</v>
      </c>
      <c r="BL137" s="15" t="s">
        <v>425</v>
      </c>
      <c r="BM137" s="197" t="s">
        <v>2330</v>
      </c>
    </row>
    <row r="138" s="2" customFormat="1" ht="24.15" customHeight="1">
      <c r="A138" s="34"/>
      <c r="B138" s="184"/>
      <c r="C138" s="185" t="s">
        <v>214</v>
      </c>
      <c r="D138" s="185" t="s">
        <v>166</v>
      </c>
      <c r="E138" s="186" t="s">
        <v>2118</v>
      </c>
      <c r="F138" s="187" t="s">
        <v>2119</v>
      </c>
      <c r="G138" s="188" t="s">
        <v>298</v>
      </c>
      <c r="H138" s="189">
        <v>25</v>
      </c>
      <c r="I138" s="190"/>
      <c r="J138" s="191">
        <f>ROUND(I138*H138,2)</f>
        <v>0</v>
      </c>
      <c r="K138" s="192"/>
      <c r="L138" s="35"/>
      <c r="M138" s="193" t="s">
        <v>1</v>
      </c>
      <c r="N138" s="194" t="s">
        <v>40</v>
      </c>
      <c r="O138" s="78"/>
      <c r="P138" s="195">
        <f>O138*H138</f>
        <v>0</v>
      </c>
      <c r="Q138" s="195">
        <v>0</v>
      </c>
      <c r="R138" s="195">
        <f>Q138*H138</f>
        <v>0</v>
      </c>
      <c r="S138" s="195">
        <v>0</v>
      </c>
      <c r="T138" s="19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7" t="s">
        <v>425</v>
      </c>
      <c r="AT138" s="197" t="s">
        <v>166</v>
      </c>
      <c r="AU138" s="197" t="s">
        <v>87</v>
      </c>
      <c r="AY138" s="15" t="s">
        <v>164</v>
      </c>
      <c r="BE138" s="198">
        <f>IF(N138="základná",J138,0)</f>
        <v>0</v>
      </c>
      <c r="BF138" s="198">
        <f>IF(N138="znížená",J138,0)</f>
        <v>0</v>
      </c>
      <c r="BG138" s="198">
        <f>IF(N138="zákl. prenesená",J138,0)</f>
        <v>0</v>
      </c>
      <c r="BH138" s="198">
        <f>IF(N138="zníž. prenesená",J138,0)</f>
        <v>0</v>
      </c>
      <c r="BI138" s="198">
        <f>IF(N138="nulová",J138,0)</f>
        <v>0</v>
      </c>
      <c r="BJ138" s="15" t="s">
        <v>87</v>
      </c>
      <c r="BK138" s="198">
        <f>ROUND(I138*H138,2)</f>
        <v>0</v>
      </c>
      <c r="BL138" s="15" t="s">
        <v>425</v>
      </c>
      <c r="BM138" s="197" t="s">
        <v>2331</v>
      </c>
    </row>
    <row r="139" s="2" customFormat="1" ht="16.5" customHeight="1">
      <c r="A139" s="34"/>
      <c r="B139" s="184"/>
      <c r="C139" s="199" t="s">
        <v>218</v>
      </c>
      <c r="D139" s="199" t="s">
        <v>199</v>
      </c>
      <c r="E139" s="200" t="s">
        <v>2121</v>
      </c>
      <c r="F139" s="201" t="s">
        <v>2122</v>
      </c>
      <c r="G139" s="202" t="s">
        <v>686</v>
      </c>
      <c r="H139" s="203">
        <v>23.550000000000001</v>
      </c>
      <c r="I139" s="204"/>
      <c r="J139" s="205">
        <f>ROUND(I139*H139,2)</f>
        <v>0</v>
      </c>
      <c r="K139" s="206"/>
      <c r="L139" s="207"/>
      <c r="M139" s="208" t="s">
        <v>1</v>
      </c>
      <c r="N139" s="209" t="s">
        <v>40</v>
      </c>
      <c r="O139" s="78"/>
      <c r="P139" s="195">
        <f>O139*H139</f>
        <v>0</v>
      </c>
      <c r="Q139" s="195">
        <v>0</v>
      </c>
      <c r="R139" s="195">
        <f>Q139*H139</f>
        <v>0</v>
      </c>
      <c r="S139" s="195">
        <v>0</v>
      </c>
      <c r="T139" s="19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1291</v>
      </c>
      <c r="AT139" s="197" t="s">
        <v>199</v>
      </c>
      <c r="AU139" s="197" t="s">
        <v>87</v>
      </c>
      <c r="AY139" s="15" t="s">
        <v>164</v>
      </c>
      <c r="BE139" s="198">
        <f>IF(N139="základná",J139,0)</f>
        <v>0</v>
      </c>
      <c r="BF139" s="198">
        <f>IF(N139="znížená",J139,0)</f>
        <v>0</v>
      </c>
      <c r="BG139" s="198">
        <f>IF(N139="zákl. prenesená",J139,0)</f>
        <v>0</v>
      </c>
      <c r="BH139" s="198">
        <f>IF(N139="zníž. prenesená",J139,0)</f>
        <v>0</v>
      </c>
      <c r="BI139" s="198">
        <f>IF(N139="nulová",J139,0)</f>
        <v>0</v>
      </c>
      <c r="BJ139" s="15" t="s">
        <v>87</v>
      </c>
      <c r="BK139" s="198">
        <f>ROUND(I139*H139,2)</f>
        <v>0</v>
      </c>
      <c r="BL139" s="15" t="s">
        <v>425</v>
      </c>
      <c r="BM139" s="197" t="s">
        <v>2332</v>
      </c>
    </row>
    <row r="140" s="2" customFormat="1" ht="24.15" customHeight="1">
      <c r="A140" s="34"/>
      <c r="B140" s="184"/>
      <c r="C140" s="185" t="s">
        <v>222</v>
      </c>
      <c r="D140" s="185" t="s">
        <v>166</v>
      </c>
      <c r="E140" s="186" t="s">
        <v>2124</v>
      </c>
      <c r="F140" s="187" t="s">
        <v>2125</v>
      </c>
      <c r="G140" s="188" t="s">
        <v>298</v>
      </c>
      <c r="H140" s="189">
        <v>2</v>
      </c>
      <c r="I140" s="190"/>
      <c r="J140" s="191">
        <f>ROUND(I140*H140,2)</f>
        <v>0</v>
      </c>
      <c r="K140" s="192"/>
      <c r="L140" s="35"/>
      <c r="M140" s="193" t="s">
        <v>1</v>
      </c>
      <c r="N140" s="194" t="s">
        <v>40</v>
      </c>
      <c r="O140" s="78"/>
      <c r="P140" s="195">
        <f>O140*H140</f>
        <v>0</v>
      </c>
      <c r="Q140" s="195">
        <v>0</v>
      </c>
      <c r="R140" s="195">
        <f>Q140*H140</f>
        <v>0</v>
      </c>
      <c r="S140" s="195">
        <v>0</v>
      </c>
      <c r="T140" s="196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7" t="s">
        <v>425</v>
      </c>
      <c r="AT140" s="197" t="s">
        <v>166</v>
      </c>
      <c r="AU140" s="197" t="s">
        <v>87</v>
      </c>
      <c r="AY140" s="15" t="s">
        <v>164</v>
      </c>
      <c r="BE140" s="198">
        <f>IF(N140="základná",J140,0)</f>
        <v>0</v>
      </c>
      <c r="BF140" s="198">
        <f>IF(N140="znížená",J140,0)</f>
        <v>0</v>
      </c>
      <c r="BG140" s="198">
        <f>IF(N140="zákl. prenesená",J140,0)</f>
        <v>0</v>
      </c>
      <c r="BH140" s="198">
        <f>IF(N140="zníž. prenesená",J140,0)</f>
        <v>0</v>
      </c>
      <c r="BI140" s="198">
        <f>IF(N140="nulová",J140,0)</f>
        <v>0</v>
      </c>
      <c r="BJ140" s="15" t="s">
        <v>87</v>
      </c>
      <c r="BK140" s="198">
        <f>ROUND(I140*H140,2)</f>
        <v>0</v>
      </c>
      <c r="BL140" s="15" t="s">
        <v>425</v>
      </c>
      <c r="BM140" s="197" t="s">
        <v>2333</v>
      </c>
    </row>
    <row r="141" s="2" customFormat="1" ht="16.5" customHeight="1">
      <c r="A141" s="34"/>
      <c r="B141" s="184"/>
      <c r="C141" s="199" t="s">
        <v>226</v>
      </c>
      <c r="D141" s="199" t="s">
        <v>199</v>
      </c>
      <c r="E141" s="200" t="s">
        <v>2127</v>
      </c>
      <c r="F141" s="201" t="s">
        <v>2128</v>
      </c>
      <c r="G141" s="202" t="s">
        <v>686</v>
      </c>
      <c r="H141" s="203">
        <v>1.25</v>
      </c>
      <c r="I141" s="204"/>
      <c r="J141" s="205">
        <f>ROUND(I141*H141,2)</f>
        <v>0</v>
      </c>
      <c r="K141" s="206"/>
      <c r="L141" s="207"/>
      <c r="M141" s="208" t="s">
        <v>1</v>
      </c>
      <c r="N141" s="209" t="s">
        <v>40</v>
      </c>
      <c r="O141" s="78"/>
      <c r="P141" s="195">
        <f>O141*H141</f>
        <v>0</v>
      </c>
      <c r="Q141" s="195">
        <v>0</v>
      </c>
      <c r="R141" s="195">
        <f>Q141*H141</f>
        <v>0</v>
      </c>
      <c r="S141" s="195">
        <v>0</v>
      </c>
      <c r="T141" s="19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7" t="s">
        <v>1291</v>
      </c>
      <c r="AT141" s="197" t="s">
        <v>199</v>
      </c>
      <c r="AU141" s="197" t="s">
        <v>87</v>
      </c>
      <c r="AY141" s="15" t="s">
        <v>164</v>
      </c>
      <c r="BE141" s="198">
        <f>IF(N141="základná",J141,0)</f>
        <v>0</v>
      </c>
      <c r="BF141" s="198">
        <f>IF(N141="znížená",J141,0)</f>
        <v>0</v>
      </c>
      <c r="BG141" s="198">
        <f>IF(N141="zákl. prenesená",J141,0)</f>
        <v>0</v>
      </c>
      <c r="BH141" s="198">
        <f>IF(N141="zníž. prenesená",J141,0)</f>
        <v>0</v>
      </c>
      <c r="BI141" s="198">
        <f>IF(N141="nulová",J141,0)</f>
        <v>0</v>
      </c>
      <c r="BJ141" s="15" t="s">
        <v>87</v>
      </c>
      <c r="BK141" s="198">
        <f>ROUND(I141*H141,2)</f>
        <v>0</v>
      </c>
      <c r="BL141" s="15" t="s">
        <v>425</v>
      </c>
      <c r="BM141" s="197" t="s">
        <v>2334</v>
      </c>
    </row>
    <row r="142" s="2" customFormat="1" ht="16.5" customHeight="1">
      <c r="A142" s="34"/>
      <c r="B142" s="184"/>
      <c r="C142" s="185" t="s">
        <v>359</v>
      </c>
      <c r="D142" s="185" t="s">
        <v>166</v>
      </c>
      <c r="E142" s="186" t="s">
        <v>2220</v>
      </c>
      <c r="F142" s="187" t="s">
        <v>2221</v>
      </c>
      <c r="G142" s="188" t="s">
        <v>307</v>
      </c>
      <c r="H142" s="189">
        <v>2</v>
      </c>
      <c r="I142" s="190"/>
      <c r="J142" s="191">
        <f>ROUND(I142*H142,2)</f>
        <v>0</v>
      </c>
      <c r="K142" s="192"/>
      <c r="L142" s="35"/>
      <c r="M142" s="193" t="s">
        <v>1</v>
      </c>
      <c r="N142" s="194" t="s">
        <v>40</v>
      </c>
      <c r="O142" s="78"/>
      <c r="P142" s="195">
        <f>O142*H142</f>
        <v>0</v>
      </c>
      <c r="Q142" s="195">
        <v>0</v>
      </c>
      <c r="R142" s="195">
        <f>Q142*H142</f>
        <v>0</v>
      </c>
      <c r="S142" s="195">
        <v>0</v>
      </c>
      <c r="T142" s="19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7" t="s">
        <v>425</v>
      </c>
      <c r="AT142" s="197" t="s">
        <v>166</v>
      </c>
      <c r="AU142" s="197" t="s">
        <v>87</v>
      </c>
      <c r="AY142" s="15" t="s">
        <v>164</v>
      </c>
      <c r="BE142" s="198">
        <f>IF(N142="základná",J142,0)</f>
        <v>0</v>
      </c>
      <c r="BF142" s="198">
        <f>IF(N142="znížená",J142,0)</f>
        <v>0</v>
      </c>
      <c r="BG142" s="198">
        <f>IF(N142="zákl. prenesená",J142,0)</f>
        <v>0</v>
      </c>
      <c r="BH142" s="198">
        <f>IF(N142="zníž. prenesená",J142,0)</f>
        <v>0</v>
      </c>
      <c r="BI142" s="198">
        <f>IF(N142="nulová",J142,0)</f>
        <v>0</v>
      </c>
      <c r="BJ142" s="15" t="s">
        <v>87</v>
      </c>
      <c r="BK142" s="198">
        <f>ROUND(I142*H142,2)</f>
        <v>0</v>
      </c>
      <c r="BL142" s="15" t="s">
        <v>425</v>
      </c>
      <c r="BM142" s="197" t="s">
        <v>2335</v>
      </c>
    </row>
    <row r="143" s="2" customFormat="1" ht="16.5" customHeight="1">
      <c r="A143" s="34"/>
      <c r="B143" s="184"/>
      <c r="C143" s="199" t="s">
        <v>231</v>
      </c>
      <c r="D143" s="199" t="s">
        <v>199</v>
      </c>
      <c r="E143" s="200" t="s">
        <v>2223</v>
      </c>
      <c r="F143" s="201" t="s">
        <v>2224</v>
      </c>
      <c r="G143" s="202" t="s">
        <v>307</v>
      </c>
      <c r="H143" s="203">
        <v>2</v>
      </c>
      <c r="I143" s="204"/>
      <c r="J143" s="205">
        <f>ROUND(I143*H143,2)</f>
        <v>0</v>
      </c>
      <c r="K143" s="206"/>
      <c r="L143" s="207"/>
      <c r="M143" s="208" t="s">
        <v>1</v>
      </c>
      <c r="N143" s="209" t="s">
        <v>40</v>
      </c>
      <c r="O143" s="78"/>
      <c r="P143" s="195">
        <f>O143*H143</f>
        <v>0</v>
      </c>
      <c r="Q143" s="195">
        <v>0</v>
      </c>
      <c r="R143" s="195">
        <f>Q143*H143</f>
        <v>0</v>
      </c>
      <c r="S143" s="195">
        <v>0</v>
      </c>
      <c r="T143" s="19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7" t="s">
        <v>1291</v>
      </c>
      <c r="AT143" s="197" t="s">
        <v>199</v>
      </c>
      <c r="AU143" s="197" t="s">
        <v>87</v>
      </c>
      <c r="AY143" s="15" t="s">
        <v>164</v>
      </c>
      <c r="BE143" s="198">
        <f>IF(N143="základná",J143,0)</f>
        <v>0</v>
      </c>
      <c r="BF143" s="198">
        <f>IF(N143="znížená",J143,0)</f>
        <v>0</v>
      </c>
      <c r="BG143" s="198">
        <f>IF(N143="zákl. prenesená",J143,0)</f>
        <v>0</v>
      </c>
      <c r="BH143" s="198">
        <f>IF(N143="zníž. prenesená",J143,0)</f>
        <v>0</v>
      </c>
      <c r="BI143" s="198">
        <f>IF(N143="nulová",J143,0)</f>
        <v>0</v>
      </c>
      <c r="BJ143" s="15" t="s">
        <v>87</v>
      </c>
      <c r="BK143" s="198">
        <f>ROUND(I143*H143,2)</f>
        <v>0</v>
      </c>
      <c r="BL143" s="15" t="s">
        <v>425</v>
      </c>
      <c r="BM143" s="197" t="s">
        <v>2336</v>
      </c>
    </row>
    <row r="144" s="2" customFormat="1" ht="24.15" customHeight="1">
      <c r="A144" s="34"/>
      <c r="B144" s="184"/>
      <c r="C144" s="185" t="s">
        <v>235</v>
      </c>
      <c r="D144" s="185" t="s">
        <v>166</v>
      </c>
      <c r="E144" s="186" t="s">
        <v>2337</v>
      </c>
      <c r="F144" s="187" t="s">
        <v>2338</v>
      </c>
      <c r="G144" s="188" t="s">
        <v>307</v>
      </c>
      <c r="H144" s="189">
        <v>1</v>
      </c>
      <c r="I144" s="190"/>
      <c r="J144" s="191">
        <f>ROUND(I144*H144,2)</f>
        <v>0</v>
      </c>
      <c r="K144" s="192"/>
      <c r="L144" s="35"/>
      <c r="M144" s="193" t="s">
        <v>1</v>
      </c>
      <c r="N144" s="194" t="s">
        <v>40</v>
      </c>
      <c r="O144" s="78"/>
      <c r="P144" s="195">
        <f>O144*H144</f>
        <v>0</v>
      </c>
      <c r="Q144" s="195">
        <v>0</v>
      </c>
      <c r="R144" s="195">
        <f>Q144*H144</f>
        <v>0</v>
      </c>
      <c r="S144" s="195">
        <v>0</v>
      </c>
      <c r="T144" s="196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7" t="s">
        <v>425</v>
      </c>
      <c r="AT144" s="197" t="s">
        <v>166</v>
      </c>
      <c r="AU144" s="197" t="s">
        <v>87</v>
      </c>
      <c r="AY144" s="15" t="s">
        <v>164</v>
      </c>
      <c r="BE144" s="198">
        <f>IF(N144="základná",J144,0)</f>
        <v>0</v>
      </c>
      <c r="BF144" s="198">
        <f>IF(N144="znížená",J144,0)</f>
        <v>0</v>
      </c>
      <c r="BG144" s="198">
        <f>IF(N144="zákl. prenesená",J144,0)</f>
        <v>0</v>
      </c>
      <c r="BH144" s="198">
        <f>IF(N144="zníž. prenesená",J144,0)</f>
        <v>0</v>
      </c>
      <c r="BI144" s="198">
        <f>IF(N144="nulová",J144,0)</f>
        <v>0</v>
      </c>
      <c r="BJ144" s="15" t="s">
        <v>87</v>
      </c>
      <c r="BK144" s="198">
        <f>ROUND(I144*H144,2)</f>
        <v>0</v>
      </c>
      <c r="BL144" s="15" t="s">
        <v>425</v>
      </c>
      <c r="BM144" s="197" t="s">
        <v>2339</v>
      </c>
    </row>
    <row r="145" s="2" customFormat="1" ht="24.15" customHeight="1">
      <c r="A145" s="34"/>
      <c r="B145" s="184"/>
      <c r="C145" s="185" t="s">
        <v>239</v>
      </c>
      <c r="D145" s="185" t="s">
        <v>166</v>
      </c>
      <c r="E145" s="186" t="s">
        <v>2340</v>
      </c>
      <c r="F145" s="187" t="s">
        <v>2341</v>
      </c>
      <c r="G145" s="188" t="s">
        <v>307</v>
      </c>
      <c r="H145" s="189">
        <v>4</v>
      </c>
      <c r="I145" s="190"/>
      <c r="J145" s="191">
        <f>ROUND(I145*H145,2)</f>
        <v>0</v>
      </c>
      <c r="K145" s="192"/>
      <c r="L145" s="35"/>
      <c r="M145" s="193" t="s">
        <v>1</v>
      </c>
      <c r="N145" s="194" t="s">
        <v>40</v>
      </c>
      <c r="O145" s="78"/>
      <c r="P145" s="195">
        <f>O145*H145</f>
        <v>0</v>
      </c>
      <c r="Q145" s="195">
        <v>0</v>
      </c>
      <c r="R145" s="195">
        <f>Q145*H145</f>
        <v>0</v>
      </c>
      <c r="S145" s="195">
        <v>0</v>
      </c>
      <c r="T145" s="19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7" t="s">
        <v>425</v>
      </c>
      <c r="AT145" s="197" t="s">
        <v>166</v>
      </c>
      <c r="AU145" s="197" t="s">
        <v>87</v>
      </c>
      <c r="AY145" s="15" t="s">
        <v>164</v>
      </c>
      <c r="BE145" s="198">
        <f>IF(N145="základná",J145,0)</f>
        <v>0</v>
      </c>
      <c r="BF145" s="198">
        <f>IF(N145="znížená",J145,0)</f>
        <v>0</v>
      </c>
      <c r="BG145" s="198">
        <f>IF(N145="zákl. prenesená",J145,0)</f>
        <v>0</v>
      </c>
      <c r="BH145" s="198">
        <f>IF(N145="zníž. prenesená",J145,0)</f>
        <v>0</v>
      </c>
      <c r="BI145" s="198">
        <f>IF(N145="nulová",J145,0)</f>
        <v>0</v>
      </c>
      <c r="BJ145" s="15" t="s">
        <v>87</v>
      </c>
      <c r="BK145" s="198">
        <f>ROUND(I145*H145,2)</f>
        <v>0</v>
      </c>
      <c r="BL145" s="15" t="s">
        <v>425</v>
      </c>
      <c r="BM145" s="197" t="s">
        <v>2342</v>
      </c>
    </row>
    <row r="146" s="2" customFormat="1" ht="16.5" customHeight="1">
      <c r="A146" s="34"/>
      <c r="B146" s="184"/>
      <c r="C146" s="199" t="s">
        <v>7</v>
      </c>
      <c r="D146" s="199" t="s">
        <v>199</v>
      </c>
      <c r="E146" s="200" t="s">
        <v>2343</v>
      </c>
      <c r="F146" s="201" t="s">
        <v>2344</v>
      </c>
      <c r="G146" s="202" t="s">
        <v>307</v>
      </c>
      <c r="H146" s="203">
        <v>4</v>
      </c>
      <c r="I146" s="204"/>
      <c r="J146" s="205">
        <f>ROUND(I146*H146,2)</f>
        <v>0</v>
      </c>
      <c r="K146" s="206"/>
      <c r="L146" s="207"/>
      <c r="M146" s="208" t="s">
        <v>1</v>
      </c>
      <c r="N146" s="209" t="s">
        <v>40</v>
      </c>
      <c r="O146" s="78"/>
      <c r="P146" s="195">
        <f>O146*H146</f>
        <v>0</v>
      </c>
      <c r="Q146" s="195">
        <v>0</v>
      </c>
      <c r="R146" s="195">
        <f>Q146*H146</f>
        <v>0</v>
      </c>
      <c r="S146" s="195">
        <v>0</v>
      </c>
      <c r="T146" s="196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7" t="s">
        <v>1291</v>
      </c>
      <c r="AT146" s="197" t="s">
        <v>199</v>
      </c>
      <c r="AU146" s="197" t="s">
        <v>87</v>
      </c>
      <c r="AY146" s="15" t="s">
        <v>164</v>
      </c>
      <c r="BE146" s="198">
        <f>IF(N146="základná",J146,0)</f>
        <v>0</v>
      </c>
      <c r="BF146" s="198">
        <f>IF(N146="znížená",J146,0)</f>
        <v>0</v>
      </c>
      <c r="BG146" s="198">
        <f>IF(N146="zákl. prenesená",J146,0)</f>
        <v>0</v>
      </c>
      <c r="BH146" s="198">
        <f>IF(N146="zníž. prenesená",J146,0)</f>
        <v>0</v>
      </c>
      <c r="BI146" s="198">
        <f>IF(N146="nulová",J146,0)</f>
        <v>0</v>
      </c>
      <c r="BJ146" s="15" t="s">
        <v>87</v>
      </c>
      <c r="BK146" s="198">
        <f>ROUND(I146*H146,2)</f>
        <v>0</v>
      </c>
      <c r="BL146" s="15" t="s">
        <v>425</v>
      </c>
      <c r="BM146" s="197" t="s">
        <v>2345</v>
      </c>
    </row>
    <row r="147" s="2" customFormat="1" ht="21.75" customHeight="1">
      <c r="A147" s="34"/>
      <c r="B147" s="184"/>
      <c r="C147" s="185" t="s">
        <v>247</v>
      </c>
      <c r="D147" s="185" t="s">
        <v>166</v>
      </c>
      <c r="E147" s="186" t="s">
        <v>2346</v>
      </c>
      <c r="F147" s="187" t="s">
        <v>2347</v>
      </c>
      <c r="G147" s="188" t="s">
        <v>298</v>
      </c>
      <c r="H147" s="189">
        <v>145</v>
      </c>
      <c r="I147" s="190"/>
      <c r="J147" s="191">
        <f>ROUND(I147*H147,2)</f>
        <v>0</v>
      </c>
      <c r="K147" s="192"/>
      <c r="L147" s="35"/>
      <c r="M147" s="193" t="s">
        <v>1</v>
      </c>
      <c r="N147" s="194" t="s">
        <v>40</v>
      </c>
      <c r="O147" s="78"/>
      <c r="P147" s="195">
        <f>O147*H147</f>
        <v>0</v>
      </c>
      <c r="Q147" s="195">
        <v>0</v>
      </c>
      <c r="R147" s="195">
        <f>Q147*H147</f>
        <v>0</v>
      </c>
      <c r="S147" s="195">
        <v>0</v>
      </c>
      <c r="T147" s="19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7" t="s">
        <v>425</v>
      </c>
      <c r="AT147" s="197" t="s">
        <v>166</v>
      </c>
      <c r="AU147" s="197" t="s">
        <v>87</v>
      </c>
      <c r="AY147" s="15" t="s">
        <v>164</v>
      </c>
      <c r="BE147" s="198">
        <f>IF(N147="základná",J147,0)</f>
        <v>0</v>
      </c>
      <c r="BF147" s="198">
        <f>IF(N147="znížená",J147,0)</f>
        <v>0</v>
      </c>
      <c r="BG147" s="198">
        <f>IF(N147="zákl. prenesená",J147,0)</f>
        <v>0</v>
      </c>
      <c r="BH147" s="198">
        <f>IF(N147="zníž. prenesená",J147,0)</f>
        <v>0</v>
      </c>
      <c r="BI147" s="198">
        <f>IF(N147="nulová",J147,0)</f>
        <v>0</v>
      </c>
      <c r="BJ147" s="15" t="s">
        <v>87</v>
      </c>
      <c r="BK147" s="198">
        <f>ROUND(I147*H147,2)</f>
        <v>0</v>
      </c>
      <c r="BL147" s="15" t="s">
        <v>425</v>
      </c>
      <c r="BM147" s="197" t="s">
        <v>2348</v>
      </c>
    </row>
    <row r="148" s="2" customFormat="1" ht="16.5" customHeight="1">
      <c r="A148" s="34"/>
      <c r="B148" s="184"/>
      <c r="C148" s="199" t="s">
        <v>251</v>
      </c>
      <c r="D148" s="199" t="s">
        <v>199</v>
      </c>
      <c r="E148" s="200" t="s">
        <v>2349</v>
      </c>
      <c r="F148" s="201" t="s">
        <v>2350</v>
      </c>
      <c r="G148" s="202" t="s">
        <v>298</v>
      </c>
      <c r="H148" s="203">
        <v>145</v>
      </c>
      <c r="I148" s="204"/>
      <c r="J148" s="205">
        <f>ROUND(I148*H148,2)</f>
        <v>0</v>
      </c>
      <c r="K148" s="206"/>
      <c r="L148" s="207"/>
      <c r="M148" s="208" t="s">
        <v>1</v>
      </c>
      <c r="N148" s="209" t="s">
        <v>40</v>
      </c>
      <c r="O148" s="78"/>
      <c r="P148" s="195">
        <f>O148*H148</f>
        <v>0</v>
      </c>
      <c r="Q148" s="195">
        <v>0</v>
      </c>
      <c r="R148" s="195">
        <f>Q148*H148</f>
        <v>0</v>
      </c>
      <c r="S148" s="195">
        <v>0</v>
      </c>
      <c r="T148" s="19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7" t="s">
        <v>1291</v>
      </c>
      <c r="AT148" s="197" t="s">
        <v>199</v>
      </c>
      <c r="AU148" s="197" t="s">
        <v>87</v>
      </c>
      <c r="AY148" s="15" t="s">
        <v>164</v>
      </c>
      <c r="BE148" s="198">
        <f>IF(N148="základná",J148,0)</f>
        <v>0</v>
      </c>
      <c r="BF148" s="198">
        <f>IF(N148="znížená",J148,0)</f>
        <v>0</v>
      </c>
      <c r="BG148" s="198">
        <f>IF(N148="zákl. prenesená",J148,0)</f>
        <v>0</v>
      </c>
      <c r="BH148" s="198">
        <f>IF(N148="zníž. prenesená",J148,0)</f>
        <v>0</v>
      </c>
      <c r="BI148" s="198">
        <f>IF(N148="nulová",J148,0)</f>
        <v>0</v>
      </c>
      <c r="BJ148" s="15" t="s">
        <v>87</v>
      </c>
      <c r="BK148" s="198">
        <f>ROUND(I148*H148,2)</f>
        <v>0</v>
      </c>
      <c r="BL148" s="15" t="s">
        <v>425</v>
      </c>
      <c r="BM148" s="197" t="s">
        <v>2351</v>
      </c>
    </row>
    <row r="149" s="2" customFormat="1" ht="24.15" customHeight="1">
      <c r="A149" s="34"/>
      <c r="B149" s="184"/>
      <c r="C149" s="185" t="s">
        <v>255</v>
      </c>
      <c r="D149" s="185" t="s">
        <v>166</v>
      </c>
      <c r="E149" s="186" t="s">
        <v>2352</v>
      </c>
      <c r="F149" s="187" t="s">
        <v>2353</v>
      </c>
      <c r="G149" s="188" t="s">
        <v>298</v>
      </c>
      <c r="H149" s="189">
        <v>150</v>
      </c>
      <c r="I149" s="190"/>
      <c r="J149" s="191">
        <f>ROUND(I149*H149,2)</f>
        <v>0</v>
      </c>
      <c r="K149" s="192"/>
      <c r="L149" s="35"/>
      <c r="M149" s="193" t="s">
        <v>1</v>
      </c>
      <c r="N149" s="194" t="s">
        <v>40</v>
      </c>
      <c r="O149" s="78"/>
      <c r="P149" s="195">
        <f>O149*H149</f>
        <v>0</v>
      </c>
      <c r="Q149" s="195">
        <v>0</v>
      </c>
      <c r="R149" s="195">
        <f>Q149*H149</f>
        <v>0</v>
      </c>
      <c r="S149" s="195">
        <v>0</v>
      </c>
      <c r="T149" s="19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7" t="s">
        <v>425</v>
      </c>
      <c r="AT149" s="197" t="s">
        <v>166</v>
      </c>
      <c r="AU149" s="197" t="s">
        <v>87</v>
      </c>
      <c r="AY149" s="15" t="s">
        <v>164</v>
      </c>
      <c r="BE149" s="198">
        <f>IF(N149="základná",J149,0)</f>
        <v>0</v>
      </c>
      <c r="BF149" s="198">
        <f>IF(N149="znížená",J149,0)</f>
        <v>0</v>
      </c>
      <c r="BG149" s="198">
        <f>IF(N149="zákl. prenesená",J149,0)</f>
        <v>0</v>
      </c>
      <c r="BH149" s="198">
        <f>IF(N149="zníž. prenesená",J149,0)</f>
        <v>0</v>
      </c>
      <c r="BI149" s="198">
        <f>IF(N149="nulová",J149,0)</f>
        <v>0</v>
      </c>
      <c r="BJ149" s="15" t="s">
        <v>87</v>
      </c>
      <c r="BK149" s="198">
        <f>ROUND(I149*H149,2)</f>
        <v>0</v>
      </c>
      <c r="BL149" s="15" t="s">
        <v>425</v>
      </c>
      <c r="BM149" s="197" t="s">
        <v>2354</v>
      </c>
    </row>
    <row r="150" s="2" customFormat="1" ht="16.5" customHeight="1">
      <c r="A150" s="34"/>
      <c r="B150" s="184"/>
      <c r="C150" s="199" t="s">
        <v>259</v>
      </c>
      <c r="D150" s="199" t="s">
        <v>199</v>
      </c>
      <c r="E150" s="200" t="s">
        <v>2355</v>
      </c>
      <c r="F150" s="201" t="s">
        <v>2356</v>
      </c>
      <c r="G150" s="202" t="s">
        <v>298</v>
      </c>
      <c r="H150" s="203">
        <v>150</v>
      </c>
      <c r="I150" s="204"/>
      <c r="J150" s="205">
        <f>ROUND(I150*H150,2)</f>
        <v>0</v>
      </c>
      <c r="K150" s="206"/>
      <c r="L150" s="207"/>
      <c r="M150" s="208" t="s">
        <v>1</v>
      </c>
      <c r="N150" s="209" t="s">
        <v>40</v>
      </c>
      <c r="O150" s="78"/>
      <c r="P150" s="195">
        <f>O150*H150</f>
        <v>0</v>
      </c>
      <c r="Q150" s="195">
        <v>0</v>
      </c>
      <c r="R150" s="195">
        <f>Q150*H150</f>
        <v>0</v>
      </c>
      <c r="S150" s="195">
        <v>0</v>
      </c>
      <c r="T150" s="19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7" t="s">
        <v>1291</v>
      </c>
      <c r="AT150" s="197" t="s">
        <v>199</v>
      </c>
      <c r="AU150" s="197" t="s">
        <v>87</v>
      </c>
      <c r="AY150" s="15" t="s">
        <v>164</v>
      </c>
      <c r="BE150" s="198">
        <f>IF(N150="základná",J150,0)</f>
        <v>0</v>
      </c>
      <c r="BF150" s="198">
        <f>IF(N150="znížená",J150,0)</f>
        <v>0</v>
      </c>
      <c r="BG150" s="198">
        <f>IF(N150="zákl. prenesená",J150,0)</f>
        <v>0</v>
      </c>
      <c r="BH150" s="198">
        <f>IF(N150="zníž. prenesená",J150,0)</f>
        <v>0</v>
      </c>
      <c r="BI150" s="198">
        <f>IF(N150="nulová",J150,0)</f>
        <v>0</v>
      </c>
      <c r="BJ150" s="15" t="s">
        <v>87</v>
      </c>
      <c r="BK150" s="198">
        <f>ROUND(I150*H150,2)</f>
        <v>0</v>
      </c>
      <c r="BL150" s="15" t="s">
        <v>425</v>
      </c>
      <c r="BM150" s="197" t="s">
        <v>2357</v>
      </c>
    </row>
    <row r="151" s="12" customFormat="1" ht="22.8" customHeight="1">
      <c r="A151" s="12"/>
      <c r="B151" s="171"/>
      <c r="C151" s="12"/>
      <c r="D151" s="172" t="s">
        <v>73</v>
      </c>
      <c r="E151" s="182" t="s">
        <v>2358</v>
      </c>
      <c r="F151" s="182" t="s">
        <v>2359</v>
      </c>
      <c r="G151" s="12"/>
      <c r="H151" s="12"/>
      <c r="I151" s="174"/>
      <c r="J151" s="183">
        <f>BK151</f>
        <v>0</v>
      </c>
      <c r="K151" s="12"/>
      <c r="L151" s="171"/>
      <c r="M151" s="176"/>
      <c r="N151" s="177"/>
      <c r="O151" s="177"/>
      <c r="P151" s="178">
        <f>SUM(P152:P158)</f>
        <v>0</v>
      </c>
      <c r="Q151" s="177"/>
      <c r="R151" s="178">
        <f>SUM(R152:R158)</f>
        <v>0</v>
      </c>
      <c r="S151" s="177"/>
      <c r="T151" s="179">
        <f>SUM(T152:T158)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72" t="s">
        <v>175</v>
      </c>
      <c r="AT151" s="180" t="s">
        <v>73</v>
      </c>
      <c r="AU151" s="180" t="s">
        <v>81</v>
      </c>
      <c r="AY151" s="172" t="s">
        <v>164</v>
      </c>
      <c r="BK151" s="181">
        <f>SUM(BK152:BK158)</f>
        <v>0</v>
      </c>
    </row>
    <row r="152" s="2" customFormat="1" ht="24.15" customHeight="1">
      <c r="A152" s="34"/>
      <c r="B152" s="184"/>
      <c r="C152" s="185" t="s">
        <v>263</v>
      </c>
      <c r="D152" s="185" t="s">
        <v>166</v>
      </c>
      <c r="E152" s="186" t="s">
        <v>2360</v>
      </c>
      <c r="F152" s="187" t="s">
        <v>2361</v>
      </c>
      <c r="G152" s="188" t="s">
        <v>298</v>
      </c>
      <c r="H152" s="189">
        <v>115</v>
      </c>
      <c r="I152" s="190"/>
      <c r="J152" s="191">
        <f>ROUND(I152*H152,2)</f>
        <v>0</v>
      </c>
      <c r="K152" s="192"/>
      <c r="L152" s="35"/>
      <c r="M152" s="193" t="s">
        <v>1</v>
      </c>
      <c r="N152" s="194" t="s">
        <v>40</v>
      </c>
      <c r="O152" s="78"/>
      <c r="P152" s="195">
        <f>O152*H152</f>
        <v>0</v>
      </c>
      <c r="Q152" s="195">
        <v>0</v>
      </c>
      <c r="R152" s="195">
        <f>Q152*H152</f>
        <v>0</v>
      </c>
      <c r="S152" s="195">
        <v>0</v>
      </c>
      <c r="T152" s="19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7" t="s">
        <v>425</v>
      </c>
      <c r="AT152" s="197" t="s">
        <v>166</v>
      </c>
      <c r="AU152" s="197" t="s">
        <v>87</v>
      </c>
      <c r="AY152" s="15" t="s">
        <v>164</v>
      </c>
      <c r="BE152" s="198">
        <f>IF(N152="základná",J152,0)</f>
        <v>0</v>
      </c>
      <c r="BF152" s="198">
        <f>IF(N152="znížená",J152,0)</f>
        <v>0</v>
      </c>
      <c r="BG152" s="198">
        <f>IF(N152="zákl. prenesená",J152,0)</f>
        <v>0</v>
      </c>
      <c r="BH152" s="198">
        <f>IF(N152="zníž. prenesená",J152,0)</f>
        <v>0</v>
      </c>
      <c r="BI152" s="198">
        <f>IF(N152="nulová",J152,0)</f>
        <v>0</v>
      </c>
      <c r="BJ152" s="15" t="s">
        <v>87</v>
      </c>
      <c r="BK152" s="198">
        <f>ROUND(I152*H152,2)</f>
        <v>0</v>
      </c>
      <c r="BL152" s="15" t="s">
        <v>425</v>
      </c>
      <c r="BM152" s="197" t="s">
        <v>2362</v>
      </c>
    </row>
    <row r="153" s="2" customFormat="1" ht="33" customHeight="1">
      <c r="A153" s="34"/>
      <c r="B153" s="184"/>
      <c r="C153" s="185" t="s">
        <v>267</v>
      </c>
      <c r="D153" s="185" t="s">
        <v>166</v>
      </c>
      <c r="E153" s="186" t="s">
        <v>2363</v>
      </c>
      <c r="F153" s="187" t="s">
        <v>2364</v>
      </c>
      <c r="G153" s="188" t="s">
        <v>298</v>
      </c>
      <c r="H153" s="189">
        <v>115</v>
      </c>
      <c r="I153" s="190"/>
      <c r="J153" s="191">
        <f>ROUND(I153*H153,2)</f>
        <v>0</v>
      </c>
      <c r="K153" s="192"/>
      <c r="L153" s="35"/>
      <c r="M153" s="193" t="s">
        <v>1</v>
      </c>
      <c r="N153" s="194" t="s">
        <v>40</v>
      </c>
      <c r="O153" s="78"/>
      <c r="P153" s="195">
        <f>O153*H153</f>
        <v>0</v>
      </c>
      <c r="Q153" s="195">
        <v>0</v>
      </c>
      <c r="R153" s="195">
        <f>Q153*H153</f>
        <v>0</v>
      </c>
      <c r="S153" s="195">
        <v>0</v>
      </c>
      <c r="T153" s="196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7" t="s">
        <v>425</v>
      </c>
      <c r="AT153" s="197" t="s">
        <v>166</v>
      </c>
      <c r="AU153" s="197" t="s">
        <v>87</v>
      </c>
      <c r="AY153" s="15" t="s">
        <v>164</v>
      </c>
      <c r="BE153" s="198">
        <f>IF(N153="základná",J153,0)</f>
        <v>0</v>
      </c>
      <c r="BF153" s="198">
        <f>IF(N153="znížená",J153,0)</f>
        <v>0</v>
      </c>
      <c r="BG153" s="198">
        <f>IF(N153="zákl. prenesená",J153,0)</f>
        <v>0</v>
      </c>
      <c r="BH153" s="198">
        <f>IF(N153="zníž. prenesená",J153,0)</f>
        <v>0</v>
      </c>
      <c r="BI153" s="198">
        <f>IF(N153="nulová",J153,0)</f>
        <v>0</v>
      </c>
      <c r="BJ153" s="15" t="s">
        <v>87</v>
      </c>
      <c r="BK153" s="198">
        <f>ROUND(I153*H153,2)</f>
        <v>0</v>
      </c>
      <c r="BL153" s="15" t="s">
        <v>425</v>
      </c>
      <c r="BM153" s="197" t="s">
        <v>2365</v>
      </c>
    </row>
    <row r="154" s="2" customFormat="1" ht="16.5" customHeight="1">
      <c r="A154" s="34"/>
      <c r="B154" s="184"/>
      <c r="C154" s="199" t="s">
        <v>271</v>
      </c>
      <c r="D154" s="199" t="s">
        <v>199</v>
      </c>
      <c r="E154" s="200" t="s">
        <v>2366</v>
      </c>
      <c r="F154" s="201" t="s">
        <v>2367</v>
      </c>
      <c r="G154" s="202" t="s">
        <v>202</v>
      </c>
      <c r="H154" s="203">
        <v>11.960000000000001</v>
      </c>
      <c r="I154" s="204"/>
      <c r="J154" s="205">
        <f>ROUND(I154*H154,2)</f>
        <v>0</v>
      </c>
      <c r="K154" s="206"/>
      <c r="L154" s="207"/>
      <c r="M154" s="208" t="s">
        <v>1</v>
      </c>
      <c r="N154" s="209" t="s">
        <v>40</v>
      </c>
      <c r="O154" s="78"/>
      <c r="P154" s="195">
        <f>O154*H154</f>
        <v>0</v>
      </c>
      <c r="Q154" s="195">
        <v>0</v>
      </c>
      <c r="R154" s="195">
        <f>Q154*H154</f>
        <v>0</v>
      </c>
      <c r="S154" s="195">
        <v>0</v>
      </c>
      <c r="T154" s="196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7" t="s">
        <v>1291</v>
      </c>
      <c r="AT154" s="197" t="s">
        <v>199</v>
      </c>
      <c r="AU154" s="197" t="s">
        <v>87</v>
      </c>
      <c r="AY154" s="15" t="s">
        <v>164</v>
      </c>
      <c r="BE154" s="198">
        <f>IF(N154="základná",J154,0)</f>
        <v>0</v>
      </c>
      <c r="BF154" s="198">
        <f>IF(N154="znížená",J154,0)</f>
        <v>0</v>
      </c>
      <c r="BG154" s="198">
        <f>IF(N154="zákl. prenesená",J154,0)</f>
        <v>0</v>
      </c>
      <c r="BH154" s="198">
        <f>IF(N154="zníž. prenesená",J154,0)</f>
        <v>0</v>
      </c>
      <c r="BI154" s="198">
        <f>IF(N154="nulová",J154,0)</f>
        <v>0</v>
      </c>
      <c r="BJ154" s="15" t="s">
        <v>87</v>
      </c>
      <c r="BK154" s="198">
        <f>ROUND(I154*H154,2)</f>
        <v>0</v>
      </c>
      <c r="BL154" s="15" t="s">
        <v>425</v>
      </c>
      <c r="BM154" s="197" t="s">
        <v>2368</v>
      </c>
    </row>
    <row r="155" s="2" customFormat="1" ht="24.15" customHeight="1">
      <c r="A155" s="34"/>
      <c r="B155" s="184"/>
      <c r="C155" s="185" t="s">
        <v>275</v>
      </c>
      <c r="D155" s="185" t="s">
        <v>166</v>
      </c>
      <c r="E155" s="186" t="s">
        <v>2369</v>
      </c>
      <c r="F155" s="187" t="s">
        <v>2370</v>
      </c>
      <c r="G155" s="188" t="s">
        <v>298</v>
      </c>
      <c r="H155" s="189">
        <v>115</v>
      </c>
      <c r="I155" s="190"/>
      <c r="J155" s="191">
        <f>ROUND(I155*H155,2)</f>
        <v>0</v>
      </c>
      <c r="K155" s="192"/>
      <c r="L155" s="35"/>
      <c r="M155" s="193" t="s">
        <v>1</v>
      </c>
      <c r="N155" s="194" t="s">
        <v>40</v>
      </c>
      <c r="O155" s="78"/>
      <c r="P155" s="195">
        <f>O155*H155</f>
        <v>0</v>
      </c>
      <c r="Q155" s="195">
        <v>0</v>
      </c>
      <c r="R155" s="195">
        <f>Q155*H155</f>
        <v>0</v>
      </c>
      <c r="S155" s="195">
        <v>0</v>
      </c>
      <c r="T155" s="196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7" t="s">
        <v>425</v>
      </c>
      <c r="AT155" s="197" t="s">
        <v>166</v>
      </c>
      <c r="AU155" s="197" t="s">
        <v>87</v>
      </c>
      <c r="AY155" s="15" t="s">
        <v>164</v>
      </c>
      <c r="BE155" s="198">
        <f>IF(N155="základná",J155,0)</f>
        <v>0</v>
      </c>
      <c r="BF155" s="198">
        <f>IF(N155="znížená",J155,0)</f>
        <v>0</v>
      </c>
      <c r="BG155" s="198">
        <f>IF(N155="zákl. prenesená",J155,0)</f>
        <v>0</v>
      </c>
      <c r="BH155" s="198">
        <f>IF(N155="zníž. prenesená",J155,0)</f>
        <v>0</v>
      </c>
      <c r="BI155" s="198">
        <f>IF(N155="nulová",J155,0)</f>
        <v>0</v>
      </c>
      <c r="BJ155" s="15" t="s">
        <v>87</v>
      </c>
      <c r="BK155" s="198">
        <f>ROUND(I155*H155,2)</f>
        <v>0</v>
      </c>
      <c r="BL155" s="15" t="s">
        <v>425</v>
      </c>
      <c r="BM155" s="197" t="s">
        <v>2371</v>
      </c>
    </row>
    <row r="156" s="2" customFormat="1" ht="24.15" customHeight="1">
      <c r="A156" s="34"/>
      <c r="B156" s="184"/>
      <c r="C156" s="199" t="s">
        <v>279</v>
      </c>
      <c r="D156" s="199" t="s">
        <v>199</v>
      </c>
      <c r="E156" s="200" t="s">
        <v>2372</v>
      </c>
      <c r="F156" s="201" t="s">
        <v>2373</v>
      </c>
      <c r="G156" s="202" t="s">
        <v>298</v>
      </c>
      <c r="H156" s="203">
        <v>115</v>
      </c>
      <c r="I156" s="204"/>
      <c r="J156" s="205">
        <f>ROUND(I156*H156,2)</f>
        <v>0</v>
      </c>
      <c r="K156" s="206"/>
      <c r="L156" s="207"/>
      <c r="M156" s="208" t="s">
        <v>1</v>
      </c>
      <c r="N156" s="209" t="s">
        <v>40</v>
      </c>
      <c r="O156" s="78"/>
      <c r="P156" s="195">
        <f>O156*H156</f>
        <v>0</v>
      </c>
      <c r="Q156" s="195">
        <v>0</v>
      </c>
      <c r="R156" s="195">
        <f>Q156*H156</f>
        <v>0</v>
      </c>
      <c r="S156" s="195">
        <v>0</v>
      </c>
      <c r="T156" s="19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7" t="s">
        <v>1291</v>
      </c>
      <c r="AT156" s="197" t="s">
        <v>199</v>
      </c>
      <c r="AU156" s="197" t="s">
        <v>87</v>
      </c>
      <c r="AY156" s="15" t="s">
        <v>164</v>
      </c>
      <c r="BE156" s="198">
        <f>IF(N156="základná",J156,0)</f>
        <v>0</v>
      </c>
      <c r="BF156" s="198">
        <f>IF(N156="znížená",J156,0)</f>
        <v>0</v>
      </c>
      <c r="BG156" s="198">
        <f>IF(N156="zákl. prenesená",J156,0)</f>
        <v>0</v>
      </c>
      <c r="BH156" s="198">
        <f>IF(N156="zníž. prenesená",J156,0)</f>
        <v>0</v>
      </c>
      <c r="BI156" s="198">
        <f>IF(N156="nulová",J156,0)</f>
        <v>0</v>
      </c>
      <c r="BJ156" s="15" t="s">
        <v>87</v>
      </c>
      <c r="BK156" s="198">
        <f>ROUND(I156*H156,2)</f>
        <v>0</v>
      </c>
      <c r="BL156" s="15" t="s">
        <v>425</v>
      </c>
      <c r="BM156" s="197" t="s">
        <v>2374</v>
      </c>
    </row>
    <row r="157" s="2" customFormat="1" ht="33" customHeight="1">
      <c r="A157" s="34"/>
      <c r="B157" s="184"/>
      <c r="C157" s="185" t="s">
        <v>283</v>
      </c>
      <c r="D157" s="185" t="s">
        <v>166</v>
      </c>
      <c r="E157" s="186" t="s">
        <v>2375</v>
      </c>
      <c r="F157" s="187" t="s">
        <v>2376</v>
      </c>
      <c r="G157" s="188" t="s">
        <v>298</v>
      </c>
      <c r="H157" s="189">
        <v>115</v>
      </c>
      <c r="I157" s="190"/>
      <c r="J157" s="191">
        <f>ROUND(I157*H157,2)</f>
        <v>0</v>
      </c>
      <c r="K157" s="192"/>
      <c r="L157" s="35"/>
      <c r="M157" s="193" t="s">
        <v>1</v>
      </c>
      <c r="N157" s="194" t="s">
        <v>40</v>
      </c>
      <c r="O157" s="78"/>
      <c r="P157" s="195">
        <f>O157*H157</f>
        <v>0</v>
      </c>
      <c r="Q157" s="195">
        <v>0</v>
      </c>
      <c r="R157" s="195">
        <f>Q157*H157</f>
        <v>0</v>
      </c>
      <c r="S157" s="195">
        <v>0</v>
      </c>
      <c r="T157" s="19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7" t="s">
        <v>425</v>
      </c>
      <c r="AT157" s="197" t="s">
        <v>166</v>
      </c>
      <c r="AU157" s="197" t="s">
        <v>87</v>
      </c>
      <c r="AY157" s="15" t="s">
        <v>164</v>
      </c>
      <c r="BE157" s="198">
        <f>IF(N157="základná",J157,0)</f>
        <v>0</v>
      </c>
      <c r="BF157" s="198">
        <f>IF(N157="znížená",J157,0)</f>
        <v>0</v>
      </c>
      <c r="BG157" s="198">
        <f>IF(N157="zákl. prenesená",J157,0)</f>
        <v>0</v>
      </c>
      <c r="BH157" s="198">
        <f>IF(N157="zníž. prenesená",J157,0)</f>
        <v>0</v>
      </c>
      <c r="BI157" s="198">
        <f>IF(N157="nulová",J157,0)</f>
        <v>0</v>
      </c>
      <c r="BJ157" s="15" t="s">
        <v>87</v>
      </c>
      <c r="BK157" s="198">
        <f>ROUND(I157*H157,2)</f>
        <v>0</v>
      </c>
      <c r="BL157" s="15" t="s">
        <v>425</v>
      </c>
      <c r="BM157" s="197" t="s">
        <v>2377</v>
      </c>
    </row>
    <row r="158" s="2" customFormat="1" ht="33" customHeight="1">
      <c r="A158" s="34"/>
      <c r="B158" s="184"/>
      <c r="C158" s="185" t="s">
        <v>287</v>
      </c>
      <c r="D158" s="185" t="s">
        <v>166</v>
      </c>
      <c r="E158" s="186" t="s">
        <v>2378</v>
      </c>
      <c r="F158" s="187" t="s">
        <v>2379</v>
      </c>
      <c r="G158" s="188" t="s">
        <v>207</v>
      </c>
      <c r="H158" s="189">
        <v>115</v>
      </c>
      <c r="I158" s="190"/>
      <c r="J158" s="191">
        <f>ROUND(I158*H158,2)</f>
        <v>0</v>
      </c>
      <c r="K158" s="192"/>
      <c r="L158" s="35"/>
      <c r="M158" s="193" t="s">
        <v>1</v>
      </c>
      <c r="N158" s="194" t="s">
        <v>40</v>
      </c>
      <c r="O158" s="78"/>
      <c r="P158" s="195">
        <f>O158*H158</f>
        <v>0</v>
      </c>
      <c r="Q158" s="195">
        <v>0</v>
      </c>
      <c r="R158" s="195">
        <f>Q158*H158</f>
        <v>0</v>
      </c>
      <c r="S158" s="195">
        <v>0</v>
      </c>
      <c r="T158" s="19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7" t="s">
        <v>425</v>
      </c>
      <c r="AT158" s="197" t="s">
        <v>166</v>
      </c>
      <c r="AU158" s="197" t="s">
        <v>87</v>
      </c>
      <c r="AY158" s="15" t="s">
        <v>164</v>
      </c>
      <c r="BE158" s="198">
        <f>IF(N158="základná",J158,0)</f>
        <v>0</v>
      </c>
      <c r="BF158" s="198">
        <f>IF(N158="znížená",J158,0)</f>
        <v>0</v>
      </c>
      <c r="BG158" s="198">
        <f>IF(N158="zákl. prenesená",J158,0)</f>
        <v>0</v>
      </c>
      <c r="BH158" s="198">
        <f>IF(N158="zníž. prenesená",J158,0)</f>
        <v>0</v>
      </c>
      <c r="BI158" s="198">
        <f>IF(N158="nulová",J158,0)</f>
        <v>0</v>
      </c>
      <c r="BJ158" s="15" t="s">
        <v>87</v>
      </c>
      <c r="BK158" s="198">
        <f>ROUND(I158*H158,2)</f>
        <v>0</v>
      </c>
      <c r="BL158" s="15" t="s">
        <v>425</v>
      </c>
      <c r="BM158" s="197" t="s">
        <v>2380</v>
      </c>
    </row>
    <row r="159" s="12" customFormat="1" ht="25.92" customHeight="1">
      <c r="A159" s="12"/>
      <c r="B159" s="171"/>
      <c r="C159" s="12"/>
      <c r="D159" s="172" t="s">
        <v>73</v>
      </c>
      <c r="E159" s="173" t="s">
        <v>1928</v>
      </c>
      <c r="F159" s="173" t="s">
        <v>1929</v>
      </c>
      <c r="G159" s="12"/>
      <c r="H159" s="12"/>
      <c r="I159" s="174"/>
      <c r="J159" s="175">
        <f>BK159</f>
        <v>0</v>
      </c>
      <c r="K159" s="12"/>
      <c r="L159" s="171"/>
      <c r="M159" s="176"/>
      <c r="N159" s="177"/>
      <c r="O159" s="177"/>
      <c r="P159" s="178">
        <f>SUM(P160:P161)</f>
        <v>0</v>
      </c>
      <c r="Q159" s="177"/>
      <c r="R159" s="178">
        <f>SUM(R160:R161)</f>
        <v>0</v>
      </c>
      <c r="S159" s="177"/>
      <c r="T159" s="179">
        <f>SUM(T160:T161)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72" t="s">
        <v>170</v>
      </c>
      <c r="AT159" s="180" t="s">
        <v>73</v>
      </c>
      <c r="AU159" s="180" t="s">
        <v>74</v>
      </c>
      <c r="AY159" s="172" t="s">
        <v>164</v>
      </c>
      <c r="BK159" s="181">
        <f>SUM(BK160:BK161)</f>
        <v>0</v>
      </c>
    </row>
    <row r="160" s="2" customFormat="1" ht="21.75" customHeight="1">
      <c r="A160" s="34"/>
      <c r="B160" s="184"/>
      <c r="C160" s="185" t="s">
        <v>291</v>
      </c>
      <c r="D160" s="185" t="s">
        <v>166</v>
      </c>
      <c r="E160" s="186" t="s">
        <v>2289</v>
      </c>
      <c r="F160" s="187" t="s">
        <v>2290</v>
      </c>
      <c r="G160" s="188" t="s">
        <v>307</v>
      </c>
      <c r="H160" s="189">
        <v>1</v>
      </c>
      <c r="I160" s="190"/>
      <c r="J160" s="191">
        <f>ROUND(I160*H160,2)</f>
        <v>0</v>
      </c>
      <c r="K160" s="192"/>
      <c r="L160" s="35"/>
      <c r="M160" s="193" t="s">
        <v>1</v>
      </c>
      <c r="N160" s="194" t="s">
        <v>40</v>
      </c>
      <c r="O160" s="78"/>
      <c r="P160" s="195">
        <f>O160*H160</f>
        <v>0</v>
      </c>
      <c r="Q160" s="195">
        <v>0</v>
      </c>
      <c r="R160" s="195">
        <f>Q160*H160</f>
        <v>0</v>
      </c>
      <c r="S160" s="195">
        <v>0</v>
      </c>
      <c r="T160" s="196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7" t="s">
        <v>1306</v>
      </c>
      <c r="AT160" s="197" t="s">
        <v>166</v>
      </c>
      <c r="AU160" s="197" t="s">
        <v>81</v>
      </c>
      <c r="AY160" s="15" t="s">
        <v>164</v>
      </c>
      <c r="BE160" s="198">
        <f>IF(N160="základná",J160,0)</f>
        <v>0</v>
      </c>
      <c r="BF160" s="198">
        <f>IF(N160="znížená",J160,0)</f>
        <v>0</v>
      </c>
      <c r="BG160" s="198">
        <f>IF(N160="zákl. prenesená",J160,0)</f>
        <v>0</v>
      </c>
      <c r="BH160" s="198">
        <f>IF(N160="zníž. prenesená",J160,0)</f>
        <v>0</v>
      </c>
      <c r="BI160" s="198">
        <f>IF(N160="nulová",J160,0)</f>
        <v>0</v>
      </c>
      <c r="BJ160" s="15" t="s">
        <v>87</v>
      </c>
      <c r="BK160" s="198">
        <f>ROUND(I160*H160,2)</f>
        <v>0</v>
      </c>
      <c r="BL160" s="15" t="s">
        <v>1306</v>
      </c>
      <c r="BM160" s="197" t="s">
        <v>2381</v>
      </c>
    </row>
    <row r="161" s="2" customFormat="1" ht="33" customHeight="1">
      <c r="A161" s="34"/>
      <c r="B161" s="184"/>
      <c r="C161" s="185" t="s">
        <v>295</v>
      </c>
      <c r="D161" s="185" t="s">
        <v>166</v>
      </c>
      <c r="E161" s="186" t="s">
        <v>2382</v>
      </c>
      <c r="F161" s="187" t="s">
        <v>2383</v>
      </c>
      <c r="G161" s="188" t="s">
        <v>307</v>
      </c>
      <c r="H161" s="189">
        <v>1</v>
      </c>
      <c r="I161" s="190"/>
      <c r="J161" s="191">
        <f>ROUND(I161*H161,2)</f>
        <v>0</v>
      </c>
      <c r="K161" s="192"/>
      <c r="L161" s="35"/>
      <c r="M161" s="211" t="s">
        <v>1</v>
      </c>
      <c r="N161" s="212" t="s">
        <v>40</v>
      </c>
      <c r="O161" s="213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7" t="s">
        <v>1306</v>
      </c>
      <c r="AT161" s="197" t="s">
        <v>166</v>
      </c>
      <c r="AU161" s="197" t="s">
        <v>81</v>
      </c>
      <c r="AY161" s="15" t="s">
        <v>164</v>
      </c>
      <c r="BE161" s="198">
        <f>IF(N161="základná",J161,0)</f>
        <v>0</v>
      </c>
      <c r="BF161" s="198">
        <f>IF(N161="znížená",J161,0)</f>
        <v>0</v>
      </c>
      <c r="BG161" s="198">
        <f>IF(N161="zákl. prenesená",J161,0)</f>
        <v>0</v>
      </c>
      <c r="BH161" s="198">
        <f>IF(N161="zníž. prenesená",J161,0)</f>
        <v>0</v>
      </c>
      <c r="BI161" s="198">
        <f>IF(N161="nulová",J161,0)</f>
        <v>0</v>
      </c>
      <c r="BJ161" s="15" t="s">
        <v>87</v>
      </c>
      <c r="BK161" s="198">
        <f>ROUND(I161*H161,2)</f>
        <v>0</v>
      </c>
      <c r="BL161" s="15" t="s">
        <v>1306</v>
      </c>
      <c r="BM161" s="197" t="s">
        <v>2384</v>
      </c>
    </row>
    <row r="162" s="2" customFormat="1" ht="6.96" customHeight="1">
      <c r="A162" s="34"/>
      <c r="B162" s="61"/>
      <c r="C162" s="62"/>
      <c r="D162" s="62"/>
      <c r="E162" s="62"/>
      <c r="F162" s="62"/>
      <c r="G162" s="62"/>
      <c r="H162" s="62"/>
      <c r="I162" s="62"/>
      <c r="J162" s="62"/>
      <c r="K162" s="62"/>
      <c r="L162" s="35"/>
      <c r="M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</row>
  </sheetData>
  <autoFilter ref="C121:K161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112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74</v>
      </c>
    </row>
    <row r="4" s="1" customFormat="1" ht="24.96" customHeight="1">
      <c r="B4" s="18"/>
      <c r="D4" s="19" t="s">
        <v>119</v>
      </c>
      <c r="L4" s="18"/>
      <c r="M4" s="129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16.5" customHeight="1">
      <c r="B7" s="18"/>
      <c r="E7" s="130" t="str">
        <f>'Rekapitulácia stavby'!K6</f>
        <v>Komunitné centrum Svidník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120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2385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12. 1. 2023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25</v>
      </c>
      <c r="F15" s="34"/>
      <c r="G15" s="34"/>
      <c r="H15" s="34"/>
      <c r="I15" s="28" t="s">
        <v>26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24</v>
      </c>
      <c r="J20" s="23" t="s">
        <v>1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30</v>
      </c>
      <c r="F21" s="34"/>
      <c r="G21" s="34"/>
      <c r="H21" s="34"/>
      <c r="I21" s="28" t="s">
        <v>26</v>
      </c>
      <c r="J21" s="23" t="s">
        <v>1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24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">
        <v>20</v>
      </c>
      <c r="F24" s="34"/>
      <c r="G24" s="34"/>
      <c r="H24" s="34"/>
      <c r="I24" s="28" t="s">
        <v>26</v>
      </c>
      <c r="J24" s="23" t="s">
        <v>1</v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33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31"/>
      <c r="B27" s="132"/>
      <c r="C27" s="131"/>
      <c r="D27" s="131"/>
      <c r="E27" s="32" t="s">
        <v>1</v>
      </c>
      <c r="F27" s="32"/>
      <c r="G27" s="32"/>
      <c r="H27" s="32"/>
      <c r="I27" s="131"/>
      <c r="J27" s="131"/>
      <c r="K27" s="131"/>
      <c r="L27" s="133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34" t="s">
        <v>34</v>
      </c>
      <c r="E30" s="34"/>
      <c r="F30" s="34"/>
      <c r="G30" s="34"/>
      <c r="H30" s="34"/>
      <c r="I30" s="34"/>
      <c r="J30" s="97">
        <f>ROUND(J126,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36</v>
      </c>
      <c r="G32" s="34"/>
      <c r="H32" s="34"/>
      <c r="I32" s="39" t="s">
        <v>35</v>
      </c>
      <c r="J32" s="39" t="s">
        <v>37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35" t="s">
        <v>38</v>
      </c>
      <c r="E33" s="41" t="s">
        <v>39</v>
      </c>
      <c r="F33" s="136">
        <f>ROUND((SUM(BE126:BE173)),  2)</f>
        <v>0</v>
      </c>
      <c r="G33" s="137"/>
      <c r="H33" s="137"/>
      <c r="I33" s="138">
        <v>0.20000000000000001</v>
      </c>
      <c r="J33" s="136">
        <f>ROUND(((SUM(BE126:BE173))*I33), 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41" t="s">
        <v>40</v>
      </c>
      <c r="F34" s="136">
        <f>ROUND((SUM(BF126:BF173)),  2)</f>
        <v>0</v>
      </c>
      <c r="G34" s="137"/>
      <c r="H34" s="137"/>
      <c r="I34" s="138">
        <v>0.20000000000000001</v>
      </c>
      <c r="J34" s="136">
        <f>ROUND(((SUM(BF126:BF173))*I34), 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41</v>
      </c>
      <c r="F35" s="139">
        <f>ROUND((SUM(BG126:BG173)),  2)</f>
        <v>0</v>
      </c>
      <c r="G35" s="34"/>
      <c r="H35" s="34"/>
      <c r="I35" s="140">
        <v>0.20000000000000001</v>
      </c>
      <c r="J35" s="139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42</v>
      </c>
      <c r="F36" s="139">
        <f>ROUND((SUM(BH126:BH173)),  2)</f>
        <v>0</v>
      </c>
      <c r="G36" s="34"/>
      <c r="H36" s="34"/>
      <c r="I36" s="140">
        <v>0.20000000000000001</v>
      </c>
      <c r="J36" s="139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43</v>
      </c>
      <c r="F37" s="136">
        <f>ROUND((SUM(BI126:BI173)),  2)</f>
        <v>0</v>
      </c>
      <c r="G37" s="137"/>
      <c r="H37" s="137"/>
      <c r="I37" s="138">
        <v>0</v>
      </c>
      <c r="J37" s="136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41"/>
      <c r="D39" s="142" t="s">
        <v>44</v>
      </c>
      <c r="E39" s="82"/>
      <c r="F39" s="82"/>
      <c r="G39" s="143" t="s">
        <v>45</v>
      </c>
      <c r="H39" s="144" t="s">
        <v>46</v>
      </c>
      <c r="I39" s="82"/>
      <c r="J39" s="145">
        <f>SUM(J30:J37)</f>
        <v>0</v>
      </c>
      <c r="K39" s="146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47</v>
      </c>
      <c r="E50" s="58"/>
      <c r="F50" s="58"/>
      <c r="G50" s="57" t="s">
        <v>48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49</v>
      </c>
      <c r="E61" s="37"/>
      <c r="F61" s="147" t="s">
        <v>50</v>
      </c>
      <c r="G61" s="59" t="s">
        <v>49</v>
      </c>
      <c r="H61" s="37"/>
      <c r="I61" s="37"/>
      <c r="J61" s="148" t="s">
        <v>50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51</v>
      </c>
      <c r="E65" s="60"/>
      <c r="F65" s="60"/>
      <c r="G65" s="57" t="s">
        <v>52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49</v>
      </c>
      <c r="E76" s="37"/>
      <c r="F76" s="147" t="s">
        <v>50</v>
      </c>
      <c r="G76" s="59" t="s">
        <v>49</v>
      </c>
      <c r="H76" s="37"/>
      <c r="I76" s="37"/>
      <c r="J76" s="148" t="s">
        <v>50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124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30" t="str">
        <f>E7</f>
        <v>Komunitné centrum Svidník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120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>SO 03 - Vodovodná prípojka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19</v>
      </c>
      <c r="D89" s="34"/>
      <c r="E89" s="34"/>
      <c r="F89" s="23" t="str">
        <f>F12</f>
        <v xml:space="preserve"> </v>
      </c>
      <c r="G89" s="34"/>
      <c r="H89" s="34"/>
      <c r="I89" s="28" t="s">
        <v>21</v>
      </c>
      <c r="J89" s="70" t="str">
        <f>IF(J12="","",J12)</f>
        <v>12. 1. 2023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23</v>
      </c>
      <c r="D91" s="34"/>
      <c r="E91" s="34"/>
      <c r="F91" s="23" t="str">
        <f>E15</f>
        <v>Mesto Svidník</v>
      </c>
      <c r="G91" s="34"/>
      <c r="H91" s="34"/>
      <c r="I91" s="28" t="s">
        <v>29</v>
      </c>
      <c r="J91" s="32" t="str">
        <f>E21</f>
        <v>Ing. Jozef Špirko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 xml:space="preserve"> 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9" t="s">
        <v>125</v>
      </c>
      <c r="D94" s="141"/>
      <c r="E94" s="141"/>
      <c r="F94" s="141"/>
      <c r="G94" s="141"/>
      <c r="H94" s="141"/>
      <c r="I94" s="141"/>
      <c r="J94" s="150" t="s">
        <v>126</v>
      </c>
      <c r="K94" s="141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51" t="s">
        <v>127</v>
      </c>
      <c r="D96" s="34"/>
      <c r="E96" s="34"/>
      <c r="F96" s="34"/>
      <c r="G96" s="34"/>
      <c r="H96" s="34"/>
      <c r="I96" s="34"/>
      <c r="J96" s="97">
        <f>J126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128</v>
      </c>
    </row>
    <row r="97" s="9" customFormat="1" ht="24.96" customHeight="1">
      <c r="A97" s="9"/>
      <c r="B97" s="152"/>
      <c r="C97" s="9"/>
      <c r="D97" s="153" t="s">
        <v>129</v>
      </c>
      <c r="E97" s="154"/>
      <c r="F97" s="154"/>
      <c r="G97" s="154"/>
      <c r="H97" s="154"/>
      <c r="I97" s="154"/>
      <c r="J97" s="155">
        <f>J127</f>
        <v>0</v>
      </c>
      <c r="K97" s="9"/>
      <c r="L97" s="15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6"/>
      <c r="C98" s="10"/>
      <c r="D98" s="157" t="s">
        <v>130</v>
      </c>
      <c r="E98" s="158"/>
      <c r="F98" s="158"/>
      <c r="G98" s="158"/>
      <c r="H98" s="158"/>
      <c r="I98" s="158"/>
      <c r="J98" s="159">
        <f>J128</f>
        <v>0</v>
      </c>
      <c r="K98" s="10"/>
      <c r="L98" s="15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6"/>
      <c r="C99" s="10"/>
      <c r="D99" s="157" t="s">
        <v>2386</v>
      </c>
      <c r="E99" s="158"/>
      <c r="F99" s="158"/>
      <c r="G99" s="158"/>
      <c r="H99" s="158"/>
      <c r="I99" s="158"/>
      <c r="J99" s="159">
        <f>J138</f>
        <v>0</v>
      </c>
      <c r="K99" s="10"/>
      <c r="L99" s="15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6"/>
      <c r="C100" s="10"/>
      <c r="D100" s="157" t="s">
        <v>1314</v>
      </c>
      <c r="E100" s="158"/>
      <c r="F100" s="158"/>
      <c r="G100" s="158"/>
      <c r="H100" s="158"/>
      <c r="I100" s="158"/>
      <c r="J100" s="159">
        <f>J140</f>
        <v>0</v>
      </c>
      <c r="K100" s="10"/>
      <c r="L100" s="15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6"/>
      <c r="C101" s="10"/>
      <c r="D101" s="157" t="s">
        <v>135</v>
      </c>
      <c r="E101" s="158"/>
      <c r="F101" s="158"/>
      <c r="G101" s="158"/>
      <c r="H101" s="158"/>
      <c r="I101" s="158"/>
      <c r="J101" s="159">
        <f>J160</f>
        <v>0</v>
      </c>
      <c r="K101" s="10"/>
      <c r="L101" s="15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52"/>
      <c r="C102" s="9"/>
      <c r="D102" s="153" t="s">
        <v>136</v>
      </c>
      <c r="E102" s="154"/>
      <c r="F102" s="154"/>
      <c r="G102" s="154"/>
      <c r="H102" s="154"/>
      <c r="I102" s="154"/>
      <c r="J102" s="155">
        <f>J162</f>
        <v>0</v>
      </c>
      <c r="K102" s="9"/>
      <c r="L102" s="15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56"/>
      <c r="C103" s="10"/>
      <c r="D103" s="157" t="s">
        <v>777</v>
      </c>
      <c r="E103" s="158"/>
      <c r="F103" s="158"/>
      <c r="G103" s="158"/>
      <c r="H103" s="158"/>
      <c r="I103" s="158"/>
      <c r="J103" s="159">
        <f>J163</f>
        <v>0</v>
      </c>
      <c r="K103" s="10"/>
      <c r="L103" s="15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52"/>
      <c r="C104" s="9"/>
      <c r="D104" s="153" t="s">
        <v>780</v>
      </c>
      <c r="E104" s="154"/>
      <c r="F104" s="154"/>
      <c r="G104" s="154"/>
      <c r="H104" s="154"/>
      <c r="I104" s="154"/>
      <c r="J104" s="155">
        <f>J167</f>
        <v>0</v>
      </c>
      <c r="K104" s="9"/>
      <c r="L104" s="152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52"/>
      <c r="C105" s="9"/>
      <c r="D105" s="153" t="s">
        <v>148</v>
      </c>
      <c r="E105" s="154"/>
      <c r="F105" s="154"/>
      <c r="G105" s="154"/>
      <c r="H105" s="154"/>
      <c r="I105" s="154"/>
      <c r="J105" s="155">
        <f>J170</f>
        <v>0</v>
      </c>
      <c r="K105" s="9"/>
      <c r="L105" s="152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56"/>
      <c r="C106" s="10"/>
      <c r="D106" s="157" t="s">
        <v>779</v>
      </c>
      <c r="E106" s="158"/>
      <c r="F106" s="158"/>
      <c r="G106" s="158"/>
      <c r="H106" s="158"/>
      <c r="I106" s="158"/>
      <c r="J106" s="159">
        <f>J171</f>
        <v>0</v>
      </c>
      <c r="K106" s="10"/>
      <c r="L106" s="15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4"/>
      <c r="B107" s="35"/>
      <c r="C107" s="34"/>
      <c r="D107" s="34"/>
      <c r="E107" s="34"/>
      <c r="F107" s="34"/>
      <c r="G107" s="34"/>
      <c r="H107" s="34"/>
      <c r="I107" s="34"/>
      <c r="J107" s="34"/>
      <c r="K107" s="34"/>
      <c r="L107" s="56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6.96" customHeight="1">
      <c r="A108" s="34"/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12" s="2" customFormat="1" ht="6.96" customHeight="1">
      <c r="A112" s="34"/>
      <c r="B112" s="63"/>
      <c r="C112" s="64"/>
      <c r="D112" s="64"/>
      <c r="E112" s="64"/>
      <c r="F112" s="64"/>
      <c r="G112" s="64"/>
      <c r="H112" s="64"/>
      <c r="I112" s="64"/>
      <c r="J112" s="64"/>
      <c r="K112" s="6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24.96" customHeight="1">
      <c r="A113" s="34"/>
      <c r="B113" s="35"/>
      <c r="C113" s="19" t="s">
        <v>150</v>
      </c>
      <c r="D113" s="34"/>
      <c r="E113" s="34"/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4"/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15</v>
      </c>
      <c r="D115" s="34"/>
      <c r="E115" s="34"/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6.5" customHeight="1">
      <c r="A116" s="34"/>
      <c r="B116" s="35"/>
      <c r="C116" s="34"/>
      <c r="D116" s="34"/>
      <c r="E116" s="130" t="str">
        <f>E7</f>
        <v>Komunitné centrum Svidník</v>
      </c>
      <c r="F116" s="28"/>
      <c r="G116" s="28"/>
      <c r="H116" s="28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2" customHeight="1">
      <c r="A117" s="34"/>
      <c r="B117" s="35"/>
      <c r="C117" s="28" t="s">
        <v>120</v>
      </c>
      <c r="D117" s="34"/>
      <c r="E117" s="34"/>
      <c r="F117" s="34"/>
      <c r="G117" s="34"/>
      <c r="H117" s="34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6.5" customHeight="1">
      <c r="A118" s="34"/>
      <c r="B118" s="35"/>
      <c r="C118" s="34"/>
      <c r="D118" s="34"/>
      <c r="E118" s="68" t="str">
        <f>E9</f>
        <v>SO 03 - Vodovodná prípojka</v>
      </c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6.96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2" customHeight="1">
      <c r="A120" s="34"/>
      <c r="B120" s="35"/>
      <c r="C120" s="28" t="s">
        <v>19</v>
      </c>
      <c r="D120" s="34"/>
      <c r="E120" s="34"/>
      <c r="F120" s="23" t="str">
        <f>F12</f>
        <v xml:space="preserve"> </v>
      </c>
      <c r="G120" s="34"/>
      <c r="H120" s="34"/>
      <c r="I120" s="28" t="s">
        <v>21</v>
      </c>
      <c r="J120" s="70" t="str">
        <f>IF(J12="","",J12)</f>
        <v>12. 1. 2023</v>
      </c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6.96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5.15" customHeight="1">
      <c r="A122" s="34"/>
      <c r="B122" s="35"/>
      <c r="C122" s="28" t="s">
        <v>23</v>
      </c>
      <c r="D122" s="34"/>
      <c r="E122" s="34"/>
      <c r="F122" s="23" t="str">
        <f>E15</f>
        <v>Mesto Svidník</v>
      </c>
      <c r="G122" s="34"/>
      <c r="H122" s="34"/>
      <c r="I122" s="28" t="s">
        <v>29</v>
      </c>
      <c r="J122" s="32" t="str">
        <f>E21</f>
        <v>Ing. Jozef Špirko</v>
      </c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5.15" customHeight="1">
      <c r="A123" s="34"/>
      <c r="B123" s="35"/>
      <c r="C123" s="28" t="s">
        <v>27</v>
      </c>
      <c r="D123" s="34"/>
      <c r="E123" s="34"/>
      <c r="F123" s="23" t="str">
        <f>IF(E18="","",E18)</f>
        <v>Vyplň údaj</v>
      </c>
      <c r="G123" s="34"/>
      <c r="H123" s="34"/>
      <c r="I123" s="28" t="s">
        <v>32</v>
      </c>
      <c r="J123" s="32" t="str">
        <f>E24</f>
        <v xml:space="preserve"> </v>
      </c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0.32" customHeight="1">
      <c r="A124" s="34"/>
      <c r="B124" s="35"/>
      <c r="C124" s="34"/>
      <c r="D124" s="34"/>
      <c r="E124" s="34"/>
      <c r="F124" s="34"/>
      <c r="G124" s="34"/>
      <c r="H124" s="34"/>
      <c r="I124" s="34"/>
      <c r="J124" s="34"/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11" customFormat="1" ht="29.28" customHeight="1">
      <c r="A125" s="160"/>
      <c r="B125" s="161"/>
      <c r="C125" s="162" t="s">
        <v>151</v>
      </c>
      <c r="D125" s="163" t="s">
        <v>59</v>
      </c>
      <c r="E125" s="163" t="s">
        <v>55</v>
      </c>
      <c r="F125" s="163" t="s">
        <v>56</v>
      </c>
      <c r="G125" s="163" t="s">
        <v>152</v>
      </c>
      <c r="H125" s="163" t="s">
        <v>153</v>
      </c>
      <c r="I125" s="163" t="s">
        <v>154</v>
      </c>
      <c r="J125" s="164" t="s">
        <v>126</v>
      </c>
      <c r="K125" s="165" t="s">
        <v>155</v>
      </c>
      <c r="L125" s="166"/>
      <c r="M125" s="87" t="s">
        <v>1</v>
      </c>
      <c r="N125" s="88" t="s">
        <v>38</v>
      </c>
      <c r="O125" s="88" t="s">
        <v>156</v>
      </c>
      <c r="P125" s="88" t="s">
        <v>157</v>
      </c>
      <c r="Q125" s="88" t="s">
        <v>158</v>
      </c>
      <c r="R125" s="88" t="s">
        <v>159</v>
      </c>
      <c r="S125" s="88" t="s">
        <v>160</v>
      </c>
      <c r="T125" s="89" t="s">
        <v>161</v>
      </c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</row>
    <row r="126" s="2" customFormat="1" ht="22.8" customHeight="1">
      <c r="A126" s="34"/>
      <c r="B126" s="35"/>
      <c r="C126" s="94" t="s">
        <v>127</v>
      </c>
      <c r="D126" s="34"/>
      <c r="E126" s="34"/>
      <c r="F126" s="34"/>
      <c r="G126" s="34"/>
      <c r="H126" s="34"/>
      <c r="I126" s="34"/>
      <c r="J126" s="167">
        <f>BK126</f>
        <v>0</v>
      </c>
      <c r="K126" s="34"/>
      <c r="L126" s="35"/>
      <c r="M126" s="90"/>
      <c r="N126" s="74"/>
      <c r="O126" s="91"/>
      <c r="P126" s="168">
        <f>P127+P162+P167+P170</f>
        <v>0</v>
      </c>
      <c r="Q126" s="91"/>
      <c r="R126" s="168">
        <f>R127+R162+R167+R170</f>
        <v>0</v>
      </c>
      <c r="S126" s="91"/>
      <c r="T126" s="169">
        <f>T127+T162+T167+T170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5" t="s">
        <v>73</v>
      </c>
      <c r="AU126" s="15" t="s">
        <v>128</v>
      </c>
      <c r="BK126" s="170">
        <f>BK127+BK162+BK167+BK170</f>
        <v>0</v>
      </c>
    </row>
    <row r="127" s="12" customFormat="1" ht="25.92" customHeight="1">
      <c r="A127" s="12"/>
      <c r="B127" s="171"/>
      <c r="C127" s="12"/>
      <c r="D127" s="172" t="s">
        <v>73</v>
      </c>
      <c r="E127" s="173" t="s">
        <v>162</v>
      </c>
      <c r="F127" s="173" t="s">
        <v>163</v>
      </c>
      <c r="G127" s="12"/>
      <c r="H127" s="12"/>
      <c r="I127" s="174"/>
      <c r="J127" s="175">
        <f>BK127</f>
        <v>0</v>
      </c>
      <c r="K127" s="12"/>
      <c r="L127" s="171"/>
      <c r="M127" s="176"/>
      <c r="N127" s="177"/>
      <c r="O127" s="177"/>
      <c r="P127" s="178">
        <f>P128+P138+P140+P160</f>
        <v>0</v>
      </c>
      <c r="Q127" s="177"/>
      <c r="R127" s="178">
        <f>R128+R138+R140+R160</f>
        <v>0</v>
      </c>
      <c r="S127" s="177"/>
      <c r="T127" s="179">
        <f>T128+T138+T140+T160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72" t="s">
        <v>81</v>
      </c>
      <c r="AT127" s="180" t="s">
        <v>73</v>
      </c>
      <c r="AU127" s="180" t="s">
        <v>74</v>
      </c>
      <c r="AY127" s="172" t="s">
        <v>164</v>
      </c>
      <c r="BK127" s="181">
        <f>BK128+BK138+BK140+BK160</f>
        <v>0</v>
      </c>
    </row>
    <row r="128" s="12" customFormat="1" ht="22.8" customHeight="1">
      <c r="A128" s="12"/>
      <c r="B128" s="171"/>
      <c r="C128" s="12"/>
      <c r="D128" s="172" t="s">
        <v>73</v>
      </c>
      <c r="E128" s="182" t="s">
        <v>81</v>
      </c>
      <c r="F128" s="182" t="s">
        <v>165</v>
      </c>
      <c r="G128" s="12"/>
      <c r="H128" s="12"/>
      <c r="I128" s="174"/>
      <c r="J128" s="183">
        <f>BK128</f>
        <v>0</v>
      </c>
      <c r="K128" s="12"/>
      <c r="L128" s="171"/>
      <c r="M128" s="176"/>
      <c r="N128" s="177"/>
      <c r="O128" s="177"/>
      <c r="P128" s="178">
        <f>SUM(P129:P137)</f>
        <v>0</v>
      </c>
      <c r="Q128" s="177"/>
      <c r="R128" s="178">
        <f>SUM(R129:R137)</f>
        <v>0</v>
      </c>
      <c r="S128" s="177"/>
      <c r="T128" s="179">
        <f>SUM(T129:T137)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72" t="s">
        <v>81</v>
      </c>
      <c r="AT128" s="180" t="s">
        <v>73</v>
      </c>
      <c r="AU128" s="180" t="s">
        <v>81</v>
      </c>
      <c r="AY128" s="172" t="s">
        <v>164</v>
      </c>
      <c r="BK128" s="181">
        <f>SUM(BK129:BK137)</f>
        <v>0</v>
      </c>
    </row>
    <row r="129" s="2" customFormat="1" ht="16.5" customHeight="1">
      <c r="A129" s="34"/>
      <c r="B129" s="184"/>
      <c r="C129" s="185" t="s">
        <v>175</v>
      </c>
      <c r="D129" s="185" t="s">
        <v>166</v>
      </c>
      <c r="E129" s="186" t="s">
        <v>2387</v>
      </c>
      <c r="F129" s="187" t="s">
        <v>2388</v>
      </c>
      <c r="G129" s="188" t="s">
        <v>169</v>
      </c>
      <c r="H129" s="189">
        <v>13.92</v>
      </c>
      <c r="I129" s="190"/>
      <c r="J129" s="191">
        <f>ROUND(I129*H129,2)</f>
        <v>0</v>
      </c>
      <c r="K129" s="192"/>
      <c r="L129" s="35"/>
      <c r="M129" s="193" t="s">
        <v>1</v>
      </c>
      <c r="N129" s="194" t="s">
        <v>40</v>
      </c>
      <c r="O129" s="78"/>
      <c r="P129" s="195">
        <f>O129*H129</f>
        <v>0</v>
      </c>
      <c r="Q129" s="195">
        <v>0</v>
      </c>
      <c r="R129" s="195">
        <f>Q129*H129</f>
        <v>0</v>
      </c>
      <c r="S129" s="195">
        <v>0</v>
      </c>
      <c r="T129" s="196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7" t="s">
        <v>170</v>
      </c>
      <c r="AT129" s="197" t="s">
        <v>166</v>
      </c>
      <c r="AU129" s="197" t="s">
        <v>87</v>
      </c>
      <c r="AY129" s="15" t="s">
        <v>164</v>
      </c>
      <c r="BE129" s="198">
        <f>IF(N129="základná",J129,0)</f>
        <v>0</v>
      </c>
      <c r="BF129" s="198">
        <f>IF(N129="znížená",J129,0)</f>
        <v>0</v>
      </c>
      <c r="BG129" s="198">
        <f>IF(N129="zákl. prenesená",J129,0)</f>
        <v>0</v>
      </c>
      <c r="BH129" s="198">
        <f>IF(N129="zníž. prenesená",J129,0)</f>
        <v>0</v>
      </c>
      <c r="BI129" s="198">
        <f>IF(N129="nulová",J129,0)</f>
        <v>0</v>
      </c>
      <c r="BJ129" s="15" t="s">
        <v>87</v>
      </c>
      <c r="BK129" s="198">
        <f>ROUND(I129*H129,2)</f>
        <v>0</v>
      </c>
      <c r="BL129" s="15" t="s">
        <v>170</v>
      </c>
      <c r="BM129" s="197" t="s">
        <v>2389</v>
      </c>
    </row>
    <row r="130" s="2" customFormat="1" ht="37.8" customHeight="1">
      <c r="A130" s="34"/>
      <c r="B130" s="184"/>
      <c r="C130" s="185" t="s">
        <v>170</v>
      </c>
      <c r="D130" s="185" t="s">
        <v>166</v>
      </c>
      <c r="E130" s="186" t="s">
        <v>2390</v>
      </c>
      <c r="F130" s="187" t="s">
        <v>2391</v>
      </c>
      <c r="G130" s="188" t="s">
        <v>169</v>
      </c>
      <c r="H130" s="189">
        <v>13.92</v>
      </c>
      <c r="I130" s="190"/>
      <c r="J130" s="191">
        <f>ROUND(I130*H130,2)</f>
        <v>0</v>
      </c>
      <c r="K130" s="192"/>
      <c r="L130" s="35"/>
      <c r="M130" s="193" t="s">
        <v>1</v>
      </c>
      <c r="N130" s="194" t="s">
        <v>40</v>
      </c>
      <c r="O130" s="78"/>
      <c r="P130" s="195">
        <f>O130*H130</f>
        <v>0</v>
      </c>
      <c r="Q130" s="195">
        <v>0</v>
      </c>
      <c r="R130" s="195">
        <f>Q130*H130</f>
        <v>0</v>
      </c>
      <c r="S130" s="195">
        <v>0</v>
      </c>
      <c r="T130" s="196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7" t="s">
        <v>170</v>
      </c>
      <c r="AT130" s="197" t="s">
        <v>166</v>
      </c>
      <c r="AU130" s="197" t="s">
        <v>87</v>
      </c>
      <c r="AY130" s="15" t="s">
        <v>164</v>
      </c>
      <c r="BE130" s="198">
        <f>IF(N130="základná",J130,0)</f>
        <v>0</v>
      </c>
      <c r="BF130" s="198">
        <f>IF(N130="znížená",J130,0)</f>
        <v>0</v>
      </c>
      <c r="BG130" s="198">
        <f>IF(N130="zákl. prenesená",J130,0)</f>
        <v>0</v>
      </c>
      <c r="BH130" s="198">
        <f>IF(N130="zníž. prenesená",J130,0)</f>
        <v>0</v>
      </c>
      <c r="BI130" s="198">
        <f>IF(N130="nulová",J130,0)</f>
        <v>0</v>
      </c>
      <c r="BJ130" s="15" t="s">
        <v>87</v>
      </c>
      <c r="BK130" s="198">
        <f>ROUND(I130*H130,2)</f>
        <v>0</v>
      </c>
      <c r="BL130" s="15" t="s">
        <v>170</v>
      </c>
      <c r="BM130" s="197" t="s">
        <v>2392</v>
      </c>
    </row>
    <row r="131" s="2" customFormat="1" ht="33" customHeight="1">
      <c r="A131" s="34"/>
      <c r="B131" s="184"/>
      <c r="C131" s="185" t="s">
        <v>182</v>
      </c>
      <c r="D131" s="185" t="s">
        <v>166</v>
      </c>
      <c r="E131" s="186" t="s">
        <v>1328</v>
      </c>
      <c r="F131" s="187" t="s">
        <v>1329</v>
      </c>
      <c r="G131" s="188" t="s">
        <v>169</v>
      </c>
      <c r="H131" s="189">
        <v>4.7800000000000002</v>
      </c>
      <c r="I131" s="190"/>
      <c r="J131" s="191">
        <f>ROUND(I131*H131,2)</f>
        <v>0</v>
      </c>
      <c r="K131" s="192"/>
      <c r="L131" s="35"/>
      <c r="M131" s="193" t="s">
        <v>1</v>
      </c>
      <c r="N131" s="194" t="s">
        <v>40</v>
      </c>
      <c r="O131" s="78"/>
      <c r="P131" s="195">
        <f>O131*H131</f>
        <v>0</v>
      </c>
      <c r="Q131" s="195">
        <v>0</v>
      </c>
      <c r="R131" s="195">
        <f>Q131*H131</f>
        <v>0</v>
      </c>
      <c r="S131" s="195">
        <v>0</v>
      </c>
      <c r="T131" s="196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7" t="s">
        <v>170</v>
      </c>
      <c r="AT131" s="197" t="s">
        <v>166</v>
      </c>
      <c r="AU131" s="197" t="s">
        <v>87</v>
      </c>
      <c r="AY131" s="15" t="s">
        <v>164</v>
      </c>
      <c r="BE131" s="198">
        <f>IF(N131="základná",J131,0)</f>
        <v>0</v>
      </c>
      <c r="BF131" s="198">
        <f>IF(N131="znížená",J131,0)</f>
        <v>0</v>
      </c>
      <c r="BG131" s="198">
        <f>IF(N131="zákl. prenesená",J131,0)</f>
        <v>0</v>
      </c>
      <c r="BH131" s="198">
        <f>IF(N131="zníž. prenesená",J131,0)</f>
        <v>0</v>
      </c>
      <c r="BI131" s="198">
        <f>IF(N131="nulová",J131,0)</f>
        <v>0</v>
      </c>
      <c r="BJ131" s="15" t="s">
        <v>87</v>
      </c>
      <c r="BK131" s="198">
        <f>ROUND(I131*H131,2)</f>
        <v>0</v>
      </c>
      <c r="BL131" s="15" t="s">
        <v>170</v>
      </c>
      <c r="BM131" s="197" t="s">
        <v>2393</v>
      </c>
    </row>
    <row r="132" s="2" customFormat="1" ht="33" customHeight="1">
      <c r="A132" s="34"/>
      <c r="B132" s="184"/>
      <c r="C132" s="185" t="s">
        <v>544</v>
      </c>
      <c r="D132" s="185" t="s">
        <v>166</v>
      </c>
      <c r="E132" s="186" t="s">
        <v>2394</v>
      </c>
      <c r="F132" s="187" t="s">
        <v>192</v>
      </c>
      <c r="G132" s="188" t="s">
        <v>169</v>
      </c>
      <c r="H132" s="189">
        <v>4.7800000000000002</v>
      </c>
      <c r="I132" s="190"/>
      <c r="J132" s="191">
        <f>ROUND(I132*H132,2)</f>
        <v>0</v>
      </c>
      <c r="K132" s="192"/>
      <c r="L132" s="35"/>
      <c r="M132" s="193" t="s">
        <v>1</v>
      </c>
      <c r="N132" s="194" t="s">
        <v>40</v>
      </c>
      <c r="O132" s="78"/>
      <c r="P132" s="195">
        <f>O132*H132</f>
        <v>0</v>
      </c>
      <c r="Q132" s="195">
        <v>0</v>
      </c>
      <c r="R132" s="195">
        <f>Q132*H132</f>
        <v>0</v>
      </c>
      <c r="S132" s="195">
        <v>0</v>
      </c>
      <c r="T132" s="196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7" t="s">
        <v>170</v>
      </c>
      <c r="AT132" s="197" t="s">
        <v>166</v>
      </c>
      <c r="AU132" s="197" t="s">
        <v>87</v>
      </c>
      <c r="AY132" s="15" t="s">
        <v>164</v>
      </c>
      <c r="BE132" s="198">
        <f>IF(N132="základná",J132,0)</f>
        <v>0</v>
      </c>
      <c r="BF132" s="198">
        <f>IF(N132="znížená",J132,0)</f>
        <v>0</v>
      </c>
      <c r="BG132" s="198">
        <f>IF(N132="zákl. prenesená",J132,0)</f>
        <v>0</v>
      </c>
      <c r="BH132" s="198">
        <f>IF(N132="zníž. prenesená",J132,0)</f>
        <v>0</v>
      </c>
      <c r="BI132" s="198">
        <f>IF(N132="nulová",J132,0)</f>
        <v>0</v>
      </c>
      <c r="BJ132" s="15" t="s">
        <v>87</v>
      </c>
      <c r="BK132" s="198">
        <f>ROUND(I132*H132,2)</f>
        <v>0</v>
      </c>
      <c r="BL132" s="15" t="s">
        <v>170</v>
      </c>
      <c r="BM132" s="197" t="s">
        <v>2395</v>
      </c>
    </row>
    <row r="133" s="2" customFormat="1" ht="37.8" customHeight="1">
      <c r="A133" s="34"/>
      <c r="B133" s="184"/>
      <c r="C133" s="185" t="s">
        <v>548</v>
      </c>
      <c r="D133" s="185" t="s">
        <v>166</v>
      </c>
      <c r="E133" s="186" t="s">
        <v>2396</v>
      </c>
      <c r="F133" s="187" t="s">
        <v>2397</v>
      </c>
      <c r="G133" s="188" t="s">
        <v>169</v>
      </c>
      <c r="H133" s="189">
        <v>4.7800000000000002</v>
      </c>
      <c r="I133" s="190"/>
      <c r="J133" s="191">
        <f>ROUND(I133*H133,2)</f>
        <v>0</v>
      </c>
      <c r="K133" s="192"/>
      <c r="L133" s="35"/>
      <c r="M133" s="193" t="s">
        <v>1</v>
      </c>
      <c r="N133" s="194" t="s">
        <v>40</v>
      </c>
      <c r="O133" s="78"/>
      <c r="P133" s="195">
        <f>O133*H133</f>
        <v>0</v>
      </c>
      <c r="Q133" s="195">
        <v>0</v>
      </c>
      <c r="R133" s="195">
        <f>Q133*H133</f>
        <v>0</v>
      </c>
      <c r="S133" s="195">
        <v>0</v>
      </c>
      <c r="T133" s="19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7" t="s">
        <v>170</v>
      </c>
      <c r="AT133" s="197" t="s">
        <v>166</v>
      </c>
      <c r="AU133" s="197" t="s">
        <v>87</v>
      </c>
      <c r="AY133" s="15" t="s">
        <v>164</v>
      </c>
      <c r="BE133" s="198">
        <f>IF(N133="základná",J133,0)</f>
        <v>0</v>
      </c>
      <c r="BF133" s="198">
        <f>IF(N133="znížená",J133,0)</f>
        <v>0</v>
      </c>
      <c r="BG133" s="198">
        <f>IF(N133="zákl. prenesená",J133,0)</f>
        <v>0</v>
      </c>
      <c r="BH133" s="198">
        <f>IF(N133="zníž. prenesená",J133,0)</f>
        <v>0</v>
      </c>
      <c r="BI133" s="198">
        <f>IF(N133="nulová",J133,0)</f>
        <v>0</v>
      </c>
      <c r="BJ133" s="15" t="s">
        <v>87</v>
      </c>
      <c r="BK133" s="198">
        <f>ROUND(I133*H133,2)</f>
        <v>0</v>
      </c>
      <c r="BL133" s="15" t="s">
        <v>170</v>
      </c>
      <c r="BM133" s="197" t="s">
        <v>2398</v>
      </c>
    </row>
    <row r="134" s="2" customFormat="1" ht="24.15" customHeight="1">
      <c r="A134" s="34"/>
      <c r="B134" s="184"/>
      <c r="C134" s="185" t="s">
        <v>552</v>
      </c>
      <c r="D134" s="185" t="s">
        <v>166</v>
      </c>
      <c r="E134" s="186" t="s">
        <v>2399</v>
      </c>
      <c r="F134" s="187" t="s">
        <v>2400</v>
      </c>
      <c r="G134" s="188" t="s">
        <v>202</v>
      </c>
      <c r="H134" s="189">
        <v>4.7800000000000002</v>
      </c>
      <c r="I134" s="190"/>
      <c r="J134" s="191">
        <f>ROUND(I134*H134,2)</f>
        <v>0</v>
      </c>
      <c r="K134" s="192"/>
      <c r="L134" s="35"/>
      <c r="M134" s="193" t="s">
        <v>1</v>
      </c>
      <c r="N134" s="194" t="s">
        <v>40</v>
      </c>
      <c r="O134" s="78"/>
      <c r="P134" s="195">
        <f>O134*H134</f>
        <v>0</v>
      </c>
      <c r="Q134" s="195">
        <v>0</v>
      </c>
      <c r="R134" s="195">
        <f>Q134*H134</f>
        <v>0</v>
      </c>
      <c r="S134" s="195">
        <v>0</v>
      </c>
      <c r="T134" s="19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7" t="s">
        <v>170</v>
      </c>
      <c r="AT134" s="197" t="s">
        <v>166</v>
      </c>
      <c r="AU134" s="197" t="s">
        <v>87</v>
      </c>
      <c r="AY134" s="15" t="s">
        <v>164</v>
      </c>
      <c r="BE134" s="198">
        <f>IF(N134="základná",J134,0)</f>
        <v>0</v>
      </c>
      <c r="BF134" s="198">
        <f>IF(N134="znížená",J134,0)</f>
        <v>0</v>
      </c>
      <c r="BG134" s="198">
        <f>IF(N134="zákl. prenesená",J134,0)</f>
        <v>0</v>
      </c>
      <c r="BH134" s="198">
        <f>IF(N134="zníž. prenesená",J134,0)</f>
        <v>0</v>
      </c>
      <c r="BI134" s="198">
        <f>IF(N134="nulová",J134,0)</f>
        <v>0</v>
      </c>
      <c r="BJ134" s="15" t="s">
        <v>87</v>
      </c>
      <c r="BK134" s="198">
        <f>ROUND(I134*H134,2)</f>
        <v>0</v>
      </c>
      <c r="BL134" s="15" t="s">
        <v>170</v>
      </c>
      <c r="BM134" s="197" t="s">
        <v>2401</v>
      </c>
    </row>
    <row r="135" s="2" customFormat="1" ht="24.15" customHeight="1">
      <c r="A135" s="34"/>
      <c r="B135" s="184"/>
      <c r="C135" s="185" t="s">
        <v>186</v>
      </c>
      <c r="D135" s="185" t="s">
        <v>166</v>
      </c>
      <c r="E135" s="186" t="s">
        <v>1331</v>
      </c>
      <c r="F135" s="187" t="s">
        <v>1332</v>
      </c>
      <c r="G135" s="188" t="s">
        <v>169</v>
      </c>
      <c r="H135" s="189">
        <v>9.1400000000000006</v>
      </c>
      <c r="I135" s="190"/>
      <c r="J135" s="191">
        <f>ROUND(I135*H135,2)</f>
        <v>0</v>
      </c>
      <c r="K135" s="192"/>
      <c r="L135" s="35"/>
      <c r="M135" s="193" t="s">
        <v>1</v>
      </c>
      <c r="N135" s="194" t="s">
        <v>40</v>
      </c>
      <c r="O135" s="78"/>
      <c r="P135" s="195">
        <f>O135*H135</f>
        <v>0</v>
      </c>
      <c r="Q135" s="195">
        <v>0</v>
      </c>
      <c r="R135" s="195">
        <f>Q135*H135</f>
        <v>0</v>
      </c>
      <c r="S135" s="195">
        <v>0</v>
      </c>
      <c r="T135" s="19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7" t="s">
        <v>170</v>
      </c>
      <c r="AT135" s="197" t="s">
        <v>166</v>
      </c>
      <c r="AU135" s="197" t="s">
        <v>87</v>
      </c>
      <c r="AY135" s="15" t="s">
        <v>164</v>
      </c>
      <c r="BE135" s="198">
        <f>IF(N135="základná",J135,0)</f>
        <v>0</v>
      </c>
      <c r="BF135" s="198">
        <f>IF(N135="znížená",J135,0)</f>
        <v>0</v>
      </c>
      <c r="BG135" s="198">
        <f>IF(N135="zákl. prenesená",J135,0)</f>
        <v>0</v>
      </c>
      <c r="BH135" s="198">
        <f>IF(N135="zníž. prenesená",J135,0)</f>
        <v>0</v>
      </c>
      <c r="BI135" s="198">
        <f>IF(N135="nulová",J135,0)</f>
        <v>0</v>
      </c>
      <c r="BJ135" s="15" t="s">
        <v>87</v>
      </c>
      <c r="BK135" s="198">
        <f>ROUND(I135*H135,2)</f>
        <v>0</v>
      </c>
      <c r="BL135" s="15" t="s">
        <v>170</v>
      </c>
      <c r="BM135" s="197" t="s">
        <v>2402</v>
      </c>
    </row>
    <row r="136" s="2" customFormat="1" ht="24.15" customHeight="1">
      <c r="A136" s="34"/>
      <c r="B136" s="184"/>
      <c r="C136" s="185" t="s">
        <v>190</v>
      </c>
      <c r="D136" s="185" t="s">
        <v>166</v>
      </c>
      <c r="E136" s="186" t="s">
        <v>1334</v>
      </c>
      <c r="F136" s="187" t="s">
        <v>1335</v>
      </c>
      <c r="G136" s="188" t="s">
        <v>169</v>
      </c>
      <c r="H136" s="189">
        <v>2.6099999999999999</v>
      </c>
      <c r="I136" s="190"/>
      <c r="J136" s="191">
        <f>ROUND(I136*H136,2)</f>
        <v>0</v>
      </c>
      <c r="K136" s="192"/>
      <c r="L136" s="35"/>
      <c r="M136" s="193" t="s">
        <v>1</v>
      </c>
      <c r="N136" s="194" t="s">
        <v>40</v>
      </c>
      <c r="O136" s="78"/>
      <c r="P136" s="195">
        <f>O136*H136</f>
        <v>0</v>
      </c>
      <c r="Q136" s="195">
        <v>0</v>
      </c>
      <c r="R136" s="195">
        <f>Q136*H136</f>
        <v>0</v>
      </c>
      <c r="S136" s="195">
        <v>0</v>
      </c>
      <c r="T136" s="19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7" t="s">
        <v>170</v>
      </c>
      <c r="AT136" s="197" t="s">
        <v>166</v>
      </c>
      <c r="AU136" s="197" t="s">
        <v>87</v>
      </c>
      <c r="AY136" s="15" t="s">
        <v>164</v>
      </c>
      <c r="BE136" s="198">
        <f>IF(N136="základná",J136,0)</f>
        <v>0</v>
      </c>
      <c r="BF136" s="198">
        <f>IF(N136="znížená",J136,0)</f>
        <v>0</v>
      </c>
      <c r="BG136" s="198">
        <f>IF(N136="zákl. prenesená",J136,0)</f>
        <v>0</v>
      </c>
      <c r="BH136" s="198">
        <f>IF(N136="zníž. prenesená",J136,0)</f>
        <v>0</v>
      </c>
      <c r="BI136" s="198">
        <f>IF(N136="nulová",J136,0)</f>
        <v>0</v>
      </c>
      <c r="BJ136" s="15" t="s">
        <v>87</v>
      </c>
      <c r="BK136" s="198">
        <f>ROUND(I136*H136,2)</f>
        <v>0</v>
      </c>
      <c r="BL136" s="15" t="s">
        <v>170</v>
      </c>
      <c r="BM136" s="197" t="s">
        <v>2403</v>
      </c>
    </row>
    <row r="137" s="2" customFormat="1" ht="16.5" customHeight="1">
      <c r="A137" s="34"/>
      <c r="B137" s="184"/>
      <c r="C137" s="199" t="s">
        <v>194</v>
      </c>
      <c r="D137" s="199" t="s">
        <v>199</v>
      </c>
      <c r="E137" s="200" t="s">
        <v>2404</v>
      </c>
      <c r="F137" s="201" t="s">
        <v>2405</v>
      </c>
      <c r="G137" s="202" t="s">
        <v>202</v>
      </c>
      <c r="H137" s="203">
        <v>3.915</v>
      </c>
      <c r="I137" s="204"/>
      <c r="J137" s="205">
        <f>ROUND(I137*H137,2)</f>
        <v>0</v>
      </c>
      <c r="K137" s="206"/>
      <c r="L137" s="207"/>
      <c r="M137" s="208" t="s">
        <v>1</v>
      </c>
      <c r="N137" s="209" t="s">
        <v>40</v>
      </c>
      <c r="O137" s="78"/>
      <c r="P137" s="195">
        <f>O137*H137</f>
        <v>0</v>
      </c>
      <c r="Q137" s="195">
        <v>0</v>
      </c>
      <c r="R137" s="195">
        <f>Q137*H137</f>
        <v>0</v>
      </c>
      <c r="S137" s="195">
        <v>0</v>
      </c>
      <c r="T137" s="19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7" t="s">
        <v>194</v>
      </c>
      <c r="AT137" s="197" t="s">
        <v>199</v>
      </c>
      <c r="AU137" s="197" t="s">
        <v>87</v>
      </c>
      <c r="AY137" s="15" t="s">
        <v>164</v>
      </c>
      <c r="BE137" s="198">
        <f>IF(N137="základná",J137,0)</f>
        <v>0</v>
      </c>
      <c r="BF137" s="198">
        <f>IF(N137="znížená",J137,0)</f>
        <v>0</v>
      </c>
      <c r="BG137" s="198">
        <f>IF(N137="zákl. prenesená",J137,0)</f>
        <v>0</v>
      </c>
      <c r="BH137" s="198">
        <f>IF(N137="zníž. prenesená",J137,0)</f>
        <v>0</v>
      </c>
      <c r="BI137" s="198">
        <f>IF(N137="nulová",J137,0)</f>
        <v>0</v>
      </c>
      <c r="BJ137" s="15" t="s">
        <v>87</v>
      </c>
      <c r="BK137" s="198">
        <f>ROUND(I137*H137,2)</f>
        <v>0</v>
      </c>
      <c r="BL137" s="15" t="s">
        <v>170</v>
      </c>
      <c r="BM137" s="197" t="s">
        <v>2406</v>
      </c>
    </row>
    <row r="138" s="12" customFormat="1" ht="22.8" customHeight="1">
      <c r="A138" s="12"/>
      <c r="B138" s="171"/>
      <c r="C138" s="12"/>
      <c r="D138" s="172" t="s">
        <v>73</v>
      </c>
      <c r="E138" s="182" t="s">
        <v>170</v>
      </c>
      <c r="F138" s="182" t="s">
        <v>1347</v>
      </c>
      <c r="G138" s="12"/>
      <c r="H138" s="12"/>
      <c r="I138" s="174"/>
      <c r="J138" s="183">
        <f>BK138</f>
        <v>0</v>
      </c>
      <c r="K138" s="12"/>
      <c r="L138" s="171"/>
      <c r="M138" s="176"/>
      <c r="N138" s="177"/>
      <c r="O138" s="177"/>
      <c r="P138" s="178">
        <f>P139</f>
        <v>0</v>
      </c>
      <c r="Q138" s="177"/>
      <c r="R138" s="178">
        <f>R139</f>
        <v>0</v>
      </c>
      <c r="S138" s="177"/>
      <c r="T138" s="179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72" t="s">
        <v>81</v>
      </c>
      <c r="AT138" s="180" t="s">
        <v>73</v>
      </c>
      <c r="AU138" s="180" t="s">
        <v>81</v>
      </c>
      <c r="AY138" s="172" t="s">
        <v>164</v>
      </c>
      <c r="BK138" s="181">
        <f>BK139</f>
        <v>0</v>
      </c>
    </row>
    <row r="139" s="2" customFormat="1" ht="24.15" customHeight="1">
      <c r="A139" s="34"/>
      <c r="B139" s="184"/>
      <c r="C139" s="185" t="s">
        <v>198</v>
      </c>
      <c r="D139" s="185" t="s">
        <v>166</v>
      </c>
      <c r="E139" s="186" t="s">
        <v>2407</v>
      </c>
      <c r="F139" s="187" t="s">
        <v>2408</v>
      </c>
      <c r="G139" s="188" t="s">
        <v>169</v>
      </c>
      <c r="H139" s="189">
        <v>0.87</v>
      </c>
      <c r="I139" s="190"/>
      <c r="J139" s="191">
        <f>ROUND(I139*H139,2)</f>
        <v>0</v>
      </c>
      <c r="K139" s="192"/>
      <c r="L139" s="35"/>
      <c r="M139" s="193" t="s">
        <v>1</v>
      </c>
      <c r="N139" s="194" t="s">
        <v>40</v>
      </c>
      <c r="O139" s="78"/>
      <c r="P139" s="195">
        <f>O139*H139</f>
        <v>0</v>
      </c>
      <c r="Q139" s="195">
        <v>0</v>
      </c>
      <c r="R139" s="195">
        <f>Q139*H139</f>
        <v>0</v>
      </c>
      <c r="S139" s="195">
        <v>0</v>
      </c>
      <c r="T139" s="19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170</v>
      </c>
      <c r="AT139" s="197" t="s">
        <v>166</v>
      </c>
      <c r="AU139" s="197" t="s">
        <v>87</v>
      </c>
      <c r="AY139" s="15" t="s">
        <v>164</v>
      </c>
      <c r="BE139" s="198">
        <f>IF(N139="základná",J139,0)</f>
        <v>0</v>
      </c>
      <c r="BF139" s="198">
        <f>IF(N139="znížená",J139,0)</f>
        <v>0</v>
      </c>
      <c r="BG139" s="198">
        <f>IF(N139="zákl. prenesená",J139,0)</f>
        <v>0</v>
      </c>
      <c r="BH139" s="198">
        <f>IF(N139="zníž. prenesená",J139,0)</f>
        <v>0</v>
      </c>
      <c r="BI139" s="198">
        <f>IF(N139="nulová",J139,0)</f>
        <v>0</v>
      </c>
      <c r="BJ139" s="15" t="s">
        <v>87</v>
      </c>
      <c r="BK139" s="198">
        <f>ROUND(I139*H139,2)</f>
        <v>0</v>
      </c>
      <c r="BL139" s="15" t="s">
        <v>170</v>
      </c>
      <c r="BM139" s="197" t="s">
        <v>2409</v>
      </c>
    </row>
    <row r="140" s="12" customFormat="1" ht="22.8" customHeight="1">
      <c r="A140" s="12"/>
      <c r="B140" s="171"/>
      <c r="C140" s="12"/>
      <c r="D140" s="172" t="s">
        <v>73</v>
      </c>
      <c r="E140" s="182" t="s">
        <v>194</v>
      </c>
      <c r="F140" s="182" t="s">
        <v>1337</v>
      </c>
      <c r="G140" s="12"/>
      <c r="H140" s="12"/>
      <c r="I140" s="174"/>
      <c r="J140" s="183">
        <f>BK140</f>
        <v>0</v>
      </c>
      <c r="K140" s="12"/>
      <c r="L140" s="171"/>
      <c r="M140" s="176"/>
      <c r="N140" s="177"/>
      <c r="O140" s="177"/>
      <c r="P140" s="178">
        <f>SUM(P141:P159)</f>
        <v>0</v>
      </c>
      <c r="Q140" s="177"/>
      <c r="R140" s="178">
        <f>SUM(R141:R159)</f>
        <v>0</v>
      </c>
      <c r="S140" s="177"/>
      <c r="T140" s="179">
        <f>SUM(T141:T159)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72" t="s">
        <v>81</v>
      </c>
      <c r="AT140" s="180" t="s">
        <v>73</v>
      </c>
      <c r="AU140" s="180" t="s">
        <v>81</v>
      </c>
      <c r="AY140" s="172" t="s">
        <v>164</v>
      </c>
      <c r="BK140" s="181">
        <f>SUM(BK141:BK159)</f>
        <v>0</v>
      </c>
    </row>
    <row r="141" s="2" customFormat="1" ht="33" customHeight="1">
      <c r="A141" s="34"/>
      <c r="B141" s="184"/>
      <c r="C141" s="185" t="s">
        <v>570</v>
      </c>
      <c r="D141" s="185" t="s">
        <v>166</v>
      </c>
      <c r="E141" s="186" t="s">
        <v>1338</v>
      </c>
      <c r="F141" s="187" t="s">
        <v>1339</v>
      </c>
      <c r="G141" s="188" t="s">
        <v>298</v>
      </c>
      <c r="H141" s="189">
        <v>14.5</v>
      </c>
      <c r="I141" s="190"/>
      <c r="J141" s="191">
        <f>ROUND(I141*H141,2)</f>
        <v>0</v>
      </c>
      <c r="K141" s="192"/>
      <c r="L141" s="35"/>
      <c r="M141" s="193" t="s">
        <v>1</v>
      </c>
      <c r="N141" s="194" t="s">
        <v>40</v>
      </c>
      <c r="O141" s="78"/>
      <c r="P141" s="195">
        <f>O141*H141</f>
        <v>0</v>
      </c>
      <c r="Q141" s="195">
        <v>0</v>
      </c>
      <c r="R141" s="195">
        <f>Q141*H141</f>
        <v>0</v>
      </c>
      <c r="S141" s="195">
        <v>0</v>
      </c>
      <c r="T141" s="19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7" t="s">
        <v>170</v>
      </c>
      <c r="AT141" s="197" t="s">
        <v>166</v>
      </c>
      <c r="AU141" s="197" t="s">
        <v>87</v>
      </c>
      <c r="AY141" s="15" t="s">
        <v>164</v>
      </c>
      <c r="BE141" s="198">
        <f>IF(N141="základná",J141,0)</f>
        <v>0</v>
      </c>
      <c r="BF141" s="198">
        <f>IF(N141="znížená",J141,0)</f>
        <v>0</v>
      </c>
      <c r="BG141" s="198">
        <f>IF(N141="zákl. prenesená",J141,0)</f>
        <v>0</v>
      </c>
      <c r="BH141" s="198">
        <f>IF(N141="zníž. prenesená",J141,0)</f>
        <v>0</v>
      </c>
      <c r="BI141" s="198">
        <f>IF(N141="nulová",J141,0)</f>
        <v>0</v>
      </c>
      <c r="BJ141" s="15" t="s">
        <v>87</v>
      </c>
      <c r="BK141" s="198">
        <f>ROUND(I141*H141,2)</f>
        <v>0</v>
      </c>
      <c r="BL141" s="15" t="s">
        <v>170</v>
      </c>
      <c r="BM141" s="197" t="s">
        <v>2410</v>
      </c>
    </row>
    <row r="142" s="2" customFormat="1" ht="24.15" customHeight="1">
      <c r="A142" s="34"/>
      <c r="B142" s="184"/>
      <c r="C142" s="199" t="s">
        <v>346</v>
      </c>
      <c r="D142" s="199" t="s">
        <v>199</v>
      </c>
      <c r="E142" s="200" t="s">
        <v>1341</v>
      </c>
      <c r="F142" s="201" t="s">
        <v>1342</v>
      </c>
      <c r="G142" s="202" t="s">
        <v>298</v>
      </c>
      <c r="H142" s="203">
        <v>14.5</v>
      </c>
      <c r="I142" s="204"/>
      <c r="J142" s="205">
        <f>ROUND(I142*H142,2)</f>
        <v>0</v>
      </c>
      <c r="K142" s="206"/>
      <c r="L142" s="207"/>
      <c r="M142" s="208" t="s">
        <v>1</v>
      </c>
      <c r="N142" s="209" t="s">
        <v>40</v>
      </c>
      <c r="O142" s="78"/>
      <c r="P142" s="195">
        <f>O142*H142</f>
        <v>0</v>
      </c>
      <c r="Q142" s="195">
        <v>0</v>
      </c>
      <c r="R142" s="195">
        <f>Q142*H142</f>
        <v>0</v>
      </c>
      <c r="S142" s="195">
        <v>0</v>
      </c>
      <c r="T142" s="19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7" t="s">
        <v>194</v>
      </c>
      <c r="AT142" s="197" t="s">
        <v>199</v>
      </c>
      <c r="AU142" s="197" t="s">
        <v>87</v>
      </c>
      <c r="AY142" s="15" t="s">
        <v>164</v>
      </c>
      <c r="BE142" s="198">
        <f>IF(N142="základná",J142,0)</f>
        <v>0</v>
      </c>
      <c r="BF142" s="198">
        <f>IF(N142="znížená",J142,0)</f>
        <v>0</v>
      </c>
      <c r="BG142" s="198">
        <f>IF(N142="zákl. prenesená",J142,0)</f>
        <v>0</v>
      </c>
      <c r="BH142" s="198">
        <f>IF(N142="zníž. prenesená",J142,0)</f>
        <v>0</v>
      </c>
      <c r="BI142" s="198">
        <f>IF(N142="nulová",J142,0)</f>
        <v>0</v>
      </c>
      <c r="BJ142" s="15" t="s">
        <v>87</v>
      </c>
      <c r="BK142" s="198">
        <f>ROUND(I142*H142,2)</f>
        <v>0</v>
      </c>
      <c r="BL142" s="15" t="s">
        <v>170</v>
      </c>
      <c r="BM142" s="197" t="s">
        <v>2411</v>
      </c>
    </row>
    <row r="143" s="2" customFormat="1" ht="24.15" customHeight="1">
      <c r="A143" s="34"/>
      <c r="B143" s="184"/>
      <c r="C143" s="199" t="s">
        <v>579</v>
      </c>
      <c r="D143" s="199" t="s">
        <v>199</v>
      </c>
      <c r="E143" s="200" t="s">
        <v>1344</v>
      </c>
      <c r="F143" s="201" t="s">
        <v>1345</v>
      </c>
      <c r="G143" s="202" t="s">
        <v>307</v>
      </c>
      <c r="H143" s="203">
        <v>1</v>
      </c>
      <c r="I143" s="204"/>
      <c r="J143" s="205">
        <f>ROUND(I143*H143,2)</f>
        <v>0</v>
      </c>
      <c r="K143" s="206"/>
      <c r="L143" s="207"/>
      <c r="M143" s="208" t="s">
        <v>1</v>
      </c>
      <c r="N143" s="209" t="s">
        <v>40</v>
      </c>
      <c r="O143" s="78"/>
      <c r="P143" s="195">
        <f>O143*H143</f>
        <v>0</v>
      </c>
      <c r="Q143" s="195">
        <v>0</v>
      </c>
      <c r="R143" s="195">
        <f>Q143*H143</f>
        <v>0</v>
      </c>
      <c r="S143" s="195">
        <v>0</v>
      </c>
      <c r="T143" s="19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7" t="s">
        <v>194</v>
      </c>
      <c r="AT143" s="197" t="s">
        <v>199</v>
      </c>
      <c r="AU143" s="197" t="s">
        <v>87</v>
      </c>
      <c r="AY143" s="15" t="s">
        <v>164</v>
      </c>
      <c r="BE143" s="198">
        <f>IF(N143="základná",J143,0)</f>
        <v>0</v>
      </c>
      <c r="BF143" s="198">
        <f>IF(N143="znížená",J143,0)</f>
        <v>0</v>
      </c>
      <c r="BG143" s="198">
        <f>IF(N143="zákl. prenesená",J143,0)</f>
        <v>0</v>
      </c>
      <c r="BH143" s="198">
        <f>IF(N143="zníž. prenesená",J143,0)</f>
        <v>0</v>
      </c>
      <c r="BI143" s="198">
        <f>IF(N143="nulová",J143,0)</f>
        <v>0</v>
      </c>
      <c r="BJ143" s="15" t="s">
        <v>87</v>
      </c>
      <c r="BK143" s="198">
        <f>ROUND(I143*H143,2)</f>
        <v>0</v>
      </c>
      <c r="BL143" s="15" t="s">
        <v>170</v>
      </c>
      <c r="BM143" s="197" t="s">
        <v>2412</v>
      </c>
    </row>
    <row r="144" s="2" customFormat="1" ht="16.5" customHeight="1">
      <c r="A144" s="34"/>
      <c r="B144" s="184"/>
      <c r="C144" s="185" t="s">
        <v>417</v>
      </c>
      <c r="D144" s="185" t="s">
        <v>166</v>
      </c>
      <c r="E144" s="186" t="s">
        <v>2413</v>
      </c>
      <c r="F144" s="187" t="s">
        <v>2414</v>
      </c>
      <c r="G144" s="188" t="s">
        <v>428</v>
      </c>
      <c r="H144" s="210"/>
      <c r="I144" s="190"/>
      <c r="J144" s="191">
        <f>ROUND(I144*H144,2)</f>
        <v>0</v>
      </c>
      <c r="K144" s="192"/>
      <c r="L144" s="35"/>
      <c r="M144" s="193" t="s">
        <v>1</v>
      </c>
      <c r="N144" s="194" t="s">
        <v>40</v>
      </c>
      <c r="O144" s="78"/>
      <c r="P144" s="195">
        <f>O144*H144</f>
        <v>0</v>
      </c>
      <c r="Q144" s="195">
        <v>0</v>
      </c>
      <c r="R144" s="195">
        <f>Q144*H144</f>
        <v>0</v>
      </c>
      <c r="S144" s="195">
        <v>0</v>
      </c>
      <c r="T144" s="196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7" t="s">
        <v>170</v>
      </c>
      <c r="AT144" s="197" t="s">
        <v>166</v>
      </c>
      <c r="AU144" s="197" t="s">
        <v>87</v>
      </c>
      <c r="AY144" s="15" t="s">
        <v>164</v>
      </c>
      <c r="BE144" s="198">
        <f>IF(N144="základná",J144,0)</f>
        <v>0</v>
      </c>
      <c r="BF144" s="198">
        <f>IF(N144="znížená",J144,0)</f>
        <v>0</v>
      </c>
      <c r="BG144" s="198">
        <f>IF(N144="zákl. prenesená",J144,0)</f>
        <v>0</v>
      </c>
      <c r="BH144" s="198">
        <f>IF(N144="zníž. prenesená",J144,0)</f>
        <v>0</v>
      </c>
      <c r="BI144" s="198">
        <f>IF(N144="nulová",J144,0)</f>
        <v>0</v>
      </c>
      <c r="BJ144" s="15" t="s">
        <v>87</v>
      </c>
      <c r="BK144" s="198">
        <f>ROUND(I144*H144,2)</f>
        <v>0</v>
      </c>
      <c r="BL144" s="15" t="s">
        <v>170</v>
      </c>
      <c r="BM144" s="197" t="s">
        <v>2415</v>
      </c>
    </row>
    <row r="145" s="2" customFormat="1" ht="33" customHeight="1">
      <c r="A145" s="34"/>
      <c r="B145" s="184"/>
      <c r="C145" s="185" t="s">
        <v>514</v>
      </c>
      <c r="D145" s="185" t="s">
        <v>166</v>
      </c>
      <c r="E145" s="186" t="s">
        <v>2416</v>
      </c>
      <c r="F145" s="187" t="s">
        <v>2417</v>
      </c>
      <c r="G145" s="188" t="s">
        <v>307</v>
      </c>
      <c r="H145" s="189">
        <v>1</v>
      </c>
      <c r="I145" s="190"/>
      <c r="J145" s="191">
        <f>ROUND(I145*H145,2)</f>
        <v>0</v>
      </c>
      <c r="K145" s="192"/>
      <c r="L145" s="35"/>
      <c r="M145" s="193" t="s">
        <v>1</v>
      </c>
      <c r="N145" s="194" t="s">
        <v>40</v>
      </c>
      <c r="O145" s="78"/>
      <c r="P145" s="195">
        <f>O145*H145</f>
        <v>0</v>
      </c>
      <c r="Q145" s="195">
        <v>0</v>
      </c>
      <c r="R145" s="195">
        <f>Q145*H145</f>
        <v>0</v>
      </c>
      <c r="S145" s="195">
        <v>0</v>
      </c>
      <c r="T145" s="19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7" t="s">
        <v>170</v>
      </c>
      <c r="AT145" s="197" t="s">
        <v>166</v>
      </c>
      <c r="AU145" s="197" t="s">
        <v>87</v>
      </c>
      <c r="AY145" s="15" t="s">
        <v>164</v>
      </c>
      <c r="BE145" s="198">
        <f>IF(N145="základná",J145,0)</f>
        <v>0</v>
      </c>
      <c r="BF145" s="198">
        <f>IF(N145="znížená",J145,0)</f>
        <v>0</v>
      </c>
      <c r="BG145" s="198">
        <f>IF(N145="zákl. prenesená",J145,0)</f>
        <v>0</v>
      </c>
      <c r="BH145" s="198">
        <f>IF(N145="zníž. prenesená",J145,0)</f>
        <v>0</v>
      </c>
      <c r="BI145" s="198">
        <f>IF(N145="nulová",J145,0)</f>
        <v>0</v>
      </c>
      <c r="BJ145" s="15" t="s">
        <v>87</v>
      </c>
      <c r="BK145" s="198">
        <f>ROUND(I145*H145,2)</f>
        <v>0</v>
      </c>
      <c r="BL145" s="15" t="s">
        <v>170</v>
      </c>
      <c r="BM145" s="197" t="s">
        <v>2418</v>
      </c>
    </row>
    <row r="146" s="2" customFormat="1" ht="24.15" customHeight="1">
      <c r="A146" s="34"/>
      <c r="B146" s="184"/>
      <c r="C146" s="199" t="s">
        <v>583</v>
      </c>
      <c r="D146" s="199" t="s">
        <v>199</v>
      </c>
      <c r="E146" s="200" t="s">
        <v>2419</v>
      </c>
      <c r="F146" s="201" t="s">
        <v>2420</v>
      </c>
      <c r="G146" s="202" t="s">
        <v>307</v>
      </c>
      <c r="H146" s="203">
        <v>1</v>
      </c>
      <c r="I146" s="204"/>
      <c r="J146" s="205">
        <f>ROUND(I146*H146,2)</f>
        <v>0</v>
      </c>
      <c r="K146" s="206"/>
      <c r="L146" s="207"/>
      <c r="M146" s="208" t="s">
        <v>1</v>
      </c>
      <c r="N146" s="209" t="s">
        <v>40</v>
      </c>
      <c r="O146" s="78"/>
      <c r="P146" s="195">
        <f>O146*H146</f>
        <v>0</v>
      </c>
      <c r="Q146" s="195">
        <v>0</v>
      </c>
      <c r="R146" s="195">
        <f>Q146*H146</f>
        <v>0</v>
      </c>
      <c r="S146" s="195">
        <v>0</v>
      </c>
      <c r="T146" s="196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7" t="s">
        <v>194</v>
      </c>
      <c r="AT146" s="197" t="s">
        <v>199</v>
      </c>
      <c r="AU146" s="197" t="s">
        <v>87</v>
      </c>
      <c r="AY146" s="15" t="s">
        <v>164</v>
      </c>
      <c r="BE146" s="198">
        <f>IF(N146="základná",J146,0)</f>
        <v>0</v>
      </c>
      <c r="BF146" s="198">
        <f>IF(N146="znížená",J146,0)</f>
        <v>0</v>
      </c>
      <c r="BG146" s="198">
        <f>IF(N146="zákl. prenesená",J146,0)</f>
        <v>0</v>
      </c>
      <c r="BH146" s="198">
        <f>IF(N146="zníž. prenesená",J146,0)</f>
        <v>0</v>
      </c>
      <c r="BI146" s="198">
        <f>IF(N146="nulová",J146,0)</f>
        <v>0</v>
      </c>
      <c r="BJ146" s="15" t="s">
        <v>87</v>
      </c>
      <c r="BK146" s="198">
        <f>ROUND(I146*H146,2)</f>
        <v>0</v>
      </c>
      <c r="BL146" s="15" t="s">
        <v>170</v>
      </c>
      <c r="BM146" s="197" t="s">
        <v>2421</v>
      </c>
    </row>
    <row r="147" s="2" customFormat="1" ht="24.15" customHeight="1">
      <c r="A147" s="34"/>
      <c r="B147" s="184"/>
      <c r="C147" s="199" t="s">
        <v>522</v>
      </c>
      <c r="D147" s="199" t="s">
        <v>199</v>
      </c>
      <c r="E147" s="200" t="s">
        <v>2422</v>
      </c>
      <c r="F147" s="201" t="s">
        <v>2423</v>
      </c>
      <c r="G147" s="202" t="s">
        <v>307</v>
      </c>
      <c r="H147" s="203">
        <v>1</v>
      </c>
      <c r="I147" s="204"/>
      <c r="J147" s="205">
        <f>ROUND(I147*H147,2)</f>
        <v>0</v>
      </c>
      <c r="K147" s="206"/>
      <c r="L147" s="207"/>
      <c r="M147" s="208" t="s">
        <v>1</v>
      </c>
      <c r="N147" s="209" t="s">
        <v>40</v>
      </c>
      <c r="O147" s="78"/>
      <c r="P147" s="195">
        <f>O147*H147</f>
        <v>0</v>
      </c>
      <c r="Q147" s="195">
        <v>0</v>
      </c>
      <c r="R147" s="195">
        <f>Q147*H147</f>
        <v>0</v>
      </c>
      <c r="S147" s="195">
        <v>0</v>
      </c>
      <c r="T147" s="19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7" t="s">
        <v>194</v>
      </c>
      <c r="AT147" s="197" t="s">
        <v>199</v>
      </c>
      <c r="AU147" s="197" t="s">
        <v>87</v>
      </c>
      <c r="AY147" s="15" t="s">
        <v>164</v>
      </c>
      <c r="BE147" s="198">
        <f>IF(N147="základná",J147,0)</f>
        <v>0</v>
      </c>
      <c r="BF147" s="198">
        <f>IF(N147="znížená",J147,0)</f>
        <v>0</v>
      </c>
      <c r="BG147" s="198">
        <f>IF(N147="zákl. prenesená",J147,0)</f>
        <v>0</v>
      </c>
      <c r="BH147" s="198">
        <f>IF(N147="zníž. prenesená",J147,0)</f>
        <v>0</v>
      </c>
      <c r="BI147" s="198">
        <f>IF(N147="nulová",J147,0)</f>
        <v>0</v>
      </c>
      <c r="BJ147" s="15" t="s">
        <v>87</v>
      </c>
      <c r="BK147" s="198">
        <f>ROUND(I147*H147,2)</f>
        <v>0</v>
      </c>
      <c r="BL147" s="15" t="s">
        <v>170</v>
      </c>
      <c r="BM147" s="197" t="s">
        <v>2424</v>
      </c>
    </row>
    <row r="148" s="2" customFormat="1" ht="24.15" customHeight="1">
      <c r="A148" s="34"/>
      <c r="B148" s="184"/>
      <c r="C148" s="185" t="s">
        <v>506</v>
      </c>
      <c r="D148" s="185" t="s">
        <v>166</v>
      </c>
      <c r="E148" s="186" t="s">
        <v>2425</v>
      </c>
      <c r="F148" s="187" t="s">
        <v>2426</v>
      </c>
      <c r="G148" s="188" t="s">
        <v>307</v>
      </c>
      <c r="H148" s="189">
        <v>1</v>
      </c>
      <c r="I148" s="190"/>
      <c r="J148" s="191">
        <f>ROUND(I148*H148,2)</f>
        <v>0</v>
      </c>
      <c r="K148" s="192"/>
      <c r="L148" s="35"/>
      <c r="M148" s="193" t="s">
        <v>1</v>
      </c>
      <c r="N148" s="194" t="s">
        <v>40</v>
      </c>
      <c r="O148" s="78"/>
      <c r="P148" s="195">
        <f>O148*H148</f>
        <v>0</v>
      </c>
      <c r="Q148" s="195">
        <v>0</v>
      </c>
      <c r="R148" s="195">
        <f>Q148*H148</f>
        <v>0</v>
      </c>
      <c r="S148" s="195">
        <v>0</v>
      </c>
      <c r="T148" s="19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7" t="s">
        <v>170</v>
      </c>
      <c r="AT148" s="197" t="s">
        <v>166</v>
      </c>
      <c r="AU148" s="197" t="s">
        <v>87</v>
      </c>
      <c r="AY148" s="15" t="s">
        <v>164</v>
      </c>
      <c r="BE148" s="198">
        <f>IF(N148="základná",J148,0)</f>
        <v>0</v>
      </c>
      <c r="BF148" s="198">
        <f>IF(N148="znížená",J148,0)</f>
        <v>0</v>
      </c>
      <c r="BG148" s="198">
        <f>IF(N148="zákl. prenesená",J148,0)</f>
        <v>0</v>
      </c>
      <c r="BH148" s="198">
        <f>IF(N148="zníž. prenesená",J148,0)</f>
        <v>0</v>
      </c>
      <c r="BI148" s="198">
        <f>IF(N148="nulová",J148,0)</f>
        <v>0</v>
      </c>
      <c r="BJ148" s="15" t="s">
        <v>87</v>
      </c>
      <c r="BK148" s="198">
        <f>ROUND(I148*H148,2)</f>
        <v>0</v>
      </c>
      <c r="BL148" s="15" t="s">
        <v>170</v>
      </c>
      <c r="BM148" s="197" t="s">
        <v>2427</v>
      </c>
    </row>
    <row r="149" s="2" customFormat="1" ht="33" customHeight="1">
      <c r="A149" s="34"/>
      <c r="B149" s="184"/>
      <c r="C149" s="199" t="s">
        <v>591</v>
      </c>
      <c r="D149" s="199" t="s">
        <v>199</v>
      </c>
      <c r="E149" s="200" t="s">
        <v>2428</v>
      </c>
      <c r="F149" s="201" t="s">
        <v>2429</v>
      </c>
      <c r="G149" s="202" t="s">
        <v>307</v>
      </c>
      <c r="H149" s="203">
        <v>1</v>
      </c>
      <c r="I149" s="204"/>
      <c r="J149" s="205">
        <f>ROUND(I149*H149,2)</f>
        <v>0</v>
      </c>
      <c r="K149" s="206"/>
      <c r="L149" s="207"/>
      <c r="M149" s="208" t="s">
        <v>1</v>
      </c>
      <c r="N149" s="209" t="s">
        <v>40</v>
      </c>
      <c r="O149" s="78"/>
      <c r="P149" s="195">
        <f>O149*H149</f>
        <v>0</v>
      </c>
      <c r="Q149" s="195">
        <v>0</v>
      </c>
      <c r="R149" s="195">
        <f>Q149*H149</f>
        <v>0</v>
      </c>
      <c r="S149" s="195">
        <v>0</v>
      </c>
      <c r="T149" s="19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7" t="s">
        <v>194</v>
      </c>
      <c r="AT149" s="197" t="s">
        <v>199</v>
      </c>
      <c r="AU149" s="197" t="s">
        <v>87</v>
      </c>
      <c r="AY149" s="15" t="s">
        <v>164</v>
      </c>
      <c r="BE149" s="198">
        <f>IF(N149="základná",J149,0)</f>
        <v>0</v>
      </c>
      <c r="BF149" s="198">
        <f>IF(N149="znížená",J149,0)</f>
        <v>0</v>
      </c>
      <c r="BG149" s="198">
        <f>IF(N149="zákl. prenesená",J149,0)</f>
        <v>0</v>
      </c>
      <c r="BH149" s="198">
        <f>IF(N149="zníž. prenesená",J149,0)</f>
        <v>0</v>
      </c>
      <c r="BI149" s="198">
        <f>IF(N149="nulová",J149,0)</f>
        <v>0</v>
      </c>
      <c r="BJ149" s="15" t="s">
        <v>87</v>
      </c>
      <c r="BK149" s="198">
        <f>ROUND(I149*H149,2)</f>
        <v>0</v>
      </c>
      <c r="BL149" s="15" t="s">
        <v>170</v>
      </c>
      <c r="BM149" s="197" t="s">
        <v>2430</v>
      </c>
    </row>
    <row r="150" s="2" customFormat="1" ht="33" customHeight="1">
      <c r="A150" s="34"/>
      <c r="B150" s="184"/>
      <c r="C150" s="185" t="s">
        <v>448</v>
      </c>
      <c r="D150" s="185" t="s">
        <v>166</v>
      </c>
      <c r="E150" s="186" t="s">
        <v>2431</v>
      </c>
      <c r="F150" s="187" t="s">
        <v>2432</v>
      </c>
      <c r="G150" s="188" t="s">
        <v>307</v>
      </c>
      <c r="H150" s="189">
        <v>1</v>
      </c>
      <c r="I150" s="190"/>
      <c r="J150" s="191">
        <f>ROUND(I150*H150,2)</f>
        <v>0</v>
      </c>
      <c r="K150" s="192"/>
      <c r="L150" s="35"/>
      <c r="M150" s="193" t="s">
        <v>1</v>
      </c>
      <c r="N150" s="194" t="s">
        <v>40</v>
      </c>
      <c r="O150" s="78"/>
      <c r="P150" s="195">
        <f>O150*H150</f>
        <v>0</v>
      </c>
      <c r="Q150" s="195">
        <v>0</v>
      </c>
      <c r="R150" s="195">
        <f>Q150*H150</f>
        <v>0</v>
      </c>
      <c r="S150" s="195">
        <v>0</v>
      </c>
      <c r="T150" s="19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7" t="s">
        <v>170</v>
      </c>
      <c r="AT150" s="197" t="s">
        <v>166</v>
      </c>
      <c r="AU150" s="197" t="s">
        <v>87</v>
      </c>
      <c r="AY150" s="15" t="s">
        <v>164</v>
      </c>
      <c r="BE150" s="198">
        <f>IF(N150="základná",J150,0)</f>
        <v>0</v>
      </c>
      <c r="BF150" s="198">
        <f>IF(N150="znížená",J150,0)</f>
        <v>0</v>
      </c>
      <c r="BG150" s="198">
        <f>IF(N150="zákl. prenesená",J150,0)</f>
        <v>0</v>
      </c>
      <c r="BH150" s="198">
        <f>IF(N150="zníž. prenesená",J150,0)</f>
        <v>0</v>
      </c>
      <c r="BI150" s="198">
        <f>IF(N150="nulová",J150,0)</f>
        <v>0</v>
      </c>
      <c r="BJ150" s="15" t="s">
        <v>87</v>
      </c>
      <c r="BK150" s="198">
        <f>ROUND(I150*H150,2)</f>
        <v>0</v>
      </c>
      <c r="BL150" s="15" t="s">
        <v>170</v>
      </c>
      <c r="BM150" s="197" t="s">
        <v>2433</v>
      </c>
    </row>
    <row r="151" s="2" customFormat="1" ht="21.75" customHeight="1">
      <c r="A151" s="34"/>
      <c r="B151" s="184"/>
      <c r="C151" s="199" t="s">
        <v>452</v>
      </c>
      <c r="D151" s="199" t="s">
        <v>199</v>
      </c>
      <c r="E151" s="200" t="s">
        <v>2434</v>
      </c>
      <c r="F151" s="201" t="s">
        <v>2435</v>
      </c>
      <c r="G151" s="202" t="s">
        <v>307</v>
      </c>
      <c r="H151" s="203">
        <v>1</v>
      </c>
      <c r="I151" s="204"/>
      <c r="J151" s="205">
        <f>ROUND(I151*H151,2)</f>
        <v>0</v>
      </c>
      <c r="K151" s="206"/>
      <c r="L151" s="207"/>
      <c r="M151" s="208" t="s">
        <v>1</v>
      </c>
      <c r="N151" s="209" t="s">
        <v>40</v>
      </c>
      <c r="O151" s="78"/>
      <c r="P151" s="195">
        <f>O151*H151</f>
        <v>0</v>
      </c>
      <c r="Q151" s="195">
        <v>0</v>
      </c>
      <c r="R151" s="195">
        <f>Q151*H151</f>
        <v>0</v>
      </c>
      <c r="S151" s="195">
        <v>0</v>
      </c>
      <c r="T151" s="196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7" t="s">
        <v>194</v>
      </c>
      <c r="AT151" s="197" t="s">
        <v>199</v>
      </c>
      <c r="AU151" s="197" t="s">
        <v>87</v>
      </c>
      <c r="AY151" s="15" t="s">
        <v>164</v>
      </c>
      <c r="BE151" s="198">
        <f>IF(N151="základná",J151,0)</f>
        <v>0</v>
      </c>
      <c r="BF151" s="198">
        <f>IF(N151="znížená",J151,0)</f>
        <v>0</v>
      </c>
      <c r="BG151" s="198">
        <f>IF(N151="zákl. prenesená",J151,0)</f>
        <v>0</v>
      </c>
      <c r="BH151" s="198">
        <f>IF(N151="zníž. prenesená",J151,0)</f>
        <v>0</v>
      </c>
      <c r="BI151" s="198">
        <f>IF(N151="nulová",J151,0)</f>
        <v>0</v>
      </c>
      <c r="BJ151" s="15" t="s">
        <v>87</v>
      </c>
      <c r="BK151" s="198">
        <f>ROUND(I151*H151,2)</f>
        <v>0</v>
      </c>
      <c r="BL151" s="15" t="s">
        <v>170</v>
      </c>
      <c r="BM151" s="197" t="s">
        <v>2436</v>
      </c>
    </row>
    <row r="152" s="2" customFormat="1" ht="37.8" customHeight="1">
      <c r="A152" s="34"/>
      <c r="B152" s="184"/>
      <c r="C152" s="199" t="s">
        <v>464</v>
      </c>
      <c r="D152" s="199" t="s">
        <v>199</v>
      </c>
      <c r="E152" s="200" t="s">
        <v>2437</v>
      </c>
      <c r="F152" s="201" t="s">
        <v>2438</v>
      </c>
      <c r="G152" s="202" t="s">
        <v>307</v>
      </c>
      <c r="H152" s="203">
        <v>1</v>
      </c>
      <c r="I152" s="204"/>
      <c r="J152" s="205">
        <f>ROUND(I152*H152,2)</f>
        <v>0</v>
      </c>
      <c r="K152" s="206"/>
      <c r="L152" s="207"/>
      <c r="M152" s="208" t="s">
        <v>1</v>
      </c>
      <c r="N152" s="209" t="s">
        <v>40</v>
      </c>
      <c r="O152" s="78"/>
      <c r="P152" s="195">
        <f>O152*H152</f>
        <v>0</v>
      </c>
      <c r="Q152" s="195">
        <v>0</v>
      </c>
      <c r="R152" s="195">
        <f>Q152*H152</f>
        <v>0</v>
      </c>
      <c r="S152" s="195">
        <v>0</v>
      </c>
      <c r="T152" s="19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7" t="s">
        <v>194</v>
      </c>
      <c r="AT152" s="197" t="s">
        <v>199</v>
      </c>
      <c r="AU152" s="197" t="s">
        <v>87</v>
      </c>
      <c r="AY152" s="15" t="s">
        <v>164</v>
      </c>
      <c r="BE152" s="198">
        <f>IF(N152="základná",J152,0)</f>
        <v>0</v>
      </c>
      <c r="BF152" s="198">
        <f>IF(N152="znížená",J152,0)</f>
        <v>0</v>
      </c>
      <c r="BG152" s="198">
        <f>IF(N152="zákl. prenesená",J152,0)</f>
        <v>0</v>
      </c>
      <c r="BH152" s="198">
        <f>IF(N152="zníž. prenesená",J152,0)</f>
        <v>0</v>
      </c>
      <c r="BI152" s="198">
        <f>IF(N152="nulová",J152,0)</f>
        <v>0</v>
      </c>
      <c r="BJ152" s="15" t="s">
        <v>87</v>
      </c>
      <c r="BK152" s="198">
        <f>ROUND(I152*H152,2)</f>
        <v>0</v>
      </c>
      <c r="BL152" s="15" t="s">
        <v>170</v>
      </c>
      <c r="BM152" s="197" t="s">
        <v>2439</v>
      </c>
    </row>
    <row r="153" s="2" customFormat="1" ht="24.15" customHeight="1">
      <c r="A153" s="34"/>
      <c r="B153" s="184"/>
      <c r="C153" s="199" t="s">
        <v>460</v>
      </c>
      <c r="D153" s="199" t="s">
        <v>199</v>
      </c>
      <c r="E153" s="200" t="s">
        <v>2440</v>
      </c>
      <c r="F153" s="201" t="s">
        <v>2441</v>
      </c>
      <c r="G153" s="202" t="s">
        <v>307</v>
      </c>
      <c r="H153" s="203">
        <v>1</v>
      </c>
      <c r="I153" s="204"/>
      <c r="J153" s="205">
        <f>ROUND(I153*H153,2)</f>
        <v>0</v>
      </c>
      <c r="K153" s="206"/>
      <c r="L153" s="207"/>
      <c r="M153" s="208" t="s">
        <v>1</v>
      </c>
      <c r="N153" s="209" t="s">
        <v>40</v>
      </c>
      <c r="O153" s="78"/>
      <c r="P153" s="195">
        <f>O153*H153</f>
        <v>0</v>
      </c>
      <c r="Q153" s="195">
        <v>0</v>
      </c>
      <c r="R153" s="195">
        <f>Q153*H153</f>
        <v>0</v>
      </c>
      <c r="S153" s="195">
        <v>0</v>
      </c>
      <c r="T153" s="196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7" t="s">
        <v>194</v>
      </c>
      <c r="AT153" s="197" t="s">
        <v>199</v>
      </c>
      <c r="AU153" s="197" t="s">
        <v>87</v>
      </c>
      <c r="AY153" s="15" t="s">
        <v>164</v>
      </c>
      <c r="BE153" s="198">
        <f>IF(N153="základná",J153,0)</f>
        <v>0</v>
      </c>
      <c r="BF153" s="198">
        <f>IF(N153="znížená",J153,0)</f>
        <v>0</v>
      </c>
      <c r="BG153" s="198">
        <f>IF(N153="zákl. prenesená",J153,0)</f>
        <v>0</v>
      </c>
      <c r="BH153" s="198">
        <f>IF(N153="zníž. prenesená",J153,0)</f>
        <v>0</v>
      </c>
      <c r="BI153" s="198">
        <f>IF(N153="nulová",J153,0)</f>
        <v>0</v>
      </c>
      <c r="BJ153" s="15" t="s">
        <v>87</v>
      </c>
      <c r="BK153" s="198">
        <f>ROUND(I153*H153,2)</f>
        <v>0</v>
      </c>
      <c r="BL153" s="15" t="s">
        <v>170</v>
      </c>
      <c r="BM153" s="197" t="s">
        <v>2442</v>
      </c>
    </row>
    <row r="154" s="2" customFormat="1" ht="21.75" customHeight="1">
      <c r="A154" s="34"/>
      <c r="B154" s="184"/>
      <c r="C154" s="185" t="s">
        <v>482</v>
      </c>
      <c r="D154" s="185" t="s">
        <v>166</v>
      </c>
      <c r="E154" s="186" t="s">
        <v>2443</v>
      </c>
      <c r="F154" s="187" t="s">
        <v>2444</v>
      </c>
      <c r="G154" s="188" t="s">
        <v>298</v>
      </c>
      <c r="H154" s="189">
        <v>14.5</v>
      </c>
      <c r="I154" s="190"/>
      <c r="J154" s="191">
        <f>ROUND(I154*H154,2)</f>
        <v>0</v>
      </c>
      <c r="K154" s="192"/>
      <c r="L154" s="35"/>
      <c r="M154" s="193" t="s">
        <v>1</v>
      </c>
      <c r="N154" s="194" t="s">
        <v>40</v>
      </c>
      <c r="O154" s="78"/>
      <c r="P154" s="195">
        <f>O154*H154</f>
        <v>0</v>
      </c>
      <c r="Q154" s="195">
        <v>0</v>
      </c>
      <c r="R154" s="195">
        <f>Q154*H154</f>
        <v>0</v>
      </c>
      <c r="S154" s="195">
        <v>0</v>
      </c>
      <c r="T154" s="196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7" t="s">
        <v>170</v>
      </c>
      <c r="AT154" s="197" t="s">
        <v>166</v>
      </c>
      <c r="AU154" s="197" t="s">
        <v>87</v>
      </c>
      <c r="AY154" s="15" t="s">
        <v>164</v>
      </c>
      <c r="BE154" s="198">
        <f>IF(N154="základná",J154,0)</f>
        <v>0</v>
      </c>
      <c r="BF154" s="198">
        <f>IF(N154="znížená",J154,0)</f>
        <v>0</v>
      </c>
      <c r="BG154" s="198">
        <f>IF(N154="zákl. prenesená",J154,0)</f>
        <v>0</v>
      </c>
      <c r="BH154" s="198">
        <f>IF(N154="zníž. prenesená",J154,0)</f>
        <v>0</v>
      </c>
      <c r="BI154" s="198">
        <f>IF(N154="nulová",J154,0)</f>
        <v>0</v>
      </c>
      <c r="BJ154" s="15" t="s">
        <v>87</v>
      </c>
      <c r="BK154" s="198">
        <f>ROUND(I154*H154,2)</f>
        <v>0</v>
      </c>
      <c r="BL154" s="15" t="s">
        <v>170</v>
      </c>
      <c r="BM154" s="197" t="s">
        <v>2445</v>
      </c>
    </row>
    <row r="155" s="2" customFormat="1" ht="24.15" customHeight="1">
      <c r="A155" s="34"/>
      <c r="B155" s="184"/>
      <c r="C155" s="185" t="s">
        <v>486</v>
      </c>
      <c r="D155" s="185" t="s">
        <v>166</v>
      </c>
      <c r="E155" s="186" t="s">
        <v>2446</v>
      </c>
      <c r="F155" s="187" t="s">
        <v>2447</v>
      </c>
      <c r="G155" s="188" t="s">
        <v>298</v>
      </c>
      <c r="H155" s="189">
        <v>14.5</v>
      </c>
      <c r="I155" s="190"/>
      <c r="J155" s="191">
        <f>ROUND(I155*H155,2)</f>
        <v>0</v>
      </c>
      <c r="K155" s="192"/>
      <c r="L155" s="35"/>
      <c r="M155" s="193" t="s">
        <v>1</v>
      </c>
      <c r="N155" s="194" t="s">
        <v>40</v>
      </c>
      <c r="O155" s="78"/>
      <c r="P155" s="195">
        <f>O155*H155</f>
        <v>0</v>
      </c>
      <c r="Q155" s="195">
        <v>0</v>
      </c>
      <c r="R155" s="195">
        <f>Q155*H155</f>
        <v>0</v>
      </c>
      <c r="S155" s="195">
        <v>0</v>
      </c>
      <c r="T155" s="196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7" t="s">
        <v>170</v>
      </c>
      <c r="AT155" s="197" t="s">
        <v>166</v>
      </c>
      <c r="AU155" s="197" t="s">
        <v>87</v>
      </c>
      <c r="AY155" s="15" t="s">
        <v>164</v>
      </c>
      <c r="BE155" s="198">
        <f>IF(N155="základná",J155,0)</f>
        <v>0</v>
      </c>
      <c r="BF155" s="198">
        <f>IF(N155="znížená",J155,0)</f>
        <v>0</v>
      </c>
      <c r="BG155" s="198">
        <f>IF(N155="zákl. prenesená",J155,0)</f>
        <v>0</v>
      </c>
      <c r="BH155" s="198">
        <f>IF(N155="zníž. prenesená",J155,0)</f>
        <v>0</v>
      </c>
      <c r="BI155" s="198">
        <f>IF(N155="nulová",J155,0)</f>
        <v>0</v>
      </c>
      <c r="BJ155" s="15" t="s">
        <v>87</v>
      </c>
      <c r="BK155" s="198">
        <f>ROUND(I155*H155,2)</f>
        <v>0</v>
      </c>
      <c r="BL155" s="15" t="s">
        <v>170</v>
      </c>
      <c r="BM155" s="197" t="s">
        <v>2448</v>
      </c>
    </row>
    <row r="156" s="2" customFormat="1" ht="16.5" customHeight="1">
      <c r="A156" s="34"/>
      <c r="B156" s="184"/>
      <c r="C156" s="185" t="s">
        <v>587</v>
      </c>
      <c r="D156" s="185" t="s">
        <v>166</v>
      </c>
      <c r="E156" s="186" t="s">
        <v>2449</v>
      </c>
      <c r="F156" s="187" t="s">
        <v>2450</v>
      </c>
      <c r="G156" s="188" t="s">
        <v>307</v>
      </c>
      <c r="H156" s="189">
        <v>1</v>
      </c>
      <c r="I156" s="190"/>
      <c r="J156" s="191">
        <f>ROUND(I156*H156,2)</f>
        <v>0</v>
      </c>
      <c r="K156" s="192"/>
      <c r="L156" s="35"/>
      <c r="M156" s="193" t="s">
        <v>1</v>
      </c>
      <c r="N156" s="194" t="s">
        <v>40</v>
      </c>
      <c r="O156" s="78"/>
      <c r="P156" s="195">
        <f>O156*H156</f>
        <v>0</v>
      </c>
      <c r="Q156" s="195">
        <v>0</v>
      </c>
      <c r="R156" s="195">
        <f>Q156*H156</f>
        <v>0</v>
      </c>
      <c r="S156" s="195">
        <v>0</v>
      </c>
      <c r="T156" s="19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7" t="s">
        <v>170</v>
      </c>
      <c r="AT156" s="197" t="s">
        <v>166</v>
      </c>
      <c r="AU156" s="197" t="s">
        <v>87</v>
      </c>
      <c r="AY156" s="15" t="s">
        <v>164</v>
      </c>
      <c r="BE156" s="198">
        <f>IF(N156="základná",J156,0)</f>
        <v>0</v>
      </c>
      <c r="BF156" s="198">
        <f>IF(N156="znížená",J156,0)</f>
        <v>0</v>
      </c>
      <c r="BG156" s="198">
        <f>IF(N156="zákl. prenesená",J156,0)</f>
        <v>0</v>
      </c>
      <c r="BH156" s="198">
        <f>IF(N156="zníž. prenesená",J156,0)</f>
        <v>0</v>
      </c>
      <c r="BI156" s="198">
        <f>IF(N156="nulová",J156,0)</f>
        <v>0</v>
      </c>
      <c r="BJ156" s="15" t="s">
        <v>87</v>
      </c>
      <c r="BK156" s="198">
        <f>ROUND(I156*H156,2)</f>
        <v>0</v>
      </c>
      <c r="BL156" s="15" t="s">
        <v>170</v>
      </c>
      <c r="BM156" s="197" t="s">
        <v>2451</v>
      </c>
    </row>
    <row r="157" s="2" customFormat="1" ht="24.15" customHeight="1">
      <c r="A157" s="34"/>
      <c r="B157" s="184"/>
      <c r="C157" s="199" t="s">
        <v>532</v>
      </c>
      <c r="D157" s="199" t="s">
        <v>199</v>
      </c>
      <c r="E157" s="200" t="s">
        <v>2452</v>
      </c>
      <c r="F157" s="201" t="s">
        <v>2453</v>
      </c>
      <c r="G157" s="202" t="s">
        <v>307</v>
      </c>
      <c r="H157" s="203">
        <v>1</v>
      </c>
      <c r="I157" s="204"/>
      <c r="J157" s="205">
        <f>ROUND(I157*H157,2)</f>
        <v>0</v>
      </c>
      <c r="K157" s="206"/>
      <c r="L157" s="207"/>
      <c r="M157" s="208" t="s">
        <v>1</v>
      </c>
      <c r="N157" s="209" t="s">
        <v>40</v>
      </c>
      <c r="O157" s="78"/>
      <c r="P157" s="195">
        <f>O157*H157</f>
        <v>0</v>
      </c>
      <c r="Q157" s="195">
        <v>0</v>
      </c>
      <c r="R157" s="195">
        <f>Q157*H157</f>
        <v>0</v>
      </c>
      <c r="S157" s="195">
        <v>0</v>
      </c>
      <c r="T157" s="19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7" t="s">
        <v>194</v>
      </c>
      <c r="AT157" s="197" t="s">
        <v>199</v>
      </c>
      <c r="AU157" s="197" t="s">
        <v>87</v>
      </c>
      <c r="AY157" s="15" t="s">
        <v>164</v>
      </c>
      <c r="BE157" s="198">
        <f>IF(N157="základná",J157,0)</f>
        <v>0</v>
      </c>
      <c r="BF157" s="198">
        <f>IF(N157="znížená",J157,0)</f>
        <v>0</v>
      </c>
      <c r="BG157" s="198">
        <f>IF(N157="zákl. prenesená",J157,0)</f>
        <v>0</v>
      </c>
      <c r="BH157" s="198">
        <f>IF(N157="zníž. prenesená",J157,0)</f>
        <v>0</v>
      </c>
      <c r="BI157" s="198">
        <f>IF(N157="nulová",J157,0)</f>
        <v>0</v>
      </c>
      <c r="BJ157" s="15" t="s">
        <v>87</v>
      </c>
      <c r="BK157" s="198">
        <f>ROUND(I157*H157,2)</f>
        <v>0</v>
      </c>
      <c r="BL157" s="15" t="s">
        <v>170</v>
      </c>
      <c r="BM157" s="197" t="s">
        <v>2454</v>
      </c>
    </row>
    <row r="158" s="2" customFormat="1" ht="16.5" customHeight="1">
      <c r="A158" s="34"/>
      <c r="B158" s="184"/>
      <c r="C158" s="185" t="s">
        <v>564</v>
      </c>
      <c r="D158" s="185" t="s">
        <v>166</v>
      </c>
      <c r="E158" s="186" t="s">
        <v>2455</v>
      </c>
      <c r="F158" s="187" t="s">
        <v>2456</v>
      </c>
      <c r="G158" s="188" t="s">
        <v>298</v>
      </c>
      <c r="H158" s="189">
        <v>14.5</v>
      </c>
      <c r="I158" s="190"/>
      <c r="J158" s="191">
        <f>ROUND(I158*H158,2)</f>
        <v>0</v>
      </c>
      <c r="K158" s="192"/>
      <c r="L158" s="35"/>
      <c r="M158" s="193" t="s">
        <v>1</v>
      </c>
      <c r="N158" s="194" t="s">
        <v>40</v>
      </c>
      <c r="O158" s="78"/>
      <c r="P158" s="195">
        <f>O158*H158</f>
        <v>0</v>
      </c>
      <c r="Q158" s="195">
        <v>0</v>
      </c>
      <c r="R158" s="195">
        <f>Q158*H158</f>
        <v>0</v>
      </c>
      <c r="S158" s="195">
        <v>0</v>
      </c>
      <c r="T158" s="19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7" t="s">
        <v>170</v>
      </c>
      <c r="AT158" s="197" t="s">
        <v>166</v>
      </c>
      <c r="AU158" s="197" t="s">
        <v>87</v>
      </c>
      <c r="AY158" s="15" t="s">
        <v>164</v>
      </c>
      <c r="BE158" s="198">
        <f>IF(N158="základná",J158,0)</f>
        <v>0</v>
      </c>
      <c r="BF158" s="198">
        <f>IF(N158="znížená",J158,0)</f>
        <v>0</v>
      </c>
      <c r="BG158" s="198">
        <f>IF(N158="zákl. prenesená",J158,0)</f>
        <v>0</v>
      </c>
      <c r="BH158" s="198">
        <f>IF(N158="zníž. prenesená",J158,0)</f>
        <v>0</v>
      </c>
      <c r="BI158" s="198">
        <f>IF(N158="nulová",J158,0)</f>
        <v>0</v>
      </c>
      <c r="BJ158" s="15" t="s">
        <v>87</v>
      </c>
      <c r="BK158" s="198">
        <f>ROUND(I158*H158,2)</f>
        <v>0</v>
      </c>
      <c r="BL158" s="15" t="s">
        <v>170</v>
      </c>
      <c r="BM158" s="197" t="s">
        <v>2457</v>
      </c>
    </row>
    <row r="159" s="2" customFormat="1" ht="24.15" customHeight="1">
      <c r="A159" s="34"/>
      <c r="B159" s="184"/>
      <c r="C159" s="185" t="s">
        <v>502</v>
      </c>
      <c r="D159" s="185" t="s">
        <v>166</v>
      </c>
      <c r="E159" s="186" t="s">
        <v>2458</v>
      </c>
      <c r="F159" s="187" t="s">
        <v>2459</v>
      </c>
      <c r="G159" s="188" t="s">
        <v>298</v>
      </c>
      <c r="H159" s="189">
        <v>14.5</v>
      </c>
      <c r="I159" s="190"/>
      <c r="J159" s="191">
        <f>ROUND(I159*H159,2)</f>
        <v>0</v>
      </c>
      <c r="K159" s="192"/>
      <c r="L159" s="35"/>
      <c r="M159" s="193" t="s">
        <v>1</v>
      </c>
      <c r="N159" s="194" t="s">
        <v>40</v>
      </c>
      <c r="O159" s="78"/>
      <c r="P159" s="195">
        <f>O159*H159</f>
        <v>0</v>
      </c>
      <c r="Q159" s="195">
        <v>0</v>
      </c>
      <c r="R159" s="195">
        <f>Q159*H159</f>
        <v>0</v>
      </c>
      <c r="S159" s="195">
        <v>0</v>
      </c>
      <c r="T159" s="196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7" t="s">
        <v>170</v>
      </c>
      <c r="AT159" s="197" t="s">
        <v>166</v>
      </c>
      <c r="AU159" s="197" t="s">
        <v>87</v>
      </c>
      <c r="AY159" s="15" t="s">
        <v>164</v>
      </c>
      <c r="BE159" s="198">
        <f>IF(N159="základná",J159,0)</f>
        <v>0</v>
      </c>
      <c r="BF159" s="198">
        <f>IF(N159="znížená",J159,0)</f>
        <v>0</v>
      </c>
      <c r="BG159" s="198">
        <f>IF(N159="zákl. prenesená",J159,0)</f>
        <v>0</v>
      </c>
      <c r="BH159" s="198">
        <f>IF(N159="zníž. prenesená",J159,0)</f>
        <v>0</v>
      </c>
      <c r="BI159" s="198">
        <f>IF(N159="nulová",J159,0)</f>
        <v>0</v>
      </c>
      <c r="BJ159" s="15" t="s">
        <v>87</v>
      </c>
      <c r="BK159" s="198">
        <f>ROUND(I159*H159,2)</f>
        <v>0</v>
      </c>
      <c r="BL159" s="15" t="s">
        <v>170</v>
      </c>
      <c r="BM159" s="197" t="s">
        <v>2460</v>
      </c>
    </row>
    <row r="160" s="12" customFormat="1" ht="22.8" customHeight="1">
      <c r="A160" s="12"/>
      <c r="B160" s="171"/>
      <c r="C160" s="12"/>
      <c r="D160" s="172" t="s">
        <v>73</v>
      </c>
      <c r="E160" s="182" t="s">
        <v>346</v>
      </c>
      <c r="F160" s="182" t="s">
        <v>347</v>
      </c>
      <c r="G160" s="12"/>
      <c r="H160" s="12"/>
      <c r="I160" s="174"/>
      <c r="J160" s="183">
        <f>BK160</f>
        <v>0</v>
      </c>
      <c r="K160" s="12"/>
      <c r="L160" s="171"/>
      <c r="M160" s="176"/>
      <c r="N160" s="177"/>
      <c r="O160" s="177"/>
      <c r="P160" s="178">
        <f>P161</f>
        <v>0</v>
      </c>
      <c r="Q160" s="177"/>
      <c r="R160" s="178">
        <f>R161</f>
        <v>0</v>
      </c>
      <c r="S160" s="177"/>
      <c r="T160" s="179">
        <f>T161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72" t="s">
        <v>81</v>
      </c>
      <c r="AT160" s="180" t="s">
        <v>73</v>
      </c>
      <c r="AU160" s="180" t="s">
        <v>81</v>
      </c>
      <c r="AY160" s="172" t="s">
        <v>164</v>
      </c>
      <c r="BK160" s="181">
        <f>BK161</f>
        <v>0</v>
      </c>
    </row>
    <row r="161" s="2" customFormat="1" ht="33" customHeight="1">
      <c r="A161" s="34"/>
      <c r="B161" s="184"/>
      <c r="C161" s="185" t="s">
        <v>322</v>
      </c>
      <c r="D161" s="185" t="s">
        <v>166</v>
      </c>
      <c r="E161" s="186" t="s">
        <v>2461</v>
      </c>
      <c r="F161" s="187" t="s">
        <v>2462</v>
      </c>
      <c r="G161" s="188" t="s">
        <v>202</v>
      </c>
      <c r="H161" s="189">
        <v>0.58899999999999997</v>
      </c>
      <c r="I161" s="190"/>
      <c r="J161" s="191">
        <f>ROUND(I161*H161,2)</f>
        <v>0</v>
      </c>
      <c r="K161" s="192"/>
      <c r="L161" s="35"/>
      <c r="M161" s="193" t="s">
        <v>1</v>
      </c>
      <c r="N161" s="194" t="s">
        <v>40</v>
      </c>
      <c r="O161" s="78"/>
      <c r="P161" s="195">
        <f>O161*H161</f>
        <v>0</v>
      </c>
      <c r="Q161" s="195">
        <v>0</v>
      </c>
      <c r="R161" s="195">
        <f>Q161*H161</f>
        <v>0</v>
      </c>
      <c r="S161" s="195">
        <v>0</v>
      </c>
      <c r="T161" s="196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7" t="s">
        <v>170</v>
      </c>
      <c r="AT161" s="197" t="s">
        <v>166</v>
      </c>
      <c r="AU161" s="197" t="s">
        <v>87</v>
      </c>
      <c r="AY161" s="15" t="s">
        <v>164</v>
      </c>
      <c r="BE161" s="198">
        <f>IF(N161="základná",J161,0)</f>
        <v>0</v>
      </c>
      <c r="BF161" s="198">
        <f>IF(N161="znížená",J161,0)</f>
        <v>0</v>
      </c>
      <c r="BG161" s="198">
        <f>IF(N161="zákl. prenesená",J161,0)</f>
        <v>0</v>
      </c>
      <c r="BH161" s="198">
        <f>IF(N161="zníž. prenesená",J161,0)</f>
        <v>0</v>
      </c>
      <c r="BI161" s="198">
        <f>IF(N161="nulová",J161,0)</f>
        <v>0</v>
      </c>
      <c r="BJ161" s="15" t="s">
        <v>87</v>
      </c>
      <c r="BK161" s="198">
        <f>ROUND(I161*H161,2)</f>
        <v>0</v>
      </c>
      <c r="BL161" s="15" t="s">
        <v>170</v>
      </c>
      <c r="BM161" s="197" t="s">
        <v>2463</v>
      </c>
    </row>
    <row r="162" s="12" customFormat="1" ht="25.92" customHeight="1">
      <c r="A162" s="12"/>
      <c r="B162" s="171"/>
      <c r="C162" s="12"/>
      <c r="D162" s="172" t="s">
        <v>73</v>
      </c>
      <c r="E162" s="173" t="s">
        <v>352</v>
      </c>
      <c r="F162" s="173" t="s">
        <v>353</v>
      </c>
      <c r="G162" s="12"/>
      <c r="H162" s="12"/>
      <c r="I162" s="174"/>
      <c r="J162" s="175">
        <f>BK162</f>
        <v>0</v>
      </c>
      <c r="K162" s="12"/>
      <c r="L162" s="171"/>
      <c r="M162" s="176"/>
      <c r="N162" s="177"/>
      <c r="O162" s="177"/>
      <c r="P162" s="178">
        <f>P163</f>
        <v>0</v>
      </c>
      <c r="Q162" s="177"/>
      <c r="R162" s="178">
        <f>R163</f>
        <v>0</v>
      </c>
      <c r="S162" s="177"/>
      <c r="T162" s="179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72" t="s">
        <v>87</v>
      </c>
      <c r="AT162" s="180" t="s">
        <v>73</v>
      </c>
      <c r="AU162" s="180" t="s">
        <v>74</v>
      </c>
      <c r="AY162" s="172" t="s">
        <v>164</v>
      </c>
      <c r="BK162" s="181">
        <f>BK163</f>
        <v>0</v>
      </c>
    </row>
    <row r="163" s="12" customFormat="1" ht="22.8" customHeight="1">
      <c r="A163" s="12"/>
      <c r="B163" s="171"/>
      <c r="C163" s="12"/>
      <c r="D163" s="172" t="s">
        <v>73</v>
      </c>
      <c r="E163" s="182" t="s">
        <v>1012</v>
      </c>
      <c r="F163" s="182" t="s">
        <v>1013</v>
      </c>
      <c r="G163" s="12"/>
      <c r="H163" s="12"/>
      <c r="I163" s="174"/>
      <c r="J163" s="183">
        <f>BK163</f>
        <v>0</v>
      </c>
      <c r="K163" s="12"/>
      <c r="L163" s="171"/>
      <c r="M163" s="176"/>
      <c r="N163" s="177"/>
      <c r="O163" s="177"/>
      <c r="P163" s="178">
        <f>SUM(P164:P166)</f>
        <v>0</v>
      </c>
      <c r="Q163" s="177"/>
      <c r="R163" s="178">
        <f>SUM(R164:R166)</f>
        <v>0</v>
      </c>
      <c r="S163" s="177"/>
      <c r="T163" s="179">
        <f>SUM(T164:T166)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72" t="s">
        <v>87</v>
      </c>
      <c r="AT163" s="180" t="s">
        <v>73</v>
      </c>
      <c r="AU163" s="180" t="s">
        <v>81</v>
      </c>
      <c r="AY163" s="172" t="s">
        <v>164</v>
      </c>
      <c r="BK163" s="181">
        <f>SUM(BK164:BK166)</f>
        <v>0</v>
      </c>
    </row>
    <row r="164" s="2" customFormat="1" ht="24.15" customHeight="1">
      <c r="A164" s="34"/>
      <c r="B164" s="184"/>
      <c r="C164" s="185" t="s">
        <v>470</v>
      </c>
      <c r="D164" s="185" t="s">
        <v>166</v>
      </c>
      <c r="E164" s="186" t="s">
        <v>2464</v>
      </c>
      <c r="F164" s="187" t="s">
        <v>2465</v>
      </c>
      <c r="G164" s="188" t="s">
        <v>307</v>
      </c>
      <c r="H164" s="189">
        <v>1</v>
      </c>
      <c r="I164" s="190"/>
      <c r="J164" s="191">
        <f>ROUND(I164*H164,2)</f>
        <v>0</v>
      </c>
      <c r="K164" s="192"/>
      <c r="L164" s="35"/>
      <c r="M164" s="193" t="s">
        <v>1</v>
      </c>
      <c r="N164" s="194" t="s">
        <v>40</v>
      </c>
      <c r="O164" s="78"/>
      <c r="P164" s="195">
        <f>O164*H164</f>
        <v>0</v>
      </c>
      <c r="Q164" s="195">
        <v>0</v>
      </c>
      <c r="R164" s="195">
        <f>Q164*H164</f>
        <v>0</v>
      </c>
      <c r="S164" s="195">
        <v>0</v>
      </c>
      <c r="T164" s="196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7" t="s">
        <v>359</v>
      </c>
      <c r="AT164" s="197" t="s">
        <v>166</v>
      </c>
      <c r="AU164" s="197" t="s">
        <v>87</v>
      </c>
      <c r="AY164" s="15" t="s">
        <v>164</v>
      </c>
      <c r="BE164" s="198">
        <f>IF(N164="základná",J164,0)</f>
        <v>0</v>
      </c>
      <c r="BF164" s="198">
        <f>IF(N164="znížená",J164,0)</f>
        <v>0</v>
      </c>
      <c r="BG164" s="198">
        <f>IF(N164="zákl. prenesená",J164,0)</f>
        <v>0</v>
      </c>
      <c r="BH164" s="198">
        <f>IF(N164="zníž. prenesená",J164,0)</f>
        <v>0</v>
      </c>
      <c r="BI164" s="198">
        <f>IF(N164="nulová",J164,0)</f>
        <v>0</v>
      </c>
      <c r="BJ164" s="15" t="s">
        <v>87</v>
      </c>
      <c r="BK164" s="198">
        <f>ROUND(I164*H164,2)</f>
        <v>0</v>
      </c>
      <c r="BL164" s="15" t="s">
        <v>359</v>
      </c>
      <c r="BM164" s="197" t="s">
        <v>2466</v>
      </c>
    </row>
    <row r="165" s="2" customFormat="1" ht="33" customHeight="1">
      <c r="A165" s="34"/>
      <c r="B165" s="184"/>
      <c r="C165" s="199" t="s">
        <v>478</v>
      </c>
      <c r="D165" s="199" t="s">
        <v>199</v>
      </c>
      <c r="E165" s="200" t="s">
        <v>2467</v>
      </c>
      <c r="F165" s="201" t="s">
        <v>2468</v>
      </c>
      <c r="G165" s="202" t="s">
        <v>307</v>
      </c>
      <c r="H165" s="203">
        <v>1</v>
      </c>
      <c r="I165" s="204"/>
      <c r="J165" s="205">
        <f>ROUND(I165*H165,2)</f>
        <v>0</v>
      </c>
      <c r="K165" s="206"/>
      <c r="L165" s="207"/>
      <c r="M165" s="208" t="s">
        <v>1</v>
      </c>
      <c r="N165" s="209" t="s">
        <v>40</v>
      </c>
      <c r="O165" s="78"/>
      <c r="P165" s="195">
        <f>O165*H165</f>
        <v>0</v>
      </c>
      <c r="Q165" s="195">
        <v>0</v>
      </c>
      <c r="R165" s="195">
        <f>Q165*H165</f>
        <v>0</v>
      </c>
      <c r="S165" s="195">
        <v>0</v>
      </c>
      <c r="T165" s="196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7" t="s">
        <v>291</v>
      </c>
      <c r="AT165" s="197" t="s">
        <v>199</v>
      </c>
      <c r="AU165" s="197" t="s">
        <v>87</v>
      </c>
      <c r="AY165" s="15" t="s">
        <v>164</v>
      </c>
      <c r="BE165" s="198">
        <f>IF(N165="základná",J165,0)</f>
        <v>0</v>
      </c>
      <c r="BF165" s="198">
        <f>IF(N165="znížená",J165,0)</f>
        <v>0</v>
      </c>
      <c r="BG165" s="198">
        <f>IF(N165="zákl. prenesená",J165,0)</f>
        <v>0</v>
      </c>
      <c r="BH165" s="198">
        <f>IF(N165="zníž. prenesená",J165,0)</f>
        <v>0</v>
      </c>
      <c r="BI165" s="198">
        <f>IF(N165="nulová",J165,0)</f>
        <v>0</v>
      </c>
      <c r="BJ165" s="15" t="s">
        <v>87</v>
      </c>
      <c r="BK165" s="198">
        <f>ROUND(I165*H165,2)</f>
        <v>0</v>
      </c>
      <c r="BL165" s="15" t="s">
        <v>359</v>
      </c>
      <c r="BM165" s="197" t="s">
        <v>2469</v>
      </c>
    </row>
    <row r="166" s="2" customFormat="1" ht="24.15" customHeight="1">
      <c r="A166" s="34"/>
      <c r="B166" s="184"/>
      <c r="C166" s="199" t="s">
        <v>474</v>
      </c>
      <c r="D166" s="199" t="s">
        <v>199</v>
      </c>
      <c r="E166" s="200" t="s">
        <v>2470</v>
      </c>
      <c r="F166" s="201" t="s">
        <v>2471</v>
      </c>
      <c r="G166" s="202" t="s">
        <v>307</v>
      </c>
      <c r="H166" s="203">
        <v>1</v>
      </c>
      <c r="I166" s="204"/>
      <c r="J166" s="205">
        <f>ROUND(I166*H166,2)</f>
        <v>0</v>
      </c>
      <c r="K166" s="206"/>
      <c r="L166" s="207"/>
      <c r="M166" s="208" t="s">
        <v>1</v>
      </c>
      <c r="N166" s="209" t="s">
        <v>40</v>
      </c>
      <c r="O166" s="78"/>
      <c r="P166" s="195">
        <f>O166*H166</f>
        <v>0</v>
      </c>
      <c r="Q166" s="195">
        <v>0</v>
      </c>
      <c r="R166" s="195">
        <f>Q166*H166</f>
        <v>0</v>
      </c>
      <c r="S166" s="195">
        <v>0</v>
      </c>
      <c r="T166" s="196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7" t="s">
        <v>291</v>
      </c>
      <c r="AT166" s="197" t="s">
        <v>199</v>
      </c>
      <c r="AU166" s="197" t="s">
        <v>87</v>
      </c>
      <c r="AY166" s="15" t="s">
        <v>164</v>
      </c>
      <c r="BE166" s="198">
        <f>IF(N166="základná",J166,0)</f>
        <v>0</v>
      </c>
      <c r="BF166" s="198">
        <f>IF(N166="znížená",J166,0)</f>
        <v>0</v>
      </c>
      <c r="BG166" s="198">
        <f>IF(N166="zákl. prenesená",J166,0)</f>
        <v>0</v>
      </c>
      <c r="BH166" s="198">
        <f>IF(N166="zníž. prenesená",J166,0)</f>
        <v>0</v>
      </c>
      <c r="BI166" s="198">
        <f>IF(N166="nulová",J166,0)</f>
        <v>0</v>
      </c>
      <c r="BJ166" s="15" t="s">
        <v>87</v>
      </c>
      <c r="BK166" s="198">
        <f>ROUND(I166*H166,2)</f>
        <v>0</v>
      </c>
      <c r="BL166" s="15" t="s">
        <v>359</v>
      </c>
      <c r="BM166" s="197" t="s">
        <v>2472</v>
      </c>
    </row>
    <row r="167" s="12" customFormat="1" ht="25.92" customHeight="1">
      <c r="A167" s="12"/>
      <c r="B167" s="171"/>
      <c r="C167" s="12"/>
      <c r="D167" s="172" t="s">
        <v>73</v>
      </c>
      <c r="E167" s="173" t="s">
        <v>1301</v>
      </c>
      <c r="F167" s="173" t="s">
        <v>1302</v>
      </c>
      <c r="G167" s="12"/>
      <c r="H167" s="12"/>
      <c r="I167" s="174"/>
      <c r="J167" s="175">
        <f>BK167</f>
        <v>0</v>
      </c>
      <c r="K167" s="12"/>
      <c r="L167" s="171"/>
      <c r="M167" s="176"/>
      <c r="N167" s="177"/>
      <c r="O167" s="177"/>
      <c r="P167" s="178">
        <f>SUM(P168:P169)</f>
        <v>0</v>
      </c>
      <c r="Q167" s="177"/>
      <c r="R167" s="178">
        <f>SUM(R168:R169)</f>
        <v>0</v>
      </c>
      <c r="S167" s="177"/>
      <c r="T167" s="179">
        <f>SUM(T168:T169)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72" t="s">
        <v>170</v>
      </c>
      <c r="AT167" s="180" t="s">
        <v>73</v>
      </c>
      <c r="AU167" s="180" t="s">
        <v>74</v>
      </c>
      <c r="AY167" s="172" t="s">
        <v>164</v>
      </c>
      <c r="BK167" s="181">
        <f>SUM(BK168:BK169)</f>
        <v>0</v>
      </c>
    </row>
    <row r="168" s="2" customFormat="1" ht="33" customHeight="1">
      <c r="A168" s="34"/>
      <c r="B168" s="184"/>
      <c r="C168" s="185" t="s">
        <v>556</v>
      </c>
      <c r="D168" s="185" t="s">
        <v>166</v>
      </c>
      <c r="E168" s="186" t="s">
        <v>1984</v>
      </c>
      <c r="F168" s="187" t="s">
        <v>1985</v>
      </c>
      <c r="G168" s="188" t="s">
        <v>1305</v>
      </c>
      <c r="H168" s="189">
        <v>10</v>
      </c>
      <c r="I168" s="190"/>
      <c r="J168" s="191">
        <f>ROUND(I168*H168,2)</f>
        <v>0</v>
      </c>
      <c r="K168" s="192"/>
      <c r="L168" s="35"/>
      <c r="M168" s="193" t="s">
        <v>1</v>
      </c>
      <c r="N168" s="194" t="s">
        <v>40</v>
      </c>
      <c r="O168" s="78"/>
      <c r="P168" s="195">
        <f>O168*H168</f>
        <v>0</v>
      </c>
      <c r="Q168" s="195">
        <v>0</v>
      </c>
      <c r="R168" s="195">
        <f>Q168*H168</f>
        <v>0</v>
      </c>
      <c r="S168" s="195">
        <v>0</v>
      </c>
      <c r="T168" s="196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7" t="s">
        <v>1306</v>
      </c>
      <c r="AT168" s="197" t="s">
        <v>166</v>
      </c>
      <c r="AU168" s="197" t="s">
        <v>81</v>
      </c>
      <c r="AY168" s="15" t="s">
        <v>164</v>
      </c>
      <c r="BE168" s="198">
        <f>IF(N168="základná",J168,0)</f>
        <v>0</v>
      </c>
      <c r="BF168" s="198">
        <f>IF(N168="znížená",J168,0)</f>
        <v>0</v>
      </c>
      <c r="BG168" s="198">
        <f>IF(N168="zákl. prenesená",J168,0)</f>
        <v>0</v>
      </c>
      <c r="BH168" s="198">
        <f>IF(N168="zníž. prenesená",J168,0)</f>
        <v>0</v>
      </c>
      <c r="BI168" s="198">
        <f>IF(N168="nulová",J168,0)</f>
        <v>0</v>
      </c>
      <c r="BJ168" s="15" t="s">
        <v>87</v>
      </c>
      <c r="BK168" s="198">
        <f>ROUND(I168*H168,2)</f>
        <v>0</v>
      </c>
      <c r="BL168" s="15" t="s">
        <v>1306</v>
      </c>
      <c r="BM168" s="197" t="s">
        <v>2473</v>
      </c>
    </row>
    <row r="169" s="2" customFormat="1" ht="33" customHeight="1">
      <c r="A169" s="34"/>
      <c r="B169" s="184"/>
      <c r="C169" s="185" t="s">
        <v>560</v>
      </c>
      <c r="D169" s="185" t="s">
        <v>166</v>
      </c>
      <c r="E169" s="186" t="s">
        <v>2474</v>
      </c>
      <c r="F169" s="187" t="s">
        <v>2475</v>
      </c>
      <c r="G169" s="188" t="s">
        <v>1305</v>
      </c>
      <c r="H169" s="189">
        <v>4</v>
      </c>
      <c r="I169" s="190"/>
      <c r="J169" s="191">
        <f>ROUND(I169*H169,2)</f>
        <v>0</v>
      </c>
      <c r="K169" s="192"/>
      <c r="L169" s="35"/>
      <c r="M169" s="193" t="s">
        <v>1</v>
      </c>
      <c r="N169" s="194" t="s">
        <v>40</v>
      </c>
      <c r="O169" s="78"/>
      <c r="P169" s="195">
        <f>O169*H169</f>
        <v>0</v>
      </c>
      <c r="Q169" s="195">
        <v>0</v>
      </c>
      <c r="R169" s="195">
        <f>Q169*H169</f>
        <v>0</v>
      </c>
      <c r="S169" s="195">
        <v>0</v>
      </c>
      <c r="T169" s="196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7" t="s">
        <v>1306</v>
      </c>
      <c r="AT169" s="197" t="s">
        <v>166</v>
      </c>
      <c r="AU169" s="197" t="s">
        <v>81</v>
      </c>
      <c r="AY169" s="15" t="s">
        <v>164</v>
      </c>
      <c r="BE169" s="198">
        <f>IF(N169="základná",J169,0)</f>
        <v>0</v>
      </c>
      <c r="BF169" s="198">
        <f>IF(N169="znížená",J169,0)</f>
        <v>0</v>
      </c>
      <c r="BG169" s="198">
        <f>IF(N169="zákl. prenesená",J169,0)</f>
        <v>0</v>
      </c>
      <c r="BH169" s="198">
        <f>IF(N169="zníž. prenesená",J169,0)</f>
        <v>0</v>
      </c>
      <c r="BI169" s="198">
        <f>IF(N169="nulová",J169,0)</f>
        <v>0</v>
      </c>
      <c r="BJ169" s="15" t="s">
        <v>87</v>
      </c>
      <c r="BK169" s="198">
        <f>ROUND(I169*H169,2)</f>
        <v>0</v>
      </c>
      <c r="BL169" s="15" t="s">
        <v>1306</v>
      </c>
      <c r="BM169" s="197" t="s">
        <v>2476</v>
      </c>
    </row>
    <row r="170" s="12" customFormat="1" ht="25.92" customHeight="1">
      <c r="A170" s="12"/>
      <c r="B170" s="171"/>
      <c r="C170" s="12"/>
      <c r="D170" s="172" t="s">
        <v>73</v>
      </c>
      <c r="E170" s="173" t="s">
        <v>199</v>
      </c>
      <c r="F170" s="173" t="s">
        <v>752</v>
      </c>
      <c r="G170" s="12"/>
      <c r="H170" s="12"/>
      <c r="I170" s="174"/>
      <c r="J170" s="175">
        <f>BK170</f>
        <v>0</v>
      </c>
      <c r="K170" s="12"/>
      <c r="L170" s="171"/>
      <c r="M170" s="176"/>
      <c r="N170" s="177"/>
      <c r="O170" s="177"/>
      <c r="P170" s="178">
        <f>P171</f>
        <v>0</v>
      </c>
      <c r="Q170" s="177"/>
      <c r="R170" s="178">
        <f>R171</f>
        <v>0</v>
      </c>
      <c r="S170" s="177"/>
      <c r="T170" s="179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72" t="s">
        <v>175</v>
      </c>
      <c r="AT170" s="180" t="s">
        <v>73</v>
      </c>
      <c r="AU170" s="180" t="s">
        <v>74</v>
      </c>
      <c r="AY170" s="172" t="s">
        <v>164</v>
      </c>
      <c r="BK170" s="181">
        <f>BK171</f>
        <v>0</v>
      </c>
    </row>
    <row r="171" s="12" customFormat="1" ht="22.8" customHeight="1">
      <c r="A171" s="12"/>
      <c r="B171" s="171"/>
      <c r="C171" s="12"/>
      <c r="D171" s="172" t="s">
        <v>73</v>
      </c>
      <c r="E171" s="182" t="s">
        <v>1286</v>
      </c>
      <c r="F171" s="182" t="s">
        <v>1287</v>
      </c>
      <c r="G171" s="12"/>
      <c r="H171" s="12"/>
      <c r="I171" s="174"/>
      <c r="J171" s="183">
        <f>BK171</f>
        <v>0</v>
      </c>
      <c r="K171" s="12"/>
      <c r="L171" s="171"/>
      <c r="M171" s="176"/>
      <c r="N171" s="177"/>
      <c r="O171" s="177"/>
      <c r="P171" s="178">
        <f>SUM(P172:P173)</f>
        <v>0</v>
      </c>
      <c r="Q171" s="177"/>
      <c r="R171" s="178">
        <f>SUM(R172:R173)</f>
        <v>0</v>
      </c>
      <c r="S171" s="177"/>
      <c r="T171" s="179">
        <f>SUM(T172:T173)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72" t="s">
        <v>175</v>
      </c>
      <c r="AT171" s="180" t="s">
        <v>73</v>
      </c>
      <c r="AU171" s="180" t="s">
        <v>81</v>
      </c>
      <c r="AY171" s="172" t="s">
        <v>164</v>
      </c>
      <c r="BK171" s="181">
        <f>SUM(BK172:BK173)</f>
        <v>0</v>
      </c>
    </row>
    <row r="172" s="2" customFormat="1" ht="16.5" customHeight="1">
      <c r="A172" s="34"/>
      <c r="B172" s="184"/>
      <c r="C172" s="185" t="s">
        <v>436</v>
      </c>
      <c r="D172" s="185" t="s">
        <v>166</v>
      </c>
      <c r="E172" s="186" t="s">
        <v>2477</v>
      </c>
      <c r="F172" s="187" t="s">
        <v>2478</v>
      </c>
      <c r="G172" s="188" t="s">
        <v>1409</v>
      </c>
      <c r="H172" s="189">
        <v>1</v>
      </c>
      <c r="I172" s="190"/>
      <c r="J172" s="191">
        <f>ROUND(I172*H172,2)</f>
        <v>0</v>
      </c>
      <c r="K172" s="192"/>
      <c r="L172" s="35"/>
      <c r="M172" s="193" t="s">
        <v>1</v>
      </c>
      <c r="N172" s="194" t="s">
        <v>40</v>
      </c>
      <c r="O172" s="78"/>
      <c r="P172" s="195">
        <f>O172*H172</f>
        <v>0</v>
      </c>
      <c r="Q172" s="195">
        <v>0</v>
      </c>
      <c r="R172" s="195">
        <f>Q172*H172</f>
        <v>0</v>
      </c>
      <c r="S172" s="195">
        <v>0</v>
      </c>
      <c r="T172" s="196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7" t="s">
        <v>425</v>
      </c>
      <c r="AT172" s="197" t="s">
        <v>166</v>
      </c>
      <c r="AU172" s="197" t="s">
        <v>87</v>
      </c>
      <c r="AY172" s="15" t="s">
        <v>164</v>
      </c>
      <c r="BE172" s="198">
        <f>IF(N172="základná",J172,0)</f>
        <v>0</v>
      </c>
      <c r="BF172" s="198">
        <f>IF(N172="znížená",J172,0)</f>
        <v>0</v>
      </c>
      <c r="BG172" s="198">
        <f>IF(N172="zákl. prenesená",J172,0)</f>
        <v>0</v>
      </c>
      <c r="BH172" s="198">
        <f>IF(N172="zníž. prenesená",J172,0)</f>
        <v>0</v>
      </c>
      <c r="BI172" s="198">
        <f>IF(N172="nulová",J172,0)</f>
        <v>0</v>
      </c>
      <c r="BJ172" s="15" t="s">
        <v>87</v>
      </c>
      <c r="BK172" s="198">
        <f>ROUND(I172*H172,2)</f>
        <v>0</v>
      </c>
      <c r="BL172" s="15" t="s">
        <v>425</v>
      </c>
      <c r="BM172" s="197" t="s">
        <v>2479</v>
      </c>
    </row>
    <row r="173" s="2" customFormat="1" ht="24.15" customHeight="1">
      <c r="A173" s="34"/>
      <c r="B173" s="184"/>
      <c r="C173" s="185" t="s">
        <v>440</v>
      </c>
      <c r="D173" s="185" t="s">
        <v>166</v>
      </c>
      <c r="E173" s="186" t="s">
        <v>2480</v>
      </c>
      <c r="F173" s="187" t="s">
        <v>2481</v>
      </c>
      <c r="G173" s="188" t="s">
        <v>298</v>
      </c>
      <c r="H173" s="189">
        <v>14.5</v>
      </c>
      <c r="I173" s="190"/>
      <c r="J173" s="191">
        <f>ROUND(I173*H173,2)</f>
        <v>0</v>
      </c>
      <c r="K173" s="192"/>
      <c r="L173" s="35"/>
      <c r="M173" s="211" t="s">
        <v>1</v>
      </c>
      <c r="N173" s="212" t="s">
        <v>40</v>
      </c>
      <c r="O173" s="213"/>
      <c r="P173" s="214">
        <f>O173*H173</f>
        <v>0</v>
      </c>
      <c r="Q173" s="214">
        <v>0</v>
      </c>
      <c r="R173" s="214">
        <f>Q173*H173</f>
        <v>0</v>
      </c>
      <c r="S173" s="214">
        <v>0</v>
      </c>
      <c r="T173" s="215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7" t="s">
        <v>425</v>
      </c>
      <c r="AT173" s="197" t="s">
        <v>166</v>
      </c>
      <c r="AU173" s="197" t="s">
        <v>87</v>
      </c>
      <c r="AY173" s="15" t="s">
        <v>164</v>
      </c>
      <c r="BE173" s="198">
        <f>IF(N173="základná",J173,0)</f>
        <v>0</v>
      </c>
      <c r="BF173" s="198">
        <f>IF(N173="znížená",J173,0)</f>
        <v>0</v>
      </c>
      <c r="BG173" s="198">
        <f>IF(N173="zákl. prenesená",J173,0)</f>
        <v>0</v>
      </c>
      <c r="BH173" s="198">
        <f>IF(N173="zníž. prenesená",J173,0)</f>
        <v>0</v>
      </c>
      <c r="BI173" s="198">
        <f>IF(N173="nulová",J173,0)</f>
        <v>0</v>
      </c>
      <c r="BJ173" s="15" t="s">
        <v>87</v>
      </c>
      <c r="BK173" s="198">
        <f>ROUND(I173*H173,2)</f>
        <v>0</v>
      </c>
      <c r="BL173" s="15" t="s">
        <v>425</v>
      </c>
      <c r="BM173" s="197" t="s">
        <v>2482</v>
      </c>
    </row>
    <row r="174" s="2" customFormat="1" ht="6.96" customHeight="1">
      <c r="A174" s="34"/>
      <c r="B174" s="61"/>
      <c r="C174" s="62"/>
      <c r="D174" s="62"/>
      <c r="E174" s="62"/>
      <c r="F174" s="62"/>
      <c r="G174" s="62"/>
      <c r="H174" s="62"/>
      <c r="I174" s="62"/>
      <c r="J174" s="62"/>
      <c r="K174" s="62"/>
      <c r="L174" s="35"/>
      <c r="M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</row>
  </sheetData>
  <autoFilter ref="C125:K173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115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74</v>
      </c>
    </row>
    <row r="4" s="1" customFormat="1" ht="24.96" customHeight="1">
      <c r="B4" s="18"/>
      <c r="D4" s="19" t="s">
        <v>119</v>
      </c>
      <c r="L4" s="18"/>
      <c r="M4" s="129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16.5" customHeight="1">
      <c r="B7" s="18"/>
      <c r="E7" s="130" t="str">
        <f>'Rekapitulácia stavby'!K6</f>
        <v>Komunitné centrum Svidník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120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2483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12. 1. 2023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25</v>
      </c>
      <c r="F15" s="34"/>
      <c r="G15" s="34"/>
      <c r="H15" s="34"/>
      <c r="I15" s="28" t="s">
        <v>26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24</v>
      </c>
      <c r="J20" s="23" t="s">
        <v>1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30</v>
      </c>
      <c r="F21" s="34"/>
      <c r="G21" s="34"/>
      <c r="H21" s="34"/>
      <c r="I21" s="28" t="s">
        <v>26</v>
      </c>
      <c r="J21" s="23" t="s">
        <v>1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24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">
        <v>20</v>
      </c>
      <c r="F24" s="34"/>
      <c r="G24" s="34"/>
      <c r="H24" s="34"/>
      <c r="I24" s="28" t="s">
        <v>26</v>
      </c>
      <c r="J24" s="23" t="s">
        <v>1</v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33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31"/>
      <c r="B27" s="132"/>
      <c r="C27" s="131"/>
      <c r="D27" s="131"/>
      <c r="E27" s="32" t="s">
        <v>1</v>
      </c>
      <c r="F27" s="32"/>
      <c r="G27" s="32"/>
      <c r="H27" s="32"/>
      <c r="I27" s="131"/>
      <c r="J27" s="131"/>
      <c r="K27" s="131"/>
      <c r="L27" s="133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34" t="s">
        <v>34</v>
      </c>
      <c r="E30" s="34"/>
      <c r="F30" s="34"/>
      <c r="G30" s="34"/>
      <c r="H30" s="34"/>
      <c r="I30" s="34"/>
      <c r="J30" s="97">
        <f>ROUND(J124,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36</v>
      </c>
      <c r="G32" s="34"/>
      <c r="H32" s="34"/>
      <c r="I32" s="39" t="s">
        <v>35</v>
      </c>
      <c r="J32" s="39" t="s">
        <v>37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35" t="s">
        <v>38</v>
      </c>
      <c r="E33" s="41" t="s">
        <v>39</v>
      </c>
      <c r="F33" s="136">
        <f>ROUND((SUM(BE124:BE159)),  2)</f>
        <v>0</v>
      </c>
      <c r="G33" s="137"/>
      <c r="H33" s="137"/>
      <c r="I33" s="138">
        <v>0.20000000000000001</v>
      </c>
      <c r="J33" s="136">
        <f>ROUND(((SUM(BE124:BE159))*I33), 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41" t="s">
        <v>40</v>
      </c>
      <c r="F34" s="136">
        <f>ROUND((SUM(BF124:BF159)),  2)</f>
        <v>0</v>
      </c>
      <c r="G34" s="137"/>
      <c r="H34" s="137"/>
      <c r="I34" s="138">
        <v>0.20000000000000001</v>
      </c>
      <c r="J34" s="136">
        <f>ROUND(((SUM(BF124:BF159))*I34), 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41</v>
      </c>
      <c r="F35" s="139">
        <f>ROUND((SUM(BG124:BG159)),  2)</f>
        <v>0</v>
      </c>
      <c r="G35" s="34"/>
      <c r="H35" s="34"/>
      <c r="I35" s="140">
        <v>0.20000000000000001</v>
      </c>
      <c r="J35" s="139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42</v>
      </c>
      <c r="F36" s="139">
        <f>ROUND((SUM(BH124:BH159)),  2)</f>
        <v>0</v>
      </c>
      <c r="G36" s="34"/>
      <c r="H36" s="34"/>
      <c r="I36" s="140">
        <v>0.20000000000000001</v>
      </c>
      <c r="J36" s="139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43</v>
      </c>
      <c r="F37" s="136">
        <f>ROUND((SUM(BI124:BI159)),  2)</f>
        <v>0</v>
      </c>
      <c r="G37" s="137"/>
      <c r="H37" s="137"/>
      <c r="I37" s="138">
        <v>0</v>
      </c>
      <c r="J37" s="136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41"/>
      <c r="D39" s="142" t="s">
        <v>44</v>
      </c>
      <c r="E39" s="82"/>
      <c r="F39" s="82"/>
      <c r="G39" s="143" t="s">
        <v>45</v>
      </c>
      <c r="H39" s="144" t="s">
        <v>46</v>
      </c>
      <c r="I39" s="82"/>
      <c r="J39" s="145">
        <f>SUM(J30:J37)</f>
        <v>0</v>
      </c>
      <c r="K39" s="146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47</v>
      </c>
      <c r="E50" s="58"/>
      <c r="F50" s="58"/>
      <c r="G50" s="57" t="s">
        <v>48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49</v>
      </c>
      <c r="E61" s="37"/>
      <c r="F61" s="147" t="s">
        <v>50</v>
      </c>
      <c r="G61" s="59" t="s">
        <v>49</v>
      </c>
      <c r="H61" s="37"/>
      <c r="I61" s="37"/>
      <c r="J61" s="148" t="s">
        <v>50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51</v>
      </c>
      <c r="E65" s="60"/>
      <c r="F65" s="60"/>
      <c r="G65" s="57" t="s">
        <v>52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49</v>
      </c>
      <c r="E76" s="37"/>
      <c r="F76" s="147" t="s">
        <v>50</v>
      </c>
      <c r="G76" s="59" t="s">
        <v>49</v>
      </c>
      <c r="H76" s="37"/>
      <c r="I76" s="37"/>
      <c r="J76" s="148" t="s">
        <v>50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124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30" t="str">
        <f>E7</f>
        <v>Komunitné centrum Svidník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120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>SO 04 - Kanalizačná prípojka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19</v>
      </c>
      <c r="D89" s="34"/>
      <c r="E89" s="34"/>
      <c r="F89" s="23" t="str">
        <f>F12</f>
        <v xml:space="preserve"> </v>
      </c>
      <c r="G89" s="34"/>
      <c r="H89" s="34"/>
      <c r="I89" s="28" t="s">
        <v>21</v>
      </c>
      <c r="J89" s="70" t="str">
        <f>IF(J12="","",J12)</f>
        <v>12. 1. 2023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23</v>
      </c>
      <c r="D91" s="34"/>
      <c r="E91" s="34"/>
      <c r="F91" s="23" t="str">
        <f>E15</f>
        <v>Mesto Svidník</v>
      </c>
      <c r="G91" s="34"/>
      <c r="H91" s="34"/>
      <c r="I91" s="28" t="s">
        <v>29</v>
      </c>
      <c r="J91" s="32" t="str">
        <f>E21</f>
        <v>Ing. Jozef Špirko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 xml:space="preserve"> 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9" t="s">
        <v>125</v>
      </c>
      <c r="D94" s="141"/>
      <c r="E94" s="141"/>
      <c r="F94" s="141"/>
      <c r="G94" s="141"/>
      <c r="H94" s="141"/>
      <c r="I94" s="141"/>
      <c r="J94" s="150" t="s">
        <v>126</v>
      </c>
      <c r="K94" s="141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51" t="s">
        <v>127</v>
      </c>
      <c r="D96" s="34"/>
      <c r="E96" s="34"/>
      <c r="F96" s="34"/>
      <c r="G96" s="34"/>
      <c r="H96" s="34"/>
      <c r="I96" s="34"/>
      <c r="J96" s="97">
        <f>J124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128</v>
      </c>
    </row>
    <row r="97" s="9" customFormat="1" ht="24.96" customHeight="1">
      <c r="A97" s="9"/>
      <c r="B97" s="152"/>
      <c r="C97" s="9"/>
      <c r="D97" s="153" t="s">
        <v>129</v>
      </c>
      <c r="E97" s="154"/>
      <c r="F97" s="154"/>
      <c r="G97" s="154"/>
      <c r="H97" s="154"/>
      <c r="I97" s="154"/>
      <c r="J97" s="155">
        <f>J125</f>
        <v>0</v>
      </c>
      <c r="K97" s="9"/>
      <c r="L97" s="15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6"/>
      <c r="C98" s="10"/>
      <c r="D98" s="157" t="s">
        <v>130</v>
      </c>
      <c r="E98" s="158"/>
      <c r="F98" s="158"/>
      <c r="G98" s="158"/>
      <c r="H98" s="158"/>
      <c r="I98" s="158"/>
      <c r="J98" s="159">
        <f>J126</f>
        <v>0</v>
      </c>
      <c r="K98" s="10"/>
      <c r="L98" s="15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6"/>
      <c r="C99" s="10"/>
      <c r="D99" s="157" t="s">
        <v>2386</v>
      </c>
      <c r="E99" s="158"/>
      <c r="F99" s="158"/>
      <c r="G99" s="158"/>
      <c r="H99" s="158"/>
      <c r="I99" s="158"/>
      <c r="J99" s="159">
        <f>J136</f>
        <v>0</v>
      </c>
      <c r="K99" s="10"/>
      <c r="L99" s="15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6"/>
      <c r="C100" s="10"/>
      <c r="D100" s="157" t="s">
        <v>1314</v>
      </c>
      <c r="E100" s="158"/>
      <c r="F100" s="158"/>
      <c r="G100" s="158"/>
      <c r="H100" s="158"/>
      <c r="I100" s="158"/>
      <c r="J100" s="159">
        <f>J138</f>
        <v>0</v>
      </c>
      <c r="K100" s="10"/>
      <c r="L100" s="15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6"/>
      <c r="C101" s="10"/>
      <c r="D101" s="157" t="s">
        <v>135</v>
      </c>
      <c r="E101" s="158"/>
      <c r="F101" s="158"/>
      <c r="G101" s="158"/>
      <c r="H101" s="158"/>
      <c r="I101" s="158"/>
      <c r="J101" s="159">
        <f>J153</f>
        <v>0</v>
      </c>
      <c r="K101" s="10"/>
      <c r="L101" s="15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52"/>
      <c r="C102" s="9"/>
      <c r="D102" s="153" t="s">
        <v>136</v>
      </c>
      <c r="E102" s="154"/>
      <c r="F102" s="154"/>
      <c r="G102" s="154"/>
      <c r="H102" s="154"/>
      <c r="I102" s="154"/>
      <c r="J102" s="155">
        <f>J155</f>
        <v>0</v>
      </c>
      <c r="K102" s="9"/>
      <c r="L102" s="15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56"/>
      <c r="C103" s="10"/>
      <c r="D103" s="157" t="s">
        <v>2484</v>
      </c>
      <c r="E103" s="158"/>
      <c r="F103" s="158"/>
      <c r="G103" s="158"/>
      <c r="H103" s="158"/>
      <c r="I103" s="158"/>
      <c r="J103" s="159">
        <f>J156</f>
        <v>0</v>
      </c>
      <c r="K103" s="10"/>
      <c r="L103" s="15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52"/>
      <c r="C104" s="9"/>
      <c r="D104" s="153" t="s">
        <v>2485</v>
      </c>
      <c r="E104" s="154"/>
      <c r="F104" s="154"/>
      <c r="G104" s="154"/>
      <c r="H104" s="154"/>
      <c r="I104" s="154"/>
      <c r="J104" s="155">
        <f>J158</f>
        <v>0</v>
      </c>
      <c r="K104" s="9"/>
      <c r="L104" s="152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4"/>
      <c r="B105" s="35"/>
      <c r="C105" s="34"/>
      <c r="D105" s="34"/>
      <c r="E105" s="34"/>
      <c r="F105" s="34"/>
      <c r="G105" s="34"/>
      <c r="H105" s="34"/>
      <c r="I105" s="34"/>
      <c r="J105" s="34"/>
      <c r="K105" s="34"/>
      <c r="L105" s="56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6.96" customHeight="1">
      <c r="A106" s="34"/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56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10" s="2" customFormat="1" ht="6.96" customHeight="1">
      <c r="A110" s="34"/>
      <c r="B110" s="63"/>
      <c r="C110" s="64"/>
      <c r="D110" s="64"/>
      <c r="E110" s="64"/>
      <c r="F110" s="64"/>
      <c r="G110" s="64"/>
      <c r="H110" s="64"/>
      <c r="I110" s="64"/>
      <c r="J110" s="64"/>
      <c r="K110" s="6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24.96" customHeight="1">
      <c r="A111" s="34"/>
      <c r="B111" s="35"/>
      <c r="C111" s="19" t="s">
        <v>150</v>
      </c>
      <c r="D111" s="34"/>
      <c r="E111" s="34"/>
      <c r="F111" s="34"/>
      <c r="G111" s="34"/>
      <c r="H111" s="34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6.96" customHeight="1">
      <c r="A112" s="34"/>
      <c r="B112" s="35"/>
      <c r="C112" s="34"/>
      <c r="D112" s="34"/>
      <c r="E112" s="34"/>
      <c r="F112" s="34"/>
      <c r="G112" s="34"/>
      <c r="H112" s="34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2" customHeight="1">
      <c r="A113" s="34"/>
      <c r="B113" s="35"/>
      <c r="C113" s="28" t="s">
        <v>15</v>
      </c>
      <c r="D113" s="34"/>
      <c r="E113" s="34"/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6.5" customHeight="1">
      <c r="A114" s="34"/>
      <c r="B114" s="35"/>
      <c r="C114" s="34"/>
      <c r="D114" s="34"/>
      <c r="E114" s="130" t="str">
        <f>E7</f>
        <v>Komunitné centrum Svidník</v>
      </c>
      <c r="F114" s="28"/>
      <c r="G114" s="28"/>
      <c r="H114" s="28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120</v>
      </c>
      <c r="D115" s="34"/>
      <c r="E115" s="34"/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6.5" customHeight="1">
      <c r="A116" s="34"/>
      <c r="B116" s="35"/>
      <c r="C116" s="34"/>
      <c r="D116" s="34"/>
      <c r="E116" s="68" t="str">
        <f>E9</f>
        <v>SO 04 - Kanalizačná prípojka</v>
      </c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6.96" customHeight="1">
      <c r="A117" s="34"/>
      <c r="B117" s="35"/>
      <c r="C117" s="34"/>
      <c r="D117" s="34"/>
      <c r="E117" s="34"/>
      <c r="F117" s="34"/>
      <c r="G117" s="34"/>
      <c r="H117" s="34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2" customHeight="1">
      <c r="A118" s="34"/>
      <c r="B118" s="35"/>
      <c r="C118" s="28" t="s">
        <v>19</v>
      </c>
      <c r="D118" s="34"/>
      <c r="E118" s="34"/>
      <c r="F118" s="23" t="str">
        <f>F12</f>
        <v xml:space="preserve"> </v>
      </c>
      <c r="G118" s="34"/>
      <c r="H118" s="34"/>
      <c r="I118" s="28" t="s">
        <v>21</v>
      </c>
      <c r="J118" s="70" t="str">
        <f>IF(J12="","",J12)</f>
        <v>12. 1. 2023</v>
      </c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6.96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5.15" customHeight="1">
      <c r="A120" s="34"/>
      <c r="B120" s="35"/>
      <c r="C120" s="28" t="s">
        <v>23</v>
      </c>
      <c r="D120" s="34"/>
      <c r="E120" s="34"/>
      <c r="F120" s="23" t="str">
        <f>E15</f>
        <v>Mesto Svidník</v>
      </c>
      <c r="G120" s="34"/>
      <c r="H120" s="34"/>
      <c r="I120" s="28" t="s">
        <v>29</v>
      </c>
      <c r="J120" s="32" t="str">
        <f>E21</f>
        <v>Ing. Jozef Špirko</v>
      </c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5.15" customHeight="1">
      <c r="A121" s="34"/>
      <c r="B121" s="35"/>
      <c r="C121" s="28" t="s">
        <v>27</v>
      </c>
      <c r="D121" s="34"/>
      <c r="E121" s="34"/>
      <c r="F121" s="23" t="str">
        <f>IF(E18="","",E18)</f>
        <v>Vyplň údaj</v>
      </c>
      <c r="G121" s="34"/>
      <c r="H121" s="34"/>
      <c r="I121" s="28" t="s">
        <v>32</v>
      </c>
      <c r="J121" s="32" t="str">
        <f>E24</f>
        <v xml:space="preserve"> </v>
      </c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0.32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11" customFormat="1" ht="29.28" customHeight="1">
      <c r="A123" s="160"/>
      <c r="B123" s="161"/>
      <c r="C123" s="162" t="s">
        <v>151</v>
      </c>
      <c r="D123" s="163" t="s">
        <v>59</v>
      </c>
      <c r="E123" s="163" t="s">
        <v>55</v>
      </c>
      <c r="F123" s="163" t="s">
        <v>56</v>
      </c>
      <c r="G123" s="163" t="s">
        <v>152</v>
      </c>
      <c r="H123" s="163" t="s">
        <v>153</v>
      </c>
      <c r="I123" s="163" t="s">
        <v>154</v>
      </c>
      <c r="J123" s="164" t="s">
        <v>126</v>
      </c>
      <c r="K123" s="165" t="s">
        <v>155</v>
      </c>
      <c r="L123" s="166"/>
      <c r="M123" s="87" t="s">
        <v>1</v>
      </c>
      <c r="N123" s="88" t="s">
        <v>38</v>
      </c>
      <c r="O123" s="88" t="s">
        <v>156</v>
      </c>
      <c r="P123" s="88" t="s">
        <v>157</v>
      </c>
      <c r="Q123" s="88" t="s">
        <v>158</v>
      </c>
      <c r="R123" s="88" t="s">
        <v>159</v>
      </c>
      <c r="S123" s="88" t="s">
        <v>160</v>
      </c>
      <c r="T123" s="89" t="s">
        <v>161</v>
      </c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</row>
    <row r="124" s="2" customFormat="1" ht="22.8" customHeight="1">
      <c r="A124" s="34"/>
      <c r="B124" s="35"/>
      <c r="C124" s="94" t="s">
        <v>127</v>
      </c>
      <c r="D124" s="34"/>
      <c r="E124" s="34"/>
      <c r="F124" s="34"/>
      <c r="G124" s="34"/>
      <c r="H124" s="34"/>
      <c r="I124" s="34"/>
      <c r="J124" s="167">
        <f>BK124</f>
        <v>0</v>
      </c>
      <c r="K124" s="34"/>
      <c r="L124" s="35"/>
      <c r="M124" s="90"/>
      <c r="N124" s="74"/>
      <c r="O124" s="91"/>
      <c r="P124" s="168">
        <f>P125+P155+P158</f>
        <v>0</v>
      </c>
      <c r="Q124" s="91"/>
      <c r="R124" s="168">
        <f>R125+R155+R158</f>
        <v>0</v>
      </c>
      <c r="S124" s="91"/>
      <c r="T124" s="169">
        <f>T125+T155+T158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5" t="s">
        <v>73</v>
      </c>
      <c r="AU124" s="15" t="s">
        <v>128</v>
      </c>
      <c r="BK124" s="170">
        <f>BK125+BK155+BK158</f>
        <v>0</v>
      </c>
    </row>
    <row r="125" s="12" customFormat="1" ht="25.92" customHeight="1">
      <c r="A125" s="12"/>
      <c r="B125" s="171"/>
      <c r="C125" s="12"/>
      <c r="D125" s="172" t="s">
        <v>73</v>
      </c>
      <c r="E125" s="173" t="s">
        <v>162</v>
      </c>
      <c r="F125" s="173" t="s">
        <v>163</v>
      </c>
      <c r="G125" s="12"/>
      <c r="H125" s="12"/>
      <c r="I125" s="174"/>
      <c r="J125" s="175">
        <f>BK125</f>
        <v>0</v>
      </c>
      <c r="K125" s="12"/>
      <c r="L125" s="171"/>
      <c r="M125" s="176"/>
      <c r="N125" s="177"/>
      <c r="O125" s="177"/>
      <c r="P125" s="178">
        <f>P126+P136+P138+P153</f>
        <v>0</v>
      </c>
      <c r="Q125" s="177"/>
      <c r="R125" s="178">
        <f>R126+R136+R138+R153</f>
        <v>0</v>
      </c>
      <c r="S125" s="177"/>
      <c r="T125" s="179">
        <f>T126+T136+T138+T153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72" t="s">
        <v>81</v>
      </c>
      <c r="AT125" s="180" t="s">
        <v>73</v>
      </c>
      <c r="AU125" s="180" t="s">
        <v>74</v>
      </c>
      <c r="AY125" s="172" t="s">
        <v>164</v>
      </c>
      <c r="BK125" s="181">
        <f>BK126+BK136+BK138+BK153</f>
        <v>0</v>
      </c>
    </row>
    <row r="126" s="12" customFormat="1" ht="22.8" customHeight="1">
      <c r="A126" s="12"/>
      <c r="B126" s="171"/>
      <c r="C126" s="12"/>
      <c r="D126" s="172" t="s">
        <v>73</v>
      </c>
      <c r="E126" s="182" t="s">
        <v>81</v>
      </c>
      <c r="F126" s="182" t="s">
        <v>165</v>
      </c>
      <c r="G126" s="12"/>
      <c r="H126" s="12"/>
      <c r="I126" s="174"/>
      <c r="J126" s="183">
        <f>BK126</f>
        <v>0</v>
      </c>
      <c r="K126" s="12"/>
      <c r="L126" s="171"/>
      <c r="M126" s="176"/>
      <c r="N126" s="177"/>
      <c r="O126" s="177"/>
      <c r="P126" s="178">
        <f>SUM(P127:P135)</f>
        <v>0</v>
      </c>
      <c r="Q126" s="177"/>
      <c r="R126" s="178">
        <f>SUM(R127:R135)</f>
        <v>0</v>
      </c>
      <c r="S126" s="177"/>
      <c r="T126" s="179">
        <f>SUM(T127:T135)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72" t="s">
        <v>81</v>
      </c>
      <c r="AT126" s="180" t="s">
        <v>73</v>
      </c>
      <c r="AU126" s="180" t="s">
        <v>81</v>
      </c>
      <c r="AY126" s="172" t="s">
        <v>164</v>
      </c>
      <c r="BK126" s="181">
        <f>SUM(BK127:BK135)</f>
        <v>0</v>
      </c>
    </row>
    <row r="127" s="2" customFormat="1" ht="16.5" customHeight="1">
      <c r="A127" s="34"/>
      <c r="B127" s="184"/>
      <c r="C127" s="185" t="s">
        <v>175</v>
      </c>
      <c r="D127" s="185" t="s">
        <v>166</v>
      </c>
      <c r="E127" s="186" t="s">
        <v>2387</v>
      </c>
      <c r="F127" s="187" t="s">
        <v>2388</v>
      </c>
      <c r="G127" s="188" t="s">
        <v>169</v>
      </c>
      <c r="H127" s="189">
        <v>5.7599999999999998</v>
      </c>
      <c r="I127" s="190"/>
      <c r="J127" s="191">
        <f>ROUND(I127*H127,2)</f>
        <v>0</v>
      </c>
      <c r="K127" s="192"/>
      <c r="L127" s="35"/>
      <c r="M127" s="193" t="s">
        <v>1</v>
      </c>
      <c r="N127" s="194" t="s">
        <v>40</v>
      </c>
      <c r="O127" s="78"/>
      <c r="P127" s="195">
        <f>O127*H127</f>
        <v>0</v>
      </c>
      <c r="Q127" s="195">
        <v>0</v>
      </c>
      <c r="R127" s="195">
        <f>Q127*H127</f>
        <v>0</v>
      </c>
      <c r="S127" s="195">
        <v>0</v>
      </c>
      <c r="T127" s="196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7" t="s">
        <v>170</v>
      </c>
      <c r="AT127" s="197" t="s">
        <v>166</v>
      </c>
      <c r="AU127" s="197" t="s">
        <v>87</v>
      </c>
      <c r="AY127" s="15" t="s">
        <v>164</v>
      </c>
      <c r="BE127" s="198">
        <f>IF(N127="základná",J127,0)</f>
        <v>0</v>
      </c>
      <c r="BF127" s="198">
        <f>IF(N127="znížená",J127,0)</f>
        <v>0</v>
      </c>
      <c r="BG127" s="198">
        <f>IF(N127="zákl. prenesená",J127,0)</f>
        <v>0</v>
      </c>
      <c r="BH127" s="198">
        <f>IF(N127="zníž. prenesená",J127,0)</f>
        <v>0</v>
      </c>
      <c r="BI127" s="198">
        <f>IF(N127="nulová",J127,0)</f>
        <v>0</v>
      </c>
      <c r="BJ127" s="15" t="s">
        <v>87</v>
      </c>
      <c r="BK127" s="198">
        <f>ROUND(I127*H127,2)</f>
        <v>0</v>
      </c>
      <c r="BL127" s="15" t="s">
        <v>170</v>
      </c>
      <c r="BM127" s="197" t="s">
        <v>2486</v>
      </c>
    </row>
    <row r="128" s="2" customFormat="1" ht="37.8" customHeight="1">
      <c r="A128" s="34"/>
      <c r="B128" s="184"/>
      <c r="C128" s="185" t="s">
        <v>170</v>
      </c>
      <c r="D128" s="185" t="s">
        <v>166</v>
      </c>
      <c r="E128" s="186" t="s">
        <v>2390</v>
      </c>
      <c r="F128" s="187" t="s">
        <v>2391</v>
      </c>
      <c r="G128" s="188" t="s">
        <v>169</v>
      </c>
      <c r="H128" s="189">
        <v>5.7599999999999998</v>
      </c>
      <c r="I128" s="190"/>
      <c r="J128" s="191">
        <f>ROUND(I128*H128,2)</f>
        <v>0</v>
      </c>
      <c r="K128" s="192"/>
      <c r="L128" s="35"/>
      <c r="M128" s="193" t="s">
        <v>1</v>
      </c>
      <c r="N128" s="194" t="s">
        <v>40</v>
      </c>
      <c r="O128" s="78"/>
      <c r="P128" s="195">
        <f>O128*H128</f>
        <v>0</v>
      </c>
      <c r="Q128" s="195">
        <v>0</v>
      </c>
      <c r="R128" s="195">
        <f>Q128*H128</f>
        <v>0</v>
      </c>
      <c r="S128" s="195">
        <v>0</v>
      </c>
      <c r="T128" s="196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7" t="s">
        <v>170</v>
      </c>
      <c r="AT128" s="197" t="s">
        <v>166</v>
      </c>
      <c r="AU128" s="197" t="s">
        <v>87</v>
      </c>
      <c r="AY128" s="15" t="s">
        <v>164</v>
      </c>
      <c r="BE128" s="198">
        <f>IF(N128="základná",J128,0)</f>
        <v>0</v>
      </c>
      <c r="BF128" s="198">
        <f>IF(N128="znížená",J128,0)</f>
        <v>0</v>
      </c>
      <c r="BG128" s="198">
        <f>IF(N128="zákl. prenesená",J128,0)</f>
        <v>0</v>
      </c>
      <c r="BH128" s="198">
        <f>IF(N128="zníž. prenesená",J128,0)</f>
        <v>0</v>
      </c>
      <c r="BI128" s="198">
        <f>IF(N128="nulová",J128,0)</f>
        <v>0</v>
      </c>
      <c r="BJ128" s="15" t="s">
        <v>87</v>
      </c>
      <c r="BK128" s="198">
        <f>ROUND(I128*H128,2)</f>
        <v>0</v>
      </c>
      <c r="BL128" s="15" t="s">
        <v>170</v>
      </c>
      <c r="BM128" s="197" t="s">
        <v>2487</v>
      </c>
    </row>
    <row r="129" s="2" customFormat="1" ht="33" customHeight="1">
      <c r="A129" s="34"/>
      <c r="B129" s="184"/>
      <c r="C129" s="185" t="s">
        <v>182</v>
      </c>
      <c r="D129" s="185" t="s">
        <v>166</v>
      </c>
      <c r="E129" s="186" t="s">
        <v>1328</v>
      </c>
      <c r="F129" s="187" t="s">
        <v>1329</v>
      </c>
      <c r="G129" s="188" t="s">
        <v>169</v>
      </c>
      <c r="H129" s="189">
        <v>2.4449999999999998</v>
      </c>
      <c r="I129" s="190"/>
      <c r="J129" s="191">
        <f>ROUND(I129*H129,2)</f>
        <v>0</v>
      </c>
      <c r="K129" s="192"/>
      <c r="L129" s="35"/>
      <c r="M129" s="193" t="s">
        <v>1</v>
      </c>
      <c r="N129" s="194" t="s">
        <v>40</v>
      </c>
      <c r="O129" s="78"/>
      <c r="P129" s="195">
        <f>O129*H129</f>
        <v>0</v>
      </c>
      <c r="Q129" s="195">
        <v>0</v>
      </c>
      <c r="R129" s="195">
        <f>Q129*H129</f>
        <v>0</v>
      </c>
      <c r="S129" s="195">
        <v>0</v>
      </c>
      <c r="T129" s="196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7" t="s">
        <v>170</v>
      </c>
      <c r="AT129" s="197" t="s">
        <v>166</v>
      </c>
      <c r="AU129" s="197" t="s">
        <v>87</v>
      </c>
      <c r="AY129" s="15" t="s">
        <v>164</v>
      </c>
      <c r="BE129" s="198">
        <f>IF(N129="základná",J129,0)</f>
        <v>0</v>
      </c>
      <c r="BF129" s="198">
        <f>IF(N129="znížená",J129,0)</f>
        <v>0</v>
      </c>
      <c r="BG129" s="198">
        <f>IF(N129="zákl. prenesená",J129,0)</f>
        <v>0</v>
      </c>
      <c r="BH129" s="198">
        <f>IF(N129="zníž. prenesená",J129,0)</f>
        <v>0</v>
      </c>
      <c r="BI129" s="198">
        <f>IF(N129="nulová",J129,0)</f>
        <v>0</v>
      </c>
      <c r="BJ129" s="15" t="s">
        <v>87</v>
      </c>
      <c r="BK129" s="198">
        <f>ROUND(I129*H129,2)</f>
        <v>0</v>
      </c>
      <c r="BL129" s="15" t="s">
        <v>170</v>
      </c>
      <c r="BM129" s="197" t="s">
        <v>2488</v>
      </c>
    </row>
    <row r="130" s="2" customFormat="1" ht="33" customHeight="1">
      <c r="A130" s="34"/>
      <c r="B130" s="184"/>
      <c r="C130" s="185" t="s">
        <v>514</v>
      </c>
      <c r="D130" s="185" t="s">
        <v>166</v>
      </c>
      <c r="E130" s="186" t="s">
        <v>2394</v>
      </c>
      <c r="F130" s="187" t="s">
        <v>192</v>
      </c>
      <c r="G130" s="188" t="s">
        <v>169</v>
      </c>
      <c r="H130" s="189">
        <v>2.4449999999999998</v>
      </c>
      <c r="I130" s="190"/>
      <c r="J130" s="191">
        <f>ROUND(I130*H130,2)</f>
        <v>0</v>
      </c>
      <c r="K130" s="192"/>
      <c r="L130" s="35"/>
      <c r="M130" s="193" t="s">
        <v>1</v>
      </c>
      <c r="N130" s="194" t="s">
        <v>40</v>
      </c>
      <c r="O130" s="78"/>
      <c r="P130" s="195">
        <f>O130*H130</f>
        <v>0</v>
      </c>
      <c r="Q130" s="195">
        <v>0</v>
      </c>
      <c r="R130" s="195">
        <f>Q130*H130</f>
        <v>0</v>
      </c>
      <c r="S130" s="195">
        <v>0</v>
      </c>
      <c r="T130" s="196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7" t="s">
        <v>170</v>
      </c>
      <c r="AT130" s="197" t="s">
        <v>166</v>
      </c>
      <c r="AU130" s="197" t="s">
        <v>87</v>
      </c>
      <c r="AY130" s="15" t="s">
        <v>164</v>
      </c>
      <c r="BE130" s="198">
        <f>IF(N130="základná",J130,0)</f>
        <v>0</v>
      </c>
      <c r="BF130" s="198">
        <f>IF(N130="znížená",J130,0)</f>
        <v>0</v>
      </c>
      <c r="BG130" s="198">
        <f>IF(N130="zákl. prenesená",J130,0)</f>
        <v>0</v>
      </c>
      <c r="BH130" s="198">
        <f>IF(N130="zníž. prenesená",J130,0)</f>
        <v>0</v>
      </c>
      <c r="BI130" s="198">
        <f>IF(N130="nulová",J130,0)</f>
        <v>0</v>
      </c>
      <c r="BJ130" s="15" t="s">
        <v>87</v>
      </c>
      <c r="BK130" s="198">
        <f>ROUND(I130*H130,2)</f>
        <v>0</v>
      </c>
      <c r="BL130" s="15" t="s">
        <v>170</v>
      </c>
      <c r="BM130" s="197" t="s">
        <v>2489</v>
      </c>
    </row>
    <row r="131" s="2" customFormat="1" ht="37.8" customHeight="1">
      <c r="A131" s="34"/>
      <c r="B131" s="184"/>
      <c r="C131" s="185" t="s">
        <v>518</v>
      </c>
      <c r="D131" s="185" t="s">
        <v>166</v>
      </c>
      <c r="E131" s="186" t="s">
        <v>2396</v>
      </c>
      <c r="F131" s="187" t="s">
        <v>2397</v>
      </c>
      <c r="G131" s="188" t="s">
        <v>169</v>
      </c>
      <c r="H131" s="189">
        <v>2.4449999999999998</v>
      </c>
      <c r="I131" s="190"/>
      <c r="J131" s="191">
        <f>ROUND(I131*H131,2)</f>
        <v>0</v>
      </c>
      <c r="K131" s="192"/>
      <c r="L131" s="35"/>
      <c r="M131" s="193" t="s">
        <v>1</v>
      </c>
      <c r="N131" s="194" t="s">
        <v>40</v>
      </c>
      <c r="O131" s="78"/>
      <c r="P131" s="195">
        <f>O131*H131</f>
        <v>0</v>
      </c>
      <c r="Q131" s="195">
        <v>0</v>
      </c>
      <c r="R131" s="195">
        <f>Q131*H131</f>
        <v>0</v>
      </c>
      <c r="S131" s="195">
        <v>0</v>
      </c>
      <c r="T131" s="196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7" t="s">
        <v>170</v>
      </c>
      <c r="AT131" s="197" t="s">
        <v>166</v>
      </c>
      <c r="AU131" s="197" t="s">
        <v>87</v>
      </c>
      <c r="AY131" s="15" t="s">
        <v>164</v>
      </c>
      <c r="BE131" s="198">
        <f>IF(N131="základná",J131,0)</f>
        <v>0</v>
      </c>
      <c r="BF131" s="198">
        <f>IF(N131="znížená",J131,0)</f>
        <v>0</v>
      </c>
      <c r="BG131" s="198">
        <f>IF(N131="zákl. prenesená",J131,0)</f>
        <v>0</v>
      </c>
      <c r="BH131" s="198">
        <f>IF(N131="zníž. prenesená",J131,0)</f>
        <v>0</v>
      </c>
      <c r="BI131" s="198">
        <f>IF(N131="nulová",J131,0)</f>
        <v>0</v>
      </c>
      <c r="BJ131" s="15" t="s">
        <v>87</v>
      </c>
      <c r="BK131" s="198">
        <f>ROUND(I131*H131,2)</f>
        <v>0</v>
      </c>
      <c r="BL131" s="15" t="s">
        <v>170</v>
      </c>
      <c r="BM131" s="197" t="s">
        <v>2490</v>
      </c>
    </row>
    <row r="132" s="2" customFormat="1" ht="24.15" customHeight="1">
      <c r="A132" s="34"/>
      <c r="B132" s="184"/>
      <c r="C132" s="185" t="s">
        <v>522</v>
      </c>
      <c r="D132" s="185" t="s">
        <v>166</v>
      </c>
      <c r="E132" s="186" t="s">
        <v>2399</v>
      </c>
      <c r="F132" s="187" t="s">
        <v>2400</v>
      </c>
      <c r="G132" s="188" t="s">
        <v>202</v>
      </c>
      <c r="H132" s="189">
        <v>3.6680000000000001</v>
      </c>
      <c r="I132" s="190"/>
      <c r="J132" s="191">
        <f>ROUND(I132*H132,2)</f>
        <v>0</v>
      </c>
      <c r="K132" s="192"/>
      <c r="L132" s="35"/>
      <c r="M132" s="193" t="s">
        <v>1</v>
      </c>
      <c r="N132" s="194" t="s">
        <v>40</v>
      </c>
      <c r="O132" s="78"/>
      <c r="P132" s="195">
        <f>O132*H132</f>
        <v>0</v>
      </c>
      <c r="Q132" s="195">
        <v>0</v>
      </c>
      <c r="R132" s="195">
        <f>Q132*H132</f>
        <v>0</v>
      </c>
      <c r="S132" s="195">
        <v>0</v>
      </c>
      <c r="T132" s="196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7" t="s">
        <v>170</v>
      </c>
      <c r="AT132" s="197" t="s">
        <v>166</v>
      </c>
      <c r="AU132" s="197" t="s">
        <v>87</v>
      </c>
      <c r="AY132" s="15" t="s">
        <v>164</v>
      </c>
      <c r="BE132" s="198">
        <f>IF(N132="základná",J132,0)</f>
        <v>0</v>
      </c>
      <c r="BF132" s="198">
        <f>IF(N132="znížená",J132,0)</f>
        <v>0</v>
      </c>
      <c r="BG132" s="198">
        <f>IF(N132="zákl. prenesená",J132,0)</f>
        <v>0</v>
      </c>
      <c r="BH132" s="198">
        <f>IF(N132="zníž. prenesená",J132,0)</f>
        <v>0</v>
      </c>
      <c r="BI132" s="198">
        <f>IF(N132="nulová",J132,0)</f>
        <v>0</v>
      </c>
      <c r="BJ132" s="15" t="s">
        <v>87</v>
      </c>
      <c r="BK132" s="198">
        <f>ROUND(I132*H132,2)</f>
        <v>0</v>
      </c>
      <c r="BL132" s="15" t="s">
        <v>170</v>
      </c>
      <c r="BM132" s="197" t="s">
        <v>2491</v>
      </c>
    </row>
    <row r="133" s="2" customFormat="1" ht="24.15" customHeight="1">
      <c r="A133" s="34"/>
      <c r="B133" s="184"/>
      <c r="C133" s="185" t="s">
        <v>186</v>
      </c>
      <c r="D133" s="185" t="s">
        <v>166</v>
      </c>
      <c r="E133" s="186" t="s">
        <v>1331</v>
      </c>
      <c r="F133" s="187" t="s">
        <v>1332</v>
      </c>
      <c r="G133" s="188" t="s">
        <v>169</v>
      </c>
      <c r="H133" s="189">
        <v>3.3149999999999999</v>
      </c>
      <c r="I133" s="190"/>
      <c r="J133" s="191">
        <f>ROUND(I133*H133,2)</f>
        <v>0</v>
      </c>
      <c r="K133" s="192"/>
      <c r="L133" s="35"/>
      <c r="M133" s="193" t="s">
        <v>1</v>
      </c>
      <c r="N133" s="194" t="s">
        <v>40</v>
      </c>
      <c r="O133" s="78"/>
      <c r="P133" s="195">
        <f>O133*H133</f>
        <v>0</v>
      </c>
      <c r="Q133" s="195">
        <v>0</v>
      </c>
      <c r="R133" s="195">
        <f>Q133*H133</f>
        <v>0</v>
      </c>
      <c r="S133" s="195">
        <v>0</v>
      </c>
      <c r="T133" s="19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7" t="s">
        <v>170</v>
      </c>
      <c r="AT133" s="197" t="s">
        <v>166</v>
      </c>
      <c r="AU133" s="197" t="s">
        <v>87</v>
      </c>
      <c r="AY133" s="15" t="s">
        <v>164</v>
      </c>
      <c r="BE133" s="198">
        <f>IF(N133="základná",J133,0)</f>
        <v>0</v>
      </c>
      <c r="BF133" s="198">
        <f>IF(N133="znížená",J133,0)</f>
        <v>0</v>
      </c>
      <c r="BG133" s="198">
        <f>IF(N133="zákl. prenesená",J133,0)</f>
        <v>0</v>
      </c>
      <c r="BH133" s="198">
        <f>IF(N133="zníž. prenesená",J133,0)</f>
        <v>0</v>
      </c>
      <c r="BI133" s="198">
        <f>IF(N133="nulová",J133,0)</f>
        <v>0</v>
      </c>
      <c r="BJ133" s="15" t="s">
        <v>87</v>
      </c>
      <c r="BK133" s="198">
        <f>ROUND(I133*H133,2)</f>
        <v>0</v>
      </c>
      <c r="BL133" s="15" t="s">
        <v>170</v>
      </c>
      <c r="BM133" s="197" t="s">
        <v>2492</v>
      </c>
    </row>
    <row r="134" s="2" customFormat="1" ht="24.15" customHeight="1">
      <c r="A134" s="34"/>
      <c r="B134" s="184"/>
      <c r="C134" s="185" t="s">
        <v>190</v>
      </c>
      <c r="D134" s="185" t="s">
        <v>166</v>
      </c>
      <c r="E134" s="186" t="s">
        <v>1334</v>
      </c>
      <c r="F134" s="187" t="s">
        <v>1335</v>
      </c>
      <c r="G134" s="188" t="s">
        <v>169</v>
      </c>
      <c r="H134" s="189">
        <v>1.44</v>
      </c>
      <c r="I134" s="190"/>
      <c r="J134" s="191">
        <f>ROUND(I134*H134,2)</f>
        <v>0</v>
      </c>
      <c r="K134" s="192"/>
      <c r="L134" s="35"/>
      <c r="M134" s="193" t="s">
        <v>1</v>
      </c>
      <c r="N134" s="194" t="s">
        <v>40</v>
      </c>
      <c r="O134" s="78"/>
      <c r="P134" s="195">
        <f>O134*H134</f>
        <v>0</v>
      </c>
      <c r="Q134" s="195">
        <v>0</v>
      </c>
      <c r="R134" s="195">
        <f>Q134*H134</f>
        <v>0</v>
      </c>
      <c r="S134" s="195">
        <v>0</v>
      </c>
      <c r="T134" s="19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7" t="s">
        <v>170</v>
      </c>
      <c r="AT134" s="197" t="s">
        <v>166</v>
      </c>
      <c r="AU134" s="197" t="s">
        <v>87</v>
      </c>
      <c r="AY134" s="15" t="s">
        <v>164</v>
      </c>
      <c r="BE134" s="198">
        <f>IF(N134="základná",J134,0)</f>
        <v>0</v>
      </c>
      <c r="BF134" s="198">
        <f>IF(N134="znížená",J134,0)</f>
        <v>0</v>
      </c>
      <c r="BG134" s="198">
        <f>IF(N134="zákl. prenesená",J134,0)</f>
        <v>0</v>
      </c>
      <c r="BH134" s="198">
        <f>IF(N134="zníž. prenesená",J134,0)</f>
        <v>0</v>
      </c>
      <c r="BI134" s="198">
        <f>IF(N134="nulová",J134,0)</f>
        <v>0</v>
      </c>
      <c r="BJ134" s="15" t="s">
        <v>87</v>
      </c>
      <c r="BK134" s="198">
        <f>ROUND(I134*H134,2)</f>
        <v>0</v>
      </c>
      <c r="BL134" s="15" t="s">
        <v>170</v>
      </c>
      <c r="BM134" s="197" t="s">
        <v>2493</v>
      </c>
    </row>
    <row r="135" s="2" customFormat="1" ht="16.5" customHeight="1">
      <c r="A135" s="34"/>
      <c r="B135" s="184"/>
      <c r="C135" s="199" t="s">
        <v>194</v>
      </c>
      <c r="D135" s="199" t="s">
        <v>199</v>
      </c>
      <c r="E135" s="200" t="s">
        <v>2404</v>
      </c>
      <c r="F135" s="201" t="s">
        <v>2405</v>
      </c>
      <c r="G135" s="202" t="s">
        <v>202</v>
      </c>
      <c r="H135" s="203">
        <v>2.1600000000000001</v>
      </c>
      <c r="I135" s="204"/>
      <c r="J135" s="205">
        <f>ROUND(I135*H135,2)</f>
        <v>0</v>
      </c>
      <c r="K135" s="206"/>
      <c r="L135" s="207"/>
      <c r="M135" s="208" t="s">
        <v>1</v>
      </c>
      <c r="N135" s="209" t="s">
        <v>40</v>
      </c>
      <c r="O135" s="78"/>
      <c r="P135" s="195">
        <f>O135*H135</f>
        <v>0</v>
      </c>
      <c r="Q135" s="195">
        <v>0</v>
      </c>
      <c r="R135" s="195">
        <f>Q135*H135</f>
        <v>0</v>
      </c>
      <c r="S135" s="195">
        <v>0</v>
      </c>
      <c r="T135" s="19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7" t="s">
        <v>194</v>
      </c>
      <c r="AT135" s="197" t="s">
        <v>199</v>
      </c>
      <c r="AU135" s="197" t="s">
        <v>87</v>
      </c>
      <c r="AY135" s="15" t="s">
        <v>164</v>
      </c>
      <c r="BE135" s="198">
        <f>IF(N135="základná",J135,0)</f>
        <v>0</v>
      </c>
      <c r="BF135" s="198">
        <f>IF(N135="znížená",J135,0)</f>
        <v>0</v>
      </c>
      <c r="BG135" s="198">
        <f>IF(N135="zákl. prenesená",J135,0)</f>
        <v>0</v>
      </c>
      <c r="BH135" s="198">
        <f>IF(N135="zníž. prenesená",J135,0)</f>
        <v>0</v>
      </c>
      <c r="BI135" s="198">
        <f>IF(N135="nulová",J135,0)</f>
        <v>0</v>
      </c>
      <c r="BJ135" s="15" t="s">
        <v>87</v>
      </c>
      <c r="BK135" s="198">
        <f>ROUND(I135*H135,2)</f>
        <v>0</v>
      </c>
      <c r="BL135" s="15" t="s">
        <v>170</v>
      </c>
      <c r="BM135" s="197" t="s">
        <v>2494</v>
      </c>
    </row>
    <row r="136" s="12" customFormat="1" ht="22.8" customHeight="1">
      <c r="A136" s="12"/>
      <c r="B136" s="171"/>
      <c r="C136" s="12"/>
      <c r="D136" s="172" t="s">
        <v>73</v>
      </c>
      <c r="E136" s="182" t="s">
        <v>170</v>
      </c>
      <c r="F136" s="182" t="s">
        <v>1347</v>
      </c>
      <c r="G136" s="12"/>
      <c r="H136" s="12"/>
      <c r="I136" s="174"/>
      <c r="J136" s="183">
        <f>BK136</f>
        <v>0</v>
      </c>
      <c r="K136" s="12"/>
      <c r="L136" s="171"/>
      <c r="M136" s="176"/>
      <c r="N136" s="177"/>
      <c r="O136" s="177"/>
      <c r="P136" s="178">
        <f>P137</f>
        <v>0</v>
      </c>
      <c r="Q136" s="177"/>
      <c r="R136" s="178">
        <f>R137</f>
        <v>0</v>
      </c>
      <c r="S136" s="177"/>
      <c r="T136" s="179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72" t="s">
        <v>81</v>
      </c>
      <c r="AT136" s="180" t="s">
        <v>73</v>
      </c>
      <c r="AU136" s="180" t="s">
        <v>81</v>
      </c>
      <c r="AY136" s="172" t="s">
        <v>164</v>
      </c>
      <c r="BK136" s="181">
        <f>BK137</f>
        <v>0</v>
      </c>
    </row>
    <row r="137" s="2" customFormat="1" ht="24.15" customHeight="1">
      <c r="A137" s="34"/>
      <c r="B137" s="184"/>
      <c r="C137" s="185" t="s">
        <v>198</v>
      </c>
      <c r="D137" s="185" t="s">
        <v>166</v>
      </c>
      <c r="E137" s="186" t="s">
        <v>2407</v>
      </c>
      <c r="F137" s="187" t="s">
        <v>2408</v>
      </c>
      <c r="G137" s="188" t="s">
        <v>169</v>
      </c>
      <c r="H137" s="189">
        <v>0.47999999999999998</v>
      </c>
      <c r="I137" s="190"/>
      <c r="J137" s="191">
        <f>ROUND(I137*H137,2)</f>
        <v>0</v>
      </c>
      <c r="K137" s="192"/>
      <c r="L137" s="35"/>
      <c r="M137" s="193" t="s">
        <v>1</v>
      </c>
      <c r="N137" s="194" t="s">
        <v>40</v>
      </c>
      <c r="O137" s="78"/>
      <c r="P137" s="195">
        <f>O137*H137</f>
        <v>0</v>
      </c>
      <c r="Q137" s="195">
        <v>0</v>
      </c>
      <c r="R137" s="195">
        <f>Q137*H137</f>
        <v>0</v>
      </c>
      <c r="S137" s="195">
        <v>0</v>
      </c>
      <c r="T137" s="19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7" t="s">
        <v>170</v>
      </c>
      <c r="AT137" s="197" t="s">
        <v>166</v>
      </c>
      <c r="AU137" s="197" t="s">
        <v>87</v>
      </c>
      <c r="AY137" s="15" t="s">
        <v>164</v>
      </c>
      <c r="BE137" s="198">
        <f>IF(N137="základná",J137,0)</f>
        <v>0</v>
      </c>
      <c r="BF137" s="198">
        <f>IF(N137="znížená",J137,0)</f>
        <v>0</v>
      </c>
      <c r="BG137" s="198">
        <f>IF(N137="zákl. prenesená",J137,0)</f>
        <v>0</v>
      </c>
      <c r="BH137" s="198">
        <f>IF(N137="zníž. prenesená",J137,0)</f>
        <v>0</v>
      </c>
      <c r="BI137" s="198">
        <f>IF(N137="nulová",J137,0)</f>
        <v>0</v>
      </c>
      <c r="BJ137" s="15" t="s">
        <v>87</v>
      </c>
      <c r="BK137" s="198">
        <f>ROUND(I137*H137,2)</f>
        <v>0</v>
      </c>
      <c r="BL137" s="15" t="s">
        <v>170</v>
      </c>
      <c r="BM137" s="197" t="s">
        <v>2495</v>
      </c>
    </row>
    <row r="138" s="12" customFormat="1" ht="22.8" customHeight="1">
      <c r="A138" s="12"/>
      <c r="B138" s="171"/>
      <c r="C138" s="12"/>
      <c r="D138" s="172" t="s">
        <v>73</v>
      </c>
      <c r="E138" s="182" t="s">
        <v>194</v>
      </c>
      <c r="F138" s="182" t="s">
        <v>1337</v>
      </c>
      <c r="G138" s="12"/>
      <c r="H138" s="12"/>
      <c r="I138" s="174"/>
      <c r="J138" s="183">
        <f>BK138</f>
        <v>0</v>
      </c>
      <c r="K138" s="12"/>
      <c r="L138" s="171"/>
      <c r="M138" s="176"/>
      <c r="N138" s="177"/>
      <c r="O138" s="177"/>
      <c r="P138" s="178">
        <f>SUM(P139:P152)</f>
        <v>0</v>
      </c>
      <c r="Q138" s="177"/>
      <c r="R138" s="178">
        <f>SUM(R139:R152)</f>
        <v>0</v>
      </c>
      <c r="S138" s="177"/>
      <c r="T138" s="179">
        <f>SUM(T139:T152)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72" t="s">
        <v>81</v>
      </c>
      <c r="AT138" s="180" t="s">
        <v>73</v>
      </c>
      <c r="AU138" s="180" t="s">
        <v>81</v>
      </c>
      <c r="AY138" s="172" t="s">
        <v>164</v>
      </c>
      <c r="BK138" s="181">
        <f>SUM(BK139:BK152)</f>
        <v>0</v>
      </c>
    </row>
    <row r="139" s="2" customFormat="1" ht="24.15" customHeight="1">
      <c r="A139" s="34"/>
      <c r="B139" s="184"/>
      <c r="C139" s="185" t="s">
        <v>482</v>
      </c>
      <c r="D139" s="185" t="s">
        <v>166</v>
      </c>
      <c r="E139" s="186" t="s">
        <v>2496</v>
      </c>
      <c r="F139" s="187" t="s">
        <v>2497</v>
      </c>
      <c r="G139" s="188" t="s">
        <v>298</v>
      </c>
      <c r="H139" s="189">
        <v>8</v>
      </c>
      <c r="I139" s="190"/>
      <c r="J139" s="191">
        <f>ROUND(I139*H139,2)</f>
        <v>0</v>
      </c>
      <c r="K139" s="192"/>
      <c r="L139" s="35"/>
      <c r="M139" s="193" t="s">
        <v>1</v>
      </c>
      <c r="N139" s="194" t="s">
        <v>40</v>
      </c>
      <c r="O139" s="78"/>
      <c r="P139" s="195">
        <f>O139*H139</f>
        <v>0</v>
      </c>
      <c r="Q139" s="195">
        <v>0</v>
      </c>
      <c r="R139" s="195">
        <f>Q139*H139</f>
        <v>0</v>
      </c>
      <c r="S139" s="195">
        <v>0</v>
      </c>
      <c r="T139" s="19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170</v>
      </c>
      <c r="AT139" s="197" t="s">
        <v>166</v>
      </c>
      <c r="AU139" s="197" t="s">
        <v>87</v>
      </c>
      <c r="AY139" s="15" t="s">
        <v>164</v>
      </c>
      <c r="BE139" s="198">
        <f>IF(N139="základná",J139,0)</f>
        <v>0</v>
      </c>
      <c r="BF139" s="198">
        <f>IF(N139="znížená",J139,0)</f>
        <v>0</v>
      </c>
      <c r="BG139" s="198">
        <f>IF(N139="zákl. prenesená",J139,0)</f>
        <v>0</v>
      </c>
      <c r="BH139" s="198">
        <f>IF(N139="zníž. prenesená",J139,0)</f>
        <v>0</v>
      </c>
      <c r="BI139" s="198">
        <f>IF(N139="nulová",J139,0)</f>
        <v>0</v>
      </c>
      <c r="BJ139" s="15" t="s">
        <v>87</v>
      </c>
      <c r="BK139" s="198">
        <f>ROUND(I139*H139,2)</f>
        <v>0</v>
      </c>
      <c r="BL139" s="15" t="s">
        <v>170</v>
      </c>
      <c r="BM139" s="197" t="s">
        <v>2498</v>
      </c>
    </row>
    <row r="140" s="2" customFormat="1" ht="33" customHeight="1">
      <c r="A140" s="34"/>
      <c r="B140" s="184"/>
      <c r="C140" s="199" t="s">
        <v>526</v>
      </c>
      <c r="D140" s="199" t="s">
        <v>199</v>
      </c>
      <c r="E140" s="200" t="s">
        <v>2499</v>
      </c>
      <c r="F140" s="201" t="s">
        <v>2500</v>
      </c>
      <c r="G140" s="202" t="s">
        <v>307</v>
      </c>
      <c r="H140" s="203">
        <v>1.6000000000000001</v>
      </c>
      <c r="I140" s="204"/>
      <c r="J140" s="205">
        <f>ROUND(I140*H140,2)</f>
        <v>0</v>
      </c>
      <c r="K140" s="206"/>
      <c r="L140" s="207"/>
      <c r="M140" s="208" t="s">
        <v>1</v>
      </c>
      <c r="N140" s="209" t="s">
        <v>40</v>
      </c>
      <c r="O140" s="78"/>
      <c r="P140" s="195">
        <f>O140*H140</f>
        <v>0</v>
      </c>
      <c r="Q140" s="195">
        <v>0</v>
      </c>
      <c r="R140" s="195">
        <f>Q140*H140</f>
        <v>0</v>
      </c>
      <c r="S140" s="195">
        <v>0</v>
      </c>
      <c r="T140" s="196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7" t="s">
        <v>194</v>
      </c>
      <c r="AT140" s="197" t="s">
        <v>199</v>
      </c>
      <c r="AU140" s="197" t="s">
        <v>87</v>
      </c>
      <c r="AY140" s="15" t="s">
        <v>164</v>
      </c>
      <c r="BE140" s="198">
        <f>IF(N140="základná",J140,0)</f>
        <v>0</v>
      </c>
      <c r="BF140" s="198">
        <f>IF(N140="znížená",J140,0)</f>
        <v>0</v>
      </c>
      <c r="BG140" s="198">
        <f>IF(N140="zákl. prenesená",J140,0)</f>
        <v>0</v>
      </c>
      <c r="BH140" s="198">
        <f>IF(N140="zníž. prenesená",J140,0)</f>
        <v>0</v>
      </c>
      <c r="BI140" s="198">
        <f>IF(N140="nulová",J140,0)</f>
        <v>0</v>
      </c>
      <c r="BJ140" s="15" t="s">
        <v>87</v>
      </c>
      <c r="BK140" s="198">
        <f>ROUND(I140*H140,2)</f>
        <v>0</v>
      </c>
      <c r="BL140" s="15" t="s">
        <v>170</v>
      </c>
      <c r="BM140" s="197" t="s">
        <v>2501</v>
      </c>
    </row>
    <row r="141" s="2" customFormat="1" ht="16.5" customHeight="1">
      <c r="A141" s="34"/>
      <c r="B141" s="184"/>
      <c r="C141" s="185" t="s">
        <v>417</v>
      </c>
      <c r="D141" s="185" t="s">
        <v>166</v>
      </c>
      <c r="E141" s="186" t="s">
        <v>2413</v>
      </c>
      <c r="F141" s="187" t="s">
        <v>2414</v>
      </c>
      <c r="G141" s="188" t="s">
        <v>428</v>
      </c>
      <c r="H141" s="210"/>
      <c r="I141" s="190"/>
      <c r="J141" s="191">
        <f>ROUND(I141*H141,2)</f>
        <v>0</v>
      </c>
      <c r="K141" s="192"/>
      <c r="L141" s="35"/>
      <c r="M141" s="193" t="s">
        <v>1</v>
      </c>
      <c r="N141" s="194" t="s">
        <v>40</v>
      </c>
      <c r="O141" s="78"/>
      <c r="P141" s="195">
        <f>O141*H141</f>
        <v>0</v>
      </c>
      <c r="Q141" s="195">
        <v>0</v>
      </c>
      <c r="R141" s="195">
        <f>Q141*H141</f>
        <v>0</v>
      </c>
      <c r="S141" s="195">
        <v>0</v>
      </c>
      <c r="T141" s="19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7" t="s">
        <v>170</v>
      </c>
      <c r="AT141" s="197" t="s">
        <v>166</v>
      </c>
      <c r="AU141" s="197" t="s">
        <v>87</v>
      </c>
      <c r="AY141" s="15" t="s">
        <v>164</v>
      </c>
      <c r="BE141" s="198">
        <f>IF(N141="základná",J141,0)</f>
        <v>0</v>
      </c>
      <c r="BF141" s="198">
        <f>IF(N141="znížená",J141,0)</f>
        <v>0</v>
      </c>
      <c r="BG141" s="198">
        <f>IF(N141="zákl. prenesená",J141,0)</f>
        <v>0</v>
      </c>
      <c r="BH141" s="198">
        <f>IF(N141="zníž. prenesená",J141,0)</f>
        <v>0</v>
      </c>
      <c r="BI141" s="198">
        <f>IF(N141="nulová",J141,0)</f>
        <v>0</v>
      </c>
      <c r="BJ141" s="15" t="s">
        <v>87</v>
      </c>
      <c r="BK141" s="198">
        <f>ROUND(I141*H141,2)</f>
        <v>0</v>
      </c>
      <c r="BL141" s="15" t="s">
        <v>170</v>
      </c>
      <c r="BM141" s="197" t="s">
        <v>2502</v>
      </c>
    </row>
    <row r="142" s="2" customFormat="1" ht="16.5" customHeight="1">
      <c r="A142" s="34"/>
      <c r="B142" s="184"/>
      <c r="C142" s="185" t="s">
        <v>490</v>
      </c>
      <c r="D142" s="185" t="s">
        <v>166</v>
      </c>
      <c r="E142" s="186" t="s">
        <v>2503</v>
      </c>
      <c r="F142" s="187" t="s">
        <v>2504</v>
      </c>
      <c r="G142" s="188" t="s">
        <v>307</v>
      </c>
      <c r="H142" s="189">
        <v>1</v>
      </c>
      <c r="I142" s="190"/>
      <c r="J142" s="191">
        <f>ROUND(I142*H142,2)</f>
        <v>0</v>
      </c>
      <c r="K142" s="192"/>
      <c r="L142" s="35"/>
      <c r="M142" s="193" t="s">
        <v>1</v>
      </c>
      <c r="N142" s="194" t="s">
        <v>40</v>
      </c>
      <c r="O142" s="78"/>
      <c r="P142" s="195">
        <f>O142*H142</f>
        <v>0</v>
      </c>
      <c r="Q142" s="195">
        <v>0</v>
      </c>
      <c r="R142" s="195">
        <f>Q142*H142</f>
        <v>0</v>
      </c>
      <c r="S142" s="195">
        <v>0</v>
      </c>
      <c r="T142" s="19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7" t="s">
        <v>170</v>
      </c>
      <c r="AT142" s="197" t="s">
        <v>166</v>
      </c>
      <c r="AU142" s="197" t="s">
        <v>87</v>
      </c>
      <c r="AY142" s="15" t="s">
        <v>164</v>
      </c>
      <c r="BE142" s="198">
        <f>IF(N142="základná",J142,0)</f>
        <v>0</v>
      </c>
      <c r="BF142" s="198">
        <f>IF(N142="znížená",J142,0)</f>
        <v>0</v>
      </c>
      <c r="BG142" s="198">
        <f>IF(N142="zákl. prenesená",J142,0)</f>
        <v>0</v>
      </c>
      <c r="BH142" s="198">
        <f>IF(N142="zníž. prenesená",J142,0)</f>
        <v>0</v>
      </c>
      <c r="BI142" s="198">
        <f>IF(N142="nulová",J142,0)</f>
        <v>0</v>
      </c>
      <c r="BJ142" s="15" t="s">
        <v>87</v>
      </c>
      <c r="BK142" s="198">
        <f>ROUND(I142*H142,2)</f>
        <v>0</v>
      </c>
      <c r="BL142" s="15" t="s">
        <v>170</v>
      </c>
      <c r="BM142" s="197" t="s">
        <v>2505</v>
      </c>
    </row>
    <row r="143" s="2" customFormat="1" ht="24.15" customHeight="1">
      <c r="A143" s="34"/>
      <c r="B143" s="184"/>
      <c r="C143" s="199" t="s">
        <v>494</v>
      </c>
      <c r="D143" s="199" t="s">
        <v>199</v>
      </c>
      <c r="E143" s="200" t="s">
        <v>2506</v>
      </c>
      <c r="F143" s="201" t="s">
        <v>2507</v>
      </c>
      <c r="G143" s="202" t="s">
        <v>307</v>
      </c>
      <c r="H143" s="203">
        <v>1</v>
      </c>
      <c r="I143" s="204"/>
      <c r="J143" s="205">
        <f>ROUND(I143*H143,2)</f>
        <v>0</v>
      </c>
      <c r="K143" s="206"/>
      <c r="L143" s="207"/>
      <c r="M143" s="208" t="s">
        <v>1</v>
      </c>
      <c r="N143" s="209" t="s">
        <v>40</v>
      </c>
      <c r="O143" s="78"/>
      <c r="P143" s="195">
        <f>O143*H143</f>
        <v>0</v>
      </c>
      <c r="Q143" s="195">
        <v>0</v>
      </c>
      <c r="R143" s="195">
        <f>Q143*H143</f>
        <v>0</v>
      </c>
      <c r="S143" s="195">
        <v>0</v>
      </c>
      <c r="T143" s="19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7" t="s">
        <v>194</v>
      </c>
      <c r="AT143" s="197" t="s">
        <v>199</v>
      </c>
      <c r="AU143" s="197" t="s">
        <v>87</v>
      </c>
      <c r="AY143" s="15" t="s">
        <v>164</v>
      </c>
      <c r="BE143" s="198">
        <f>IF(N143="základná",J143,0)</f>
        <v>0</v>
      </c>
      <c r="BF143" s="198">
        <f>IF(N143="znížená",J143,0)</f>
        <v>0</v>
      </c>
      <c r="BG143" s="198">
        <f>IF(N143="zákl. prenesená",J143,0)</f>
        <v>0</v>
      </c>
      <c r="BH143" s="198">
        <f>IF(N143="zníž. prenesená",J143,0)</f>
        <v>0</v>
      </c>
      <c r="BI143" s="198">
        <f>IF(N143="nulová",J143,0)</f>
        <v>0</v>
      </c>
      <c r="BJ143" s="15" t="s">
        <v>87</v>
      </c>
      <c r="BK143" s="198">
        <f>ROUND(I143*H143,2)</f>
        <v>0</v>
      </c>
      <c r="BL143" s="15" t="s">
        <v>170</v>
      </c>
      <c r="BM143" s="197" t="s">
        <v>2508</v>
      </c>
    </row>
    <row r="144" s="2" customFormat="1" ht="16.5" customHeight="1">
      <c r="A144" s="34"/>
      <c r="B144" s="184"/>
      <c r="C144" s="185" t="s">
        <v>502</v>
      </c>
      <c r="D144" s="185" t="s">
        <v>166</v>
      </c>
      <c r="E144" s="186" t="s">
        <v>2509</v>
      </c>
      <c r="F144" s="187" t="s">
        <v>2510</v>
      </c>
      <c r="G144" s="188" t="s">
        <v>298</v>
      </c>
      <c r="H144" s="189">
        <v>1</v>
      </c>
      <c r="I144" s="190"/>
      <c r="J144" s="191">
        <f>ROUND(I144*H144,2)</f>
        <v>0</v>
      </c>
      <c r="K144" s="192"/>
      <c r="L144" s="35"/>
      <c r="M144" s="193" t="s">
        <v>1</v>
      </c>
      <c r="N144" s="194" t="s">
        <v>40</v>
      </c>
      <c r="O144" s="78"/>
      <c r="P144" s="195">
        <f>O144*H144</f>
        <v>0</v>
      </c>
      <c r="Q144" s="195">
        <v>0</v>
      </c>
      <c r="R144" s="195">
        <f>Q144*H144</f>
        <v>0</v>
      </c>
      <c r="S144" s="195">
        <v>0</v>
      </c>
      <c r="T144" s="196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7" t="s">
        <v>170</v>
      </c>
      <c r="AT144" s="197" t="s">
        <v>166</v>
      </c>
      <c r="AU144" s="197" t="s">
        <v>87</v>
      </c>
      <c r="AY144" s="15" t="s">
        <v>164</v>
      </c>
      <c r="BE144" s="198">
        <f>IF(N144="základná",J144,0)</f>
        <v>0</v>
      </c>
      <c r="BF144" s="198">
        <f>IF(N144="znížená",J144,0)</f>
        <v>0</v>
      </c>
      <c r="BG144" s="198">
        <f>IF(N144="zákl. prenesená",J144,0)</f>
        <v>0</v>
      </c>
      <c r="BH144" s="198">
        <f>IF(N144="zníž. prenesená",J144,0)</f>
        <v>0</v>
      </c>
      <c r="BI144" s="198">
        <f>IF(N144="nulová",J144,0)</f>
        <v>0</v>
      </c>
      <c r="BJ144" s="15" t="s">
        <v>87</v>
      </c>
      <c r="BK144" s="198">
        <f>ROUND(I144*H144,2)</f>
        <v>0</v>
      </c>
      <c r="BL144" s="15" t="s">
        <v>170</v>
      </c>
      <c r="BM144" s="197" t="s">
        <v>2511</v>
      </c>
    </row>
    <row r="145" s="2" customFormat="1" ht="16.5" customHeight="1">
      <c r="A145" s="34"/>
      <c r="B145" s="184"/>
      <c r="C145" s="199" t="s">
        <v>506</v>
      </c>
      <c r="D145" s="199" t="s">
        <v>199</v>
      </c>
      <c r="E145" s="200" t="s">
        <v>2512</v>
      </c>
      <c r="F145" s="201" t="s">
        <v>2513</v>
      </c>
      <c r="G145" s="202" t="s">
        <v>307</v>
      </c>
      <c r="H145" s="203">
        <v>1</v>
      </c>
      <c r="I145" s="204"/>
      <c r="J145" s="205">
        <f>ROUND(I145*H145,2)</f>
        <v>0</v>
      </c>
      <c r="K145" s="206"/>
      <c r="L145" s="207"/>
      <c r="M145" s="208" t="s">
        <v>1</v>
      </c>
      <c r="N145" s="209" t="s">
        <v>40</v>
      </c>
      <c r="O145" s="78"/>
      <c r="P145" s="195">
        <f>O145*H145</f>
        <v>0</v>
      </c>
      <c r="Q145" s="195">
        <v>0</v>
      </c>
      <c r="R145" s="195">
        <f>Q145*H145</f>
        <v>0</v>
      </c>
      <c r="S145" s="195">
        <v>0</v>
      </c>
      <c r="T145" s="19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7" t="s">
        <v>194</v>
      </c>
      <c r="AT145" s="197" t="s">
        <v>199</v>
      </c>
      <c r="AU145" s="197" t="s">
        <v>87</v>
      </c>
      <c r="AY145" s="15" t="s">
        <v>164</v>
      </c>
      <c r="BE145" s="198">
        <f>IF(N145="základná",J145,0)</f>
        <v>0</v>
      </c>
      <c r="BF145" s="198">
        <f>IF(N145="znížená",J145,0)</f>
        <v>0</v>
      </c>
      <c r="BG145" s="198">
        <f>IF(N145="zákl. prenesená",J145,0)</f>
        <v>0</v>
      </c>
      <c r="BH145" s="198">
        <f>IF(N145="zníž. prenesená",J145,0)</f>
        <v>0</v>
      </c>
      <c r="BI145" s="198">
        <f>IF(N145="nulová",J145,0)</f>
        <v>0</v>
      </c>
      <c r="BJ145" s="15" t="s">
        <v>87</v>
      </c>
      <c r="BK145" s="198">
        <f>ROUND(I145*H145,2)</f>
        <v>0</v>
      </c>
      <c r="BL145" s="15" t="s">
        <v>170</v>
      </c>
      <c r="BM145" s="197" t="s">
        <v>2514</v>
      </c>
    </row>
    <row r="146" s="2" customFormat="1" ht="16.5" customHeight="1">
      <c r="A146" s="34"/>
      <c r="B146" s="184"/>
      <c r="C146" s="185" t="s">
        <v>275</v>
      </c>
      <c r="D146" s="185" t="s">
        <v>166</v>
      </c>
      <c r="E146" s="186" t="s">
        <v>2515</v>
      </c>
      <c r="F146" s="187" t="s">
        <v>2516</v>
      </c>
      <c r="G146" s="188" t="s">
        <v>298</v>
      </c>
      <c r="H146" s="189">
        <v>8</v>
      </c>
      <c r="I146" s="190"/>
      <c r="J146" s="191">
        <f>ROUND(I146*H146,2)</f>
        <v>0</v>
      </c>
      <c r="K146" s="192"/>
      <c r="L146" s="35"/>
      <c r="M146" s="193" t="s">
        <v>1</v>
      </c>
      <c r="N146" s="194" t="s">
        <v>40</v>
      </c>
      <c r="O146" s="78"/>
      <c r="P146" s="195">
        <f>O146*H146</f>
        <v>0</v>
      </c>
      <c r="Q146" s="195">
        <v>0</v>
      </c>
      <c r="R146" s="195">
        <f>Q146*H146</f>
        <v>0</v>
      </c>
      <c r="S146" s="195">
        <v>0</v>
      </c>
      <c r="T146" s="196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7" t="s">
        <v>170</v>
      </c>
      <c r="AT146" s="197" t="s">
        <v>166</v>
      </c>
      <c r="AU146" s="197" t="s">
        <v>87</v>
      </c>
      <c r="AY146" s="15" t="s">
        <v>164</v>
      </c>
      <c r="BE146" s="198">
        <f>IF(N146="základná",J146,0)</f>
        <v>0</v>
      </c>
      <c r="BF146" s="198">
        <f>IF(N146="znížená",J146,0)</f>
        <v>0</v>
      </c>
      <c r="BG146" s="198">
        <f>IF(N146="zákl. prenesená",J146,0)</f>
        <v>0</v>
      </c>
      <c r="BH146" s="198">
        <f>IF(N146="zníž. prenesená",J146,0)</f>
        <v>0</v>
      </c>
      <c r="BI146" s="198">
        <f>IF(N146="nulová",J146,0)</f>
        <v>0</v>
      </c>
      <c r="BJ146" s="15" t="s">
        <v>87</v>
      </c>
      <c r="BK146" s="198">
        <f>ROUND(I146*H146,2)</f>
        <v>0</v>
      </c>
      <c r="BL146" s="15" t="s">
        <v>170</v>
      </c>
      <c r="BM146" s="197" t="s">
        <v>2517</v>
      </c>
    </row>
    <row r="147" s="2" customFormat="1" ht="24.15" customHeight="1">
      <c r="A147" s="34"/>
      <c r="B147" s="184"/>
      <c r="C147" s="185" t="s">
        <v>452</v>
      </c>
      <c r="D147" s="185" t="s">
        <v>166</v>
      </c>
      <c r="E147" s="186" t="s">
        <v>2518</v>
      </c>
      <c r="F147" s="187" t="s">
        <v>2519</v>
      </c>
      <c r="G147" s="188" t="s">
        <v>307</v>
      </c>
      <c r="H147" s="189">
        <v>2</v>
      </c>
      <c r="I147" s="190"/>
      <c r="J147" s="191">
        <f>ROUND(I147*H147,2)</f>
        <v>0</v>
      </c>
      <c r="K147" s="192"/>
      <c r="L147" s="35"/>
      <c r="M147" s="193" t="s">
        <v>1</v>
      </c>
      <c r="N147" s="194" t="s">
        <v>40</v>
      </c>
      <c r="O147" s="78"/>
      <c r="P147" s="195">
        <f>O147*H147</f>
        <v>0</v>
      </c>
      <c r="Q147" s="195">
        <v>0</v>
      </c>
      <c r="R147" s="195">
        <f>Q147*H147</f>
        <v>0</v>
      </c>
      <c r="S147" s="195">
        <v>0</v>
      </c>
      <c r="T147" s="19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7" t="s">
        <v>170</v>
      </c>
      <c r="AT147" s="197" t="s">
        <v>166</v>
      </c>
      <c r="AU147" s="197" t="s">
        <v>87</v>
      </c>
      <c r="AY147" s="15" t="s">
        <v>164</v>
      </c>
      <c r="BE147" s="198">
        <f>IF(N147="základná",J147,0)</f>
        <v>0</v>
      </c>
      <c r="BF147" s="198">
        <f>IF(N147="znížená",J147,0)</f>
        <v>0</v>
      </c>
      <c r="BG147" s="198">
        <f>IF(N147="zákl. prenesená",J147,0)</f>
        <v>0</v>
      </c>
      <c r="BH147" s="198">
        <f>IF(N147="zníž. prenesená",J147,0)</f>
        <v>0</v>
      </c>
      <c r="BI147" s="198">
        <f>IF(N147="nulová",J147,0)</f>
        <v>0</v>
      </c>
      <c r="BJ147" s="15" t="s">
        <v>87</v>
      </c>
      <c r="BK147" s="198">
        <f>ROUND(I147*H147,2)</f>
        <v>0</v>
      </c>
      <c r="BL147" s="15" t="s">
        <v>170</v>
      </c>
      <c r="BM147" s="197" t="s">
        <v>2520</v>
      </c>
    </row>
    <row r="148" s="2" customFormat="1" ht="33" customHeight="1">
      <c r="A148" s="34"/>
      <c r="B148" s="184"/>
      <c r="C148" s="185" t="s">
        <v>421</v>
      </c>
      <c r="D148" s="185" t="s">
        <v>166</v>
      </c>
      <c r="E148" s="186" t="s">
        <v>2521</v>
      </c>
      <c r="F148" s="187" t="s">
        <v>2522</v>
      </c>
      <c r="G148" s="188" t="s">
        <v>307</v>
      </c>
      <c r="H148" s="189">
        <v>1</v>
      </c>
      <c r="I148" s="190"/>
      <c r="J148" s="191">
        <f>ROUND(I148*H148,2)</f>
        <v>0</v>
      </c>
      <c r="K148" s="192"/>
      <c r="L148" s="35"/>
      <c r="M148" s="193" t="s">
        <v>1</v>
      </c>
      <c r="N148" s="194" t="s">
        <v>40</v>
      </c>
      <c r="O148" s="78"/>
      <c r="P148" s="195">
        <f>O148*H148</f>
        <v>0</v>
      </c>
      <c r="Q148" s="195">
        <v>0</v>
      </c>
      <c r="R148" s="195">
        <f>Q148*H148</f>
        <v>0</v>
      </c>
      <c r="S148" s="195">
        <v>0</v>
      </c>
      <c r="T148" s="19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7" t="s">
        <v>170</v>
      </c>
      <c r="AT148" s="197" t="s">
        <v>166</v>
      </c>
      <c r="AU148" s="197" t="s">
        <v>87</v>
      </c>
      <c r="AY148" s="15" t="s">
        <v>164</v>
      </c>
      <c r="BE148" s="198">
        <f>IF(N148="základná",J148,0)</f>
        <v>0</v>
      </c>
      <c r="BF148" s="198">
        <f>IF(N148="znížená",J148,0)</f>
        <v>0</v>
      </c>
      <c r="BG148" s="198">
        <f>IF(N148="zákl. prenesená",J148,0)</f>
        <v>0</v>
      </c>
      <c r="BH148" s="198">
        <f>IF(N148="zníž. prenesená",J148,0)</f>
        <v>0</v>
      </c>
      <c r="BI148" s="198">
        <f>IF(N148="nulová",J148,0)</f>
        <v>0</v>
      </c>
      <c r="BJ148" s="15" t="s">
        <v>87</v>
      </c>
      <c r="BK148" s="198">
        <f>ROUND(I148*H148,2)</f>
        <v>0</v>
      </c>
      <c r="BL148" s="15" t="s">
        <v>170</v>
      </c>
      <c r="BM148" s="197" t="s">
        <v>2523</v>
      </c>
    </row>
    <row r="149" s="2" customFormat="1" ht="33" customHeight="1">
      <c r="A149" s="34"/>
      <c r="B149" s="184"/>
      <c r="C149" s="199" t="s">
        <v>425</v>
      </c>
      <c r="D149" s="199" t="s">
        <v>199</v>
      </c>
      <c r="E149" s="200" t="s">
        <v>2524</v>
      </c>
      <c r="F149" s="201" t="s">
        <v>2525</v>
      </c>
      <c r="G149" s="202" t="s">
        <v>307</v>
      </c>
      <c r="H149" s="203">
        <v>1</v>
      </c>
      <c r="I149" s="204"/>
      <c r="J149" s="205">
        <f>ROUND(I149*H149,2)</f>
        <v>0</v>
      </c>
      <c r="K149" s="206"/>
      <c r="L149" s="207"/>
      <c r="M149" s="208" t="s">
        <v>1</v>
      </c>
      <c r="N149" s="209" t="s">
        <v>40</v>
      </c>
      <c r="O149" s="78"/>
      <c r="P149" s="195">
        <f>O149*H149</f>
        <v>0</v>
      </c>
      <c r="Q149" s="195">
        <v>0</v>
      </c>
      <c r="R149" s="195">
        <f>Q149*H149</f>
        <v>0</v>
      </c>
      <c r="S149" s="195">
        <v>0</v>
      </c>
      <c r="T149" s="19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7" t="s">
        <v>194</v>
      </c>
      <c r="AT149" s="197" t="s">
        <v>199</v>
      </c>
      <c r="AU149" s="197" t="s">
        <v>87</v>
      </c>
      <c r="AY149" s="15" t="s">
        <v>164</v>
      </c>
      <c r="BE149" s="198">
        <f>IF(N149="základná",J149,0)</f>
        <v>0</v>
      </c>
      <c r="BF149" s="198">
        <f>IF(N149="znížená",J149,0)</f>
        <v>0</v>
      </c>
      <c r="BG149" s="198">
        <f>IF(N149="zákl. prenesená",J149,0)</f>
        <v>0</v>
      </c>
      <c r="BH149" s="198">
        <f>IF(N149="zníž. prenesená",J149,0)</f>
        <v>0</v>
      </c>
      <c r="BI149" s="198">
        <f>IF(N149="nulová",J149,0)</f>
        <v>0</v>
      </c>
      <c r="BJ149" s="15" t="s">
        <v>87</v>
      </c>
      <c r="BK149" s="198">
        <f>ROUND(I149*H149,2)</f>
        <v>0</v>
      </c>
      <c r="BL149" s="15" t="s">
        <v>170</v>
      </c>
      <c r="BM149" s="197" t="s">
        <v>2526</v>
      </c>
    </row>
    <row r="150" s="2" customFormat="1" ht="33" customHeight="1">
      <c r="A150" s="34"/>
      <c r="B150" s="184"/>
      <c r="C150" s="199" t="s">
        <v>432</v>
      </c>
      <c r="D150" s="199" t="s">
        <v>199</v>
      </c>
      <c r="E150" s="200" t="s">
        <v>2527</v>
      </c>
      <c r="F150" s="201" t="s">
        <v>2528</v>
      </c>
      <c r="G150" s="202" t="s">
        <v>307</v>
      </c>
      <c r="H150" s="203">
        <v>1</v>
      </c>
      <c r="I150" s="204"/>
      <c r="J150" s="205">
        <f>ROUND(I150*H150,2)</f>
        <v>0</v>
      </c>
      <c r="K150" s="206"/>
      <c r="L150" s="207"/>
      <c r="M150" s="208" t="s">
        <v>1</v>
      </c>
      <c r="N150" s="209" t="s">
        <v>40</v>
      </c>
      <c r="O150" s="78"/>
      <c r="P150" s="195">
        <f>O150*H150</f>
        <v>0</v>
      </c>
      <c r="Q150" s="195">
        <v>0</v>
      </c>
      <c r="R150" s="195">
        <f>Q150*H150</f>
        <v>0</v>
      </c>
      <c r="S150" s="195">
        <v>0</v>
      </c>
      <c r="T150" s="19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7" t="s">
        <v>194</v>
      </c>
      <c r="AT150" s="197" t="s">
        <v>199</v>
      </c>
      <c r="AU150" s="197" t="s">
        <v>87</v>
      </c>
      <c r="AY150" s="15" t="s">
        <v>164</v>
      </c>
      <c r="BE150" s="198">
        <f>IF(N150="základná",J150,0)</f>
        <v>0</v>
      </c>
      <c r="BF150" s="198">
        <f>IF(N150="znížená",J150,0)</f>
        <v>0</v>
      </c>
      <c r="BG150" s="198">
        <f>IF(N150="zákl. prenesená",J150,0)</f>
        <v>0</v>
      </c>
      <c r="BH150" s="198">
        <f>IF(N150="zníž. prenesená",J150,0)</f>
        <v>0</v>
      </c>
      <c r="BI150" s="198">
        <f>IF(N150="nulová",J150,0)</f>
        <v>0</v>
      </c>
      <c r="BJ150" s="15" t="s">
        <v>87</v>
      </c>
      <c r="BK150" s="198">
        <f>ROUND(I150*H150,2)</f>
        <v>0</v>
      </c>
      <c r="BL150" s="15" t="s">
        <v>170</v>
      </c>
      <c r="BM150" s="197" t="s">
        <v>2529</v>
      </c>
    </row>
    <row r="151" s="2" customFormat="1" ht="37.8" customHeight="1">
      <c r="A151" s="34"/>
      <c r="B151" s="184"/>
      <c r="C151" s="199" t="s">
        <v>436</v>
      </c>
      <c r="D151" s="199" t="s">
        <v>199</v>
      </c>
      <c r="E151" s="200" t="s">
        <v>2530</v>
      </c>
      <c r="F151" s="201" t="s">
        <v>2531</v>
      </c>
      <c r="G151" s="202" t="s">
        <v>307</v>
      </c>
      <c r="H151" s="203">
        <v>1</v>
      </c>
      <c r="I151" s="204"/>
      <c r="J151" s="205">
        <f>ROUND(I151*H151,2)</f>
        <v>0</v>
      </c>
      <c r="K151" s="206"/>
      <c r="L151" s="207"/>
      <c r="M151" s="208" t="s">
        <v>1</v>
      </c>
      <c r="N151" s="209" t="s">
        <v>40</v>
      </c>
      <c r="O151" s="78"/>
      <c r="P151" s="195">
        <f>O151*H151</f>
        <v>0</v>
      </c>
      <c r="Q151" s="195">
        <v>0</v>
      </c>
      <c r="R151" s="195">
        <f>Q151*H151</f>
        <v>0</v>
      </c>
      <c r="S151" s="195">
        <v>0</v>
      </c>
      <c r="T151" s="196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7" t="s">
        <v>194</v>
      </c>
      <c r="AT151" s="197" t="s">
        <v>199</v>
      </c>
      <c r="AU151" s="197" t="s">
        <v>87</v>
      </c>
      <c r="AY151" s="15" t="s">
        <v>164</v>
      </c>
      <c r="BE151" s="198">
        <f>IF(N151="základná",J151,0)</f>
        <v>0</v>
      </c>
      <c r="BF151" s="198">
        <f>IF(N151="znížená",J151,0)</f>
        <v>0</v>
      </c>
      <c r="BG151" s="198">
        <f>IF(N151="zákl. prenesená",J151,0)</f>
        <v>0</v>
      </c>
      <c r="BH151" s="198">
        <f>IF(N151="zníž. prenesená",J151,0)</f>
        <v>0</v>
      </c>
      <c r="BI151" s="198">
        <f>IF(N151="nulová",J151,0)</f>
        <v>0</v>
      </c>
      <c r="BJ151" s="15" t="s">
        <v>87</v>
      </c>
      <c r="BK151" s="198">
        <f>ROUND(I151*H151,2)</f>
        <v>0</v>
      </c>
      <c r="BL151" s="15" t="s">
        <v>170</v>
      </c>
      <c r="BM151" s="197" t="s">
        <v>2532</v>
      </c>
    </row>
    <row r="152" s="2" customFormat="1" ht="24.15" customHeight="1">
      <c r="A152" s="34"/>
      <c r="B152" s="184"/>
      <c r="C152" s="185" t="s">
        <v>510</v>
      </c>
      <c r="D152" s="185" t="s">
        <v>166</v>
      </c>
      <c r="E152" s="186" t="s">
        <v>2533</v>
      </c>
      <c r="F152" s="187" t="s">
        <v>2534</v>
      </c>
      <c r="G152" s="188" t="s">
        <v>298</v>
      </c>
      <c r="H152" s="189">
        <v>8</v>
      </c>
      <c r="I152" s="190"/>
      <c r="J152" s="191">
        <f>ROUND(I152*H152,2)</f>
        <v>0</v>
      </c>
      <c r="K152" s="192"/>
      <c r="L152" s="35"/>
      <c r="M152" s="193" t="s">
        <v>1</v>
      </c>
      <c r="N152" s="194" t="s">
        <v>40</v>
      </c>
      <c r="O152" s="78"/>
      <c r="P152" s="195">
        <f>O152*H152</f>
        <v>0</v>
      </c>
      <c r="Q152" s="195">
        <v>0</v>
      </c>
      <c r="R152" s="195">
        <f>Q152*H152</f>
        <v>0</v>
      </c>
      <c r="S152" s="195">
        <v>0</v>
      </c>
      <c r="T152" s="19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7" t="s">
        <v>170</v>
      </c>
      <c r="AT152" s="197" t="s">
        <v>166</v>
      </c>
      <c r="AU152" s="197" t="s">
        <v>87</v>
      </c>
      <c r="AY152" s="15" t="s">
        <v>164</v>
      </c>
      <c r="BE152" s="198">
        <f>IF(N152="základná",J152,0)</f>
        <v>0</v>
      </c>
      <c r="BF152" s="198">
        <f>IF(N152="znížená",J152,0)</f>
        <v>0</v>
      </c>
      <c r="BG152" s="198">
        <f>IF(N152="zákl. prenesená",J152,0)</f>
        <v>0</v>
      </c>
      <c r="BH152" s="198">
        <f>IF(N152="zníž. prenesená",J152,0)</f>
        <v>0</v>
      </c>
      <c r="BI152" s="198">
        <f>IF(N152="nulová",J152,0)</f>
        <v>0</v>
      </c>
      <c r="BJ152" s="15" t="s">
        <v>87</v>
      </c>
      <c r="BK152" s="198">
        <f>ROUND(I152*H152,2)</f>
        <v>0</v>
      </c>
      <c r="BL152" s="15" t="s">
        <v>170</v>
      </c>
      <c r="BM152" s="197" t="s">
        <v>2535</v>
      </c>
    </row>
    <row r="153" s="12" customFormat="1" ht="22.8" customHeight="1">
      <c r="A153" s="12"/>
      <c r="B153" s="171"/>
      <c r="C153" s="12"/>
      <c r="D153" s="172" t="s">
        <v>73</v>
      </c>
      <c r="E153" s="182" t="s">
        <v>346</v>
      </c>
      <c r="F153" s="182" t="s">
        <v>347</v>
      </c>
      <c r="G153" s="12"/>
      <c r="H153" s="12"/>
      <c r="I153" s="174"/>
      <c r="J153" s="183">
        <f>BK153</f>
        <v>0</v>
      </c>
      <c r="K153" s="12"/>
      <c r="L153" s="171"/>
      <c r="M153" s="176"/>
      <c r="N153" s="177"/>
      <c r="O153" s="177"/>
      <c r="P153" s="178">
        <f>P154</f>
        <v>0</v>
      </c>
      <c r="Q153" s="177"/>
      <c r="R153" s="178">
        <f>R154</f>
        <v>0</v>
      </c>
      <c r="S153" s="177"/>
      <c r="T153" s="179">
        <f>T154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72" t="s">
        <v>81</v>
      </c>
      <c r="AT153" s="180" t="s">
        <v>73</v>
      </c>
      <c r="AU153" s="180" t="s">
        <v>81</v>
      </c>
      <c r="AY153" s="172" t="s">
        <v>164</v>
      </c>
      <c r="BK153" s="181">
        <f>BK154</f>
        <v>0</v>
      </c>
    </row>
    <row r="154" s="2" customFormat="1" ht="33" customHeight="1">
      <c r="A154" s="34"/>
      <c r="B154" s="184"/>
      <c r="C154" s="185" t="s">
        <v>322</v>
      </c>
      <c r="D154" s="185" t="s">
        <v>166</v>
      </c>
      <c r="E154" s="186" t="s">
        <v>2461</v>
      </c>
      <c r="F154" s="187" t="s">
        <v>2462</v>
      </c>
      <c r="G154" s="188" t="s">
        <v>202</v>
      </c>
      <c r="H154" s="189">
        <v>0.152</v>
      </c>
      <c r="I154" s="190"/>
      <c r="J154" s="191">
        <f>ROUND(I154*H154,2)</f>
        <v>0</v>
      </c>
      <c r="K154" s="192"/>
      <c r="L154" s="35"/>
      <c r="M154" s="193" t="s">
        <v>1</v>
      </c>
      <c r="N154" s="194" t="s">
        <v>40</v>
      </c>
      <c r="O154" s="78"/>
      <c r="P154" s="195">
        <f>O154*H154</f>
        <v>0</v>
      </c>
      <c r="Q154" s="195">
        <v>0</v>
      </c>
      <c r="R154" s="195">
        <f>Q154*H154</f>
        <v>0</v>
      </c>
      <c r="S154" s="195">
        <v>0</v>
      </c>
      <c r="T154" s="196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7" t="s">
        <v>170</v>
      </c>
      <c r="AT154" s="197" t="s">
        <v>166</v>
      </c>
      <c r="AU154" s="197" t="s">
        <v>87</v>
      </c>
      <c r="AY154" s="15" t="s">
        <v>164</v>
      </c>
      <c r="BE154" s="198">
        <f>IF(N154="základná",J154,0)</f>
        <v>0</v>
      </c>
      <c r="BF154" s="198">
        <f>IF(N154="znížená",J154,0)</f>
        <v>0</v>
      </c>
      <c r="BG154" s="198">
        <f>IF(N154="zákl. prenesená",J154,0)</f>
        <v>0</v>
      </c>
      <c r="BH154" s="198">
        <f>IF(N154="zníž. prenesená",J154,0)</f>
        <v>0</v>
      </c>
      <c r="BI154" s="198">
        <f>IF(N154="nulová",J154,0)</f>
        <v>0</v>
      </c>
      <c r="BJ154" s="15" t="s">
        <v>87</v>
      </c>
      <c r="BK154" s="198">
        <f>ROUND(I154*H154,2)</f>
        <v>0</v>
      </c>
      <c r="BL154" s="15" t="s">
        <v>170</v>
      </c>
      <c r="BM154" s="197" t="s">
        <v>2536</v>
      </c>
    </row>
    <row r="155" s="12" customFormat="1" ht="25.92" customHeight="1">
      <c r="A155" s="12"/>
      <c r="B155" s="171"/>
      <c r="C155" s="12"/>
      <c r="D155" s="172" t="s">
        <v>73</v>
      </c>
      <c r="E155" s="173" t="s">
        <v>352</v>
      </c>
      <c r="F155" s="173" t="s">
        <v>353</v>
      </c>
      <c r="G155" s="12"/>
      <c r="H155" s="12"/>
      <c r="I155" s="174"/>
      <c r="J155" s="175">
        <f>BK155</f>
        <v>0</v>
      </c>
      <c r="K155" s="12"/>
      <c r="L155" s="171"/>
      <c r="M155" s="176"/>
      <c r="N155" s="177"/>
      <c r="O155" s="177"/>
      <c r="P155" s="178">
        <f>P156</f>
        <v>0</v>
      </c>
      <c r="Q155" s="177"/>
      <c r="R155" s="178">
        <f>R156</f>
        <v>0</v>
      </c>
      <c r="S155" s="177"/>
      <c r="T155" s="179">
        <f>T156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72" t="s">
        <v>87</v>
      </c>
      <c r="AT155" s="180" t="s">
        <v>73</v>
      </c>
      <c r="AU155" s="180" t="s">
        <v>74</v>
      </c>
      <c r="AY155" s="172" t="s">
        <v>164</v>
      </c>
      <c r="BK155" s="181">
        <f>BK156</f>
        <v>0</v>
      </c>
    </row>
    <row r="156" s="12" customFormat="1" ht="22.8" customHeight="1">
      <c r="A156" s="12"/>
      <c r="B156" s="171"/>
      <c r="C156" s="12"/>
      <c r="D156" s="172" t="s">
        <v>73</v>
      </c>
      <c r="E156" s="182" t="s">
        <v>2537</v>
      </c>
      <c r="F156" s="182" t="s">
        <v>2538</v>
      </c>
      <c r="G156" s="12"/>
      <c r="H156" s="12"/>
      <c r="I156" s="174"/>
      <c r="J156" s="183">
        <f>BK156</f>
        <v>0</v>
      </c>
      <c r="K156" s="12"/>
      <c r="L156" s="171"/>
      <c r="M156" s="176"/>
      <c r="N156" s="177"/>
      <c r="O156" s="177"/>
      <c r="P156" s="178">
        <f>P157</f>
        <v>0</v>
      </c>
      <c r="Q156" s="177"/>
      <c r="R156" s="178">
        <f>R157</f>
        <v>0</v>
      </c>
      <c r="S156" s="177"/>
      <c r="T156" s="179">
        <f>T157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72" t="s">
        <v>87</v>
      </c>
      <c r="AT156" s="180" t="s">
        <v>73</v>
      </c>
      <c r="AU156" s="180" t="s">
        <v>81</v>
      </c>
      <c r="AY156" s="172" t="s">
        <v>164</v>
      </c>
      <c r="BK156" s="181">
        <f>BK157</f>
        <v>0</v>
      </c>
    </row>
    <row r="157" s="2" customFormat="1" ht="16.5" customHeight="1">
      <c r="A157" s="34"/>
      <c r="B157" s="184"/>
      <c r="C157" s="185" t="s">
        <v>470</v>
      </c>
      <c r="D157" s="185" t="s">
        <v>166</v>
      </c>
      <c r="E157" s="186" t="s">
        <v>2539</v>
      </c>
      <c r="F157" s="187" t="s">
        <v>2540</v>
      </c>
      <c r="G157" s="188" t="s">
        <v>298</v>
      </c>
      <c r="H157" s="189">
        <v>1</v>
      </c>
      <c r="I157" s="190"/>
      <c r="J157" s="191">
        <f>ROUND(I157*H157,2)</f>
        <v>0</v>
      </c>
      <c r="K157" s="192"/>
      <c r="L157" s="35"/>
      <c r="M157" s="193" t="s">
        <v>1</v>
      </c>
      <c r="N157" s="194" t="s">
        <v>40</v>
      </c>
      <c r="O157" s="78"/>
      <c r="P157" s="195">
        <f>O157*H157</f>
        <v>0</v>
      </c>
      <c r="Q157" s="195">
        <v>0</v>
      </c>
      <c r="R157" s="195">
        <f>Q157*H157</f>
        <v>0</v>
      </c>
      <c r="S157" s="195">
        <v>0</v>
      </c>
      <c r="T157" s="19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7" t="s">
        <v>359</v>
      </c>
      <c r="AT157" s="197" t="s">
        <v>166</v>
      </c>
      <c r="AU157" s="197" t="s">
        <v>87</v>
      </c>
      <c r="AY157" s="15" t="s">
        <v>164</v>
      </c>
      <c r="BE157" s="198">
        <f>IF(N157="základná",J157,0)</f>
        <v>0</v>
      </c>
      <c r="BF157" s="198">
        <f>IF(N157="znížená",J157,0)</f>
        <v>0</v>
      </c>
      <c r="BG157" s="198">
        <f>IF(N157="zákl. prenesená",J157,0)</f>
        <v>0</v>
      </c>
      <c r="BH157" s="198">
        <f>IF(N157="zníž. prenesená",J157,0)</f>
        <v>0</v>
      </c>
      <c r="BI157" s="198">
        <f>IF(N157="nulová",J157,0)</f>
        <v>0</v>
      </c>
      <c r="BJ157" s="15" t="s">
        <v>87</v>
      </c>
      <c r="BK157" s="198">
        <f>ROUND(I157*H157,2)</f>
        <v>0</v>
      </c>
      <c r="BL157" s="15" t="s">
        <v>359</v>
      </c>
      <c r="BM157" s="197" t="s">
        <v>2541</v>
      </c>
    </row>
    <row r="158" s="12" customFormat="1" ht="25.92" customHeight="1">
      <c r="A158" s="12"/>
      <c r="B158" s="171"/>
      <c r="C158" s="12"/>
      <c r="D158" s="172" t="s">
        <v>73</v>
      </c>
      <c r="E158" s="173" t="s">
        <v>1286</v>
      </c>
      <c r="F158" s="173" t="s">
        <v>1287</v>
      </c>
      <c r="G158" s="12"/>
      <c r="H158" s="12"/>
      <c r="I158" s="174"/>
      <c r="J158" s="175">
        <f>BK158</f>
        <v>0</v>
      </c>
      <c r="K158" s="12"/>
      <c r="L158" s="171"/>
      <c r="M158" s="176"/>
      <c r="N158" s="177"/>
      <c r="O158" s="177"/>
      <c r="P158" s="178">
        <f>P159</f>
        <v>0</v>
      </c>
      <c r="Q158" s="177"/>
      <c r="R158" s="178">
        <f>R159</f>
        <v>0</v>
      </c>
      <c r="S158" s="177"/>
      <c r="T158" s="179">
        <f>T159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72" t="s">
        <v>175</v>
      </c>
      <c r="AT158" s="180" t="s">
        <v>73</v>
      </c>
      <c r="AU158" s="180" t="s">
        <v>74</v>
      </c>
      <c r="AY158" s="172" t="s">
        <v>164</v>
      </c>
      <c r="BK158" s="181">
        <f>BK159</f>
        <v>0</v>
      </c>
    </row>
    <row r="159" s="2" customFormat="1" ht="16.5" customHeight="1">
      <c r="A159" s="34"/>
      <c r="B159" s="184"/>
      <c r="C159" s="185" t="s">
        <v>440</v>
      </c>
      <c r="D159" s="185" t="s">
        <v>166</v>
      </c>
      <c r="E159" s="186" t="s">
        <v>1407</v>
      </c>
      <c r="F159" s="187" t="s">
        <v>1408</v>
      </c>
      <c r="G159" s="188" t="s">
        <v>1409</v>
      </c>
      <c r="H159" s="189">
        <v>1</v>
      </c>
      <c r="I159" s="190"/>
      <c r="J159" s="191">
        <f>ROUND(I159*H159,2)</f>
        <v>0</v>
      </c>
      <c r="K159" s="192"/>
      <c r="L159" s="35"/>
      <c r="M159" s="211" t="s">
        <v>1</v>
      </c>
      <c r="N159" s="212" t="s">
        <v>40</v>
      </c>
      <c r="O159" s="213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7" t="s">
        <v>425</v>
      </c>
      <c r="AT159" s="197" t="s">
        <v>166</v>
      </c>
      <c r="AU159" s="197" t="s">
        <v>81</v>
      </c>
      <c r="AY159" s="15" t="s">
        <v>164</v>
      </c>
      <c r="BE159" s="198">
        <f>IF(N159="základná",J159,0)</f>
        <v>0</v>
      </c>
      <c r="BF159" s="198">
        <f>IF(N159="znížená",J159,0)</f>
        <v>0</v>
      </c>
      <c r="BG159" s="198">
        <f>IF(N159="zákl. prenesená",J159,0)</f>
        <v>0</v>
      </c>
      <c r="BH159" s="198">
        <f>IF(N159="zníž. prenesená",J159,0)</f>
        <v>0</v>
      </c>
      <c r="BI159" s="198">
        <f>IF(N159="nulová",J159,0)</f>
        <v>0</v>
      </c>
      <c r="BJ159" s="15" t="s">
        <v>87</v>
      </c>
      <c r="BK159" s="198">
        <f>ROUND(I159*H159,2)</f>
        <v>0</v>
      </c>
      <c r="BL159" s="15" t="s">
        <v>425</v>
      </c>
      <c r="BM159" s="197" t="s">
        <v>2542</v>
      </c>
    </row>
    <row r="160" s="2" customFormat="1" ht="6.96" customHeight="1">
      <c r="A160" s="34"/>
      <c r="B160" s="61"/>
      <c r="C160" s="62"/>
      <c r="D160" s="62"/>
      <c r="E160" s="62"/>
      <c r="F160" s="62"/>
      <c r="G160" s="62"/>
      <c r="H160" s="62"/>
      <c r="I160" s="62"/>
      <c r="J160" s="62"/>
      <c r="K160" s="62"/>
      <c r="L160" s="35"/>
      <c r="M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</row>
  </sheetData>
  <autoFilter ref="C123:K159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118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74</v>
      </c>
    </row>
    <row r="4" s="1" customFormat="1" ht="24.96" customHeight="1">
      <c r="B4" s="18"/>
      <c r="D4" s="19" t="s">
        <v>119</v>
      </c>
      <c r="L4" s="18"/>
      <c r="M4" s="129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16.5" customHeight="1">
      <c r="B7" s="18"/>
      <c r="E7" s="130" t="str">
        <f>'Rekapitulácia stavby'!K6</f>
        <v>Komunitné centrum Svidník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120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2543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12. 1. 2023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25</v>
      </c>
      <c r="F15" s="34"/>
      <c r="G15" s="34"/>
      <c r="H15" s="34"/>
      <c r="I15" s="28" t="s">
        <v>26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24</v>
      </c>
      <c r="J20" s="23" t="s">
        <v>1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30</v>
      </c>
      <c r="F21" s="34"/>
      <c r="G21" s="34"/>
      <c r="H21" s="34"/>
      <c r="I21" s="28" t="s">
        <v>26</v>
      </c>
      <c r="J21" s="23" t="s">
        <v>1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24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">
        <v>20</v>
      </c>
      <c r="F24" s="34"/>
      <c r="G24" s="34"/>
      <c r="H24" s="34"/>
      <c r="I24" s="28" t="s">
        <v>26</v>
      </c>
      <c r="J24" s="23" t="s">
        <v>1</v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33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31"/>
      <c r="B27" s="132"/>
      <c r="C27" s="131"/>
      <c r="D27" s="131"/>
      <c r="E27" s="32" t="s">
        <v>1</v>
      </c>
      <c r="F27" s="32"/>
      <c r="G27" s="32"/>
      <c r="H27" s="32"/>
      <c r="I27" s="131"/>
      <c r="J27" s="131"/>
      <c r="K27" s="131"/>
      <c r="L27" s="133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34" t="s">
        <v>34</v>
      </c>
      <c r="E30" s="34"/>
      <c r="F30" s="34"/>
      <c r="G30" s="34"/>
      <c r="H30" s="34"/>
      <c r="I30" s="34"/>
      <c r="J30" s="97">
        <f>ROUND(J125,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36</v>
      </c>
      <c r="G32" s="34"/>
      <c r="H32" s="34"/>
      <c r="I32" s="39" t="s">
        <v>35</v>
      </c>
      <c r="J32" s="39" t="s">
        <v>37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35" t="s">
        <v>38</v>
      </c>
      <c r="E33" s="41" t="s">
        <v>39</v>
      </c>
      <c r="F33" s="136">
        <f>ROUND((SUM(BE125:BE178)),  2)</f>
        <v>0</v>
      </c>
      <c r="G33" s="137"/>
      <c r="H33" s="137"/>
      <c r="I33" s="138">
        <v>0.20000000000000001</v>
      </c>
      <c r="J33" s="136">
        <f>ROUND(((SUM(BE125:BE178))*I33), 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41" t="s">
        <v>40</v>
      </c>
      <c r="F34" s="136">
        <f>ROUND((SUM(BF125:BF178)),  2)</f>
        <v>0</v>
      </c>
      <c r="G34" s="137"/>
      <c r="H34" s="137"/>
      <c r="I34" s="138">
        <v>0.20000000000000001</v>
      </c>
      <c r="J34" s="136">
        <f>ROUND(((SUM(BF125:BF178))*I34), 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41</v>
      </c>
      <c r="F35" s="139">
        <f>ROUND((SUM(BG125:BG178)),  2)</f>
        <v>0</v>
      </c>
      <c r="G35" s="34"/>
      <c r="H35" s="34"/>
      <c r="I35" s="140">
        <v>0.20000000000000001</v>
      </c>
      <c r="J35" s="139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42</v>
      </c>
      <c r="F36" s="139">
        <f>ROUND((SUM(BH125:BH178)),  2)</f>
        <v>0</v>
      </c>
      <c r="G36" s="34"/>
      <c r="H36" s="34"/>
      <c r="I36" s="140">
        <v>0.20000000000000001</v>
      </c>
      <c r="J36" s="139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43</v>
      </c>
      <c r="F37" s="136">
        <f>ROUND((SUM(BI125:BI178)),  2)</f>
        <v>0</v>
      </c>
      <c r="G37" s="137"/>
      <c r="H37" s="137"/>
      <c r="I37" s="138">
        <v>0</v>
      </c>
      <c r="J37" s="136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41"/>
      <c r="D39" s="142" t="s">
        <v>44</v>
      </c>
      <c r="E39" s="82"/>
      <c r="F39" s="82"/>
      <c r="G39" s="143" t="s">
        <v>45</v>
      </c>
      <c r="H39" s="144" t="s">
        <v>46</v>
      </c>
      <c r="I39" s="82"/>
      <c r="J39" s="145">
        <f>SUM(J30:J37)</f>
        <v>0</v>
      </c>
      <c r="K39" s="146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47</v>
      </c>
      <c r="E50" s="58"/>
      <c r="F50" s="58"/>
      <c r="G50" s="57" t="s">
        <v>48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49</v>
      </c>
      <c r="E61" s="37"/>
      <c r="F61" s="147" t="s">
        <v>50</v>
      </c>
      <c r="G61" s="59" t="s">
        <v>49</v>
      </c>
      <c r="H61" s="37"/>
      <c r="I61" s="37"/>
      <c r="J61" s="148" t="s">
        <v>50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51</v>
      </c>
      <c r="E65" s="60"/>
      <c r="F65" s="60"/>
      <c r="G65" s="57" t="s">
        <v>52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49</v>
      </c>
      <c r="E76" s="37"/>
      <c r="F76" s="147" t="s">
        <v>50</v>
      </c>
      <c r="G76" s="59" t="s">
        <v>49</v>
      </c>
      <c r="H76" s="37"/>
      <c r="I76" s="37"/>
      <c r="J76" s="148" t="s">
        <v>50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124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30" t="str">
        <f>E7</f>
        <v>Komunitné centrum Svidník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120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>SO 05 - Dažďová kanalizáčná prípojka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19</v>
      </c>
      <c r="D89" s="34"/>
      <c r="E89" s="34"/>
      <c r="F89" s="23" t="str">
        <f>F12</f>
        <v xml:space="preserve"> </v>
      </c>
      <c r="G89" s="34"/>
      <c r="H89" s="34"/>
      <c r="I89" s="28" t="s">
        <v>21</v>
      </c>
      <c r="J89" s="70" t="str">
        <f>IF(J12="","",J12)</f>
        <v>12. 1. 2023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23</v>
      </c>
      <c r="D91" s="34"/>
      <c r="E91" s="34"/>
      <c r="F91" s="23" t="str">
        <f>E15</f>
        <v>Mesto Svidník</v>
      </c>
      <c r="G91" s="34"/>
      <c r="H91" s="34"/>
      <c r="I91" s="28" t="s">
        <v>29</v>
      </c>
      <c r="J91" s="32" t="str">
        <f>E21</f>
        <v>Ing. Jozef Špirko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 xml:space="preserve"> 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9" t="s">
        <v>125</v>
      </c>
      <c r="D94" s="141"/>
      <c r="E94" s="141"/>
      <c r="F94" s="141"/>
      <c r="G94" s="141"/>
      <c r="H94" s="141"/>
      <c r="I94" s="141"/>
      <c r="J94" s="150" t="s">
        <v>126</v>
      </c>
      <c r="K94" s="141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51" t="s">
        <v>127</v>
      </c>
      <c r="D96" s="34"/>
      <c r="E96" s="34"/>
      <c r="F96" s="34"/>
      <c r="G96" s="34"/>
      <c r="H96" s="34"/>
      <c r="I96" s="34"/>
      <c r="J96" s="97">
        <f>J125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128</v>
      </c>
    </row>
    <row r="97" s="9" customFormat="1" ht="24.96" customHeight="1">
      <c r="A97" s="9"/>
      <c r="B97" s="152"/>
      <c r="C97" s="9"/>
      <c r="D97" s="153" t="s">
        <v>129</v>
      </c>
      <c r="E97" s="154"/>
      <c r="F97" s="154"/>
      <c r="G97" s="154"/>
      <c r="H97" s="154"/>
      <c r="I97" s="154"/>
      <c r="J97" s="155">
        <f>J126</f>
        <v>0</v>
      </c>
      <c r="K97" s="9"/>
      <c r="L97" s="15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6"/>
      <c r="C98" s="10"/>
      <c r="D98" s="157" t="s">
        <v>130</v>
      </c>
      <c r="E98" s="158"/>
      <c r="F98" s="158"/>
      <c r="G98" s="158"/>
      <c r="H98" s="158"/>
      <c r="I98" s="158"/>
      <c r="J98" s="159">
        <f>J127</f>
        <v>0</v>
      </c>
      <c r="K98" s="10"/>
      <c r="L98" s="15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6"/>
      <c r="C99" s="10"/>
      <c r="D99" s="157" t="s">
        <v>2386</v>
      </c>
      <c r="E99" s="158"/>
      <c r="F99" s="158"/>
      <c r="G99" s="158"/>
      <c r="H99" s="158"/>
      <c r="I99" s="158"/>
      <c r="J99" s="159">
        <f>J139</f>
        <v>0</v>
      </c>
      <c r="K99" s="10"/>
      <c r="L99" s="15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6"/>
      <c r="C100" s="10"/>
      <c r="D100" s="157" t="s">
        <v>1314</v>
      </c>
      <c r="E100" s="158"/>
      <c r="F100" s="158"/>
      <c r="G100" s="158"/>
      <c r="H100" s="158"/>
      <c r="I100" s="158"/>
      <c r="J100" s="159">
        <f>J141</f>
        <v>0</v>
      </c>
      <c r="K100" s="10"/>
      <c r="L100" s="15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6"/>
      <c r="C101" s="10"/>
      <c r="D101" s="157" t="s">
        <v>135</v>
      </c>
      <c r="E101" s="158"/>
      <c r="F101" s="158"/>
      <c r="G101" s="158"/>
      <c r="H101" s="158"/>
      <c r="I101" s="158"/>
      <c r="J101" s="159">
        <f>J159</f>
        <v>0</v>
      </c>
      <c r="K101" s="10"/>
      <c r="L101" s="15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52"/>
      <c r="C102" s="9"/>
      <c r="D102" s="153" t="s">
        <v>2544</v>
      </c>
      <c r="E102" s="154"/>
      <c r="F102" s="154"/>
      <c r="G102" s="154"/>
      <c r="H102" s="154"/>
      <c r="I102" s="154"/>
      <c r="J102" s="155">
        <f>J161</f>
        <v>0</v>
      </c>
      <c r="K102" s="9"/>
      <c r="L102" s="15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52"/>
      <c r="C103" s="9"/>
      <c r="D103" s="153" t="s">
        <v>136</v>
      </c>
      <c r="E103" s="154"/>
      <c r="F103" s="154"/>
      <c r="G103" s="154"/>
      <c r="H103" s="154"/>
      <c r="I103" s="154"/>
      <c r="J103" s="155">
        <f>J170</f>
        <v>0</v>
      </c>
      <c r="K103" s="9"/>
      <c r="L103" s="152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56"/>
      <c r="C104" s="10"/>
      <c r="D104" s="157" t="s">
        <v>2484</v>
      </c>
      <c r="E104" s="158"/>
      <c r="F104" s="158"/>
      <c r="G104" s="158"/>
      <c r="H104" s="158"/>
      <c r="I104" s="158"/>
      <c r="J104" s="159">
        <f>J171</f>
        <v>0</v>
      </c>
      <c r="K104" s="10"/>
      <c r="L104" s="15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52"/>
      <c r="C105" s="9"/>
      <c r="D105" s="153" t="s">
        <v>780</v>
      </c>
      <c r="E105" s="154"/>
      <c r="F105" s="154"/>
      <c r="G105" s="154"/>
      <c r="H105" s="154"/>
      <c r="I105" s="154"/>
      <c r="J105" s="155">
        <f>J174</f>
        <v>0</v>
      </c>
      <c r="K105" s="9"/>
      <c r="L105" s="152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4"/>
      <c r="B106" s="35"/>
      <c r="C106" s="34"/>
      <c r="D106" s="34"/>
      <c r="E106" s="34"/>
      <c r="F106" s="34"/>
      <c r="G106" s="34"/>
      <c r="H106" s="34"/>
      <c r="I106" s="34"/>
      <c r="J106" s="34"/>
      <c r="K106" s="34"/>
      <c r="L106" s="56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6.96" customHeight="1">
      <c r="A107" s="34"/>
      <c r="B107" s="61"/>
      <c r="C107" s="62"/>
      <c r="D107" s="62"/>
      <c r="E107" s="62"/>
      <c r="F107" s="62"/>
      <c r="G107" s="62"/>
      <c r="H107" s="62"/>
      <c r="I107" s="62"/>
      <c r="J107" s="62"/>
      <c r="K107" s="62"/>
      <c r="L107" s="56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11" s="2" customFormat="1" ht="6.96" customHeight="1">
      <c r="A111" s="34"/>
      <c r="B111" s="63"/>
      <c r="C111" s="64"/>
      <c r="D111" s="64"/>
      <c r="E111" s="64"/>
      <c r="F111" s="64"/>
      <c r="G111" s="64"/>
      <c r="H111" s="64"/>
      <c r="I111" s="64"/>
      <c r="J111" s="64"/>
      <c r="K111" s="6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24.96" customHeight="1">
      <c r="A112" s="34"/>
      <c r="B112" s="35"/>
      <c r="C112" s="19" t="s">
        <v>150</v>
      </c>
      <c r="D112" s="34"/>
      <c r="E112" s="34"/>
      <c r="F112" s="34"/>
      <c r="G112" s="34"/>
      <c r="H112" s="34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6.96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15</v>
      </c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6.5" customHeight="1">
      <c r="A115" s="34"/>
      <c r="B115" s="35"/>
      <c r="C115" s="34"/>
      <c r="D115" s="34"/>
      <c r="E115" s="130" t="str">
        <f>E7</f>
        <v>Komunitné centrum Svidník</v>
      </c>
      <c r="F115" s="28"/>
      <c r="G115" s="28"/>
      <c r="H115" s="28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2" customHeight="1">
      <c r="A116" s="34"/>
      <c r="B116" s="35"/>
      <c r="C116" s="28" t="s">
        <v>120</v>
      </c>
      <c r="D116" s="34"/>
      <c r="E116" s="34"/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6.5" customHeight="1">
      <c r="A117" s="34"/>
      <c r="B117" s="35"/>
      <c r="C117" s="34"/>
      <c r="D117" s="34"/>
      <c r="E117" s="68" t="str">
        <f>E9</f>
        <v>SO 05 - Dažďová kanalizáčná prípojka</v>
      </c>
      <c r="F117" s="34"/>
      <c r="G117" s="34"/>
      <c r="H117" s="34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6.96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2" customHeight="1">
      <c r="A119" s="34"/>
      <c r="B119" s="35"/>
      <c r="C119" s="28" t="s">
        <v>19</v>
      </c>
      <c r="D119" s="34"/>
      <c r="E119" s="34"/>
      <c r="F119" s="23" t="str">
        <f>F12</f>
        <v xml:space="preserve"> </v>
      </c>
      <c r="G119" s="34"/>
      <c r="H119" s="34"/>
      <c r="I119" s="28" t="s">
        <v>21</v>
      </c>
      <c r="J119" s="70" t="str">
        <f>IF(J12="","",J12)</f>
        <v>12. 1. 2023</v>
      </c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6.96" customHeight="1">
      <c r="A120" s="34"/>
      <c r="B120" s="35"/>
      <c r="C120" s="34"/>
      <c r="D120" s="34"/>
      <c r="E120" s="34"/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5.15" customHeight="1">
      <c r="A121" s="34"/>
      <c r="B121" s="35"/>
      <c r="C121" s="28" t="s">
        <v>23</v>
      </c>
      <c r="D121" s="34"/>
      <c r="E121" s="34"/>
      <c r="F121" s="23" t="str">
        <f>E15</f>
        <v>Mesto Svidník</v>
      </c>
      <c r="G121" s="34"/>
      <c r="H121" s="34"/>
      <c r="I121" s="28" t="s">
        <v>29</v>
      </c>
      <c r="J121" s="32" t="str">
        <f>E21</f>
        <v>Ing. Jozef Špirko</v>
      </c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5.15" customHeight="1">
      <c r="A122" s="34"/>
      <c r="B122" s="35"/>
      <c r="C122" s="28" t="s">
        <v>27</v>
      </c>
      <c r="D122" s="34"/>
      <c r="E122" s="34"/>
      <c r="F122" s="23" t="str">
        <f>IF(E18="","",E18)</f>
        <v>Vyplň údaj</v>
      </c>
      <c r="G122" s="34"/>
      <c r="H122" s="34"/>
      <c r="I122" s="28" t="s">
        <v>32</v>
      </c>
      <c r="J122" s="32" t="str">
        <f>E24</f>
        <v xml:space="preserve"> </v>
      </c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0.32" customHeight="1">
      <c r="A123" s="34"/>
      <c r="B123" s="35"/>
      <c r="C123" s="34"/>
      <c r="D123" s="34"/>
      <c r="E123" s="34"/>
      <c r="F123" s="34"/>
      <c r="G123" s="34"/>
      <c r="H123" s="34"/>
      <c r="I123" s="34"/>
      <c r="J123" s="34"/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11" customFormat="1" ht="29.28" customHeight="1">
      <c r="A124" s="160"/>
      <c r="B124" s="161"/>
      <c r="C124" s="162" t="s">
        <v>151</v>
      </c>
      <c r="D124" s="163" t="s">
        <v>59</v>
      </c>
      <c r="E124" s="163" t="s">
        <v>55</v>
      </c>
      <c r="F124" s="163" t="s">
        <v>56</v>
      </c>
      <c r="G124" s="163" t="s">
        <v>152</v>
      </c>
      <c r="H124" s="163" t="s">
        <v>153</v>
      </c>
      <c r="I124" s="163" t="s">
        <v>154</v>
      </c>
      <c r="J124" s="164" t="s">
        <v>126</v>
      </c>
      <c r="K124" s="165" t="s">
        <v>155</v>
      </c>
      <c r="L124" s="166"/>
      <c r="M124" s="87" t="s">
        <v>1</v>
      </c>
      <c r="N124" s="88" t="s">
        <v>38</v>
      </c>
      <c r="O124" s="88" t="s">
        <v>156</v>
      </c>
      <c r="P124" s="88" t="s">
        <v>157</v>
      </c>
      <c r="Q124" s="88" t="s">
        <v>158</v>
      </c>
      <c r="R124" s="88" t="s">
        <v>159</v>
      </c>
      <c r="S124" s="88" t="s">
        <v>160</v>
      </c>
      <c r="T124" s="89" t="s">
        <v>161</v>
      </c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</row>
    <row r="125" s="2" customFormat="1" ht="22.8" customHeight="1">
      <c r="A125" s="34"/>
      <c r="B125" s="35"/>
      <c r="C125" s="94" t="s">
        <v>127</v>
      </c>
      <c r="D125" s="34"/>
      <c r="E125" s="34"/>
      <c r="F125" s="34"/>
      <c r="G125" s="34"/>
      <c r="H125" s="34"/>
      <c r="I125" s="34"/>
      <c r="J125" s="167">
        <f>BK125</f>
        <v>0</v>
      </c>
      <c r="K125" s="34"/>
      <c r="L125" s="35"/>
      <c r="M125" s="90"/>
      <c r="N125" s="74"/>
      <c r="O125" s="91"/>
      <c r="P125" s="168">
        <f>P126+P161+P170+P174</f>
        <v>0</v>
      </c>
      <c r="Q125" s="91"/>
      <c r="R125" s="168">
        <f>R126+R161+R170+R174</f>
        <v>0</v>
      </c>
      <c r="S125" s="91"/>
      <c r="T125" s="169">
        <f>T126+T161+T170+T174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5" t="s">
        <v>73</v>
      </c>
      <c r="AU125" s="15" t="s">
        <v>128</v>
      </c>
      <c r="BK125" s="170">
        <f>BK126+BK161+BK170+BK174</f>
        <v>0</v>
      </c>
    </row>
    <row r="126" s="12" customFormat="1" ht="25.92" customHeight="1">
      <c r="A126" s="12"/>
      <c r="B126" s="171"/>
      <c r="C126" s="12"/>
      <c r="D126" s="172" t="s">
        <v>73</v>
      </c>
      <c r="E126" s="173" t="s">
        <v>162</v>
      </c>
      <c r="F126" s="173" t="s">
        <v>163</v>
      </c>
      <c r="G126" s="12"/>
      <c r="H126" s="12"/>
      <c r="I126" s="174"/>
      <c r="J126" s="175">
        <f>BK126</f>
        <v>0</v>
      </c>
      <c r="K126" s="12"/>
      <c r="L126" s="171"/>
      <c r="M126" s="176"/>
      <c r="N126" s="177"/>
      <c r="O126" s="177"/>
      <c r="P126" s="178">
        <f>P127+P139+P141+P159</f>
        <v>0</v>
      </c>
      <c r="Q126" s="177"/>
      <c r="R126" s="178">
        <f>R127+R139+R141+R159</f>
        <v>0</v>
      </c>
      <c r="S126" s="177"/>
      <c r="T126" s="179">
        <f>T127+T139+T141+T159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72" t="s">
        <v>81</v>
      </c>
      <c r="AT126" s="180" t="s">
        <v>73</v>
      </c>
      <c r="AU126" s="180" t="s">
        <v>74</v>
      </c>
      <c r="AY126" s="172" t="s">
        <v>164</v>
      </c>
      <c r="BK126" s="181">
        <f>BK127+BK139+BK141+BK159</f>
        <v>0</v>
      </c>
    </row>
    <row r="127" s="12" customFormat="1" ht="22.8" customHeight="1">
      <c r="A127" s="12"/>
      <c r="B127" s="171"/>
      <c r="C127" s="12"/>
      <c r="D127" s="172" t="s">
        <v>73</v>
      </c>
      <c r="E127" s="182" t="s">
        <v>81</v>
      </c>
      <c r="F127" s="182" t="s">
        <v>165</v>
      </c>
      <c r="G127" s="12"/>
      <c r="H127" s="12"/>
      <c r="I127" s="174"/>
      <c r="J127" s="183">
        <f>BK127</f>
        <v>0</v>
      </c>
      <c r="K127" s="12"/>
      <c r="L127" s="171"/>
      <c r="M127" s="176"/>
      <c r="N127" s="177"/>
      <c r="O127" s="177"/>
      <c r="P127" s="178">
        <f>SUM(P128:P138)</f>
        <v>0</v>
      </c>
      <c r="Q127" s="177"/>
      <c r="R127" s="178">
        <f>SUM(R128:R138)</f>
        <v>0</v>
      </c>
      <c r="S127" s="177"/>
      <c r="T127" s="179">
        <f>SUM(T128:T138)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72" t="s">
        <v>81</v>
      </c>
      <c r="AT127" s="180" t="s">
        <v>73</v>
      </c>
      <c r="AU127" s="180" t="s">
        <v>81</v>
      </c>
      <c r="AY127" s="172" t="s">
        <v>164</v>
      </c>
      <c r="BK127" s="181">
        <f>SUM(BK128:BK138)</f>
        <v>0</v>
      </c>
    </row>
    <row r="128" s="2" customFormat="1" ht="21.75" customHeight="1">
      <c r="A128" s="34"/>
      <c r="B128" s="184"/>
      <c r="C128" s="185" t="s">
        <v>81</v>
      </c>
      <c r="D128" s="185" t="s">
        <v>166</v>
      </c>
      <c r="E128" s="186" t="s">
        <v>2545</v>
      </c>
      <c r="F128" s="187" t="s">
        <v>177</v>
      </c>
      <c r="G128" s="188" t="s">
        <v>169</v>
      </c>
      <c r="H128" s="189">
        <v>15.176</v>
      </c>
      <c r="I128" s="190"/>
      <c r="J128" s="191">
        <f>ROUND(I128*H128,2)</f>
        <v>0</v>
      </c>
      <c r="K128" s="192"/>
      <c r="L128" s="35"/>
      <c r="M128" s="193" t="s">
        <v>1</v>
      </c>
      <c r="N128" s="194" t="s">
        <v>40</v>
      </c>
      <c r="O128" s="78"/>
      <c r="P128" s="195">
        <f>O128*H128</f>
        <v>0</v>
      </c>
      <c r="Q128" s="195">
        <v>0</v>
      </c>
      <c r="R128" s="195">
        <f>Q128*H128</f>
        <v>0</v>
      </c>
      <c r="S128" s="195">
        <v>0</v>
      </c>
      <c r="T128" s="196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7" t="s">
        <v>170</v>
      </c>
      <c r="AT128" s="197" t="s">
        <v>166</v>
      </c>
      <c r="AU128" s="197" t="s">
        <v>87</v>
      </c>
      <c r="AY128" s="15" t="s">
        <v>164</v>
      </c>
      <c r="BE128" s="198">
        <f>IF(N128="základná",J128,0)</f>
        <v>0</v>
      </c>
      <c r="BF128" s="198">
        <f>IF(N128="znížená",J128,0)</f>
        <v>0</v>
      </c>
      <c r="BG128" s="198">
        <f>IF(N128="zákl. prenesená",J128,0)</f>
        <v>0</v>
      </c>
      <c r="BH128" s="198">
        <f>IF(N128="zníž. prenesená",J128,0)</f>
        <v>0</v>
      </c>
      <c r="BI128" s="198">
        <f>IF(N128="nulová",J128,0)</f>
        <v>0</v>
      </c>
      <c r="BJ128" s="15" t="s">
        <v>87</v>
      </c>
      <c r="BK128" s="198">
        <f>ROUND(I128*H128,2)</f>
        <v>0</v>
      </c>
      <c r="BL128" s="15" t="s">
        <v>170</v>
      </c>
      <c r="BM128" s="197" t="s">
        <v>2546</v>
      </c>
    </row>
    <row r="129" s="2" customFormat="1" ht="24.15" customHeight="1">
      <c r="A129" s="34"/>
      <c r="B129" s="184"/>
      <c r="C129" s="185" t="s">
        <v>87</v>
      </c>
      <c r="D129" s="185" t="s">
        <v>166</v>
      </c>
      <c r="E129" s="186" t="s">
        <v>2547</v>
      </c>
      <c r="F129" s="187" t="s">
        <v>180</v>
      </c>
      <c r="G129" s="188" t="s">
        <v>169</v>
      </c>
      <c r="H129" s="189">
        <v>15.176</v>
      </c>
      <c r="I129" s="190"/>
      <c r="J129" s="191">
        <f>ROUND(I129*H129,2)</f>
        <v>0</v>
      </c>
      <c r="K129" s="192"/>
      <c r="L129" s="35"/>
      <c r="M129" s="193" t="s">
        <v>1</v>
      </c>
      <c r="N129" s="194" t="s">
        <v>40</v>
      </c>
      <c r="O129" s="78"/>
      <c r="P129" s="195">
        <f>O129*H129</f>
        <v>0</v>
      </c>
      <c r="Q129" s="195">
        <v>0</v>
      </c>
      <c r="R129" s="195">
        <f>Q129*H129</f>
        <v>0</v>
      </c>
      <c r="S129" s="195">
        <v>0</v>
      </c>
      <c r="T129" s="196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7" t="s">
        <v>170</v>
      </c>
      <c r="AT129" s="197" t="s">
        <v>166</v>
      </c>
      <c r="AU129" s="197" t="s">
        <v>87</v>
      </c>
      <c r="AY129" s="15" t="s">
        <v>164</v>
      </c>
      <c r="BE129" s="198">
        <f>IF(N129="základná",J129,0)</f>
        <v>0</v>
      </c>
      <c r="BF129" s="198">
        <f>IF(N129="znížená",J129,0)</f>
        <v>0</v>
      </c>
      <c r="BG129" s="198">
        <f>IF(N129="zákl. prenesená",J129,0)</f>
        <v>0</v>
      </c>
      <c r="BH129" s="198">
        <f>IF(N129="zníž. prenesená",J129,0)</f>
        <v>0</v>
      </c>
      <c r="BI129" s="198">
        <f>IF(N129="nulová",J129,0)</f>
        <v>0</v>
      </c>
      <c r="BJ129" s="15" t="s">
        <v>87</v>
      </c>
      <c r="BK129" s="198">
        <f>ROUND(I129*H129,2)</f>
        <v>0</v>
      </c>
      <c r="BL129" s="15" t="s">
        <v>170</v>
      </c>
      <c r="BM129" s="197" t="s">
        <v>2548</v>
      </c>
    </row>
    <row r="130" s="2" customFormat="1" ht="16.5" customHeight="1">
      <c r="A130" s="34"/>
      <c r="B130" s="184"/>
      <c r="C130" s="185" t="s">
        <v>175</v>
      </c>
      <c r="D130" s="185" t="s">
        <v>166</v>
      </c>
      <c r="E130" s="186" t="s">
        <v>2387</v>
      </c>
      <c r="F130" s="187" t="s">
        <v>2388</v>
      </c>
      <c r="G130" s="188" t="s">
        <v>169</v>
      </c>
      <c r="H130" s="189">
        <v>45</v>
      </c>
      <c r="I130" s="190"/>
      <c r="J130" s="191">
        <f>ROUND(I130*H130,2)</f>
        <v>0</v>
      </c>
      <c r="K130" s="192"/>
      <c r="L130" s="35"/>
      <c r="M130" s="193" t="s">
        <v>1</v>
      </c>
      <c r="N130" s="194" t="s">
        <v>40</v>
      </c>
      <c r="O130" s="78"/>
      <c r="P130" s="195">
        <f>O130*H130</f>
        <v>0</v>
      </c>
      <c r="Q130" s="195">
        <v>0</v>
      </c>
      <c r="R130" s="195">
        <f>Q130*H130</f>
        <v>0</v>
      </c>
      <c r="S130" s="195">
        <v>0</v>
      </c>
      <c r="T130" s="196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7" t="s">
        <v>170</v>
      </c>
      <c r="AT130" s="197" t="s">
        <v>166</v>
      </c>
      <c r="AU130" s="197" t="s">
        <v>87</v>
      </c>
      <c r="AY130" s="15" t="s">
        <v>164</v>
      </c>
      <c r="BE130" s="198">
        <f>IF(N130="základná",J130,0)</f>
        <v>0</v>
      </c>
      <c r="BF130" s="198">
        <f>IF(N130="znížená",J130,0)</f>
        <v>0</v>
      </c>
      <c r="BG130" s="198">
        <f>IF(N130="zákl. prenesená",J130,0)</f>
        <v>0</v>
      </c>
      <c r="BH130" s="198">
        <f>IF(N130="zníž. prenesená",J130,0)</f>
        <v>0</v>
      </c>
      <c r="BI130" s="198">
        <f>IF(N130="nulová",J130,0)</f>
        <v>0</v>
      </c>
      <c r="BJ130" s="15" t="s">
        <v>87</v>
      </c>
      <c r="BK130" s="198">
        <f>ROUND(I130*H130,2)</f>
        <v>0</v>
      </c>
      <c r="BL130" s="15" t="s">
        <v>170</v>
      </c>
      <c r="BM130" s="197" t="s">
        <v>2549</v>
      </c>
    </row>
    <row r="131" s="2" customFormat="1" ht="37.8" customHeight="1">
      <c r="A131" s="34"/>
      <c r="B131" s="184"/>
      <c r="C131" s="185" t="s">
        <v>170</v>
      </c>
      <c r="D131" s="185" t="s">
        <v>166</v>
      </c>
      <c r="E131" s="186" t="s">
        <v>2390</v>
      </c>
      <c r="F131" s="187" t="s">
        <v>2391</v>
      </c>
      <c r="G131" s="188" t="s">
        <v>169</v>
      </c>
      <c r="H131" s="189">
        <v>45</v>
      </c>
      <c r="I131" s="190"/>
      <c r="J131" s="191">
        <f>ROUND(I131*H131,2)</f>
        <v>0</v>
      </c>
      <c r="K131" s="192"/>
      <c r="L131" s="35"/>
      <c r="M131" s="193" t="s">
        <v>1</v>
      </c>
      <c r="N131" s="194" t="s">
        <v>40</v>
      </c>
      <c r="O131" s="78"/>
      <c r="P131" s="195">
        <f>O131*H131</f>
        <v>0</v>
      </c>
      <c r="Q131" s="195">
        <v>0</v>
      </c>
      <c r="R131" s="195">
        <f>Q131*H131</f>
        <v>0</v>
      </c>
      <c r="S131" s="195">
        <v>0</v>
      </c>
      <c r="T131" s="196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7" t="s">
        <v>170</v>
      </c>
      <c r="AT131" s="197" t="s">
        <v>166</v>
      </c>
      <c r="AU131" s="197" t="s">
        <v>87</v>
      </c>
      <c r="AY131" s="15" t="s">
        <v>164</v>
      </c>
      <c r="BE131" s="198">
        <f>IF(N131="základná",J131,0)</f>
        <v>0</v>
      </c>
      <c r="BF131" s="198">
        <f>IF(N131="znížená",J131,0)</f>
        <v>0</v>
      </c>
      <c r="BG131" s="198">
        <f>IF(N131="zákl. prenesená",J131,0)</f>
        <v>0</v>
      </c>
      <c r="BH131" s="198">
        <f>IF(N131="zníž. prenesená",J131,0)</f>
        <v>0</v>
      </c>
      <c r="BI131" s="198">
        <f>IF(N131="nulová",J131,0)</f>
        <v>0</v>
      </c>
      <c r="BJ131" s="15" t="s">
        <v>87</v>
      </c>
      <c r="BK131" s="198">
        <f>ROUND(I131*H131,2)</f>
        <v>0</v>
      </c>
      <c r="BL131" s="15" t="s">
        <v>170</v>
      </c>
      <c r="BM131" s="197" t="s">
        <v>2550</v>
      </c>
    </row>
    <row r="132" s="2" customFormat="1" ht="33" customHeight="1">
      <c r="A132" s="34"/>
      <c r="B132" s="184"/>
      <c r="C132" s="185" t="s">
        <v>182</v>
      </c>
      <c r="D132" s="185" t="s">
        <v>166</v>
      </c>
      <c r="E132" s="186" t="s">
        <v>1328</v>
      </c>
      <c r="F132" s="187" t="s">
        <v>1329</v>
      </c>
      <c r="G132" s="188" t="s">
        <v>169</v>
      </c>
      <c r="H132" s="189">
        <v>27.776</v>
      </c>
      <c r="I132" s="190"/>
      <c r="J132" s="191">
        <f>ROUND(I132*H132,2)</f>
        <v>0</v>
      </c>
      <c r="K132" s="192"/>
      <c r="L132" s="35"/>
      <c r="M132" s="193" t="s">
        <v>1</v>
      </c>
      <c r="N132" s="194" t="s">
        <v>40</v>
      </c>
      <c r="O132" s="78"/>
      <c r="P132" s="195">
        <f>O132*H132</f>
        <v>0</v>
      </c>
      <c r="Q132" s="195">
        <v>0</v>
      </c>
      <c r="R132" s="195">
        <f>Q132*H132</f>
        <v>0</v>
      </c>
      <c r="S132" s="195">
        <v>0</v>
      </c>
      <c r="T132" s="196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7" t="s">
        <v>170</v>
      </c>
      <c r="AT132" s="197" t="s">
        <v>166</v>
      </c>
      <c r="AU132" s="197" t="s">
        <v>87</v>
      </c>
      <c r="AY132" s="15" t="s">
        <v>164</v>
      </c>
      <c r="BE132" s="198">
        <f>IF(N132="základná",J132,0)</f>
        <v>0</v>
      </c>
      <c r="BF132" s="198">
        <f>IF(N132="znížená",J132,0)</f>
        <v>0</v>
      </c>
      <c r="BG132" s="198">
        <f>IF(N132="zákl. prenesená",J132,0)</f>
        <v>0</v>
      </c>
      <c r="BH132" s="198">
        <f>IF(N132="zníž. prenesená",J132,0)</f>
        <v>0</v>
      </c>
      <c r="BI132" s="198">
        <f>IF(N132="nulová",J132,0)</f>
        <v>0</v>
      </c>
      <c r="BJ132" s="15" t="s">
        <v>87</v>
      </c>
      <c r="BK132" s="198">
        <f>ROUND(I132*H132,2)</f>
        <v>0</v>
      </c>
      <c r="BL132" s="15" t="s">
        <v>170</v>
      </c>
      <c r="BM132" s="197" t="s">
        <v>2551</v>
      </c>
    </row>
    <row r="133" s="2" customFormat="1" ht="33" customHeight="1">
      <c r="A133" s="34"/>
      <c r="B133" s="184"/>
      <c r="C133" s="185" t="s">
        <v>2552</v>
      </c>
      <c r="D133" s="185" t="s">
        <v>166</v>
      </c>
      <c r="E133" s="186" t="s">
        <v>2394</v>
      </c>
      <c r="F133" s="187" t="s">
        <v>192</v>
      </c>
      <c r="G133" s="188" t="s">
        <v>169</v>
      </c>
      <c r="H133" s="189">
        <v>27.776</v>
      </c>
      <c r="I133" s="190"/>
      <c r="J133" s="191">
        <f>ROUND(I133*H133,2)</f>
        <v>0</v>
      </c>
      <c r="K133" s="192"/>
      <c r="L133" s="35"/>
      <c r="M133" s="193" t="s">
        <v>1</v>
      </c>
      <c r="N133" s="194" t="s">
        <v>40</v>
      </c>
      <c r="O133" s="78"/>
      <c r="P133" s="195">
        <f>O133*H133</f>
        <v>0</v>
      </c>
      <c r="Q133" s="195">
        <v>0</v>
      </c>
      <c r="R133" s="195">
        <f>Q133*H133</f>
        <v>0</v>
      </c>
      <c r="S133" s="195">
        <v>0</v>
      </c>
      <c r="T133" s="19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7" t="s">
        <v>170</v>
      </c>
      <c r="AT133" s="197" t="s">
        <v>166</v>
      </c>
      <c r="AU133" s="197" t="s">
        <v>87</v>
      </c>
      <c r="AY133" s="15" t="s">
        <v>164</v>
      </c>
      <c r="BE133" s="198">
        <f>IF(N133="základná",J133,0)</f>
        <v>0</v>
      </c>
      <c r="BF133" s="198">
        <f>IF(N133="znížená",J133,0)</f>
        <v>0</v>
      </c>
      <c r="BG133" s="198">
        <f>IF(N133="zákl. prenesená",J133,0)</f>
        <v>0</v>
      </c>
      <c r="BH133" s="198">
        <f>IF(N133="zníž. prenesená",J133,0)</f>
        <v>0</v>
      </c>
      <c r="BI133" s="198">
        <f>IF(N133="nulová",J133,0)</f>
        <v>0</v>
      </c>
      <c r="BJ133" s="15" t="s">
        <v>87</v>
      </c>
      <c r="BK133" s="198">
        <f>ROUND(I133*H133,2)</f>
        <v>0</v>
      </c>
      <c r="BL133" s="15" t="s">
        <v>170</v>
      </c>
      <c r="BM133" s="197" t="s">
        <v>2553</v>
      </c>
    </row>
    <row r="134" s="2" customFormat="1" ht="37.8" customHeight="1">
      <c r="A134" s="34"/>
      <c r="B134" s="184"/>
      <c r="C134" s="185" t="s">
        <v>2554</v>
      </c>
      <c r="D134" s="185" t="s">
        <v>166</v>
      </c>
      <c r="E134" s="186" t="s">
        <v>2396</v>
      </c>
      <c r="F134" s="187" t="s">
        <v>2397</v>
      </c>
      <c r="G134" s="188" t="s">
        <v>169</v>
      </c>
      <c r="H134" s="189">
        <v>27.776</v>
      </c>
      <c r="I134" s="190"/>
      <c r="J134" s="191">
        <f>ROUND(I134*H134,2)</f>
        <v>0</v>
      </c>
      <c r="K134" s="192"/>
      <c r="L134" s="35"/>
      <c r="M134" s="193" t="s">
        <v>1</v>
      </c>
      <c r="N134" s="194" t="s">
        <v>40</v>
      </c>
      <c r="O134" s="78"/>
      <c r="P134" s="195">
        <f>O134*H134</f>
        <v>0</v>
      </c>
      <c r="Q134" s="195">
        <v>0</v>
      </c>
      <c r="R134" s="195">
        <f>Q134*H134</f>
        <v>0</v>
      </c>
      <c r="S134" s="195">
        <v>0</v>
      </c>
      <c r="T134" s="19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7" t="s">
        <v>170</v>
      </c>
      <c r="AT134" s="197" t="s">
        <v>166</v>
      </c>
      <c r="AU134" s="197" t="s">
        <v>87</v>
      </c>
      <c r="AY134" s="15" t="s">
        <v>164</v>
      </c>
      <c r="BE134" s="198">
        <f>IF(N134="základná",J134,0)</f>
        <v>0</v>
      </c>
      <c r="BF134" s="198">
        <f>IF(N134="znížená",J134,0)</f>
        <v>0</v>
      </c>
      <c r="BG134" s="198">
        <f>IF(N134="zákl. prenesená",J134,0)</f>
        <v>0</v>
      </c>
      <c r="BH134" s="198">
        <f>IF(N134="zníž. prenesená",J134,0)</f>
        <v>0</v>
      </c>
      <c r="BI134" s="198">
        <f>IF(N134="nulová",J134,0)</f>
        <v>0</v>
      </c>
      <c r="BJ134" s="15" t="s">
        <v>87</v>
      </c>
      <c r="BK134" s="198">
        <f>ROUND(I134*H134,2)</f>
        <v>0</v>
      </c>
      <c r="BL134" s="15" t="s">
        <v>170</v>
      </c>
      <c r="BM134" s="197" t="s">
        <v>2555</v>
      </c>
    </row>
    <row r="135" s="2" customFormat="1" ht="24.15" customHeight="1">
      <c r="A135" s="34"/>
      <c r="B135" s="184"/>
      <c r="C135" s="185" t="s">
        <v>2556</v>
      </c>
      <c r="D135" s="185" t="s">
        <v>166</v>
      </c>
      <c r="E135" s="186" t="s">
        <v>2399</v>
      </c>
      <c r="F135" s="187" t="s">
        <v>2400</v>
      </c>
      <c r="G135" s="188" t="s">
        <v>202</v>
      </c>
      <c r="H135" s="189">
        <v>41.664000000000001</v>
      </c>
      <c r="I135" s="190"/>
      <c r="J135" s="191">
        <f>ROUND(I135*H135,2)</f>
        <v>0</v>
      </c>
      <c r="K135" s="192"/>
      <c r="L135" s="35"/>
      <c r="M135" s="193" t="s">
        <v>1</v>
      </c>
      <c r="N135" s="194" t="s">
        <v>40</v>
      </c>
      <c r="O135" s="78"/>
      <c r="P135" s="195">
        <f>O135*H135</f>
        <v>0</v>
      </c>
      <c r="Q135" s="195">
        <v>0</v>
      </c>
      <c r="R135" s="195">
        <f>Q135*H135</f>
        <v>0</v>
      </c>
      <c r="S135" s="195">
        <v>0</v>
      </c>
      <c r="T135" s="19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7" t="s">
        <v>170</v>
      </c>
      <c r="AT135" s="197" t="s">
        <v>166</v>
      </c>
      <c r="AU135" s="197" t="s">
        <v>87</v>
      </c>
      <c r="AY135" s="15" t="s">
        <v>164</v>
      </c>
      <c r="BE135" s="198">
        <f>IF(N135="základná",J135,0)</f>
        <v>0</v>
      </c>
      <c r="BF135" s="198">
        <f>IF(N135="znížená",J135,0)</f>
        <v>0</v>
      </c>
      <c r="BG135" s="198">
        <f>IF(N135="zákl. prenesená",J135,0)</f>
        <v>0</v>
      </c>
      <c r="BH135" s="198">
        <f>IF(N135="zníž. prenesená",J135,0)</f>
        <v>0</v>
      </c>
      <c r="BI135" s="198">
        <f>IF(N135="nulová",J135,0)</f>
        <v>0</v>
      </c>
      <c r="BJ135" s="15" t="s">
        <v>87</v>
      </c>
      <c r="BK135" s="198">
        <f>ROUND(I135*H135,2)</f>
        <v>0</v>
      </c>
      <c r="BL135" s="15" t="s">
        <v>170</v>
      </c>
      <c r="BM135" s="197" t="s">
        <v>2557</v>
      </c>
    </row>
    <row r="136" s="2" customFormat="1" ht="24.15" customHeight="1">
      <c r="A136" s="34"/>
      <c r="B136" s="184"/>
      <c r="C136" s="185" t="s">
        <v>186</v>
      </c>
      <c r="D136" s="185" t="s">
        <v>166</v>
      </c>
      <c r="E136" s="186" t="s">
        <v>1331</v>
      </c>
      <c r="F136" s="187" t="s">
        <v>1332</v>
      </c>
      <c r="G136" s="188" t="s">
        <v>169</v>
      </c>
      <c r="H136" s="189">
        <v>27.199999999999999</v>
      </c>
      <c r="I136" s="190"/>
      <c r="J136" s="191">
        <f>ROUND(I136*H136,2)</f>
        <v>0</v>
      </c>
      <c r="K136" s="192"/>
      <c r="L136" s="35"/>
      <c r="M136" s="193" t="s">
        <v>1</v>
      </c>
      <c r="N136" s="194" t="s">
        <v>40</v>
      </c>
      <c r="O136" s="78"/>
      <c r="P136" s="195">
        <f>O136*H136</f>
        <v>0</v>
      </c>
      <c r="Q136" s="195">
        <v>0</v>
      </c>
      <c r="R136" s="195">
        <f>Q136*H136</f>
        <v>0</v>
      </c>
      <c r="S136" s="195">
        <v>0</v>
      </c>
      <c r="T136" s="19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7" t="s">
        <v>170</v>
      </c>
      <c r="AT136" s="197" t="s">
        <v>166</v>
      </c>
      <c r="AU136" s="197" t="s">
        <v>87</v>
      </c>
      <c r="AY136" s="15" t="s">
        <v>164</v>
      </c>
      <c r="BE136" s="198">
        <f>IF(N136="základná",J136,0)</f>
        <v>0</v>
      </c>
      <c r="BF136" s="198">
        <f>IF(N136="znížená",J136,0)</f>
        <v>0</v>
      </c>
      <c r="BG136" s="198">
        <f>IF(N136="zákl. prenesená",J136,0)</f>
        <v>0</v>
      </c>
      <c r="BH136" s="198">
        <f>IF(N136="zníž. prenesená",J136,0)</f>
        <v>0</v>
      </c>
      <c r="BI136" s="198">
        <f>IF(N136="nulová",J136,0)</f>
        <v>0</v>
      </c>
      <c r="BJ136" s="15" t="s">
        <v>87</v>
      </c>
      <c r="BK136" s="198">
        <f>ROUND(I136*H136,2)</f>
        <v>0</v>
      </c>
      <c r="BL136" s="15" t="s">
        <v>170</v>
      </c>
      <c r="BM136" s="197" t="s">
        <v>2558</v>
      </c>
    </row>
    <row r="137" s="2" customFormat="1" ht="24.15" customHeight="1">
      <c r="A137" s="34"/>
      <c r="B137" s="184"/>
      <c r="C137" s="185" t="s">
        <v>190</v>
      </c>
      <c r="D137" s="185" t="s">
        <v>166</v>
      </c>
      <c r="E137" s="186" t="s">
        <v>1334</v>
      </c>
      <c r="F137" s="187" t="s">
        <v>1335</v>
      </c>
      <c r="G137" s="188" t="s">
        <v>169</v>
      </c>
      <c r="H137" s="189">
        <v>15</v>
      </c>
      <c r="I137" s="190"/>
      <c r="J137" s="191">
        <f>ROUND(I137*H137,2)</f>
        <v>0</v>
      </c>
      <c r="K137" s="192"/>
      <c r="L137" s="35"/>
      <c r="M137" s="193" t="s">
        <v>1</v>
      </c>
      <c r="N137" s="194" t="s">
        <v>40</v>
      </c>
      <c r="O137" s="78"/>
      <c r="P137" s="195">
        <f>O137*H137</f>
        <v>0</v>
      </c>
      <c r="Q137" s="195">
        <v>0</v>
      </c>
      <c r="R137" s="195">
        <f>Q137*H137</f>
        <v>0</v>
      </c>
      <c r="S137" s="195">
        <v>0</v>
      </c>
      <c r="T137" s="19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7" t="s">
        <v>170</v>
      </c>
      <c r="AT137" s="197" t="s">
        <v>166</v>
      </c>
      <c r="AU137" s="197" t="s">
        <v>87</v>
      </c>
      <c r="AY137" s="15" t="s">
        <v>164</v>
      </c>
      <c r="BE137" s="198">
        <f>IF(N137="základná",J137,0)</f>
        <v>0</v>
      </c>
      <c r="BF137" s="198">
        <f>IF(N137="znížená",J137,0)</f>
        <v>0</v>
      </c>
      <c r="BG137" s="198">
        <f>IF(N137="zákl. prenesená",J137,0)</f>
        <v>0</v>
      </c>
      <c r="BH137" s="198">
        <f>IF(N137="zníž. prenesená",J137,0)</f>
        <v>0</v>
      </c>
      <c r="BI137" s="198">
        <f>IF(N137="nulová",J137,0)</f>
        <v>0</v>
      </c>
      <c r="BJ137" s="15" t="s">
        <v>87</v>
      </c>
      <c r="BK137" s="198">
        <f>ROUND(I137*H137,2)</f>
        <v>0</v>
      </c>
      <c r="BL137" s="15" t="s">
        <v>170</v>
      </c>
      <c r="BM137" s="197" t="s">
        <v>2559</v>
      </c>
    </row>
    <row r="138" s="2" customFormat="1" ht="16.5" customHeight="1">
      <c r="A138" s="34"/>
      <c r="B138" s="184"/>
      <c r="C138" s="199" t="s">
        <v>194</v>
      </c>
      <c r="D138" s="199" t="s">
        <v>199</v>
      </c>
      <c r="E138" s="200" t="s">
        <v>2404</v>
      </c>
      <c r="F138" s="201" t="s">
        <v>2405</v>
      </c>
      <c r="G138" s="202" t="s">
        <v>202</v>
      </c>
      <c r="H138" s="203">
        <v>22.5</v>
      </c>
      <c r="I138" s="204"/>
      <c r="J138" s="205">
        <f>ROUND(I138*H138,2)</f>
        <v>0</v>
      </c>
      <c r="K138" s="206"/>
      <c r="L138" s="207"/>
      <c r="M138" s="208" t="s">
        <v>1</v>
      </c>
      <c r="N138" s="209" t="s">
        <v>40</v>
      </c>
      <c r="O138" s="78"/>
      <c r="P138" s="195">
        <f>O138*H138</f>
        <v>0</v>
      </c>
      <c r="Q138" s="195">
        <v>0</v>
      </c>
      <c r="R138" s="195">
        <f>Q138*H138</f>
        <v>0</v>
      </c>
      <c r="S138" s="195">
        <v>0</v>
      </c>
      <c r="T138" s="19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7" t="s">
        <v>194</v>
      </c>
      <c r="AT138" s="197" t="s">
        <v>199</v>
      </c>
      <c r="AU138" s="197" t="s">
        <v>87</v>
      </c>
      <c r="AY138" s="15" t="s">
        <v>164</v>
      </c>
      <c r="BE138" s="198">
        <f>IF(N138="základná",J138,0)</f>
        <v>0</v>
      </c>
      <c r="BF138" s="198">
        <f>IF(N138="znížená",J138,0)</f>
        <v>0</v>
      </c>
      <c r="BG138" s="198">
        <f>IF(N138="zákl. prenesená",J138,0)</f>
        <v>0</v>
      </c>
      <c r="BH138" s="198">
        <f>IF(N138="zníž. prenesená",J138,0)</f>
        <v>0</v>
      </c>
      <c r="BI138" s="198">
        <f>IF(N138="nulová",J138,0)</f>
        <v>0</v>
      </c>
      <c r="BJ138" s="15" t="s">
        <v>87</v>
      </c>
      <c r="BK138" s="198">
        <f>ROUND(I138*H138,2)</f>
        <v>0</v>
      </c>
      <c r="BL138" s="15" t="s">
        <v>170</v>
      </c>
      <c r="BM138" s="197" t="s">
        <v>2560</v>
      </c>
    </row>
    <row r="139" s="12" customFormat="1" ht="22.8" customHeight="1">
      <c r="A139" s="12"/>
      <c r="B139" s="171"/>
      <c r="C139" s="12"/>
      <c r="D139" s="172" t="s">
        <v>73</v>
      </c>
      <c r="E139" s="182" t="s">
        <v>170</v>
      </c>
      <c r="F139" s="182" t="s">
        <v>1347</v>
      </c>
      <c r="G139" s="12"/>
      <c r="H139" s="12"/>
      <c r="I139" s="174"/>
      <c r="J139" s="183">
        <f>BK139</f>
        <v>0</v>
      </c>
      <c r="K139" s="12"/>
      <c r="L139" s="171"/>
      <c r="M139" s="176"/>
      <c r="N139" s="177"/>
      <c r="O139" s="177"/>
      <c r="P139" s="178">
        <f>P140</f>
        <v>0</v>
      </c>
      <c r="Q139" s="177"/>
      <c r="R139" s="178">
        <f>R140</f>
        <v>0</v>
      </c>
      <c r="S139" s="177"/>
      <c r="T139" s="179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72" t="s">
        <v>81</v>
      </c>
      <c r="AT139" s="180" t="s">
        <v>73</v>
      </c>
      <c r="AU139" s="180" t="s">
        <v>81</v>
      </c>
      <c r="AY139" s="172" t="s">
        <v>164</v>
      </c>
      <c r="BK139" s="181">
        <f>BK140</f>
        <v>0</v>
      </c>
    </row>
    <row r="140" s="2" customFormat="1" ht="24.15" customHeight="1">
      <c r="A140" s="34"/>
      <c r="B140" s="184"/>
      <c r="C140" s="185" t="s">
        <v>198</v>
      </c>
      <c r="D140" s="185" t="s">
        <v>166</v>
      </c>
      <c r="E140" s="186" t="s">
        <v>2407</v>
      </c>
      <c r="F140" s="187" t="s">
        <v>2408</v>
      </c>
      <c r="G140" s="188" t="s">
        <v>169</v>
      </c>
      <c r="H140" s="189">
        <v>5</v>
      </c>
      <c r="I140" s="190"/>
      <c r="J140" s="191">
        <f>ROUND(I140*H140,2)</f>
        <v>0</v>
      </c>
      <c r="K140" s="192"/>
      <c r="L140" s="35"/>
      <c r="M140" s="193" t="s">
        <v>1</v>
      </c>
      <c r="N140" s="194" t="s">
        <v>40</v>
      </c>
      <c r="O140" s="78"/>
      <c r="P140" s="195">
        <f>O140*H140</f>
        <v>0</v>
      </c>
      <c r="Q140" s="195">
        <v>0</v>
      </c>
      <c r="R140" s="195">
        <f>Q140*H140</f>
        <v>0</v>
      </c>
      <c r="S140" s="195">
        <v>0</v>
      </c>
      <c r="T140" s="196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7" t="s">
        <v>170</v>
      </c>
      <c r="AT140" s="197" t="s">
        <v>166</v>
      </c>
      <c r="AU140" s="197" t="s">
        <v>87</v>
      </c>
      <c r="AY140" s="15" t="s">
        <v>164</v>
      </c>
      <c r="BE140" s="198">
        <f>IF(N140="základná",J140,0)</f>
        <v>0</v>
      </c>
      <c r="BF140" s="198">
        <f>IF(N140="znížená",J140,0)</f>
        <v>0</v>
      </c>
      <c r="BG140" s="198">
        <f>IF(N140="zákl. prenesená",J140,0)</f>
        <v>0</v>
      </c>
      <c r="BH140" s="198">
        <f>IF(N140="zníž. prenesená",J140,0)</f>
        <v>0</v>
      </c>
      <c r="BI140" s="198">
        <f>IF(N140="nulová",J140,0)</f>
        <v>0</v>
      </c>
      <c r="BJ140" s="15" t="s">
        <v>87</v>
      </c>
      <c r="BK140" s="198">
        <f>ROUND(I140*H140,2)</f>
        <v>0</v>
      </c>
      <c r="BL140" s="15" t="s">
        <v>170</v>
      </c>
      <c r="BM140" s="197" t="s">
        <v>2561</v>
      </c>
    </row>
    <row r="141" s="12" customFormat="1" ht="22.8" customHeight="1">
      <c r="A141" s="12"/>
      <c r="B141" s="171"/>
      <c r="C141" s="12"/>
      <c r="D141" s="172" t="s">
        <v>73</v>
      </c>
      <c r="E141" s="182" t="s">
        <v>194</v>
      </c>
      <c r="F141" s="182" t="s">
        <v>1337</v>
      </c>
      <c r="G141" s="12"/>
      <c r="H141" s="12"/>
      <c r="I141" s="174"/>
      <c r="J141" s="183">
        <f>BK141</f>
        <v>0</v>
      </c>
      <c r="K141" s="12"/>
      <c r="L141" s="171"/>
      <c r="M141" s="176"/>
      <c r="N141" s="177"/>
      <c r="O141" s="177"/>
      <c r="P141" s="178">
        <f>SUM(P142:P158)</f>
        <v>0</v>
      </c>
      <c r="Q141" s="177"/>
      <c r="R141" s="178">
        <f>SUM(R142:R158)</f>
        <v>0</v>
      </c>
      <c r="S141" s="177"/>
      <c r="T141" s="179">
        <f>SUM(T142:T158)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72" t="s">
        <v>81</v>
      </c>
      <c r="AT141" s="180" t="s">
        <v>73</v>
      </c>
      <c r="AU141" s="180" t="s">
        <v>81</v>
      </c>
      <c r="AY141" s="172" t="s">
        <v>164</v>
      </c>
      <c r="BK141" s="181">
        <f>SUM(BK142:BK158)</f>
        <v>0</v>
      </c>
    </row>
    <row r="142" s="2" customFormat="1" ht="24.15" customHeight="1">
      <c r="A142" s="34"/>
      <c r="B142" s="184"/>
      <c r="C142" s="185" t="s">
        <v>2562</v>
      </c>
      <c r="D142" s="185" t="s">
        <v>166</v>
      </c>
      <c r="E142" s="186" t="s">
        <v>2563</v>
      </c>
      <c r="F142" s="187" t="s">
        <v>2564</v>
      </c>
      <c r="G142" s="188" t="s">
        <v>298</v>
      </c>
      <c r="H142" s="189">
        <v>2</v>
      </c>
      <c r="I142" s="190"/>
      <c r="J142" s="191">
        <f>ROUND(I142*H142,2)</f>
        <v>0</v>
      </c>
      <c r="K142" s="192"/>
      <c r="L142" s="35"/>
      <c r="M142" s="193" t="s">
        <v>1</v>
      </c>
      <c r="N142" s="194" t="s">
        <v>40</v>
      </c>
      <c r="O142" s="78"/>
      <c r="P142" s="195">
        <f>O142*H142</f>
        <v>0</v>
      </c>
      <c r="Q142" s="195">
        <v>0</v>
      </c>
      <c r="R142" s="195">
        <f>Q142*H142</f>
        <v>0</v>
      </c>
      <c r="S142" s="195">
        <v>0</v>
      </c>
      <c r="T142" s="19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7" t="s">
        <v>170</v>
      </c>
      <c r="AT142" s="197" t="s">
        <v>166</v>
      </c>
      <c r="AU142" s="197" t="s">
        <v>87</v>
      </c>
      <c r="AY142" s="15" t="s">
        <v>164</v>
      </c>
      <c r="BE142" s="198">
        <f>IF(N142="základná",J142,0)</f>
        <v>0</v>
      </c>
      <c r="BF142" s="198">
        <f>IF(N142="znížená",J142,0)</f>
        <v>0</v>
      </c>
      <c r="BG142" s="198">
        <f>IF(N142="zákl. prenesená",J142,0)</f>
        <v>0</v>
      </c>
      <c r="BH142" s="198">
        <f>IF(N142="zníž. prenesená",J142,0)</f>
        <v>0</v>
      </c>
      <c r="BI142" s="198">
        <f>IF(N142="nulová",J142,0)</f>
        <v>0</v>
      </c>
      <c r="BJ142" s="15" t="s">
        <v>87</v>
      </c>
      <c r="BK142" s="198">
        <f>ROUND(I142*H142,2)</f>
        <v>0</v>
      </c>
      <c r="BL142" s="15" t="s">
        <v>170</v>
      </c>
      <c r="BM142" s="197" t="s">
        <v>2565</v>
      </c>
    </row>
    <row r="143" s="2" customFormat="1" ht="33" customHeight="1">
      <c r="A143" s="34"/>
      <c r="B143" s="184"/>
      <c r="C143" s="199" t="s">
        <v>2566</v>
      </c>
      <c r="D143" s="199" t="s">
        <v>199</v>
      </c>
      <c r="E143" s="200" t="s">
        <v>2567</v>
      </c>
      <c r="F143" s="201" t="s">
        <v>2568</v>
      </c>
      <c r="G143" s="202" t="s">
        <v>307</v>
      </c>
      <c r="H143" s="203">
        <v>1</v>
      </c>
      <c r="I143" s="204"/>
      <c r="J143" s="205">
        <f>ROUND(I143*H143,2)</f>
        <v>0</v>
      </c>
      <c r="K143" s="206"/>
      <c r="L143" s="207"/>
      <c r="M143" s="208" t="s">
        <v>1</v>
      </c>
      <c r="N143" s="209" t="s">
        <v>40</v>
      </c>
      <c r="O143" s="78"/>
      <c r="P143" s="195">
        <f>O143*H143</f>
        <v>0</v>
      </c>
      <c r="Q143" s="195">
        <v>0</v>
      </c>
      <c r="R143" s="195">
        <f>Q143*H143</f>
        <v>0</v>
      </c>
      <c r="S143" s="195">
        <v>0</v>
      </c>
      <c r="T143" s="19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7" t="s">
        <v>194</v>
      </c>
      <c r="AT143" s="197" t="s">
        <v>199</v>
      </c>
      <c r="AU143" s="197" t="s">
        <v>87</v>
      </c>
      <c r="AY143" s="15" t="s">
        <v>164</v>
      </c>
      <c r="BE143" s="198">
        <f>IF(N143="základná",J143,0)</f>
        <v>0</v>
      </c>
      <c r="BF143" s="198">
        <f>IF(N143="znížená",J143,0)</f>
        <v>0</v>
      </c>
      <c r="BG143" s="198">
        <f>IF(N143="zákl. prenesená",J143,0)</f>
        <v>0</v>
      </c>
      <c r="BH143" s="198">
        <f>IF(N143="zníž. prenesená",J143,0)</f>
        <v>0</v>
      </c>
      <c r="BI143" s="198">
        <f>IF(N143="nulová",J143,0)</f>
        <v>0</v>
      </c>
      <c r="BJ143" s="15" t="s">
        <v>87</v>
      </c>
      <c r="BK143" s="198">
        <f>ROUND(I143*H143,2)</f>
        <v>0</v>
      </c>
      <c r="BL143" s="15" t="s">
        <v>170</v>
      </c>
      <c r="BM143" s="197" t="s">
        <v>2569</v>
      </c>
    </row>
    <row r="144" s="2" customFormat="1" ht="24.15" customHeight="1">
      <c r="A144" s="34"/>
      <c r="B144" s="184"/>
      <c r="C144" s="185" t="s">
        <v>518</v>
      </c>
      <c r="D144" s="185" t="s">
        <v>166</v>
      </c>
      <c r="E144" s="186" t="s">
        <v>2496</v>
      </c>
      <c r="F144" s="187" t="s">
        <v>2497</v>
      </c>
      <c r="G144" s="188" t="s">
        <v>298</v>
      </c>
      <c r="H144" s="189">
        <v>50</v>
      </c>
      <c r="I144" s="190"/>
      <c r="J144" s="191">
        <f>ROUND(I144*H144,2)</f>
        <v>0</v>
      </c>
      <c r="K144" s="192"/>
      <c r="L144" s="35"/>
      <c r="M144" s="193" t="s">
        <v>1</v>
      </c>
      <c r="N144" s="194" t="s">
        <v>40</v>
      </c>
      <c r="O144" s="78"/>
      <c r="P144" s="195">
        <f>O144*H144</f>
        <v>0</v>
      </c>
      <c r="Q144" s="195">
        <v>0</v>
      </c>
      <c r="R144" s="195">
        <f>Q144*H144</f>
        <v>0</v>
      </c>
      <c r="S144" s="195">
        <v>0</v>
      </c>
      <c r="T144" s="196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7" t="s">
        <v>170</v>
      </c>
      <c r="AT144" s="197" t="s">
        <v>166</v>
      </c>
      <c r="AU144" s="197" t="s">
        <v>87</v>
      </c>
      <c r="AY144" s="15" t="s">
        <v>164</v>
      </c>
      <c r="BE144" s="198">
        <f>IF(N144="základná",J144,0)</f>
        <v>0</v>
      </c>
      <c r="BF144" s="198">
        <f>IF(N144="znížená",J144,0)</f>
        <v>0</v>
      </c>
      <c r="BG144" s="198">
        <f>IF(N144="zákl. prenesená",J144,0)</f>
        <v>0</v>
      </c>
      <c r="BH144" s="198">
        <f>IF(N144="zníž. prenesená",J144,0)</f>
        <v>0</v>
      </c>
      <c r="BI144" s="198">
        <f>IF(N144="nulová",J144,0)</f>
        <v>0</v>
      </c>
      <c r="BJ144" s="15" t="s">
        <v>87</v>
      </c>
      <c r="BK144" s="198">
        <f>ROUND(I144*H144,2)</f>
        <v>0</v>
      </c>
      <c r="BL144" s="15" t="s">
        <v>170</v>
      </c>
      <c r="BM144" s="197" t="s">
        <v>2570</v>
      </c>
    </row>
    <row r="145" s="2" customFormat="1" ht="24.15" customHeight="1">
      <c r="A145" s="34"/>
      <c r="B145" s="184"/>
      <c r="C145" s="199" t="s">
        <v>2571</v>
      </c>
      <c r="D145" s="199" t="s">
        <v>199</v>
      </c>
      <c r="E145" s="200" t="s">
        <v>2572</v>
      </c>
      <c r="F145" s="201" t="s">
        <v>2573</v>
      </c>
      <c r="G145" s="202" t="s">
        <v>307</v>
      </c>
      <c r="H145" s="203">
        <v>10</v>
      </c>
      <c r="I145" s="204"/>
      <c r="J145" s="205">
        <f>ROUND(I145*H145,2)</f>
        <v>0</v>
      </c>
      <c r="K145" s="206"/>
      <c r="L145" s="207"/>
      <c r="M145" s="208" t="s">
        <v>1</v>
      </c>
      <c r="N145" s="209" t="s">
        <v>40</v>
      </c>
      <c r="O145" s="78"/>
      <c r="P145" s="195">
        <f>O145*H145</f>
        <v>0</v>
      </c>
      <c r="Q145" s="195">
        <v>0</v>
      </c>
      <c r="R145" s="195">
        <f>Q145*H145</f>
        <v>0</v>
      </c>
      <c r="S145" s="195">
        <v>0</v>
      </c>
      <c r="T145" s="19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7" t="s">
        <v>194</v>
      </c>
      <c r="AT145" s="197" t="s">
        <v>199</v>
      </c>
      <c r="AU145" s="197" t="s">
        <v>87</v>
      </c>
      <c r="AY145" s="15" t="s">
        <v>164</v>
      </c>
      <c r="BE145" s="198">
        <f>IF(N145="základná",J145,0)</f>
        <v>0</v>
      </c>
      <c r="BF145" s="198">
        <f>IF(N145="znížená",J145,0)</f>
        <v>0</v>
      </c>
      <c r="BG145" s="198">
        <f>IF(N145="zákl. prenesená",J145,0)</f>
        <v>0</v>
      </c>
      <c r="BH145" s="198">
        <f>IF(N145="zníž. prenesená",J145,0)</f>
        <v>0</v>
      </c>
      <c r="BI145" s="198">
        <f>IF(N145="nulová",J145,0)</f>
        <v>0</v>
      </c>
      <c r="BJ145" s="15" t="s">
        <v>87</v>
      </c>
      <c r="BK145" s="198">
        <f>ROUND(I145*H145,2)</f>
        <v>0</v>
      </c>
      <c r="BL145" s="15" t="s">
        <v>170</v>
      </c>
      <c r="BM145" s="197" t="s">
        <v>2574</v>
      </c>
    </row>
    <row r="146" s="2" customFormat="1" ht="16.5" customHeight="1">
      <c r="A146" s="34"/>
      <c r="B146" s="184"/>
      <c r="C146" s="185" t="s">
        <v>2575</v>
      </c>
      <c r="D146" s="185" t="s">
        <v>166</v>
      </c>
      <c r="E146" s="186" t="s">
        <v>2576</v>
      </c>
      <c r="F146" s="187" t="s">
        <v>2577</v>
      </c>
      <c r="G146" s="188" t="s">
        <v>307</v>
      </c>
      <c r="H146" s="189">
        <v>1</v>
      </c>
      <c r="I146" s="190"/>
      <c r="J146" s="191">
        <f>ROUND(I146*H146,2)</f>
        <v>0</v>
      </c>
      <c r="K146" s="192"/>
      <c r="L146" s="35"/>
      <c r="M146" s="193" t="s">
        <v>1</v>
      </c>
      <c r="N146" s="194" t="s">
        <v>40</v>
      </c>
      <c r="O146" s="78"/>
      <c r="P146" s="195">
        <f>O146*H146</f>
        <v>0</v>
      </c>
      <c r="Q146" s="195">
        <v>0</v>
      </c>
      <c r="R146" s="195">
        <f>Q146*H146</f>
        <v>0</v>
      </c>
      <c r="S146" s="195">
        <v>0</v>
      </c>
      <c r="T146" s="196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7" t="s">
        <v>170</v>
      </c>
      <c r="AT146" s="197" t="s">
        <v>166</v>
      </c>
      <c r="AU146" s="197" t="s">
        <v>87</v>
      </c>
      <c r="AY146" s="15" t="s">
        <v>164</v>
      </c>
      <c r="BE146" s="198">
        <f>IF(N146="základná",J146,0)</f>
        <v>0</v>
      </c>
      <c r="BF146" s="198">
        <f>IF(N146="znížená",J146,0)</f>
        <v>0</v>
      </c>
      <c r="BG146" s="198">
        <f>IF(N146="zákl. prenesená",J146,0)</f>
        <v>0</v>
      </c>
      <c r="BH146" s="198">
        <f>IF(N146="zníž. prenesená",J146,0)</f>
        <v>0</v>
      </c>
      <c r="BI146" s="198">
        <f>IF(N146="nulová",J146,0)</f>
        <v>0</v>
      </c>
      <c r="BJ146" s="15" t="s">
        <v>87</v>
      </c>
      <c r="BK146" s="198">
        <f>ROUND(I146*H146,2)</f>
        <v>0</v>
      </c>
      <c r="BL146" s="15" t="s">
        <v>170</v>
      </c>
      <c r="BM146" s="197" t="s">
        <v>2578</v>
      </c>
    </row>
    <row r="147" s="2" customFormat="1" ht="24.15" customHeight="1">
      <c r="A147" s="34"/>
      <c r="B147" s="184"/>
      <c r="C147" s="199" t="s">
        <v>1475</v>
      </c>
      <c r="D147" s="199" t="s">
        <v>199</v>
      </c>
      <c r="E147" s="200" t="s">
        <v>2579</v>
      </c>
      <c r="F147" s="201" t="s">
        <v>2580</v>
      </c>
      <c r="G147" s="202" t="s">
        <v>307</v>
      </c>
      <c r="H147" s="203">
        <v>1</v>
      </c>
      <c r="I147" s="204"/>
      <c r="J147" s="205">
        <f>ROUND(I147*H147,2)</f>
        <v>0</v>
      </c>
      <c r="K147" s="206"/>
      <c r="L147" s="207"/>
      <c r="M147" s="208" t="s">
        <v>1</v>
      </c>
      <c r="N147" s="209" t="s">
        <v>40</v>
      </c>
      <c r="O147" s="78"/>
      <c r="P147" s="195">
        <f>O147*H147</f>
        <v>0</v>
      </c>
      <c r="Q147" s="195">
        <v>0</v>
      </c>
      <c r="R147" s="195">
        <f>Q147*H147</f>
        <v>0</v>
      </c>
      <c r="S147" s="195">
        <v>0</v>
      </c>
      <c r="T147" s="19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7" t="s">
        <v>194</v>
      </c>
      <c r="AT147" s="197" t="s">
        <v>199</v>
      </c>
      <c r="AU147" s="197" t="s">
        <v>87</v>
      </c>
      <c r="AY147" s="15" t="s">
        <v>164</v>
      </c>
      <c r="BE147" s="198">
        <f>IF(N147="základná",J147,0)</f>
        <v>0</v>
      </c>
      <c r="BF147" s="198">
        <f>IF(N147="znížená",J147,0)</f>
        <v>0</v>
      </c>
      <c r="BG147" s="198">
        <f>IF(N147="zákl. prenesená",J147,0)</f>
        <v>0</v>
      </c>
      <c r="BH147" s="198">
        <f>IF(N147="zníž. prenesená",J147,0)</f>
        <v>0</v>
      </c>
      <c r="BI147" s="198">
        <f>IF(N147="nulová",J147,0)</f>
        <v>0</v>
      </c>
      <c r="BJ147" s="15" t="s">
        <v>87</v>
      </c>
      <c r="BK147" s="198">
        <f>ROUND(I147*H147,2)</f>
        <v>0</v>
      </c>
      <c r="BL147" s="15" t="s">
        <v>170</v>
      </c>
      <c r="BM147" s="197" t="s">
        <v>2581</v>
      </c>
    </row>
    <row r="148" s="2" customFormat="1" ht="16.5" customHeight="1">
      <c r="A148" s="34"/>
      <c r="B148" s="184"/>
      <c r="C148" s="185" t="s">
        <v>2582</v>
      </c>
      <c r="D148" s="185" t="s">
        <v>166</v>
      </c>
      <c r="E148" s="186" t="s">
        <v>2503</v>
      </c>
      <c r="F148" s="187" t="s">
        <v>2504</v>
      </c>
      <c r="G148" s="188" t="s">
        <v>307</v>
      </c>
      <c r="H148" s="189">
        <v>6</v>
      </c>
      <c r="I148" s="190"/>
      <c r="J148" s="191">
        <f>ROUND(I148*H148,2)</f>
        <v>0</v>
      </c>
      <c r="K148" s="192"/>
      <c r="L148" s="35"/>
      <c r="M148" s="193" t="s">
        <v>1</v>
      </c>
      <c r="N148" s="194" t="s">
        <v>40</v>
      </c>
      <c r="O148" s="78"/>
      <c r="P148" s="195">
        <f>O148*H148</f>
        <v>0</v>
      </c>
      <c r="Q148" s="195">
        <v>0</v>
      </c>
      <c r="R148" s="195">
        <f>Q148*H148</f>
        <v>0</v>
      </c>
      <c r="S148" s="195">
        <v>0</v>
      </c>
      <c r="T148" s="19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7" t="s">
        <v>170</v>
      </c>
      <c r="AT148" s="197" t="s">
        <v>166</v>
      </c>
      <c r="AU148" s="197" t="s">
        <v>87</v>
      </c>
      <c r="AY148" s="15" t="s">
        <v>164</v>
      </c>
      <c r="BE148" s="198">
        <f>IF(N148="základná",J148,0)</f>
        <v>0</v>
      </c>
      <c r="BF148" s="198">
        <f>IF(N148="znížená",J148,0)</f>
        <v>0</v>
      </c>
      <c r="BG148" s="198">
        <f>IF(N148="zákl. prenesená",J148,0)</f>
        <v>0</v>
      </c>
      <c r="BH148" s="198">
        <f>IF(N148="zníž. prenesená",J148,0)</f>
        <v>0</v>
      </c>
      <c r="BI148" s="198">
        <f>IF(N148="nulová",J148,0)</f>
        <v>0</v>
      </c>
      <c r="BJ148" s="15" t="s">
        <v>87</v>
      </c>
      <c r="BK148" s="198">
        <f>ROUND(I148*H148,2)</f>
        <v>0</v>
      </c>
      <c r="BL148" s="15" t="s">
        <v>170</v>
      </c>
      <c r="BM148" s="197" t="s">
        <v>2583</v>
      </c>
    </row>
    <row r="149" s="2" customFormat="1" ht="24.15" customHeight="1">
      <c r="A149" s="34"/>
      <c r="B149" s="184"/>
      <c r="C149" s="199" t="s">
        <v>788</v>
      </c>
      <c r="D149" s="199" t="s">
        <v>199</v>
      </c>
      <c r="E149" s="200" t="s">
        <v>2584</v>
      </c>
      <c r="F149" s="201" t="s">
        <v>2585</v>
      </c>
      <c r="G149" s="202" t="s">
        <v>307</v>
      </c>
      <c r="H149" s="203">
        <v>6</v>
      </c>
      <c r="I149" s="204"/>
      <c r="J149" s="205">
        <f>ROUND(I149*H149,2)</f>
        <v>0</v>
      </c>
      <c r="K149" s="206"/>
      <c r="L149" s="207"/>
      <c r="M149" s="208" t="s">
        <v>1</v>
      </c>
      <c r="N149" s="209" t="s">
        <v>40</v>
      </c>
      <c r="O149" s="78"/>
      <c r="P149" s="195">
        <f>O149*H149</f>
        <v>0</v>
      </c>
      <c r="Q149" s="195">
        <v>0</v>
      </c>
      <c r="R149" s="195">
        <f>Q149*H149</f>
        <v>0</v>
      </c>
      <c r="S149" s="195">
        <v>0</v>
      </c>
      <c r="T149" s="19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7" t="s">
        <v>194</v>
      </c>
      <c r="AT149" s="197" t="s">
        <v>199</v>
      </c>
      <c r="AU149" s="197" t="s">
        <v>87</v>
      </c>
      <c r="AY149" s="15" t="s">
        <v>164</v>
      </c>
      <c r="BE149" s="198">
        <f>IF(N149="základná",J149,0)</f>
        <v>0</v>
      </c>
      <c r="BF149" s="198">
        <f>IF(N149="znížená",J149,0)</f>
        <v>0</v>
      </c>
      <c r="BG149" s="198">
        <f>IF(N149="zákl. prenesená",J149,0)</f>
        <v>0</v>
      </c>
      <c r="BH149" s="198">
        <f>IF(N149="zníž. prenesená",J149,0)</f>
        <v>0</v>
      </c>
      <c r="BI149" s="198">
        <f>IF(N149="nulová",J149,0)</f>
        <v>0</v>
      </c>
      <c r="BJ149" s="15" t="s">
        <v>87</v>
      </c>
      <c r="BK149" s="198">
        <f>ROUND(I149*H149,2)</f>
        <v>0</v>
      </c>
      <c r="BL149" s="15" t="s">
        <v>170</v>
      </c>
      <c r="BM149" s="197" t="s">
        <v>2586</v>
      </c>
    </row>
    <row r="150" s="2" customFormat="1" ht="16.5" customHeight="1">
      <c r="A150" s="34"/>
      <c r="B150" s="184"/>
      <c r="C150" s="185" t="s">
        <v>2587</v>
      </c>
      <c r="D150" s="185" t="s">
        <v>166</v>
      </c>
      <c r="E150" s="186" t="s">
        <v>2588</v>
      </c>
      <c r="F150" s="187" t="s">
        <v>2589</v>
      </c>
      <c r="G150" s="188" t="s">
        <v>307</v>
      </c>
      <c r="H150" s="189">
        <v>5</v>
      </c>
      <c r="I150" s="190"/>
      <c r="J150" s="191">
        <f>ROUND(I150*H150,2)</f>
        <v>0</v>
      </c>
      <c r="K150" s="192"/>
      <c r="L150" s="35"/>
      <c r="M150" s="193" t="s">
        <v>1</v>
      </c>
      <c r="N150" s="194" t="s">
        <v>40</v>
      </c>
      <c r="O150" s="78"/>
      <c r="P150" s="195">
        <f>O150*H150</f>
        <v>0</v>
      </c>
      <c r="Q150" s="195">
        <v>0</v>
      </c>
      <c r="R150" s="195">
        <f>Q150*H150</f>
        <v>0</v>
      </c>
      <c r="S150" s="195">
        <v>0</v>
      </c>
      <c r="T150" s="19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7" t="s">
        <v>170</v>
      </c>
      <c r="AT150" s="197" t="s">
        <v>166</v>
      </c>
      <c r="AU150" s="197" t="s">
        <v>87</v>
      </c>
      <c r="AY150" s="15" t="s">
        <v>164</v>
      </c>
      <c r="BE150" s="198">
        <f>IF(N150="základná",J150,0)</f>
        <v>0</v>
      </c>
      <c r="BF150" s="198">
        <f>IF(N150="znížená",J150,0)</f>
        <v>0</v>
      </c>
      <c r="BG150" s="198">
        <f>IF(N150="zákl. prenesená",J150,0)</f>
        <v>0</v>
      </c>
      <c r="BH150" s="198">
        <f>IF(N150="zníž. prenesená",J150,0)</f>
        <v>0</v>
      </c>
      <c r="BI150" s="198">
        <f>IF(N150="nulová",J150,0)</f>
        <v>0</v>
      </c>
      <c r="BJ150" s="15" t="s">
        <v>87</v>
      </c>
      <c r="BK150" s="198">
        <f>ROUND(I150*H150,2)</f>
        <v>0</v>
      </c>
      <c r="BL150" s="15" t="s">
        <v>170</v>
      </c>
      <c r="BM150" s="197" t="s">
        <v>2590</v>
      </c>
    </row>
    <row r="151" s="2" customFormat="1" ht="24.15" customHeight="1">
      <c r="A151" s="34"/>
      <c r="B151" s="184"/>
      <c r="C151" s="199" t="s">
        <v>2591</v>
      </c>
      <c r="D151" s="199" t="s">
        <v>199</v>
      </c>
      <c r="E151" s="200" t="s">
        <v>2592</v>
      </c>
      <c r="F151" s="201" t="s">
        <v>2593</v>
      </c>
      <c r="G151" s="202" t="s">
        <v>307</v>
      </c>
      <c r="H151" s="203">
        <v>5</v>
      </c>
      <c r="I151" s="204"/>
      <c r="J151" s="205">
        <f>ROUND(I151*H151,2)</f>
        <v>0</v>
      </c>
      <c r="K151" s="206"/>
      <c r="L151" s="207"/>
      <c r="M151" s="208" t="s">
        <v>1</v>
      </c>
      <c r="N151" s="209" t="s">
        <v>40</v>
      </c>
      <c r="O151" s="78"/>
      <c r="P151" s="195">
        <f>O151*H151</f>
        <v>0</v>
      </c>
      <c r="Q151" s="195">
        <v>0</v>
      </c>
      <c r="R151" s="195">
        <f>Q151*H151</f>
        <v>0</v>
      </c>
      <c r="S151" s="195">
        <v>0</v>
      </c>
      <c r="T151" s="196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7" t="s">
        <v>194</v>
      </c>
      <c r="AT151" s="197" t="s">
        <v>199</v>
      </c>
      <c r="AU151" s="197" t="s">
        <v>87</v>
      </c>
      <c r="AY151" s="15" t="s">
        <v>164</v>
      </c>
      <c r="BE151" s="198">
        <f>IF(N151="základná",J151,0)</f>
        <v>0</v>
      </c>
      <c r="BF151" s="198">
        <f>IF(N151="znížená",J151,0)</f>
        <v>0</v>
      </c>
      <c r="BG151" s="198">
        <f>IF(N151="zákl. prenesená",J151,0)</f>
        <v>0</v>
      </c>
      <c r="BH151" s="198">
        <f>IF(N151="zníž. prenesená",J151,0)</f>
        <v>0</v>
      </c>
      <c r="BI151" s="198">
        <f>IF(N151="nulová",J151,0)</f>
        <v>0</v>
      </c>
      <c r="BJ151" s="15" t="s">
        <v>87</v>
      </c>
      <c r="BK151" s="198">
        <f>ROUND(I151*H151,2)</f>
        <v>0</v>
      </c>
      <c r="BL151" s="15" t="s">
        <v>170</v>
      </c>
      <c r="BM151" s="197" t="s">
        <v>2594</v>
      </c>
    </row>
    <row r="152" s="2" customFormat="1" ht="37.8" customHeight="1">
      <c r="A152" s="34"/>
      <c r="B152" s="184"/>
      <c r="C152" s="185" t="s">
        <v>2595</v>
      </c>
      <c r="D152" s="185" t="s">
        <v>166</v>
      </c>
      <c r="E152" s="186" t="s">
        <v>2596</v>
      </c>
      <c r="F152" s="187" t="s">
        <v>2597</v>
      </c>
      <c r="G152" s="188" t="s">
        <v>169</v>
      </c>
      <c r="H152" s="189">
        <v>7.7759999999999998</v>
      </c>
      <c r="I152" s="190"/>
      <c r="J152" s="191">
        <f>ROUND(I152*H152,2)</f>
        <v>0</v>
      </c>
      <c r="K152" s="192"/>
      <c r="L152" s="35"/>
      <c r="M152" s="193" t="s">
        <v>1</v>
      </c>
      <c r="N152" s="194" t="s">
        <v>40</v>
      </c>
      <c r="O152" s="78"/>
      <c r="P152" s="195">
        <f>O152*H152</f>
        <v>0</v>
      </c>
      <c r="Q152" s="195">
        <v>0</v>
      </c>
      <c r="R152" s="195">
        <f>Q152*H152</f>
        <v>0</v>
      </c>
      <c r="S152" s="195">
        <v>0</v>
      </c>
      <c r="T152" s="19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7" t="s">
        <v>170</v>
      </c>
      <c r="AT152" s="197" t="s">
        <v>166</v>
      </c>
      <c r="AU152" s="197" t="s">
        <v>87</v>
      </c>
      <c r="AY152" s="15" t="s">
        <v>164</v>
      </c>
      <c r="BE152" s="198">
        <f>IF(N152="základná",J152,0)</f>
        <v>0</v>
      </c>
      <c r="BF152" s="198">
        <f>IF(N152="znížená",J152,0)</f>
        <v>0</v>
      </c>
      <c r="BG152" s="198">
        <f>IF(N152="zákl. prenesená",J152,0)</f>
        <v>0</v>
      </c>
      <c r="BH152" s="198">
        <f>IF(N152="zníž. prenesená",J152,0)</f>
        <v>0</v>
      </c>
      <c r="BI152" s="198">
        <f>IF(N152="nulová",J152,0)</f>
        <v>0</v>
      </c>
      <c r="BJ152" s="15" t="s">
        <v>87</v>
      </c>
      <c r="BK152" s="198">
        <f>ROUND(I152*H152,2)</f>
        <v>0</v>
      </c>
      <c r="BL152" s="15" t="s">
        <v>170</v>
      </c>
      <c r="BM152" s="197" t="s">
        <v>2598</v>
      </c>
    </row>
    <row r="153" s="2" customFormat="1" ht="16.5" customHeight="1">
      <c r="A153" s="34"/>
      <c r="B153" s="184"/>
      <c r="C153" s="199" t="s">
        <v>936</v>
      </c>
      <c r="D153" s="199" t="s">
        <v>199</v>
      </c>
      <c r="E153" s="200" t="s">
        <v>2599</v>
      </c>
      <c r="F153" s="201" t="s">
        <v>2600</v>
      </c>
      <c r="G153" s="202" t="s">
        <v>307</v>
      </c>
      <c r="H153" s="203">
        <v>36</v>
      </c>
      <c r="I153" s="204"/>
      <c r="J153" s="205">
        <f>ROUND(I153*H153,2)</f>
        <v>0</v>
      </c>
      <c r="K153" s="206"/>
      <c r="L153" s="207"/>
      <c r="M153" s="208" t="s">
        <v>1</v>
      </c>
      <c r="N153" s="209" t="s">
        <v>40</v>
      </c>
      <c r="O153" s="78"/>
      <c r="P153" s="195">
        <f>O153*H153</f>
        <v>0</v>
      </c>
      <c r="Q153" s="195">
        <v>0</v>
      </c>
      <c r="R153" s="195">
        <f>Q153*H153</f>
        <v>0</v>
      </c>
      <c r="S153" s="195">
        <v>0</v>
      </c>
      <c r="T153" s="196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7" t="s">
        <v>194</v>
      </c>
      <c r="AT153" s="197" t="s">
        <v>199</v>
      </c>
      <c r="AU153" s="197" t="s">
        <v>87</v>
      </c>
      <c r="AY153" s="15" t="s">
        <v>164</v>
      </c>
      <c r="BE153" s="198">
        <f>IF(N153="základná",J153,0)</f>
        <v>0</v>
      </c>
      <c r="BF153" s="198">
        <f>IF(N153="znížená",J153,0)</f>
        <v>0</v>
      </c>
      <c r="BG153" s="198">
        <f>IF(N153="zákl. prenesená",J153,0)</f>
        <v>0</v>
      </c>
      <c r="BH153" s="198">
        <f>IF(N153="zníž. prenesená",J153,0)</f>
        <v>0</v>
      </c>
      <c r="BI153" s="198">
        <f>IF(N153="nulová",J153,0)</f>
        <v>0</v>
      </c>
      <c r="BJ153" s="15" t="s">
        <v>87</v>
      </c>
      <c r="BK153" s="198">
        <f>ROUND(I153*H153,2)</f>
        <v>0</v>
      </c>
      <c r="BL153" s="15" t="s">
        <v>170</v>
      </c>
      <c r="BM153" s="197" t="s">
        <v>2601</v>
      </c>
    </row>
    <row r="154" s="2" customFormat="1" ht="24.15" customHeight="1">
      <c r="A154" s="34"/>
      <c r="B154" s="184"/>
      <c r="C154" s="185" t="s">
        <v>771</v>
      </c>
      <c r="D154" s="185" t="s">
        <v>166</v>
      </c>
      <c r="E154" s="186" t="s">
        <v>2602</v>
      </c>
      <c r="F154" s="187" t="s">
        <v>2603</v>
      </c>
      <c r="G154" s="188" t="s">
        <v>307</v>
      </c>
      <c r="H154" s="189">
        <v>1</v>
      </c>
      <c r="I154" s="190"/>
      <c r="J154" s="191">
        <f>ROUND(I154*H154,2)</f>
        <v>0</v>
      </c>
      <c r="K154" s="192"/>
      <c r="L154" s="35"/>
      <c r="M154" s="193" t="s">
        <v>1</v>
      </c>
      <c r="N154" s="194" t="s">
        <v>40</v>
      </c>
      <c r="O154" s="78"/>
      <c r="P154" s="195">
        <f>O154*H154</f>
        <v>0</v>
      </c>
      <c r="Q154" s="195">
        <v>0</v>
      </c>
      <c r="R154" s="195">
        <f>Q154*H154</f>
        <v>0</v>
      </c>
      <c r="S154" s="195">
        <v>0</v>
      </c>
      <c r="T154" s="196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7" t="s">
        <v>170</v>
      </c>
      <c r="AT154" s="197" t="s">
        <v>166</v>
      </c>
      <c r="AU154" s="197" t="s">
        <v>87</v>
      </c>
      <c r="AY154" s="15" t="s">
        <v>164</v>
      </c>
      <c r="BE154" s="198">
        <f>IF(N154="základná",J154,0)</f>
        <v>0</v>
      </c>
      <c r="BF154" s="198">
        <f>IF(N154="znížená",J154,0)</f>
        <v>0</v>
      </c>
      <c r="BG154" s="198">
        <f>IF(N154="zákl. prenesená",J154,0)</f>
        <v>0</v>
      </c>
      <c r="BH154" s="198">
        <f>IF(N154="zníž. prenesená",J154,0)</f>
        <v>0</v>
      </c>
      <c r="BI154" s="198">
        <f>IF(N154="nulová",J154,0)</f>
        <v>0</v>
      </c>
      <c r="BJ154" s="15" t="s">
        <v>87</v>
      </c>
      <c r="BK154" s="198">
        <f>ROUND(I154*H154,2)</f>
        <v>0</v>
      </c>
      <c r="BL154" s="15" t="s">
        <v>170</v>
      </c>
      <c r="BM154" s="197" t="s">
        <v>2604</v>
      </c>
    </row>
    <row r="155" s="2" customFormat="1" ht="24.15" customHeight="1">
      <c r="A155" s="34"/>
      <c r="B155" s="184"/>
      <c r="C155" s="199" t="s">
        <v>755</v>
      </c>
      <c r="D155" s="199" t="s">
        <v>199</v>
      </c>
      <c r="E155" s="200" t="s">
        <v>2605</v>
      </c>
      <c r="F155" s="201" t="s">
        <v>2606</v>
      </c>
      <c r="G155" s="202" t="s">
        <v>307</v>
      </c>
      <c r="H155" s="203">
        <v>1</v>
      </c>
      <c r="I155" s="204"/>
      <c r="J155" s="205">
        <f>ROUND(I155*H155,2)</f>
        <v>0</v>
      </c>
      <c r="K155" s="206"/>
      <c r="L155" s="207"/>
      <c r="M155" s="208" t="s">
        <v>1</v>
      </c>
      <c r="N155" s="209" t="s">
        <v>40</v>
      </c>
      <c r="O155" s="78"/>
      <c r="P155" s="195">
        <f>O155*H155</f>
        <v>0</v>
      </c>
      <c r="Q155" s="195">
        <v>0</v>
      </c>
      <c r="R155" s="195">
        <f>Q155*H155</f>
        <v>0</v>
      </c>
      <c r="S155" s="195">
        <v>0</v>
      </c>
      <c r="T155" s="196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7" t="s">
        <v>194</v>
      </c>
      <c r="AT155" s="197" t="s">
        <v>199</v>
      </c>
      <c r="AU155" s="197" t="s">
        <v>87</v>
      </c>
      <c r="AY155" s="15" t="s">
        <v>164</v>
      </c>
      <c r="BE155" s="198">
        <f>IF(N155="základná",J155,0)</f>
        <v>0</v>
      </c>
      <c r="BF155" s="198">
        <f>IF(N155="znížená",J155,0)</f>
        <v>0</v>
      </c>
      <c r="BG155" s="198">
        <f>IF(N155="zákl. prenesená",J155,0)</f>
        <v>0</v>
      </c>
      <c r="BH155" s="198">
        <f>IF(N155="zníž. prenesená",J155,0)</f>
        <v>0</v>
      </c>
      <c r="BI155" s="198">
        <f>IF(N155="nulová",J155,0)</f>
        <v>0</v>
      </c>
      <c r="BJ155" s="15" t="s">
        <v>87</v>
      </c>
      <c r="BK155" s="198">
        <f>ROUND(I155*H155,2)</f>
        <v>0</v>
      </c>
      <c r="BL155" s="15" t="s">
        <v>170</v>
      </c>
      <c r="BM155" s="197" t="s">
        <v>2607</v>
      </c>
    </row>
    <row r="156" s="2" customFormat="1" ht="16.5" customHeight="1">
      <c r="A156" s="34"/>
      <c r="B156" s="184"/>
      <c r="C156" s="185" t="s">
        <v>417</v>
      </c>
      <c r="D156" s="185" t="s">
        <v>166</v>
      </c>
      <c r="E156" s="186" t="s">
        <v>2413</v>
      </c>
      <c r="F156" s="187" t="s">
        <v>2414</v>
      </c>
      <c r="G156" s="188" t="s">
        <v>428</v>
      </c>
      <c r="H156" s="210"/>
      <c r="I156" s="190"/>
      <c r="J156" s="191">
        <f>ROUND(I156*H156,2)</f>
        <v>0</v>
      </c>
      <c r="K156" s="192"/>
      <c r="L156" s="35"/>
      <c r="M156" s="193" t="s">
        <v>1</v>
      </c>
      <c r="N156" s="194" t="s">
        <v>40</v>
      </c>
      <c r="O156" s="78"/>
      <c r="P156" s="195">
        <f>O156*H156</f>
        <v>0</v>
      </c>
      <c r="Q156" s="195">
        <v>0</v>
      </c>
      <c r="R156" s="195">
        <f>Q156*H156</f>
        <v>0</v>
      </c>
      <c r="S156" s="195">
        <v>0</v>
      </c>
      <c r="T156" s="19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7" t="s">
        <v>170</v>
      </c>
      <c r="AT156" s="197" t="s">
        <v>166</v>
      </c>
      <c r="AU156" s="197" t="s">
        <v>87</v>
      </c>
      <c r="AY156" s="15" t="s">
        <v>164</v>
      </c>
      <c r="BE156" s="198">
        <f>IF(N156="základná",J156,0)</f>
        <v>0</v>
      </c>
      <c r="BF156" s="198">
        <f>IF(N156="znížená",J156,0)</f>
        <v>0</v>
      </c>
      <c r="BG156" s="198">
        <f>IF(N156="zákl. prenesená",J156,0)</f>
        <v>0</v>
      </c>
      <c r="BH156" s="198">
        <f>IF(N156="zníž. prenesená",J156,0)</f>
        <v>0</v>
      </c>
      <c r="BI156" s="198">
        <f>IF(N156="nulová",J156,0)</f>
        <v>0</v>
      </c>
      <c r="BJ156" s="15" t="s">
        <v>87</v>
      </c>
      <c r="BK156" s="198">
        <f>ROUND(I156*H156,2)</f>
        <v>0</v>
      </c>
      <c r="BL156" s="15" t="s">
        <v>170</v>
      </c>
      <c r="BM156" s="197" t="s">
        <v>2608</v>
      </c>
    </row>
    <row r="157" s="2" customFormat="1" ht="16.5" customHeight="1">
      <c r="A157" s="34"/>
      <c r="B157" s="184"/>
      <c r="C157" s="185" t="s">
        <v>275</v>
      </c>
      <c r="D157" s="185" t="s">
        <v>166</v>
      </c>
      <c r="E157" s="186" t="s">
        <v>2515</v>
      </c>
      <c r="F157" s="187" t="s">
        <v>2516</v>
      </c>
      <c r="G157" s="188" t="s">
        <v>298</v>
      </c>
      <c r="H157" s="189">
        <v>50</v>
      </c>
      <c r="I157" s="190"/>
      <c r="J157" s="191">
        <f>ROUND(I157*H157,2)</f>
        <v>0</v>
      </c>
      <c r="K157" s="192"/>
      <c r="L157" s="35"/>
      <c r="M157" s="193" t="s">
        <v>1</v>
      </c>
      <c r="N157" s="194" t="s">
        <v>40</v>
      </c>
      <c r="O157" s="78"/>
      <c r="P157" s="195">
        <f>O157*H157</f>
        <v>0</v>
      </c>
      <c r="Q157" s="195">
        <v>0</v>
      </c>
      <c r="R157" s="195">
        <f>Q157*H157</f>
        <v>0</v>
      </c>
      <c r="S157" s="195">
        <v>0</v>
      </c>
      <c r="T157" s="19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7" t="s">
        <v>170</v>
      </c>
      <c r="AT157" s="197" t="s">
        <v>166</v>
      </c>
      <c r="AU157" s="197" t="s">
        <v>87</v>
      </c>
      <c r="AY157" s="15" t="s">
        <v>164</v>
      </c>
      <c r="BE157" s="198">
        <f>IF(N157="základná",J157,0)</f>
        <v>0</v>
      </c>
      <c r="BF157" s="198">
        <f>IF(N157="znížená",J157,0)</f>
        <v>0</v>
      </c>
      <c r="BG157" s="198">
        <f>IF(N157="zákl. prenesená",J157,0)</f>
        <v>0</v>
      </c>
      <c r="BH157" s="198">
        <f>IF(N157="zníž. prenesená",J157,0)</f>
        <v>0</v>
      </c>
      <c r="BI157" s="198">
        <f>IF(N157="nulová",J157,0)</f>
        <v>0</v>
      </c>
      <c r="BJ157" s="15" t="s">
        <v>87</v>
      </c>
      <c r="BK157" s="198">
        <f>ROUND(I157*H157,2)</f>
        <v>0</v>
      </c>
      <c r="BL157" s="15" t="s">
        <v>170</v>
      </c>
      <c r="BM157" s="197" t="s">
        <v>2609</v>
      </c>
    </row>
    <row r="158" s="2" customFormat="1" ht="24.15" customHeight="1">
      <c r="A158" s="34"/>
      <c r="B158" s="184"/>
      <c r="C158" s="185" t="s">
        <v>2610</v>
      </c>
      <c r="D158" s="185" t="s">
        <v>166</v>
      </c>
      <c r="E158" s="186" t="s">
        <v>2611</v>
      </c>
      <c r="F158" s="187" t="s">
        <v>2534</v>
      </c>
      <c r="G158" s="188" t="s">
        <v>298</v>
      </c>
      <c r="H158" s="189">
        <v>50</v>
      </c>
      <c r="I158" s="190"/>
      <c r="J158" s="191">
        <f>ROUND(I158*H158,2)</f>
        <v>0</v>
      </c>
      <c r="K158" s="192"/>
      <c r="L158" s="35"/>
      <c r="M158" s="193" t="s">
        <v>1</v>
      </c>
      <c r="N158" s="194" t="s">
        <v>40</v>
      </c>
      <c r="O158" s="78"/>
      <c r="P158" s="195">
        <f>O158*H158</f>
        <v>0</v>
      </c>
      <c r="Q158" s="195">
        <v>0</v>
      </c>
      <c r="R158" s="195">
        <f>Q158*H158</f>
        <v>0</v>
      </c>
      <c r="S158" s="195">
        <v>0</v>
      </c>
      <c r="T158" s="19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7" t="s">
        <v>170</v>
      </c>
      <c r="AT158" s="197" t="s">
        <v>166</v>
      </c>
      <c r="AU158" s="197" t="s">
        <v>87</v>
      </c>
      <c r="AY158" s="15" t="s">
        <v>164</v>
      </c>
      <c r="BE158" s="198">
        <f>IF(N158="základná",J158,0)</f>
        <v>0</v>
      </c>
      <c r="BF158" s="198">
        <f>IF(N158="znížená",J158,0)</f>
        <v>0</v>
      </c>
      <c r="BG158" s="198">
        <f>IF(N158="zákl. prenesená",J158,0)</f>
        <v>0</v>
      </c>
      <c r="BH158" s="198">
        <f>IF(N158="zníž. prenesená",J158,0)</f>
        <v>0</v>
      </c>
      <c r="BI158" s="198">
        <f>IF(N158="nulová",J158,0)</f>
        <v>0</v>
      </c>
      <c r="BJ158" s="15" t="s">
        <v>87</v>
      </c>
      <c r="BK158" s="198">
        <f>ROUND(I158*H158,2)</f>
        <v>0</v>
      </c>
      <c r="BL158" s="15" t="s">
        <v>170</v>
      </c>
      <c r="BM158" s="197" t="s">
        <v>2612</v>
      </c>
    </row>
    <row r="159" s="12" customFormat="1" ht="22.8" customHeight="1">
      <c r="A159" s="12"/>
      <c r="B159" s="171"/>
      <c r="C159" s="12"/>
      <c r="D159" s="172" t="s">
        <v>73</v>
      </c>
      <c r="E159" s="182" t="s">
        <v>346</v>
      </c>
      <c r="F159" s="182" t="s">
        <v>347</v>
      </c>
      <c r="G159" s="12"/>
      <c r="H159" s="12"/>
      <c r="I159" s="174"/>
      <c r="J159" s="183">
        <f>BK159</f>
        <v>0</v>
      </c>
      <c r="K159" s="12"/>
      <c r="L159" s="171"/>
      <c r="M159" s="176"/>
      <c r="N159" s="177"/>
      <c r="O159" s="177"/>
      <c r="P159" s="178">
        <f>P160</f>
        <v>0</v>
      </c>
      <c r="Q159" s="177"/>
      <c r="R159" s="178">
        <f>R160</f>
        <v>0</v>
      </c>
      <c r="S159" s="177"/>
      <c r="T159" s="179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72" t="s">
        <v>81</v>
      </c>
      <c r="AT159" s="180" t="s">
        <v>73</v>
      </c>
      <c r="AU159" s="180" t="s">
        <v>81</v>
      </c>
      <c r="AY159" s="172" t="s">
        <v>164</v>
      </c>
      <c r="BK159" s="181">
        <f>BK160</f>
        <v>0</v>
      </c>
    </row>
    <row r="160" s="2" customFormat="1" ht="33" customHeight="1">
      <c r="A160" s="34"/>
      <c r="B160" s="184"/>
      <c r="C160" s="185" t="s">
        <v>322</v>
      </c>
      <c r="D160" s="185" t="s">
        <v>166</v>
      </c>
      <c r="E160" s="186" t="s">
        <v>2461</v>
      </c>
      <c r="F160" s="187" t="s">
        <v>2462</v>
      </c>
      <c r="G160" s="188" t="s">
        <v>202</v>
      </c>
      <c r="H160" s="189">
        <v>0.14199999999999999</v>
      </c>
      <c r="I160" s="190"/>
      <c r="J160" s="191">
        <f>ROUND(I160*H160,2)</f>
        <v>0</v>
      </c>
      <c r="K160" s="192"/>
      <c r="L160" s="35"/>
      <c r="M160" s="193" t="s">
        <v>1</v>
      </c>
      <c r="N160" s="194" t="s">
        <v>40</v>
      </c>
      <c r="O160" s="78"/>
      <c r="P160" s="195">
        <f>O160*H160</f>
        <v>0</v>
      </c>
      <c r="Q160" s="195">
        <v>0</v>
      </c>
      <c r="R160" s="195">
        <f>Q160*H160</f>
        <v>0</v>
      </c>
      <c r="S160" s="195">
        <v>0</v>
      </c>
      <c r="T160" s="196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7" t="s">
        <v>170</v>
      </c>
      <c r="AT160" s="197" t="s">
        <v>166</v>
      </c>
      <c r="AU160" s="197" t="s">
        <v>87</v>
      </c>
      <c r="AY160" s="15" t="s">
        <v>164</v>
      </c>
      <c r="BE160" s="198">
        <f>IF(N160="základná",J160,0)</f>
        <v>0</v>
      </c>
      <c r="BF160" s="198">
        <f>IF(N160="znížená",J160,0)</f>
        <v>0</v>
      </c>
      <c r="BG160" s="198">
        <f>IF(N160="zákl. prenesená",J160,0)</f>
        <v>0</v>
      </c>
      <c r="BH160" s="198">
        <f>IF(N160="zníž. prenesená",J160,0)</f>
        <v>0</v>
      </c>
      <c r="BI160" s="198">
        <f>IF(N160="nulová",J160,0)</f>
        <v>0</v>
      </c>
      <c r="BJ160" s="15" t="s">
        <v>87</v>
      </c>
      <c r="BK160" s="198">
        <f>ROUND(I160*H160,2)</f>
        <v>0</v>
      </c>
      <c r="BL160" s="15" t="s">
        <v>170</v>
      </c>
      <c r="BM160" s="197" t="s">
        <v>2613</v>
      </c>
    </row>
    <row r="161" s="12" customFormat="1" ht="25.92" customHeight="1">
      <c r="A161" s="12"/>
      <c r="B161" s="171"/>
      <c r="C161" s="12"/>
      <c r="D161" s="172" t="s">
        <v>73</v>
      </c>
      <c r="E161" s="173" t="s">
        <v>814</v>
      </c>
      <c r="F161" s="173" t="s">
        <v>2614</v>
      </c>
      <c r="G161" s="12"/>
      <c r="H161" s="12"/>
      <c r="I161" s="174"/>
      <c r="J161" s="175">
        <f>BK161</f>
        <v>0</v>
      </c>
      <c r="K161" s="12"/>
      <c r="L161" s="171"/>
      <c r="M161" s="176"/>
      <c r="N161" s="177"/>
      <c r="O161" s="177"/>
      <c r="P161" s="178">
        <f>SUM(P162:P169)</f>
        <v>0</v>
      </c>
      <c r="Q161" s="177"/>
      <c r="R161" s="178">
        <f>SUM(R162:R169)</f>
        <v>0</v>
      </c>
      <c r="S161" s="177"/>
      <c r="T161" s="179">
        <f>SUM(T162:T169)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72" t="s">
        <v>87</v>
      </c>
      <c r="AT161" s="180" t="s">
        <v>73</v>
      </c>
      <c r="AU161" s="180" t="s">
        <v>74</v>
      </c>
      <c r="AY161" s="172" t="s">
        <v>164</v>
      </c>
      <c r="BK161" s="181">
        <f>SUM(BK162:BK169)</f>
        <v>0</v>
      </c>
    </row>
    <row r="162" s="2" customFormat="1" ht="21.75" customHeight="1">
      <c r="A162" s="34"/>
      <c r="B162" s="184"/>
      <c r="C162" s="185" t="s">
        <v>1460</v>
      </c>
      <c r="D162" s="185" t="s">
        <v>166</v>
      </c>
      <c r="E162" s="186" t="s">
        <v>2615</v>
      </c>
      <c r="F162" s="187" t="s">
        <v>2616</v>
      </c>
      <c r="G162" s="188" t="s">
        <v>307</v>
      </c>
      <c r="H162" s="189">
        <v>1</v>
      </c>
      <c r="I162" s="190"/>
      <c r="J162" s="191">
        <f>ROUND(I162*H162,2)</f>
        <v>0</v>
      </c>
      <c r="K162" s="192"/>
      <c r="L162" s="35"/>
      <c r="M162" s="193" t="s">
        <v>1</v>
      </c>
      <c r="N162" s="194" t="s">
        <v>40</v>
      </c>
      <c r="O162" s="78"/>
      <c r="P162" s="195">
        <f>O162*H162</f>
        <v>0</v>
      </c>
      <c r="Q162" s="195">
        <v>0</v>
      </c>
      <c r="R162" s="195">
        <f>Q162*H162</f>
        <v>0</v>
      </c>
      <c r="S162" s="195">
        <v>0</v>
      </c>
      <c r="T162" s="196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7" t="s">
        <v>359</v>
      </c>
      <c r="AT162" s="197" t="s">
        <v>166</v>
      </c>
      <c r="AU162" s="197" t="s">
        <v>81</v>
      </c>
      <c r="AY162" s="15" t="s">
        <v>164</v>
      </c>
      <c r="BE162" s="198">
        <f>IF(N162="základná",J162,0)</f>
        <v>0</v>
      </c>
      <c r="BF162" s="198">
        <f>IF(N162="znížená",J162,0)</f>
        <v>0</v>
      </c>
      <c r="BG162" s="198">
        <f>IF(N162="zákl. prenesená",J162,0)</f>
        <v>0</v>
      </c>
      <c r="BH162" s="198">
        <f>IF(N162="zníž. prenesená",J162,0)</f>
        <v>0</v>
      </c>
      <c r="BI162" s="198">
        <f>IF(N162="nulová",J162,0)</f>
        <v>0</v>
      </c>
      <c r="BJ162" s="15" t="s">
        <v>87</v>
      </c>
      <c r="BK162" s="198">
        <f>ROUND(I162*H162,2)</f>
        <v>0</v>
      </c>
      <c r="BL162" s="15" t="s">
        <v>359</v>
      </c>
      <c r="BM162" s="197" t="s">
        <v>2617</v>
      </c>
    </row>
    <row r="163" s="2" customFormat="1" ht="24.15" customHeight="1">
      <c r="A163" s="34"/>
      <c r="B163" s="184"/>
      <c r="C163" s="199" t="s">
        <v>2618</v>
      </c>
      <c r="D163" s="199" t="s">
        <v>199</v>
      </c>
      <c r="E163" s="200" t="s">
        <v>2619</v>
      </c>
      <c r="F163" s="201" t="s">
        <v>2620</v>
      </c>
      <c r="G163" s="202" t="s">
        <v>307</v>
      </c>
      <c r="H163" s="203">
        <v>1</v>
      </c>
      <c r="I163" s="204"/>
      <c r="J163" s="205">
        <f>ROUND(I163*H163,2)</f>
        <v>0</v>
      </c>
      <c r="K163" s="206"/>
      <c r="L163" s="207"/>
      <c r="M163" s="208" t="s">
        <v>1</v>
      </c>
      <c r="N163" s="209" t="s">
        <v>40</v>
      </c>
      <c r="O163" s="78"/>
      <c r="P163" s="195">
        <f>O163*H163</f>
        <v>0</v>
      </c>
      <c r="Q163" s="195">
        <v>0</v>
      </c>
      <c r="R163" s="195">
        <f>Q163*H163</f>
        <v>0</v>
      </c>
      <c r="S163" s="195">
        <v>0</v>
      </c>
      <c r="T163" s="196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7" t="s">
        <v>291</v>
      </c>
      <c r="AT163" s="197" t="s">
        <v>199</v>
      </c>
      <c r="AU163" s="197" t="s">
        <v>81</v>
      </c>
      <c r="AY163" s="15" t="s">
        <v>164</v>
      </c>
      <c r="BE163" s="198">
        <f>IF(N163="základná",J163,0)</f>
        <v>0</v>
      </c>
      <c r="BF163" s="198">
        <f>IF(N163="znížená",J163,0)</f>
        <v>0</v>
      </c>
      <c r="BG163" s="198">
        <f>IF(N163="zákl. prenesená",J163,0)</f>
        <v>0</v>
      </c>
      <c r="BH163" s="198">
        <f>IF(N163="zníž. prenesená",J163,0)</f>
        <v>0</v>
      </c>
      <c r="BI163" s="198">
        <f>IF(N163="nulová",J163,0)</f>
        <v>0</v>
      </c>
      <c r="BJ163" s="15" t="s">
        <v>87</v>
      </c>
      <c r="BK163" s="198">
        <f>ROUND(I163*H163,2)</f>
        <v>0</v>
      </c>
      <c r="BL163" s="15" t="s">
        <v>359</v>
      </c>
      <c r="BM163" s="197" t="s">
        <v>2621</v>
      </c>
    </row>
    <row r="164" s="2" customFormat="1" ht="24.15" customHeight="1">
      <c r="A164" s="34"/>
      <c r="B164" s="184"/>
      <c r="C164" s="199" t="s">
        <v>2622</v>
      </c>
      <c r="D164" s="199" t="s">
        <v>199</v>
      </c>
      <c r="E164" s="200" t="s">
        <v>2623</v>
      </c>
      <c r="F164" s="201" t="s">
        <v>2624</v>
      </c>
      <c r="G164" s="202" t="s">
        <v>307</v>
      </c>
      <c r="H164" s="203">
        <v>1</v>
      </c>
      <c r="I164" s="204"/>
      <c r="J164" s="205">
        <f>ROUND(I164*H164,2)</f>
        <v>0</v>
      </c>
      <c r="K164" s="206"/>
      <c r="L164" s="207"/>
      <c r="M164" s="208" t="s">
        <v>1</v>
      </c>
      <c r="N164" s="209" t="s">
        <v>40</v>
      </c>
      <c r="O164" s="78"/>
      <c r="P164" s="195">
        <f>O164*H164</f>
        <v>0</v>
      </c>
      <c r="Q164" s="195">
        <v>0</v>
      </c>
      <c r="R164" s="195">
        <f>Q164*H164</f>
        <v>0</v>
      </c>
      <c r="S164" s="195">
        <v>0</v>
      </c>
      <c r="T164" s="196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7" t="s">
        <v>291</v>
      </c>
      <c r="AT164" s="197" t="s">
        <v>199</v>
      </c>
      <c r="AU164" s="197" t="s">
        <v>81</v>
      </c>
      <c r="AY164" s="15" t="s">
        <v>164</v>
      </c>
      <c r="BE164" s="198">
        <f>IF(N164="základná",J164,0)</f>
        <v>0</v>
      </c>
      <c r="BF164" s="198">
        <f>IF(N164="znížená",J164,0)</f>
        <v>0</v>
      </c>
      <c r="BG164" s="198">
        <f>IF(N164="zákl. prenesená",J164,0)</f>
        <v>0</v>
      </c>
      <c r="BH164" s="198">
        <f>IF(N164="zníž. prenesená",J164,0)</f>
        <v>0</v>
      </c>
      <c r="BI164" s="198">
        <f>IF(N164="nulová",J164,0)</f>
        <v>0</v>
      </c>
      <c r="BJ164" s="15" t="s">
        <v>87</v>
      </c>
      <c r="BK164" s="198">
        <f>ROUND(I164*H164,2)</f>
        <v>0</v>
      </c>
      <c r="BL164" s="15" t="s">
        <v>359</v>
      </c>
      <c r="BM164" s="197" t="s">
        <v>2625</v>
      </c>
    </row>
    <row r="165" s="2" customFormat="1" ht="24.15" customHeight="1">
      <c r="A165" s="34"/>
      <c r="B165" s="184"/>
      <c r="C165" s="185" t="s">
        <v>744</v>
      </c>
      <c r="D165" s="185" t="s">
        <v>166</v>
      </c>
      <c r="E165" s="186" t="s">
        <v>2626</v>
      </c>
      <c r="F165" s="187" t="s">
        <v>2627</v>
      </c>
      <c r="G165" s="188" t="s">
        <v>307</v>
      </c>
      <c r="H165" s="189">
        <v>5</v>
      </c>
      <c r="I165" s="190"/>
      <c r="J165" s="191">
        <f>ROUND(I165*H165,2)</f>
        <v>0</v>
      </c>
      <c r="K165" s="192"/>
      <c r="L165" s="35"/>
      <c r="M165" s="193" t="s">
        <v>1</v>
      </c>
      <c r="N165" s="194" t="s">
        <v>40</v>
      </c>
      <c r="O165" s="78"/>
      <c r="P165" s="195">
        <f>O165*H165</f>
        <v>0</v>
      </c>
      <c r="Q165" s="195">
        <v>0</v>
      </c>
      <c r="R165" s="195">
        <f>Q165*H165</f>
        <v>0</v>
      </c>
      <c r="S165" s="195">
        <v>0</v>
      </c>
      <c r="T165" s="196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7" t="s">
        <v>359</v>
      </c>
      <c r="AT165" s="197" t="s">
        <v>166</v>
      </c>
      <c r="AU165" s="197" t="s">
        <v>81</v>
      </c>
      <c r="AY165" s="15" t="s">
        <v>164</v>
      </c>
      <c r="BE165" s="198">
        <f>IF(N165="základná",J165,0)</f>
        <v>0</v>
      </c>
      <c r="BF165" s="198">
        <f>IF(N165="znížená",J165,0)</f>
        <v>0</v>
      </c>
      <c r="BG165" s="198">
        <f>IF(N165="zákl. prenesená",J165,0)</f>
        <v>0</v>
      </c>
      <c r="BH165" s="198">
        <f>IF(N165="zníž. prenesená",J165,0)</f>
        <v>0</v>
      </c>
      <c r="BI165" s="198">
        <f>IF(N165="nulová",J165,0)</f>
        <v>0</v>
      </c>
      <c r="BJ165" s="15" t="s">
        <v>87</v>
      </c>
      <c r="BK165" s="198">
        <f>ROUND(I165*H165,2)</f>
        <v>0</v>
      </c>
      <c r="BL165" s="15" t="s">
        <v>359</v>
      </c>
      <c r="BM165" s="197" t="s">
        <v>2628</v>
      </c>
    </row>
    <row r="166" s="2" customFormat="1" ht="16.5" customHeight="1">
      <c r="A166" s="34"/>
      <c r="B166" s="184"/>
      <c r="C166" s="185" t="s">
        <v>1479</v>
      </c>
      <c r="D166" s="185" t="s">
        <v>166</v>
      </c>
      <c r="E166" s="186" t="s">
        <v>2629</v>
      </c>
      <c r="F166" s="187" t="s">
        <v>2630</v>
      </c>
      <c r="G166" s="188" t="s">
        <v>307</v>
      </c>
      <c r="H166" s="189">
        <v>1</v>
      </c>
      <c r="I166" s="190"/>
      <c r="J166" s="191">
        <f>ROUND(I166*H166,2)</f>
        <v>0</v>
      </c>
      <c r="K166" s="192"/>
      <c r="L166" s="35"/>
      <c r="M166" s="193" t="s">
        <v>1</v>
      </c>
      <c r="N166" s="194" t="s">
        <v>40</v>
      </c>
      <c r="O166" s="78"/>
      <c r="P166" s="195">
        <f>O166*H166</f>
        <v>0</v>
      </c>
      <c r="Q166" s="195">
        <v>0</v>
      </c>
      <c r="R166" s="195">
        <f>Q166*H166</f>
        <v>0</v>
      </c>
      <c r="S166" s="195">
        <v>0</v>
      </c>
      <c r="T166" s="196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7" t="s">
        <v>359</v>
      </c>
      <c r="AT166" s="197" t="s">
        <v>166</v>
      </c>
      <c r="AU166" s="197" t="s">
        <v>81</v>
      </c>
      <c r="AY166" s="15" t="s">
        <v>164</v>
      </c>
      <c r="BE166" s="198">
        <f>IF(N166="základná",J166,0)</f>
        <v>0</v>
      </c>
      <c r="BF166" s="198">
        <f>IF(N166="znížená",J166,0)</f>
        <v>0</v>
      </c>
      <c r="BG166" s="198">
        <f>IF(N166="zákl. prenesená",J166,0)</f>
        <v>0</v>
      </c>
      <c r="BH166" s="198">
        <f>IF(N166="zníž. prenesená",J166,0)</f>
        <v>0</v>
      </c>
      <c r="BI166" s="198">
        <f>IF(N166="nulová",J166,0)</f>
        <v>0</v>
      </c>
      <c r="BJ166" s="15" t="s">
        <v>87</v>
      </c>
      <c r="BK166" s="198">
        <f>ROUND(I166*H166,2)</f>
        <v>0</v>
      </c>
      <c r="BL166" s="15" t="s">
        <v>359</v>
      </c>
      <c r="BM166" s="197" t="s">
        <v>2631</v>
      </c>
    </row>
    <row r="167" s="2" customFormat="1" ht="24.15" customHeight="1">
      <c r="A167" s="34"/>
      <c r="B167" s="184"/>
      <c r="C167" s="185" t="s">
        <v>2632</v>
      </c>
      <c r="D167" s="185" t="s">
        <v>166</v>
      </c>
      <c r="E167" s="186" t="s">
        <v>2633</v>
      </c>
      <c r="F167" s="187" t="s">
        <v>1007</v>
      </c>
      <c r="G167" s="188" t="s">
        <v>428</v>
      </c>
      <c r="H167" s="210"/>
      <c r="I167" s="190"/>
      <c r="J167" s="191">
        <f>ROUND(I167*H167,2)</f>
        <v>0</v>
      </c>
      <c r="K167" s="192"/>
      <c r="L167" s="35"/>
      <c r="M167" s="193" t="s">
        <v>1</v>
      </c>
      <c r="N167" s="194" t="s">
        <v>40</v>
      </c>
      <c r="O167" s="78"/>
      <c r="P167" s="195">
        <f>O167*H167</f>
        <v>0</v>
      </c>
      <c r="Q167" s="195">
        <v>0</v>
      </c>
      <c r="R167" s="195">
        <f>Q167*H167</f>
        <v>0</v>
      </c>
      <c r="S167" s="195">
        <v>0</v>
      </c>
      <c r="T167" s="196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7" t="s">
        <v>359</v>
      </c>
      <c r="AT167" s="197" t="s">
        <v>166</v>
      </c>
      <c r="AU167" s="197" t="s">
        <v>81</v>
      </c>
      <c r="AY167" s="15" t="s">
        <v>164</v>
      </c>
      <c r="BE167" s="198">
        <f>IF(N167="základná",J167,0)</f>
        <v>0</v>
      </c>
      <c r="BF167" s="198">
        <f>IF(N167="znížená",J167,0)</f>
        <v>0</v>
      </c>
      <c r="BG167" s="198">
        <f>IF(N167="zákl. prenesená",J167,0)</f>
        <v>0</v>
      </c>
      <c r="BH167" s="198">
        <f>IF(N167="zníž. prenesená",J167,0)</f>
        <v>0</v>
      </c>
      <c r="BI167" s="198">
        <f>IF(N167="nulová",J167,0)</f>
        <v>0</v>
      </c>
      <c r="BJ167" s="15" t="s">
        <v>87</v>
      </c>
      <c r="BK167" s="198">
        <f>ROUND(I167*H167,2)</f>
        <v>0</v>
      </c>
      <c r="BL167" s="15" t="s">
        <v>359</v>
      </c>
      <c r="BM167" s="197" t="s">
        <v>2634</v>
      </c>
    </row>
    <row r="168" s="2" customFormat="1" ht="24.15" customHeight="1">
      <c r="A168" s="34"/>
      <c r="B168" s="184"/>
      <c r="C168" s="185" t="s">
        <v>2635</v>
      </c>
      <c r="D168" s="185" t="s">
        <v>166</v>
      </c>
      <c r="E168" s="186" t="s">
        <v>2636</v>
      </c>
      <c r="F168" s="187" t="s">
        <v>2637</v>
      </c>
      <c r="G168" s="188" t="s">
        <v>428</v>
      </c>
      <c r="H168" s="210"/>
      <c r="I168" s="190"/>
      <c r="J168" s="191">
        <f>ROUND(I168*H168,2)</f>
        <v>0</v>
      </c>
      <c r="K168" s="192"/>
      <c r="L168" s="35"/>
      <c r="M168" s="193" t="s">
        <v>1</v>
      </c>
      <c r="N168" s="194" t="s">
        <v>40</v>
      </c>
      <c r="O168" s="78"/>
      <c r="P168" s="195">
        <f>O168*H168</f>
        <v>0</v>
      </c>
      <c r="Q168" s="195">
        <v>0</v>
      </c>
      <c r="R168" s="195">
        <f>Q168*H168</f>
        <v>0</v>
      </c>
      <c r="S168" s="195">
        <v>0</v>
      </c>
      <c r="T168" s="196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7" t="s">
        <v>359</v>
      </c>
      <c r="AT168" s="197" t="s">
        <v>166</v>
      </c>
      <c r="AU168" s="197" t="s">
        <v>81</v>
      </c>
      <c r="AY168" s="15" t="s">
        <v>164</v>
      </c>
      <c r="BE168" s="198">
        <f>IF(N168="základná",J168,0)</f>
        <v>0</v>
      </c>
      <c r="BF168" s="198">
        <f>IF(N168="znížená",J168,0)</f>
        <v>0</v>
      </c>
      <c r="BG168" s="198">
        <f>IF(N168="zákl. prenesená",J168,0)</f>
        <v>0</v>
      </c>
      <c r="BH168" s="198">
        <f>IF(N168="zníž. prenesená",J168,0)</f>
        <v>0</v>
      </c>
      <c r="BI168" s="198">
        <f>IF(N168="nulová",J168,0)</f>
        <v>0</v>
      </c>
      <c r="BJ168" s="15" t="s">
        <v>87</v>
      </c>
      <c r="BK168" s="198">
        <f>ROUND(I168*H168,2)</f>
        <v>0</v>
      </c>
      <c r="BL168" s="15" t="s">
        <v>359</v>
      </c>
      <c r="BM168" s="197" t="s">
        <v>2638</v>
      </c>
    </row>
    <row r="169" s="2" customFormat="1" ht="24.15" customHeight="1">
      <c r="A169" s="34"/>
      <c r="B169" s="184"/>
      <c r="C169" s="185" t="s">
        <v>2639</v>
      </c>
      <c r="D169" s="185" t="s">
        <v>166</v>
      </c>
      <c r="E169" s="186" t="s">
        <v>1398</v>
      </c>
      <c r="F169" s="187" t="s">
        <v>1399</v>
      </c>
      <c r="G169" s="188" t="s">
        <v>428</v>
      </c>
      <c r="H169" s="210"/>
      <c r="I169" s="190"/>
      <c r="J169" s="191">
        <f>ROUND(I169*H169,2)</f>
        <v>0</v>
      </c>
      <c r="K169" s="192"/>
      <c r="L169" s="35"/>
      <c r="M169" s="193" t="s">
        <v>1</v>
      </c>
      <c r="N169" s="194" t="s">
        <v>40</v>
      </c>
      <c r="O169" s="78"/>
      <c r="P169" s="195">
        <f>O169*H169</f>
        <v>0</v>
      </c>
      <c r="Q169" s="195">
        <v>0</v>
      </c>
      <c r="R169" s="195">
        <f>Q169*H169</f>
        <v>0</v>
      </c>
      <c r="S169" s="195">
        <v>0</v>
      </c>
      <c r="T169" s="196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7" t="s">
        <v>359</v>
      </c>
      <c r="AT169" s="197" t="s">
        <v>166</v>
      </c>
      <c r="AU169" s="197" t="s">
        <v>81</v>
      </c>
      <c r="AY169" s="15" t="s">
        <v>164</v>
      </c>
      <c r="BE169" s="198">
        <f>IF(N169="základná",J169,0)</f>
        <v>0</v>
      </c>
      <c r="BF169" s="198">
        <f>IF(N169="znížená",J169,0)</f>
        <v>0</v>
      </c>
      <c r="BG169" s="198">
        <f>IF(N169="zákl. prenesená",J169,0)</f>
        <v>0</v>
      </c>
      <c r="BH169" s="198">
        <f>IF(N169="zníž. prenesená",J169,0)</f>
        <v>0</v>
      </c>
      <c r="BI169" s="198">
        <f>IF(N169="nulová",J169,0)</f>
        <v>0</v>
      </c>
      <c r="BJ169" s="15" t="s">
        <v>87</v>
      </c>
      <c r="BK169" s="198">
        <f>ROUND(I169*H169,2)</f>
        <v>0</v>
      </c>
      <c r="BL169" s="15" t="s">
        <v>359</v>
      </c>
      <c r="BM169" s="197" t="s">
        <v>2640</v>
      </c>
    </row>
    <row r="170" s="12" customFormat="1" ht="25.92" customHeight="1">
      <c r="A170" s="12"/>
      <c r="B170" s="171"/>
      <c r="C170" s="12"/>
      <c r="D170" s="172" t="s">
        <v>73</v>
      </c>
      <c r="E170" s="173" t="s">
        <v>352</v>
      </c>
      <c r="F170" s="173" t="s">
        <v>353</v>
      </c>
      <c r="G170" s="12"/>
      <c r="H170" s="12"/>
      <c r="I170" s="174"/>
      <c r="J170" s="175">
        <f>BK170</f>
        <v>0</v>
      </c>
      <c r="K170" s="12"/>
      <c r="L170" s="171"/>
      <c r="M170" s="176"/>
      <c r="N170" s="177"/>
      <c r="O170" s="177"/>
      <c r="P170" s="178">
        <f>P171</f>
        <v>0</v>
      </c>
      <c r="Q170" s="177"/>
      <c r="R170" s="178">
        <f>R171</f>
        <v>0</v>
      </c>
      <c r="S170" s="177"/>
      <c r="T170" s="179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72" t="s">
        <v>87</v>
      </c>
      <c r="AT170" s="180" t="s">
        <v>73</v>
      </c>
      <c r="AU170" s="180" t="s">
        <v>74</v>
      </c>
      <c r="AY170" s="172" t="s">
        <v>164</v>
      </c>
      <c r="BK170" s="181">
        <f>BK171</f>
        <v>0</v>
      </c>
    </row>
    <row r="171" s="12" customFormat="1" ht="22.8" customHeight="1">
      <c r="A171" s="12"/>
      <c r="B171" s="171"/>
      <c r="C171" s="12"/>
      <c r="D171" s="172" t="s">
        <v>73</v>
      </c>
      <c r="E171" s="182" t="s">
        <v>2537</v>
      </c>
      <c r="F171" s="182" t="s">
        <v>2538</v>
      </c>
      <c r="G171" s="12"/>
      <c r="H171" s="12"/>
      <c r="I171" s="174"/>
      <c r="J171" s="183">
        <f>BK171</f>
        <v>0</v>
      </c>
      <c r="K171" s="12"/>
      <c r="L171" s="171"/>
      <c r="M171" s="176"/>
      <c r="N171" s="177"/>
      <c r="O171" s="177"/>
      <c r="P171" s="178">
        <f>SUM(P172:P173)</f>
        <v>0</v>
      </c>
      <c r="Q171" s="177"/>
      <c r="R171" s="178">
        <f>SUM(R172:R173)</f>
        <v>0</v>
      </c>
      <c r="S171" s="177"/>
      <c r="T171" s="179">
        <f>SUM(T172:T173)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72" t="s">
        <v>87</v>
      </c>
      <c r="AT171" s="180" t="s">
        <v>73</v>
      </c>
      <c r="AU171" s="180" t="s">
        <v>81</v>
      </c>
      <c r="AY171" s="172" t="s">
        <v>164</v>
      </c>
      <c r="BK171" s="181">
        <f>SUM(BK172:BK173)</f>
        <v>0</v>
      </c>
    </row>
    <row r="172" s="2" customFormat="1" ht="16.5" customHeight="1">
      <c r="A172" s="34"/>
      <c r="B172" s="184"/>
      <c r="C172" s="185" t="s">
        <v>1421</v>
      </c>
      <c r="D172" s="185" t="s">
        <v>166</v>
      </c>
      <c r="E172" s="186" t="s">
        <v>2641</v>
      </c>
      <c r="F172" s="187" t="s">
        <v>2642</v>
      </c>
      <c r="G172" s="188" t="s">
        <v>207</v>
      </c>
      <c r="H172" s="189">
        <v>19.699999999999999</v>
      </c>
      <c r="I172" s="190"/>
      <c r="J172" s="191">
        <f>ROUND(I172*H172,2)</f>
        <v>0</v>
      </c>
      <c r="K172" s="192"/>
      <c r="L172" s="35"/>
      <c r="M172" s="193" t="s">
        <v>1</v>
      </c>
      <c r="N172" s="194" t="s">
        <v>40</v>
      </c>
      <c r="O172" s="78"/>
      <c r="P172" s="195">
        <f>O172*H172</f>
        <v>0</v>
      </c>
      <c r="Q172" s="195">
        <v>0</v>
      </c>
      <c r="R172" s="195">
        <f>Q172*H172</f>
        <v>0</v>
      </c>
      <c r="S172" s="195">
        <v>0</v>
      </c>
      <c r="T172" s="196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7" t="s">
        <v>359</v>
      </c>
      <c r="AT172" s="197" t="s">
        <v>166</v>
      </c>
      <c r="AU172" s="197" t="s">
        <v>87</v>
      </c>
      <c r="AY172" s="15" t="s">
        <v>164</v>
      </c>
      <c r="BE172" s="198">
        <f>IF(N172="základná",J172,0)</f>
        <v>0</v>
      </c>
      <c r="BF172" s="198">
        <f>IF(N172="znížená",J172,0)</f>
        <v>0</v>
      </c>
      <c r="BG172" s="198">
        <f>IF(N172="zákl. prenesená",J172,0)</f>
        <v>0</v>
      </c>
      <c r="BH172" s="198">
        <f>IF(N172="zníž. prenesená",J172,0)</f>
        <v>0</v>
      </c>
      <c r="BI172" s="198">
        <f>IF(N172="nulová",J172,0)</f>
        <v>0</v>
      </c>
      <c r="BJ172" s="15" t="s">
        <v>87</v>
      </c>
      <c r="BK172" s="198">
        <f>ROUND(I172*H172,2)</f>
        <v>0</v>
      </c>
      <c r="BL172" s="15" t="s">
        <v>359</v>
      </c>
      <c r="BM172" s="197" t="s">
        <v>2643</v>
      </c>
    </row>
    <row r="173" s="2" customFormat="1" ht="16.5" customHeight="1">
      <c r="A173" s="34"/>
      <c r="B173" s="184"/>
      <c r="C173" s="199" t="s">
        <v>2644</v>
      </c>
      <c r="D173" s="199" t="s">
        <v>199</v>
      </c>
      <c r="E173" s="200" t="s">
        <v>2645</v>
      </c>
      <c r="F173" s="201" t="s">
        <v>2646</v>
      </c>
      <c r="G173" s="202" t="s">
        <v>207</v>
      </c>
      <c r="H173" s="203">
        <v>19.699999999999999</v>
      </c>
      <c r="I173" s="204"/>
      <c r="J173" s="205">
        <f>ROUND(I173*H173,2)</f>
        <v>0</v>
      </c>
      <c r="K173" s="206"/>
      <c r="L173" s="207"/>
      <c r="M173" s="208" t="s">
        <v>1</v>
      </c>
      <c r="N173" s="209" t="s">
        <v>40</v>
      </c>
      <c r="O173" s="78"/>
      <c r="P173" s="195">
        <f>O173*H173</f>
        <v>0</v>
      </c>
      <c r="Q173" s="195">
        <v>0</v>
      </c>
      <c r="R173" s="195">
        <f>Q173*H173</f>
        <v>0</v>
      </c>
      <c r="S173" s="195">
        <v>0</v>
      </c>
      <c r="T173" s="196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7" t="s">
        <v>291</v>
      </c>
      <c r="AT173" s="197" t="s">
        <v>199</v>
      </c>
      <c r="AU173" s="197" t="s">
        <v>87</v>
      </c>
      <c r="AY173" s="15" t="s">
        <v>164</v>
      </c>
      <c r="BE173" s="198">
        <f>IF(N173="základná",J173,0)</f>
        <v>0</v>
      </c>
      <c r="BF173" s="198">
        <f>IF(N173="znížená",J173,0)</f>
        <v>0</v>
      </c>
      <c r="BG173" s="198">
        <f>IF(N173="zákl. prenesená",J173,0)</f>
        <v>0</v>
      </c>
      <c r="BH173" s="198">
        <f>IF(N173="zníž. prenesená",J173,0)</f>
        <v>0</v>
      </c>
      <c r="BI173" s="198">
        <f>IF(N173="nulová",J173,0)</f>
        <v>0</v>
      </c>
      <c r="BJ173" s="15" t="s">
        <v>87</v>
      </c>
      <c r="BK173" s="198">
        <f>ROUND(I173*H173,2)</f>
        <v>0</v>
      </c>
      <c r="BL173" s="15" t="s">
        <v>359</v>
      </c>
      <c r="BM173" s="197" t="s">
        <v>2647</v>
      </c>
    </row>
    <row r="174" s="12" customFormat="1" ht="25.92" customHeight="1">
      <c r="A174" s="12"/>
      <c r="B174" s="171"/>
      <c r="C174" s="12"/>
      <c r="D174" s="172" t="s">
        <v>73</v>
      </c>
      <c r="E174" s="173" t="s">
        <v>1301</v>
      </c>
      <c r="F174" s="173" t="s">
        <v>1302</v>
      </c>
      <c r="G174" s="12"/>
      <c r="H174" s="12"/>
      <c r="I174" s="174"/>
      <c r="J174" s="175">
        <f>BK174</f>
        <v>0</v>
      </c>
      <c r="K174" s="12"/>
      <c r="L174" s="171"/>
      <c r="M174" s="176"/>
      <c r="N174" s="177"/>
      <c r="O174" s="177"/>
      <c r="P174" s="178">
        <f>SUM(P175:P178)</f>
        <v>0</v>
      </c>
      <c r="Q174" s="177"/>
      <c r="R174" s="178">
        <f>SUM(R175:R178)</f>
        <v>0</v>
      </c>
      <c r="S174" s="177"/>
      <c r="T174" s="179">
        <f>SUM(T175:T178)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172" t="s">
        <v>170</v>
      </c>
      <c r="AT174" s="180" t="s">
        <v>73</v>
      </c>
      <c r="AU174" s="180" t="s">
        <v>74</v>
      </c>
      <c r="AY174" s="172" t="s">
        <v>164</v>
      </c>
      <c r="BK174" s="181">
        <f>SUM(BK175:BK178)</f>
        <v>0</v>
      </c>
    </row>
    <row r="175" s="2" customFormat="1" ht="33" customHeight="1">
      <c r="A175" s="34"/>
      <c r="B175" s="184"/>
      <c r="C175" s="185" t="s">
        <v>948</v>
      </c>
      <c r="D175" s="185" t="s">
        <v>166</v>
      </c>
      <c r="E175" s="186" t="s">
        <v>1984</v>
      </c>
      <c r="F175" s="187" t="s">
        <v>1985</v>
      </c>
      <c r="G175" s="188" t="s">
        <v>1305</v>
      </c>
      <c r="H175" s="189">
        <v>10</v>
      </c>
      <c r="I175" s="190"/>
      <c r="J175" s="191">
        <f>ROUND(I175*H175,2)</f>
        <v>0</v>
      </c>
      <c r="K175" s="192"/>
      <c r="L175" s="35"/>
      <c r="M175" s="193" t="s">
        <v>1</v>
      </c>
      <c r="N175" s="194" t="s">
        <v>40</v>
      </c>
      <c r="O175" s="78"/>
      <c r="P175" s="195">
        <f>O175*H175</f>
        <v>0</v>
      </c>
      <c r="Q175" s="195">
        <v>0</v>
      </c>
      <c r="R175" s="195">
        <f>Q175*H175</f>
        <v>0</v>
      </c>
      <c r="S175" s="195">
        <v>0</v>
      </c>
      <c r="T175" s="196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7" t="s">
        <v>1306</v>
      </c>
      <c r="AT175" s="197" t="s">
        <v>166</v>
      </c>
      <c r="AU175" s="197" t="s">
        <v>81</v>
      </c>
      <c r="AY175" s="15" t="s">
        <v>164</v>
      </c>
      <c r="BE175" s="198">
        <f>IF(N175="základná",J175,0)</f>
        <v>0</v>
      </c>
      <c r="BF175" s="198">
        <f>IF(N175="znížená",J175,0)</f>
        <v>0</v>
      </c>
      <c r="BG175" s="198">
        <f>IF(N175="zákl. prenesená",J175,0)</f>
        <v>0</v>
      </c>
      <c r="BH175" s="198">
        <f>IF(N175="zníž. prenesená",J175,0)</f>
        <v>0</v>
      </c>
      <c r="BI175" s="198">
        <f>IF(N175="nulová",J175,0)</f>
        <v>0</v>
      </c>
      <c r="BJ175" s="15" t="s">
        <v>87</v>
      </c>
      <c r="BK175" s="198">
        <f>ROUND(I175*H175,2)</f>
        <v>0</v>
      </c>
      <c r="BL175" s="15" t="s">
        <v>1306</v>
      </c>
      <c r="BM175" s="197" t="s">
        <v>2648</v>
      </c>
    </row>
    <row r="176" s="2" customFormat="1" ht="37.8" customHeight="1">
      <c r="A176" s="34"/>
      <c r="B176" s="184"/>
      <c r="C176" s="185" t="s">
        <v>2649</v>
      </c>
      <c r="D176" s="185" t="s">
        <v>166</v>
      </c>
      <c r="E176" s="186" t="s">
        <v>2650</v>
      </c>
      <c r="F176" s="187" t="s">
        <v>1310</v>
      </c>
      <c r="G176" s="188" t="s">
        <v>1305</v>
      </c>
      <c r="H176" s="189">
        <v>10</v>
      </c>
      <c r="I176" s="190"/>
      <c r="J176" s="191">
        <f>ROUND(I176*H176,2)</f>
        <v>0</v>
      </c>
      <c r="K176" s="192"/>
      <c r="L176" s="35"/>
      <c r="M176" s="193" t="s">
        <v>1</v>
      </c>
      <c r="N176" s="194" t="s">
        <v>40</v>
      </c>
      <c r="O176" s="78"/>
      <c r="P176" s="195">
        <f>O176*H176</f>
        <v>0</v>
      </c>
      <c r="Q176" s="195">
        <v>0</v>
      </c>
      <c r="R176" s="195">
        <f>Q176*H176</f>
        <v>0</v>
      </c>
      <c r="S176" s="195">
        <v>0</v>
      </c>
      <c r="T176" s="196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7" t="s">
        <v>1306</v>
      </c>
      <c r="AT176" s="197" t="s">
        <v>166</v>
      </c>
      <c r="AU176" s="197" t="s">
        <v>81</v>
      </c>
      <c r="AY176" s="15" t="s">
        <v>164</v>
      </c>
      <c r="BE176" s="198">
        <f>IF(N176="základná",J176,0)</f>
        <v>0</v>
      </c>
      <c r="BF176" s="198">
        <f>IF(N176="znížená",J176,0)</f>
        <v>0</v>
      </c>
      <c r="BG176" s="198">
        <f>IF(N176="zákl. prenesená",J176,0)</f>
        <v>0</v>
      </c>
      <c r="BH176" s="198">
        <f>IF(N176="zníž. prenesená",J176,0)</f>
        <v>0</v>
      </c>
      <c r="BI176" s="198">
        <f>IF(N176="nulová",J176,0)</f>
        <v>0</v>
      </c>
      <c r="BJ176" s="15" t="s">
        <v>87</v>
      </c>
      <c r="BK176" s="198">
        <f>ROUND(I176*H176,2)</f>
        <v>0</v>
      </c>
      <c r="BL176" s="15" t="s">
        <v>1306</v>
      </c>
      <c r="BM176" s="197" t="s">
        <v>2651</v>
      </c>
    </row>
    <row r="177" s="2" customFormat="1" ht="21.75" customHeight="1">
      <c r="A177" s="34"/>
      <c r="B177" s="184"/>
      <c r="C177" s="185" t="s">
        <v>1699</v>
      </c>
      <c r="D177" s="185" t="s">
        <v>166</v>
      </c>
      <c r="E177" s="186" t="s">
        <v>2652</v>
      </c>
      <c r="F177" s="187" t="s">
        <v>2653</v>
      </c>
      <c r="G177" s="188" t="s">
        <v>2654</v>
      </c>
      <c r="H177" s="189">
        <v>1</v>
      </c>
      <c r="I177" s="190"/>
      <c r="J177" s="191">
        <f>ROUND(I177*H177,2)</f>
        <v>0</v>
      </c>
      <c r="K177" s="192"/>
      <c r="L177" s="35"/>
      <c r="M177" s="193" t="s">
        <v>1</v>
      </c>
      <c r="N177" s="194" t="s">
        <v>40</v>
      </c>
      <c r="O177" s="78"/>
      <c r="P177" s="195">
        <f>O177*H177</f>
        <v>0</v>
      </c>
      <c r="Q177" s="195">
        <v>0</v>
      </c>
      <c r="R177" s="195">
        <f>Q177*H177</f>
        <v>0</v>
      </c>
      <c r="S177" s="195">
        <v>0</v>
      </c>
      <c r="T177" s="196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7" t="s">
        <v>1306</v>
      </c>
      <c r="AT177" s="197" t="s">
        <v>166</v>
      </c>
      <c r="AU177" s="197" t="s">
        <v>81</v>
      </c>
      <c r="AY177" s="15" t="s">
        <v>164</v>
      </c>
      <c r="BE177" s="198">
        <f>IF(N177="základná",J177,0)</f>
        <v>0</v>
      </c>
      <c r="BF177" s="198">
        <f>IF(N177="znížená",J177,0)</f>
        <v>0</v>
      </c>
      <c r="BG177" s="198">
        <f>IF(N177="zákl. prenesená",J177,0)</f>
        <v>0</v>
      </c>
      <c r="BH177" s="198">
        <f>IF(N177="zníž. prenesená",J177,0)</f>
        <v>0</v>
      </c>
      <c r="BI177" s="198">
        <f>IF(N177="nulová",J177,0)</f>
        <v>0</v>
      </c>
      <c r="BJ177" s="15" t="s">
        <v>87</v>
      </c>
      <c r="BK177" s="198">
        <f>ROUND(I177*H177,2)</f>
        <v>0</v>
      </c>
      <c r="BL177" s="15" t="s">
        <v>1306</v>
      </c>
      <c r="BM177" s="197" t="s">
        <v>2655</v>
      </c>
    </row>
    <row r="178" s="2" customFormat="1" ht="37.8" customHeight="1">
      <c r="A178" s="34"/>
      <c r="B178" s="184"/>
      <c r="C178" s="185" t="s">
        <v>2656</v>
      </c>
      <c r="D178" s="185" t="s">
        <v>166</v>
      </c>
      <c r="E178" s="186" t="s">
        <v>2657</v>
      </c>
      <c r="F178" s="187" t="s">
        <v>2658</v>
      </c>
      <c r="G178" s="188" t="s">
        <v>1305</v>
      </c>
      <c r="H178" s="189">
        <v>5</v>
      </c>
      <c r="I178" s="190"/>
      <c r="J178" s="191">
        <f>ROUND(I178*H178,2)</f>
        <v>0</v>
      </c>
      <c r="K178" s="192"/>
      <c r="L178" s="35"/>
      <c r="M178" s="211" t="s">
        <v>1</v>
      </c>
      <c r="N178" s="212" t="s">
        <v>40</v>
      </c>
      <c r="O178" s="213"/>
      <c r="P178" s="214">
        <f>O178*H178</f>
        <v>0</v>
      </c>
      <c r="Q178" s="214">
        <v>0</v>
      </c>
      <c r="R178" s="214">
        <f>Q178*H178</f>
        <v>0</v>
      </c>
      <c r="S178" s="214">
        <v>0</v>
      </c>
      <c r="T178" s="215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7" t="s">
        <v>1306</v>
      </c>
      <c r="AT178" s="197" t="s">
        <v>166</v>
      </c>
      <c r="AU178" s="197" t="s">
        <v>81</v>
      </c>
      <c r="AY178" s="15" t="s">
        <v>164</v>
      </c>
      <c r="BE178" s="198">
        <f>IF(N178="základná",J178,0)</f>
        <v>0</v>
      </c>
      <c r="BF178" s="198">
        <f>IF(N178="znížená",J178,0)</f>
        <v>0</v>
      </c>
      <c r="BG178" s="198">
        <f>IF(N178="zákl. prenesená",J178,0)</f>
        <v>0</v>
      </c>
      <c r="BH178" s="198">
        <f>IF(N178="zníž. prenesená",J178,0)</f>
        <v>0</v>
      </c>
      <c r="BI178" s="198">
        <f>IF(N178="nulová",J178,0)</f>
        <v>0</v>
      </c>
      <c r="BJ178" s="15" t="s">
        <v>87</v>
      </c>
      <c r="BK178" s="198">
        <f>ROUND(I178*H178,2)</f>
        <v>0</v>
      </c>
      <c r="BL178" s="15" t="s">
        <v>1306</v>
      </c>
      <c r="BM178" s="197" t="s">
        <v>2659</v>
      </c>
    </row>
    <row r="179" s="2" customFormat="1" ht="6.96" customHeight="1">
      <c r="A179" s="34"/>
      <c r="B179" s="61"/>
      <c r="C179" s="62"/>
      <c r="D179" s="62"/>
      <c r="E179" s="62"/>
      <c r="F179" s="62"/>
      <c r="G179" s="62"/>
      <c r="H179" s="62"/>
      <c r="I179" s="62"/>
      <c r="J179" s="62"/>
      <c r="K179" s="62"/>
      <c r="L179" s="35"/>
      <c r="M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</row>
  </sheetData>
  <autoFilter ref="C124:K178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Dzugas Michal</dc:creator>
  <cp:lastModifiedBy>Dzugas Michal</cp:lastModifiedBy>
  <dcterms:created xsi:type="dcterms:W3CDTF">2023-01-12T09:56:29Z</dcterms:created>
  <dcterms:modified xsi:type="dcterms:W3CDTF">2023-01-12T09:56:44Z</dcterms:modified>
</cp:coreProperties>
</file>