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\Desktop\Obstarávanie\AGRORENT a.s\Obstarávanie ŽV - Výmena strechy\"/>
    </mc:Choice>
  </mc:AlternateContent>
  <xr:revisionPtr revIDLastSave="0" documentId="13_ncr:1_{1B58CFD5-AA14-40FD-A6D7-4992543115F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ácia stavby" sheetId="1" state="veryHidden" r:id="rId1"/>
    <sheet name="SO 01 - Výmena strešnej k..." sheetId="2" r:id="rId2"/>
  </sheets>
  <definedNames>
    <definedName name="_xlnm._FilterDatabase" localSheetId="1" hidden="1">'SO 01 - Výmena strešnej k...'!$C$116:$K$127</definedName>
    <definedName name="_xlnm.Print_Titles" localSheetId="0">'Rekapitulácia stavby'!$92:$92</definedName>
    <definedName name="_xlnm.Print_Titles" localSheetId="1">'SO 01 - Výmena strešnej k...'!$116:$116</definedName>
    <definedName name="_xlnm.Print_Area" localSheetId="0">'Rekapitulácia stavby'!$D$4:$AO$76,'Rekapitulácia stavby'!$C$82:$AQ$96</definedName>
    <definedName name="_xlnm.Print_Area" localSheetId="1">'SO 01 - Výmena strešnej k...'!$C$4:$J$76,'SO 01 - Výmena strešnej k...'!$C$104:$J$127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J114" i="2"/>
  <c r="F113" i="2"/>
  <c r="F111" i="2"/>
  <c r="E109" i="2"/>
  <c r="J92" i="2"/>
  <c r="F91" i="2"/>
  <c r="F89" i="2"/>
  <c r="E87" i="2"/>
  <c r="J21" i="2"/>
  <c r="E21" i="2"/>
  <c r="J113" i="2" s="1"/>
  <c r="J20" i="2"/>
  <c r="J18" i="2"/>
  <c r="E18" i="2"/>
  <c r="F114" i="2" s="1"/>
  <c r="J17" i="2"/>
  <c r="J89" i="2"/>
  <c r="E85" i="2"/>
  <c r="L90" i="1"/>
  <c r="AM90" i="1"/>
  <c r="AM89" i="1"/>
  <c r="L89" i="1"/>
  <c r="AM87" i="1"/>
  <c r="L87" i="1"/>
  <c r="L85" i="1"/>
  <c r="L84" i="1"/>
  <c r="J122" i="2"/>
  <c r="BK126" i="2"/>
  <c r="BK125" i="2"/>
  <c r="J123" i="2"/>
  <c r="J120" i="2"/>
  <c r="J121" i="2"/>
  <c r="J119" i="2"/>
  <c r="J124" i="2"/>
  <c r="BK127" i="2"/>
  <c r="J126" i="2"/>
  <c r="BK124" i="2"/>
  <c r="BK121" i="2"/>
  <c r="AS94" i="1"/>
  <c r="BK120" i="2"/>
  <c r="BK119" i="2"/>
  <c r="J127" i="2"/>
  <c r="J125" i="2"/>
  <c r="BK122" i="2"/>
  <c r="BK123" i="2"/>
  <c r="P118" i="2" l="1"/>
  <c r="P117" i="2" s="1"/>
  <c r="AU95" i="1" s="1"/>
  <c r="AU94" i="1" s="1"/>
  <c r="BK118" i="2"/>
  <c r="J118" i="2" s="1"/>
  <c r="J97" i="2" s="1"/>
  <c r="R118" i="2"/>
  <c r="R117" i="2" s="1"/>
  <c r="T118" i="2"/>
  <c r="T117" i="2" s="1"/>
  <c r="F92" i="2"/>
  <c r="BF121" i="2"/>
  <c r="BF123" i="2"/>
  <c r="BF124" i="2"/>
  <c r="E107" i="2"/>
  <c r="J111" i="2"/>
  <c r="BF120" i="2"/>
  <c r="BF125" i="2"/>
  <c r="BF126" i="2"/>
  <c r="BF127" i="2"/>
  <c r="J91" i="2"/>
  <c r="BF119" i="2"/>
  <c r="BF122" i="2"/>
  <c r="F37" i="2"/>
  <c r="BD95" i="1" s="1"/>
  <c r="BD94" i="1" s="1"/>
  <c r="W33" i="1" s="1"/>
  <c r="F33" i="2"/>
  <c r="AZ95" i="1"/>
  <c r="AZ94" i="1" s="1"/>
  <c r="W29" i="1" s="1"/>
  <c r="J33" i="2"/>
  <c r="AV95" i="1" s="1"/>
  <c r="F35" i="2"/>
  <c r="BB95" i="1" s="1"/>
  <c r="BB94" i="1" s="1"/>
  <c r="W31" i="1" s="1"/>
  <c r="F36" i="2"/>
  <c r="BC95" i="1" s="1"/>
  <c r="BC94" i="1" s="1"/>
  <c r="AY94" i="1" s="1"/>
  <c r="BK117" i="2" l="1"/>
  <c r="J117" i="2" s="1"/>
  <c r="J30" i="2" s="1"/>
  <c r="AG95" i="1" s="1"/>
  <c r="AX94" i="1"/>
  <c r="J34" i="2"/>
  <c r="AW95" i="1" s="1"/>
  <c r="AT95" i="1" s="1"/>
  <c r="AV94" i="1"/>
  <c r="AK29" i="1" s="1"/>
  <c r="F34" i="2"/>
  <c r="BA95" i="1" s="1"/>
  <c r="BA94" i="1" s="1"/>
  <c r="W30" i="1" s="1"/>
  <c r="W32" i="1"/>
  <c r="AG94" i="1" l="1"/>
  <c r="AK26" i="1" s="1"/>
  <c r="AN95" i="1"/>
  <c r="J96" i="2"/>
  <c r="J39" i="2"/>
  <c r="AW94" i="1"/>
  <c r="AK30" i="1" s="1"/>
  <c r="AK35" i="1" l="1"/>
  <c r="AT94" i="1"/>
  <c r="AN94" i="1" l="1"/>
</calcChain>
</file>

<file path=xl/sharedStrings.xml><?xml version="1.0" encoding="utf-8"?>
<sst xmlns="http://schemas.openxmlformats.org/spreadsheetml/2006/main" count="378" uniqueCount="156">
  <si>
    <t>Export Komplet</t>
  </si>
  <si>
    <t/>
  </si>
  <si>
    <t>2.0</t>
  </si>
  <si>
    <t>False</t>
  </si>
  <si>
    <t>{90896604-31c5-4a81-bf06-3832b6be5cbf}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</si>
  <si>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</si>
  <si>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</si>
  <si>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</si>
  <si>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</si>
  <si>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</si>
  <si>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</si>
  <si>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</si>
  <si>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</si>
  <si>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07-23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</si>
  <si>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</si>
  <si>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</si>
  <si>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strechy hospodárskej budovy - maštale</t>
  </si>
  <si>
    <t>JKSO:</t>
  </si>
  <si>
    <t>KS:</t>
  </si>
  <si>
    <t>Miesto:</t>
  </si>
  <si>
    <t>Nesvady</t>
  </si>
  <si>
    <t>Dátum:</t>
  </si>
  <si>
    <t>18. 1. 2023</t>
  </si>
  <si>
    <t>Objednávateľ:</t>
  </si>
  <si>
    <t>IČO:</t>
  </si>
  <si>
    <t>34142703</t>
  </si>
  <si>
    <t>AGRORENT, a.s., Družstevná 2, 946 51 Nesvady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</si>
  <si>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</si>
  <si>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</si>
  <si>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</si>
  <si>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</si>
  <si>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</si>
  <si>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</si>
  <si>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</si>
  <si>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40062767</t>
  </si>
  <si>
    <t>Ingrid Szegheőová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</si>
  <si>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</si>
  <si>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</si>
  <si>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</si>
  <si>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</si>
  <si>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</si>
  <si>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</si>
  <si>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</si>
  <si>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</si>
  <si>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</si>
  <si>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</si>
  <si>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</si>
  <si>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</si>
  <si>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</si>
  <si>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</si>
  <si>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</si>
  <si>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</si>
  <si>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</si>
  <si>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</si>
  <si>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</si>
  <si>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</si>
  <si>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</si>
  <si>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</si>
  <si>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</si>
  <si>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</si>
  <si>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</si>
  <si>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</si>
  <si>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</si>
  <si>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</si>
  <si>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</si>
  <si>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</si>
  <si>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</si>
  <si>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</si>
  <si>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</si>
  <si>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</si>
  <si>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</si>
  <si>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</si>
  <si>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</si>
  <si>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</si>
  <si>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</si>
  <si>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</si>
  <si>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</si>
  <si>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</si>
  <si>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</si>
  <si>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</si>
  <si>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</si>
  <si>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</si>
  <si>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</si>
  <si>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Výmena strešnej krytiny</t>
  </si>
  <si>
    <t>STA</t>
  </si>
  <si>
    <t>1</t>
  </si>
  <si>
    <t>{12ee5857-0e62-4c91-99d1-126e4342444b}</t>
  </si>
  <si>
    <t>KRYCÍ LIST ROZPOČTU</t>
  </si>
  <si>
    <t>Objekt:</t>
  </si>
  <si>
    <t>SO 01 - Výmena strešnej krytiny</t>
  </si>
  <si>
    <t>REKAPITULÁCIA ROZPOČTU</t>
  </si>
  <si>
    <t>Kód dielu - Popis</t>
  </si>
  <si>
    <t>Cena celkom [EUR]</t>
  </si>
  <si>
    <t>Náklady z rozpočtu</t>
  </si>
  <si>
    <t>-1</t>
  </si>
  <si>
    <t>76-S - Strecha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</si>
  <si>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</si>
  <si>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</si>
  <si>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</si>
  <si>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</si>
  <si>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</si>
  <si>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</si>
  <si>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</si>
  <si>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</si>
  <si>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</si>
  <si>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</si>
  <si>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</si>
  <si>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</si>
  <si>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76-S</t>
  </si>
  <si>
    <t>Strecha</t>
  </si>
  <si>
    <t>2</t>
  </si>
  <si>
    <t>ROZPOCET</t>
  </si>
  <si>
    <t>K</t>
  </si>
  <si>
    <t>764171706</t>
  </si>
  <si>
    <t>Montáž strešného systému</t>
  </si>
  <si>
    <t>m2</t>
  </si>
  <si>
    <t>16</t>
  </si>
  <si>
    <t>1572008708</t>
  </si>
  <si>
    <t>M</t>
  </si>
  <si>
    <t>138310003100.S</t>
  </si>
  <si>
    <t>Plech trapézový T-35, pozinkovaný hr. 0,5 mm</t>
  </si>
  <si>
    <t>32</t>
  </si>
  <si>
    <t>-1212744530</t>
  </si>
  <si>
    <t>3</t>
  </si>
  <si>
    <t>553450003000.S</t>
  </si>
  <si>
    <t xml:space="preserve">Hrebenáč </t>
  </si>
  <si>
    <t>ks</t>
  </si>
  <si>
    <t>8</t>
  </si>
  <si>
    <t>4</t>
  </si>
  <si>
    <t>1581524207</t>
  </si>
  <si>
    <t>553450014200.S</t>
  </si>
  <si>
    <t xml:space="preserve">Lišta záveterná </t>
  </si>
  <si>
    <t>869698798</t>
  </si>
  <si>
    <t>5</t>
  </si>
  <si>
    <t>311510004200.S</t>
  </si>
  <si>
    <t>Spojovací materiál, klince</t>
  </si>
  <si>
    <t>bal</t>
  </si>
  <si>
    <t>479669266</t>
  </si>
  <si>
    <t>6</t>
  </si>
  <si>
    <t>309300004100.S</t>
  </si>
  <si>
    <t>Farmárska skrutka</t>
  </si>
  <si>
    <t>2031964976</t>
  </si>
  <si>
    <t>7</t>
  </si>
  <si>
    <t>605110000100.S</t>
  </si>
  <si>
    <t>Stavebné rezivo a dosky</t>
  </si>
  <si>
    <t>m3</t>
  </si>
  <si>
    <t>1957599748</t>
  </si>
  <si>
    <t>971081611.S1</t>
  </si>
  <si>
    <t>Demontáž a odvoz heraklitu</t>
  </si>
  <si>
    <t>komplet</t>
  </si>
  <si>
    <t>-699224952</t>
  </si>
  <si>
    <t>9</t>
  </si>
  <si>
    <t>998764101.S</t>
  </si>
  <si>
    <t>Presun stavebného materiálu</t>
  </si>
  <si>
    <t>1420110764</t>
  </si>
  <si>
    <t>Výmena strešnej krytiny na hospodárskej budove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</si>
</sst>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ivatkozás" xfId="1" builtinId="8"/>
    <cellStyle name="Normá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s="1" customFormat="1" ht="36.950000000000003" customHeight="1">
      <c r="AR2" s="166" t="s">
        <v>5</v>
      </c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3" t="s">
        <v>6</v>
      </c>
      <c r="BT2" s="13" t="s">
        <v>7</v>
      </c>
    </row>
    <row r="3" spans="1:74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s="1" customFormat="1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s="1" customFormat="1" ht="12" customHeight="1">
      <c r="B5" s="16"/>
      <c r="D5" s="20" t="s">
        <v>12</v>
      </c>
      <c r="K5" s="197" t="s">
        <v>13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R5" s="16"/>
      <c r="BE5" s="194" t="s">
        <v>14</v>
      </c>
      <c r="BS5" s="13" t="s">
        <v>6</v>
      </c>
    </row>
    <row r="6" spans="1:74" s="1" customFormat="1" ht="36.950000000000003" customHeight="1">
      <c r="B6" s="16"/>
      <c r="D6" s="22" t="s">
        <v>15</v>
      </c>
      <c r="K6" s="198" t="s">
        <v>16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R6" s="16"/>
      <c r="BE6" s="195"/>
      <c r="BS6" s="13" t="s">
        <v>6</v>
      </c>
    </row>
    <row r="7" spans="1:74" s="1" customFormat="1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95"/>
      <c r="BS7" s="13" t="s">
        <v>6</v>
      </c>
    </row>
    <row r="8" spans="1:74" s="1" customFormat="1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95"/>
      <c r="BS8" s="13" t="s">
        <v>6</v>
      </c>
    </row>
    <row r="9" spans="1:74" s="1" customFormat="1" ht="14.45" customHeight="1">
      <c r="B9" s="16"/>
      <c r="AR9" s="16"/>
      <c r="BE9" s="195"/>
      <c r="BS9" s="13" t="s">
        <v>6</v>
      </c>
    </row>
    <row r="10" spans="1:74" s="1" customFormat="1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195"/>
      <c r="BS10" s="13" t="s">
        <v>6</v>
      </c>
    </row>
    <row r="11" spans="1:74" s="1" customFormat="1" ht="18.399999999999999" customHeight="1">
      <c r="B11" s="16"/>
      <c r="E11" s="21" t="s">
        <v>26</v>
      </c>
      <c r="AK11" s="23" t="s">
        <v>27</v>
      </c>
      <c r="AN11" s="21" t="s">
        <v>1</v>
      </c>
      <c r="AR11" s="16"/>
      <c r="BE11" s="195"/>
      <c r="BS11" s="13" t="s">
        <v>6</v>
      </c>
    </row>
    <row r="12" spans="1:74" s="1" customFormat="1" ht="6.95" customHeight="1">
      <c r="B12" s="16"/>
      <c r="AR12" s="16"/>
      <c r="BE12" s="195"/>
      <c r="BS12" s="13" t="s">
        <v>6</v>
      </c>
    </row>
    <row r="13" spans="1:74" s="1" customFormat="1" ht="12" customHeight="1">
      <c r="B13" s="16"/>
      <c r="D13" s="23" t="s">
        <v>28</v>
      </c>
      <c r="AK13" s="23" t="s">
        <v>24</v>
      </c>
      <c r="AN13" s="25" t="s">
        <v>29</v>
      </c>
      <c r="AR13" s="16"/>
      <c r="BE13" s="195"/>
      <c r="BS13" s="13" t="s">
        <v>6</v>
      </c>
    </row>
    <row r="14" spans="1:74" ht="12.75">
      <c r="B14" s="16"/>
      <c r="E14" s="199" t="s">
        <v>29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3" t="s">
        <v>27</v>
      </c>
      <c r="AN14" s="25" t="s">
        <v>29</v>
      </c>
      <c r="AR14" s="16"/>
      <c r="BE14" s="195"/>
      <c r="BS14" s="13" t="s">
        <v>6</v>
      </c>
    </row>
    <row r="15" spans="1:74" s="1" customFormat="1" ht="6.95" customHeight="1">
      <c r="B15" s="16"/>
      <c r="AR15" s="16"/>
      <c r="BE15" s="195"/>
      <c r="BS15" s="13" t="s">
        <v>3</v>
      </c>
    </row>
    <row r="16" spans="1:74" s="1" customFormat="1" ht="12" customHeight="1">
      <c r="B16" s="16"/>
      <c r="D16" s="23" t="s">
        <v>30</v>
      </c>
      <c r="AK16" s="23" t="s">
        <v>24</v>
      </c>
      <c r="AN16" s="21" t="s">
        <v>1</v>
      </c>
      <c r="AR16" s="16"/>
      <c r="BE16" s="195"/>
      <c r="BS16" s="13" t="s">
        <v>3</v>
      </c>
    </row>
    <row r="17" spans="1:71" s="1" customFormat="1" ht="18.399999999999999" customHeight="1">
      <c r="B17" s="16"/>
      <c r="E17" s="21" t="s">
        <v>31</v>
      </c>
      <c r="AK17" s="23" t="s">
        <v>27</v>
      </c>
      <c r="AN17" s="21" t="s">
        <v>1</v>
      </c>
      <c r="AR17" s="16"/>
      <c r="BE17" s="195"/>
      <c r="BS17" s="13" t="s">
        <v>32</v>
      </c>
    </row>
    <row r="18" spans="1:71" s="1" customFormat="1" ht="6.95" customHeight="1">
      <c r="B18" s="16"/>
      <c r="AR18" s="16"/>
      <c r="BE18" s="195"/>
      <c r="BS18" s="13" t="s">
        <v>6</v>
      </c>
    </row>
    <row r="19" spans="1:71" s="1" customFormat="1" ht="12" customHeight="1">
      <c r="B19" s="16"/>
      <c r="D19" s="23" t="s">
        <v>33</v>
      </c>
      <c r="AK19" s="23" t="s">
        <v>24</v>
      </c>
      <c r="AN19" s="21" t="s">
        <v>34</v>
      </c>
      <c r="AR19" s="16"/>
      <c r="BE19" s="195"/>
      <c r="BS19" s="13" t="s">
        <v>6</v>
      </c>
    </row>
    <row r="20" spans="1:71" s="1" customFormat="1" ht="18.399999999999999" customHeight="1">
      <c r="B20" s="16"/>
      <c r="E20" s="21" t="s">
        <v>35</v>
      </c>
      <c r="AK20" s="23" t="s">
        <v>27</v>
      </c>
      <c r="AN20" s="21" t="s">
        <v>1</v>
      </c>
      <c r="AR20" s="16"/>
      <c r="BE20" s="195"/>
      <c r="BS20" s="13" t="s">
        <v>32</v>
      </c>
    </row>
    <row r="21" spans="1:71" s="1" customFormat="1" ht="6.95" customHeight="1">
      <c r="B21" s="16"/>
      <c r="AR21" s="16"/>
      <c r="BE21" s="195"/>
    </row>
    <row r="22" spans="1:71" s="1" customFormat="1" ht="12" customHeight="1">
      <c r="B22" s="16"/>
      <c r="D22" s="23" t="s">
        <v>36</v>
      </c>
      <c r="AR22" s="16"/>
      <c r="BE22" s="195"/>
    </row>
    <row r="23" spans="1:71" s="1" customFormat="1" ht="16.5" customHeight="1">
      <c r="B23" s="16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16"/>
      <c r="BE23" s="195"/>
    </row>
    <row r="24" spans="1:71" s="1" customFormat="1" ht="6.95" customHeight="1">
      <c r="B24" s="16"/>
      <c r="AR24" s="16"/>
      <c r="BE24" s="195"/>
    </row>
    <row r="25" spans="1:71" s="1" customFormat="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5"/>
    </row>
    <row r="26" spans="1:71" s="2" customFormat="1" ht="25.9" customHeight="1">
      <c r="A26" s="28"/>
      <c r="B26" s="29"/>
      <c r="C26" s="28"/>
      <c r="D26" s="30" t="s">
        <v>37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2">
        <f>ROUND(AG94,2)</f>
        <v>0</v>
      </c>
      <c r="AL26" s="203"/>
      <c r="AM26" s="203"/>
      <c r="AN26" s="203"/>
      <c r="AO26" s="203"/>
      <c r="AP26" s="28"/>
      <c r="AQ26" s="28"/>
      <c r="AR26" s="29"/>
      <c r="BE26" s="195"/>
    </row>
    <row r="27" spans="1:71" s="2" customFormat="1" ht="6.95" customHeight="1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195"/>
    </row>
    <row r="28" spans="1:71" s="2" customFormat="1" ht="12.75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04" t="s">
        <v>38</v>
      </c>
      <c r="M28" s="204"/>
      <c r="N28" s="204"/>
      <c r="O28" s="204"/>
      <c r="P28" s="204"/>
      <c r="Q28" s="28"/>
      <c r="R28" s="28"/>
      <c r="S28" s="28"/>
      <c r="T28" s="28"/>
      <c r="U28" s="28"/>
      <c r="V28" s="28"/>
      <c r="W28" s="204" t="s">
        <v>39</v>
      </c>
      <c r="X28" s="204"/>
      <c r="Y28" s="204"/>
      <c r="Z28" s="204"/>
      <c r="AA28" s="204"/>
      <c r="AB28" s="204"/>
      <c r="AC28" s="204"/>
      <c r="AD28" s="204"/>
      <c r="AE28" s="204"/>
      <c r="AF28" s="28"/>
      <c r="AG28" s="28"/>
      <c r="AH28" s="28"/>
      <c r="AI28" s="28"/>
      <c r="AJ28" s="28"/>
      <c r="AK28" s="204" t="s">
        <v>40</v>
      </c>
      <c r="AL28" s="204"/>
      <c r="AM28" s="204"/>
      <c r="AN28" s="204"/>
      <c r="AO28" s="204"/>
      <c r="AP28" s="28"/>
      <c r="AQ28" s="28"/>
      <c r="AR28" s="29"/>
      <c r="BE28" s="195"/>
    </row>
    <row r="29" spans="1:71" s="3" customFormat="1" ht="14.45" customHeight="1">
      <c r="B29" s="33"/>
      <c r="D29" s="23" t="s">
        <v>41</v>
      </c>
      <c r="F29" s="34" t="s">
        <v>42</v>
      </c>
      <c r="L29" s="189">
        <v>0.2</v>
      </c>
      <c r="M29" s="188"/>
      <c r="N29" s="188"/>
      <c r="O29" s="188"/>
      <c r="P29" s="188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ROUND(AV94, 2)</f>
        <v>0</v>
      </c>
      <c r="AL29" s="188"/>
      <c r="AM29" s="188"/>
      <c r="AN29" s="188"/>
      <c r="AO29" s="188"/>
      <c r="AR29" s="33"/>
      <c r="BE29" s="196"/>
    </row>
    <row r="30" spans="1:71" s="3" customFormat="1" ht="14.45" customHeight="1">
      <c r="B30" s="33"/>
      <c r="F30" s="34" t="s">
        <v>43</v>
      </c>
      <c r="L30" s="189">
        <v>0.2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33"/>
      <c r="BE30" s="196"/>
    </row>
    <row r="31" spans="1:71" s="3" customFormat="1" ht="14.45" hidden="1" customHeight="1">
      <c r="B31" s="33"/>
      <c r="F31" s="23" t="s">
        <v>44</v>
      </c>
      <c r="L31" s="189">
        <v>0.2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3"/>
      <c r="BE31" s="196"/>
    </row>
    <row r="32" spans="1:71" s="3" customFormat="1" ht="14.45" hidden="1" customHeight="1">
      <c r="B32" s="33"/>
      <c r="F32" s="23" t="s">
        <v>45</v>
      </c>
      <c r="L32" s="189">
        <v>0.2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3"/>
      <c r="BE32" s="196"/>
    </row>
    <row r="33" spans="1:57" s="3" customFormat="1" ht="14.45" hidden="1" customHeight="1">
      <c r="B33" s="33"/>
      <c r="F33" s="34" t="s">
        <v>46</v>
      </c>
      <c r="L33" s="189">
        <v>0</v>
      </c>
      <c r="M33" s="188"/>
      <c r="N33" s="188"/>
      <c r="O33" s="188"/>
      <c r="P33" s="188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3"/>
      <c r="BE33" s="196"/>
    </row>
    <row r="34" spans="1:57" s="2" customFormat="1" ht="6.95" customHeight="1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195"/>
    </row>
    <row r="35" spans="1:57" s="2" customFormat="1" ht="25.9" customHeight="1">
      <c r="A35" s="28"/>
      <c r="B35" s="29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190" t="s">
        <v>49</v>
      </c>
      <c r="Y35" s="191"/>
      <c r="Z35" s="191"/>
      <c r="AA35" s="191"/>
      <c r="AB35" s="191"/>
      <c r="AC35" s="37"/>
      <c r="AD35" s="37"/>
      <c r="AE35" s="37"/>
      <c r="AF35" s="37"/>
      <c r="AG35" s="37"/>
      <c r="AH35" s="37"/>
      <c r="AI35" s="37"/>
      <c r="AJ35" s="37"/>
      <c r="AK35" s="192">
        <f>SUM(AK26:AK33)</f>
        <v>0</v>
      </c>
      <c r="AL35" s="191"/>
      <c r="AM35" s="191"/>
      <c r="AN35" s="191"/>
      <c r="AO35" s="193"/>
      <c r="AP35" s="35"/>
      <c r="AQ35" s="35"/>
      <c r="AR35" s="29"/>
      <c r="BE35" s="28"/>
    </row>
    <row r="36" spans="1:57" s="2" customFormat="1" ht="6.95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2" customFormat="1" ht="14.45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1" customFormat="1" ht="14.45" customHeight="1">
      <c r="B38" s="16"/>
      <c r="AR38" s="16"/>
    </row>
    <row r="39" spans="1:57" s="1" customFormat="1" ht="14.45" customHeight="1">
      <c r="B39" s="16"/>
      <c r="AR39" s="16"/>
    </row>
    <row r="40" spans="1:57" s="1" customFormat="1" ht="14.45" customHeight="1">
      <c r="B40" s="16"/>
      <c r="AR40" s="16"/>
    </row>
    <row r="41" spans="1:57" s="1" customFormat="1" ht="14.45" customHeight="1">
      <c r="B41" s="16"/>
      <c r="AR41" s="16"/>
    </row>
    <row r="42" spans="1:57" s="1" customFormat="1" ht="14.45" customHeight="1">
      <c r="B42" s="16"/>
      <c r="AR42" s="16"/>
    </row>
    <row r="43" spans="1:57" s="1" customFormat="1" ht="14.45" customHeight="1">
      <c r="B43" s="16"/>
      <c r="AR43" s="16"/>
    </row>
    <row r="44" spans="1:57" s="1" customFormat="1" ht="14.45" customHeight="1">
      <c r="B44" s="16"/>
      <c r="AR44" s="16"/>
    </row>
    <row r="45" spans="1:57" s="1" customFormat="1" ht="14.45" customHeight="1">
      <c r="B45" s="16"/>
      <c r="AR45" s="16"/>
    </row>
    <row r="46" spans="1:57" s="1" customFormat="1" ht="14.45" customHeight="1">
      <c r="B46" s="16"/>
      <c r="AR46" s="16"/>
    </row>
    <row r="47" spans="1:57" s="1" customFormat="1" ht="14.45" customHeight="1">
      <c r="B47" s="16"/>
      <c r="AR47" s="16"/>
    </row>
    <row r="48" spans="1:57" s="1" customFormat="1" ht="14.45" customHeight="1">
      <c r="B48" s="16"/>
      <c r="AR48" s="16"/>
    </row>
    <row r="49" spans="1:57" s="2" customFormat="1" ht="14.45" customHeight="1">
      <c r="B49" s="39"/>
      <c r="D49" s="40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51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6"/>
      <c r="AR50" s="16"/>
    </row>
    <row r="51" spans="1:57">
      <c r="B51" s="16"/>
      <c r="AR51" s="16"/>
    </row>
    <row r="52" spans="1:57">
      <c r="B52" s="16"/>
      <c r="AR52" s="16"/>
    </row>
    <row r="53" spans="1:57">
      <c r="B53" s="16"/>
      <c r="AR53" s="16"/>
    </row>
    <row r="54" spans="1:57">
      <c r="B54" s="16"/>
      <c r="AR54" s="16"/>
    </row>
    <row r="55" spans="1:57">
      <c r="B55" s="16"/>
      <c r="AR55" s="16"/>
    </row>
    <row r="56" spans="1:57">
      <c r="B56" s="16"/>
      <c r="AR56" s="16"/>
    </row>
    <row r="57" spans="1:57">
      <c r="B57" s="16"/>
      <c r="AR57" s="16"/>
    </row>
    <row r="58" spans="1:57">
      <c r="B58" s="16"/>
      <c r="AR58" s="16"/>
    </row>
    <row r="59" spans="1:57">
      <c r="B59" s="16"/>
      <c r="AR59" s="16"/>
    </row>
    <row r="60" spans="1:57" s="2" customFormat="1" ht="12.75">
      <c r="A60" s="28"/>
      <c r="B60" s="29"/>
      <c r="C60" s="28"/>
      <c r="D60" s="42" t="s">
        <v>52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2" t="s">
        <v>53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2" t="s">
        <v>52</v>
      </c>
      <c r="AI60" s="31"/>
      <c r="AJ60" s="31"/>
      <c r="AK60" s="31"/>
      <c r="AL60" s="31"/>
      <c r="AM60" s="42" t="s">
        <v>53</v>
      </c>
      <c r="AN60" s="31"/>
      <c r="AO60" s="31"/>
      <c r="AP60" s="28"/>
      <c r="AQ60" s="28"/>
      <c r="AR60" s="29"/>
      <c r="BE60" s="28"/>
    </row>
    <row r="61" spans="1:57">
      <c r="B61" s="16"/>
      <c r="AR61" s="16"/>
    </row>
    <row r="62" spans="1:57">
      <c r="B62" s="16"/>
      <c r="AR62" s="16"/>
    </row>
    <row r="63" spans="1:57">
      <c r="B63" s="16"/>
      <c r="AR63" s="16"/>
    </row>
    <row r="64" spans="1:57" s="2" customFormat="1" ht="12.75">
      <c r="A64" s="28"/>
      <c r="B64" s="29"/>
      <c r="C64" s="28"/>
      <c r="D64" s="40" t="s">
        <v>54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55</v>
      </c>
      <c r="AI64" s="43"/>
      <c r="AJ64" s="43"/>
      <c r="AK64" s="43"/>
      <c r="AL64" s="43"/>
      <c r="AM64" s="43"/>
      <c r="AN64" s="43"/>
      <c r="AO64" s="43"/>
      <c r="AP64" s="28"/>
      <c r="AQ64" s="28"/>
      <c r="AR64" s="29"/>
      <c r="BE64" s="28"/>
    </row>
    <row r="65" spans="1:57">
      <c r="B65" s="16"/>
      <c r="AR65" s="16"/>
    </row>
    <row r="66" spans="1:57">
      <c r="B66" s="16"/>
      <c r="AR66" s="16"/>
    </row>
    <row r="67" spans="1:57">
      <c r="B67" s="16"/>
      <c r="AR67" s="16"/>
    </row>
    <row r="68" spans="1:57">
      <c r="B68" s="16"/>
      <c r="AR68" s="16"/>
    </row>
    <row r="69" spans="1:57">
      <c r="B69" s="16"/>
      <c r="AR69" s="16"/>
    </row>
    <row r="70" spans="1:57">
      <c r="B70" s="16"/>
      <c r="AR70" s="16"/>
    </row>
    <row r="71" spans="1:57">
      <c r="B71" s="16"/>
      <c r="AR71" s="16"/>
    </row>
    <row r="72" spans="1:57">
      <c r="B72" s="16"/>
      <c r="AR72" s="16"/>
    </row>
    <row r="73" spans="1:57">
      <c r="B73" s="16"/>
      <c r="AR73" s="16"/>
    </row>
    <row r="74" spans="1:57">
      <c r="B74" s="16"/>
      <c r="AR74" s="16"/>
    </row>
    <row r="75" spans="1:57" s="2" customFormat="1" ht="12.75">
      <c r="A75" s="28"/>
      <c r="B75" s="29"/>
      <c r="C75" s="28"/>
      <c r="D75" s="42" t="s">
        <v>52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2" t="s">
        <v>53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2" t="s">
        <v>52</v>
      </c>
      <c r="AI75" s="31"/>
      <c r="AJ75" s="31"/>
      <c r="AK75" s="31"/>
      <c r="AL75" s="31"/>
      <c r="AM75" s="42" t="s">
        <v>53</v>
      </c>
      <c r="AN75" s="31"/>
      <c r="AO75" s="31"/>
      <c r="AP75" s="28"/>
      <c r="AQ75" s="28"/>
      <c r="AR75" s="29"/>
      <c r="BE75" s="28"/>
    </row>
    <row r="76" spans="1:57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5" customHeight="1">
      <c r="A77" s="28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  <c r="BE77" s="28"/>
    </row>
    <row r="81" spans="1:91" s="2" customFormat="1" ht="6.95" customHeight="1">
      <c r="A81" s="28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  <c r="BE81" s="28"/>
    </row>
    <row r="82" spans="1:91" s="2" customFormat="1" ht="24.95" customHeight="1">
      <c r="A82" s="28"/>
      <c r="B82" s="29"/>
      <c r="C82" s="17" t="s">
        <v>56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1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4" customFormat="1" ht="12" customHeight="1">
      <c r="B84" s="48"/>
      <c r="C84" s="23" t="s">
        <v>12</v>
      </c>
      <c r="L84" s="4" t="str">
        <f>K5</f>
        <v>07-23</v>
      </c>
      <c r="AR84" s="48"/>
    </row>
    <row r="85" spans="1:91" s="5" customFormat="1" ht="36.950000000000003" customHeight="1">
      <c r="B85" s="49"/>
      <c r="C85" s="50" t="s">
        <v>15</v>
      </c>
      <c r="L85" s="178" t="str">
        <f>K6</f>
        <v>Rekonštrukcia strechy hospodárskej budovy - maštale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R85" s="49"/>
    </row>
    <row r="86" spans="1:91" s="2" customFormat="1" ht="6.95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1" s="2" customFormat="1" ht="12" customHeight="1">
      <c r="A87" s="28"/>
      <c r="B87" s="29"/>
      <c r="C87" s="23" t="s">
        <v>19</v>
      </c>
      <c r="D87" s="28"/>
      <c r="E87" s="28"/>
      <c r="F87" s="28"/>
      <c r="G87" s="28"/>
      <c r="H87" s="28"/>
      <c r="I87" s="28"/>
      <c r="J87" s="28"/>
      <c r="K87" s="28"/>
      <c r="L87" s="51" t="str">
        <f>IF(K8="","",K8)</f>
        <v>Nesvady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3" t="s">
        <v>21</v>
      </c>
      <c r="AJ87" s="28"/>
      <c r="AK87" s="28"/>
      <c r="AL87" s="28"/>
      <c r="AM87" s="180" t="str">
        <f>IF(AN8= "","",AN8)</f>
        <v>18. 1. 2023</v>
      </c>
      <c r="AN87" s="180"/>
      <c r="AO87" s="28"/>
      <c r="AP87" s="28"/>
      <c r="AQ87" s="28"/>
      <c r="AR87" s="29"/>
      <c r="BE87" s="28"/>
    </row>
    <row r="88" spans="1:91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1" s="2" customFormat="1" ht="15.2" customHeight="1">
      <c r="A89" s="28"/>
      <c r="B89" s="29"/>
      <c r="C89" s="23" t="s">
        <v>23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>AGRORENT, a.s., Družstevná 2, 946 51 Nesvady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3" t="s">
        <v>30</v>
      </c>
      <c r="AJ89" s="28"/>
      <c r="AK89" s="28"/>
      <c r="AL89" s="28"/>
      <c r="AM89" s="181" t="str">
        <f>IF(E17="","",E17)</f>
        <v xml:space="preserve"> </v>
      </c>
      <c r="AN89" s="182"/>
      <c r="AO89" s="182"/>
      <c r="AP89" s="182"/>
      <c r="AQ89" s="28"/>
      <c r="AR89" s="29"/>
      <c r="AS89" s="183" t="s">
        <v>57</v>
      </c>
      <c r="AT89" s="184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8"/>
    </row>
    <row r="90" spans="1:91" s="2" customFormat="1" ht="15.2" customHeight="1">
      <c r="A90" s="28"/>
      <c r="B90" s="29"/>
      <c r="C90" s="23" t="s">
        <v>28</v>
      </c>
      <c r="D90" s="28"/>
      <c r="E90" s="28"/>
      <c r="F90" s="28"/>
      <c r="G90" s="28"/>
      <c r="H90" s="28"/>
      <c r="I90" s="28"/>
      <c r="J90" s="28"/>
      <c r="K90" s="28"/>
      <c r="L90" s="4" t="str">
        <f>IF(E14= "Vyplň údaj","",E14)</f>
        <v/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3" t="s">
        <v>33</v>
      </c>
      <c r="AJ90" s="28"/>
      <c r="AK90" s="28"/>
      <c r="AL90" s="28"/>
      <c r="AM90" s="181" t="str">
        <f>IF(E20="","",E20)</f>
        <v>Ingrid Szegheőová</v>
      </c>
      <c r="AN90" s="182"/>
      <c r="AO90" s="182"/>
      <c r="AP90" s="182"/>
      <c r="AQ90" s="28"/>
      <c r="AR90" s="29"/>
      <c r="AS90" s="185"/>
      <c r="AT90" s="186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8"/>
    </row>
    <row r="91" spans="1:91" s="2" customFormat="1" ht="10.9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185"/>
      <c r="AT91" s="186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8"/>
    </row>
    <row r="92" spans="1:91" s="2" customFormat="1" ht="29.25" customHeight="1">
      <c r="A92" s="28"/>
      <c r="B92" s="29"/>
      <c r="C92" s="168" t="s">
        <v>58</v>
      </c>
      <c r="D92" s="169"/>
      <c r="E92" s="169"/>
      <c r="F92" s="169"/>
      <c r="G92" s="169"/>
      <c r="H92" s="57"/>
      <c r="I92" s="170" t="s">
        <v>59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71" t="s">
        <v>60</v>
      </c>
      <c r="AH92" s="169"/>
      <c r="AI92" s="169"/>
      <c r="AJ92" s="169"/>
      <c r="AK92" s="169"/>
      <c r="AL92" s="169"/>
      <c r="AM92" s="169"/>
      <c r="AN92" s="170" t="s">
        <v>61</v>
      </c>
      <c r="AO92" s="169"/>
      <c r="AP92" s="172"/>
      <c r="AQ92" s="58" t="s">
        <v>62</v>
      </c>
      <c r="AR92" s="29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  <c r="BE92" s="28"/>
    </row>
    <row r="93" spans="1:91" s="2" customFormat="1" ht="10.9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8"/>
    </row>
    <row r="94" spans="1:91" s="6" customFormat="1" ht="32.450000000000003" customHeight="1">
      <c r="B94" s="65"/>
      <c r="C94" s="66" t="s">
        <v>75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76">
        <f>ROUND(AG95,2)</f>
        <v>0</v>
      </c>
      <c r="AH94" s="176"/>
      <c r="AI94" s="176"/>
      <c r="AJ94" s="176"/>
      <c r="AK94" s="176"/>
      <c r="AL94" s="176"/>
      <c r="AM94" s="176"/>
      <c r="AN94" s="177">
        <f>SUM(AG94,AT94)</f>
        <v>0</v>
      </c>
      <c r="AO94" s="177"/>
      <c r="AP94" s="177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76</v>
      </c>
      <c r="BT94" s="74" t="s">
        <v>77</v>
      </c>
      <c r="BU94" s="75" t="s">
        <v>78</v>
      </c>
      <c r="BV94" s="74" t="s">
        <v>79</v>
      </c>
      <c r="BW94" s="74" t="s">
        <v>4</v>
      </c>
      <c r="BX94" s="74" t="s">
        <v>80</v>
      </c>
      <c r="CL94" s="74" t="s">
        <v>1</v>
      </c>
    </row>
    <row r="95" spans="1:91" s="7" customFormat="1" ht="16.5" customHeight="1">
      <c r="A95" s="76" t="s">
        <v>81</v>
      </c>
      <c r="B95" s="77"/>
      <c r="C95" s="78"/>
      <c r="D95" s="175" t="s">
        <v>82</v>
      </c>
      <c r="E95" s="175"/>
      <c r="F95" s="175"/>
      <c r="G95" s="175"/>
      <c r="H95" s="175"/>
      <c r="I95" s="79"/>
      <c r="J95" s="175" t="s">
        <v>83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3">
        <f>'SO 01 - Výmena strešnej k...'!J30</f>
        <v>0</v>
      </c>
      <c r="AH95" s="174"/>
      <c r="AI95" s="174"/>
      <c r="AJ95" s="174"/>
      <c r="AK95" s="174"/>
      <c r="AL95" s="174"/>
      <c r="AM95" s="174"/>
      <c r="AN95" s="173">
        <f>SUM(AG95,AT95)</f>
        <v>0</v>
      </c>
      <c r="AO95" s="174"/>
      <c r="AP95" s="174"/>
      <c r="AQ95" s="80" t="s">
        <v>84</v>
      </c>
      <c r="AR95" s="77"/>
      <c r="AS95" s="81">
        <v>0</v>
      </c>
      <c r="AT95" s="82">
        <f>ROUND(SUM(AV95:AW95),2)</f>
        <v>0</v>
      </c>
      <c r="AU95" s="83">
        <f>'SO 01 - Výmena strešnej k...'!P117</f>
        <v>0</v>
      </c>
      <c r="AV95" s="82">
        <f>'SO 01 - Výmena strešnej k...'!J33</f>
        <v>0</v>
      </c>
      <c r="AW95" s="82">
        <f>'SO 01 - Výmena strešnej k...'!J34</f>
        <v>0</v>
      </c>
      <c r="AX95" s="82">
        <f>'SO 01 - Výmena strešnej k...'!J35</f>
        <v>0</v>
      </c>
      <c r="AY95" s="82">
        <f>'SO 01 - Výmena strešnej k...'!J36</f>
        <v>0</v>
      </c>
      <c r="AZ95" s="82">
        <f>'SO 01 - Výmena strešnej k...'!F33</f>
        <v>0</v>
      </c>
      <c r="BA95" s="82">
        <f>'SO 01 - Výmena strešnej k...'!F34</f>
        <v>0</v>
      </c>
      <c r="BB95" s="82">
        <f>'SO 01 - Výmena strešnej k...'!F35</f>
        <v>0</v>
      </c>
      <c r="BC95" s="82">
        <f>'SO 01 - Výmena strešnej k...'!F36</f>
        <v>0</v>
      </c>
      <c r="BD95" s="84">
        <f>'SO 01 - Výmena strešnej k...'!F37</f>
        <v>0</v>
      </c>
      <c r="BT95" s="85" t="s">
        <v>85</v>
      </c>
      <c r="BV95" s="85" t="s">
        <v>79</v>
      </c>
      <c r="BW95" s="85" t="s">
        <v>86</v>
      </c>
      <c r="BX95" s="85" t="s">
        <v>4</v>
      </c>
      <c r="CL95" s="85" t="s">
        <v>1</v>
      </c>
      <c r="CM95" s="85" t="s">
        <v>77</v>
      </c>
    </row>
    <row r="96" spans="1:91" s="2" customFormat="1" ht="30" customHeight="1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9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s="2" customFormat="1" ht="6.95" customHeight="1">
      <c r="A97" s="28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1 - Výmena strešnej 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8"/>
  <sheetViews>
    <sheetView showGridLines="0" tabSelected="1" workbookViewId="0">
      <selection activeCell="F118" sqref="F1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9.6640625" style="1" customWidth="1"/>
    <col min="6" max="6" width="57.1640625" style="1" customWidth="1"/>
    <col min="7" max="7" width="9.3320312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66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3" t="s">
        <v>86</v>
      </c>
    </row>
    <row r="3" spans="1:46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1:46" s="1" customFormat="1" ht="24.95" customHeight="1">
      <c r="B4" s="16"/>
      <c r="D4" s="17" t="s">
        <v>87</v>
      </c>
      <c r="L4" s="16"/>
      <c r="M4" s="86" t="s">
        <v>9</v>
      </c>
      <c r="AT4" s="13" t="s">
        <v>3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23" t="s">
        <v>15</v>
      </c>
      <c r="L6" s="16"/>
    </row>
    <row r="7" spans="1:46" s="1" customFormat="1" ht="16.5" customHeight="1">
      <c r="B7" s="16"/>
      <c r="E7" s="206" t="s">
        <v>155</v>
      </c>
      <c r="F7" s="207"/>
      <c r="G7" s="207"/>
      <c r="H7" s="207"/>
      <c r="L7" s="16"/>
    </row>
    <row r="8" spans="1:46" s="2" customFormat="1" ht="12" customHeight="1">
      <c r="A8" s="28"/>
      <c r="B8" s="29"/>
      <c r="C8" s="28"/>
      <c r="D8" s="23" t="s">
        <v>88</v>
      </c>
      <c r="E8" s="28"/>
      <c r="F8" s="28"/>
      <c r="G8" s="28"/>
      <c r="H8" s="28"/>
      <c r="I8" s="28"/>
      <c r="J8" s="28"/>
      <c r="K8" s="28"/>
      <c r="L8" s="3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78" t="s">
        <v>89</v>
      </c>
      <c r="F9" s="205"/>
      <c r="G9" s="205"/>
      <c r="H9" s="205"/>
      <c r="I9" s="28"/>
      <c r="J9" s="28"/>
      <c r="K9" s="28"/>
      <c r="L9" s="39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9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3" t="s">
        <v>17</v>
      </c>
      <c r="E11" s="28"/>
      <c r="F11" s="21" t="s">
        <v>1</v>
      </c>
      <c r="G11" s="28"/>
      <c r="H11" s="28"/>
      <c r="I11" s="23" t="s">
        <v>18</v>
      </c>
      <c r="J11" s="21" t="s">
        <v>1</v>
      </c>
      <c r="K11" s="28"/>
      <c r="L11" s="39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3" t="s">
        <v>19</v>
      </c>
      <c r="E12" s="28"/>
      <c r="F12" s="21" t="s">
        <v>20</v>
      </c>
      <c r="G12" s="28"/>
      <c r="H12" s="28"/>
      <c r="I12" s="23" t="s">
        <v>21</v>
      </c>
      <c r="J12" s="52"/>
      <c r="K12" s="28"/>
      <c r="L12" s="39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9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3" t="s">
        <v>23</v>
      </c>
      <c r="E14" s="28"/>
      <c r="F14" s="28"/>
      <c r="G14" s="28"/>
      <c r="H14" s="28"/>
      <c r="I14" s="23" t="s">
        <v>24</v>
      </c>
      <c r="J14" s="21">
        <v>34142703</v>
      </c>
      <c r="K14" s="28"/>
      <c r="L14" s="39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1" t="s">
        <v>26</v>
      </c>
      <c r="F15" s="28"/>
      <c r="G15" s="28"/>
      <c r="H15" s="28"/>
      <c r="I15" s="23" t="s">
        <v>27</v>
      </c>
      <c r="J15" s="21">
        <v>2020397929</v>
      </c>
      <c r="K15" s="28"/>
      <c r="L15" s="39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9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52" s="2" customFormat="1" ht="12" customHeight="1">
      <c r="A17" s="28"/>
      <c r="B17" s="29"/>
      <c r="C17" s="28"/>
      <c r="D17" s="23" t="s">
        <v>28</v>
      </c>
      <c r="E17" s="28"/>
      <c r="F17" s="28"/>
      <c r="G17" s="28"/>
      <c r="H17" s="28"/>
      <c r="I17" s="23" t="s">
        <v>24</v>
      </c>
      <c r="J17" s="24" t="str">
        <f>'Rekapitulácia stavby'!AN13</f>
        <v>Vyplň údaj</v>
      </c>
      <c r="K17" s="28"/>
      <c r="L17" s="39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52" s="2" customFormat="1" ht="18" customHeight="1">
      <c r="A18" s="28"/>
      <c r="B18" s="29"/>
      <c r="C18" s="28"/>
      <c r="D18" s="28"/>
      <c r="E18" s="208" t="str">
        <f>'Rekapitulácia stavby'!E14</f>
        <v>Vyplň údaj</v>
      </c>
      <c r="F18" s="197"/>
      <c r="G18" s="197"/>
      <c r="H18" s="197"/>
      <c r="I18" s="23" t="s">
        <v>27</v>
      </c>
      <c r="J18" s="24" t="str">
        <f>'Rekapitulácia stavby'!AN14</f>
        <v>Vyplň údaj</v>
      </c>
      <c r="K18" s="28"/>
      <c r="L18" s="3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52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9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52" s="2" customFormat="1" ht="12" customHeight="1">
      <c r="A20" s="28"/>
      <c r="B20" s="29"/>
      <c r="C20" s="28"/>
      <c r="D20" s="23" t="s">
        <v>30</v>
      </c>
      <c r="E20" s="28"/>
      <c r="F20" s="28"/>
      <c r="G20" s="28"/>
      <c r="H20" s="28"/>
      <c r="I20" s="23" t="s">
        <v>24</v>
      </c>
      <c r="J20" s="21" t="str">
        <f>IF('Rekapitulácia stavby'!AN16="","",'Rekapitulácia stavby'!AN16)</f>
        <v/>
      </c>
      <c r="K20" s="28"/>
      <c r="L20" s="39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52" s="2" customFormat="1" ht="18" customHeight="1">
      <c r="A21" s="28"/>
      <c r="B21" s="29"/>
      <c r="C21" s="28"/>
      <c r="D21" s="28"/>
      <c r="E21" s="21" t="str">
        <f>IF('Rekapitulácia stavby'!E17="","",'Rekapitulácia stavby'!E17)</f>
        <v xml:space="preserve"> </v>
      </c>
      <c r="F21" s="28"/>
      <c r="G21" s="28"/>
      <c r="H21" s="28"/>
      <c r="I21" s="23" t="s">
        <v>27</v>
      </c>
      <c r="J21" s="21" t="str">
        <f>IF('Rekapitulácia stavby'!AN17="","",'Rekapitulácia stavby'!AN17)</f>
        <v/>
      </c>
      <c r="K21" s="28"/>
      <c r="L21" s="39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52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9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52" s="2" customFormat="1" ht="12" customHeight="1">
      <c r="A23" s="28"/>
      <c r="B23" s="29"/>
      <c r="C23" s="28"/>
      <c r="D23" s="23" t="s">
        <v>33</v>
      </c>
      <c r="E23" s="28"/>
      <c r="F23" s="28"/>
      <c r="G23" s="28"/>
      <c r="H23" s="28"/>
      <c r="I23" s="23" t="s">
        <v>24</v>
      </c>
      <c r="J23" s="21" t="s">
        <v>34</v>
      </c>
      <c r="K23" s="28"/>
      <c r="L23" s="39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52" s="2" customFormat="1" ht="18" customHeight="1">
      <c r="A24" s="28"/>
      <c r="B24" s="29"/>
      <c r="C24" s="28"/>
      <c r="D24" s="28"/>
      <c r="E24" s="21" t="s">
        <v>35</v>
      </c>
      <c r="F24" s="28"/>
      <c r="G24" s="28"/>
      <c r="H24" s="28"/>
      <c r="I24" s="23" t="s">
        <v>27</v>
      </c>
      <c r="J24" s="21" t="s">
        <v>1</v>
      </c>
      <c r="K24" s="28"/>
      <c r="L24" s="39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52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9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52" s="2" customFormat="1" ht="12" customHeight="1">
      <c r="A26" s="28"/>
      <c r="B26" s="29"/>
      <c r="C26" s="28"/>
      <c r="D26" s="23" t="s">
        <v>36</v>
      </c>
      <c r="E26" s="28"/>
      <c r="F26" s="28"/>
      <c r="G26" s="28"/>
      <c r="H26" s="28"/>
      <c r="I26" s="28"/>
      <c r="J26" s="28"/>
      <c r="K26" s="28"/>
      <c r="L26" s="39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52" s="8" customFormat="1" ht="16.5" customHeight="1">
      <c r="A27" s="87"/>
      <c r="B27" s="88"/>
      <c r="C27" s="87"/>
      <c r="D27" s="87"/>
      <c r="E27" s="201" t="s">
        <v>1</v>
      </c>
      <c r="F27" s="201"/>
      <c r="G27" s="201"/>
      <c r="H27" s="201"/>
      <c r="I27" s="87"/>
      <c r="J27" s="87"/>
      <c r="K27" s="87"/>
      <c r="L27" s="89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52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9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52" s="2" customFormat="1" ht="6.95" customHeight="1">
      <c r="A29" s="28"/>
      <c r="B29" s="29"/>
      <c r="C29" s="28"/>
      <c r="D29" s="63"/>
      <c r="E29" s="63"/>
      <c r="F29" s="63"/>
      <c r="G29" s="63"/>
      <c r="H29" s="63"/>
      <c r="I29" s="63"/>
      <c r="J29" s="63"/>
      <c r="K29" s="63"/>
      <c r="L29" s="90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</row>
    <row r="30" spans="1:52" s="2" customFormat="1" ht="25.35" customHeight="1">
      <c r="A30" s="28"/>
      <c r="B30" s="29"/>
      <c r="C30" s="28"/>
      <c r="D30" s="92" t="s">
        <v>37</v>
      </c>
      <c r="E30" s="28"/>
      <c r="F30" s="28"/>
      <c r="G30" s="28"/>
      <c r="H30" s="28"/>
      <c r="I30" s="28"/>
      <c r="J30" s="68">
        <f>ROUND(J117, 2)</f>
        <v>0</v>
      </c>
      <c r="K30" s="28"/>
      <c r="L30" s="90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</row>
    <row r="31" spans="1:52" s="2" customFormat="1" ht="6.95" customHeight="1">
      <c r="A31" s="28"/>
      <c r="B31" s="29"/>
      <c r="C31" s="28"/>
      <c r="D31" s="63"/>
      <c r="E31" s="63"/>
      <c r="F31" s="63"/>
      <c r="G31" s="63"/>
      <c r="H31" s="63"/>
      <c r="I31" s="63"/>
      <c r="J31" s="63"/>
      <c r="K31" s="63"/>
      <c r="L31" s="3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52" s="2" customFormat="1" ht="14.45" customHeight="1">
      <c r="A32" s="28"/>
      <c r="B32" s="29"/>
      <c r="C32" s="28"/>
      <c r="D32" s="28"/>
      <c r="E32" s="28"/>
      <c r="F32" s="32" t="s">
        <v>39</v>
      </c>
      <c r="G32" s="28"/>
      <c r="H32" s="28"/>
      <c r="I32" s="32" t="s">
        <v>38</v>
      </c>
      <c r="J32" s="32" t="s">
        <v>40</v>
      </c>
      <c r="K32" s="28"/>
      <c r="L32" s="39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52" s="2" customFormat="1" ht="14.45" customHeight="1">
      <c r="A33" s="28"/>
      <c r="B33" s="29"/>
      <c r="C33" s="28"/>
      <c r="D33" s="93" t="s">
        <v>41</v>
      </c>
      <c r="E33" s="34" t="s">
        <v>42</v>
      </c>
      <c r="F33" s="94">
        <f>ROUND((SUM(BE117:BE127)),  2)</f>
        <v>0</v>
      </c>
      <c r="G33" s="91"/>
      <c r="H33" s="91"/>
      <c r="I33" s="95">
        <v>0.2</v>
      </c>
      <c r="J33" s="94">
        <f>ROUND(((SUM(BE117:BE127))*I33),  2)</f>
        <v>0</v>
      </c>
      <c r="K33" s="28"/>
      <c r="L33" s="90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</row>
    <row r="34" spans="1:52" s="2" customFormat="1" ht="14.45" customHeight="1">
      <c r="A34" s="28"/>
      <c r="B34" s="29"/>
      <c r="C34" s="28"/>
      <c r="D34" s="28"/>
      <c r="E34" s="34" t="s">
        <v>43</v>
      </c>
      <c r="F34" s="94">
        <f>ROUND((SUM(BF117:BF127)),  2)</f>
        <v>0</v>
      </c>
      <c r="G34" s="91"/>
      <c r="H34" s="91"/>
      <c r="I34" s="95">
        <v>0.2</v>
      </c>
      <c r="J34" s="94">
        <f>ROUND(((SUM(BF117:BF127))*I34),  2)</f>
        <v>0</v>
      </c>
      <c r="K34" s="28"/>
      <c r="L34" s="39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52" s="2" customFormat="1" ht="14.45" hidden="1" customHeight="1">
      <c r="A35" s="28"/>
      <c r="B35" s="29"/>
      <c r="C35" s="28"/>
      <c r="D35" s="28"/>
      <c r="E35" s="23" t="s">
        <v>44</v>
      </c>
      <c r="F35" s="96">
        <f>ROUND((SUM(BG117:BG127)),  2)</f>
        <v>0</v>
      </c>
      <c r="G35" s="28"/>
      <c r="H35" s="28"/>
      <c r="I35" s="97">
        <v>0.2</v>
      </c>
      <c r="J35" s="96">
        <f>0</f>
        <v>0</v>
      </c>
      <c r="K35" s="28"/>
      <c r="L35" s="39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52" s="2" customFormat="1" ht="14.45" hidden="1" customHeight="1">
      <c r="A36" s="28"/>
      <c r="B36" s="29"/>
      <c r="C36" s="28"/>
      <c r="D36" s="28"/>
      <c r="E36" s="23" t="s">
        <v>45</v>
      </c>
      <c r="F36" s="96">
        <f>ROUND((SUM(BH117:BH127)),  2)</f>
        <v>0</v>
      </c>
      <c r="G36" s="28"/>
      <c r="H36" s="28"/>
      <c r="I36" s="97">
        <v>0.2</v>
      </c>
      <c r="J36" s="96">
        <f>0</f>
        <v>0</v>
      </c>
      <c r="K36" s="28"/>
      <c r="L36" s="39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52" s="2" customFormat="1" ht="14.45" hidden="1" customHeight="1">
      <c r="A37" s="28"/>
      <c r="B37" s="29"/>
      <c r="C37" s="28"/>
      <c r="D37" s="28"/>
      <c r="E37" s="34" t="s">
        <v>46</v>
      </c>
      <c r="F37" s="94">
        <f>ROUND((SUM(BI117:BI127)),  2)</f>
        <v>0</v>
      </c>
      <c r="G37" s="91"/>
      <c r="H37" s="91"/>
      <c r="I37" s="95">
        <v>0</v>
      </c>
      <c r="J37" s="94">
        <f>0</f>
        <v>0</v>
      </c>
      <c r="K37" s="28"/>
      <c r="L37" s="39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52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9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52" s="2" customFormat="1" ht="25.35" customHeight="1">
      <c r="A39" s="28"/>
      <c r="B39" s="29"/>
      <c r="C39" s="98"/>
      <c r="D39" s="99" t="s">
        <v>47</v>
      </c>
      <c r="E39" s="57"/>
      <c r="F39" s="57"/>
      <c r="G39" s="100" t="s">
        <v>48</v>
      </c>
      <c r="H39" s="101" t="s">
        <v>49</v>
      </c>
      <c r="I39" s="57"/>
      <c r="J39" s="102">
        <f>SUM(J30:J37)</f>
        <v>0</v>
      </c>
      <c r="K39" s="103"/>
      <c r="L39" s="39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52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9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52" s="1" customFormat="1" ht="14.45" customHeight="1">
      <c r="B41" s="16"/>
      <c r="L41" s="16"/>
    </row>
    <row r="42" spans="1:52" s="1" customFormat="1" ht="14.45" customHeight="1">
      <c r="B42" s="16"/>
      <c r="L42" s="16"/>
    </row>
    <row r="43" spans="1:52" s="1" customFormat="1" ht="14.45" customHeight="1">
      <c r="B43" s="16"/>
      <c r="L43" s="16"/>
    </row>
    <row r="44" spans="1:52" s="1" customFormat="1" ht="14.45" customHeight="1">
      <c r="B44" s="16"/>
      <c r="L44" s="16"/>
    </row>
    <row r="45" spans="1:52" s="1" customFormat="1" ht="14.45" customHeight="1">
      <c r="B45" s="16"/>
      <c r="L45" s="16"/>
    </row>
    <row r="46" spans="1:52" s="1" customFormat="1" ht="14.45" customHeight="1">
      <c r="B46" s="16"/>
      <c r="L46" s="16"/>
    </row>
    <row r="47" spans="1:52" s="1" customFormat="1" ht="14.45" customHeight="1">
      <c r="B47" s="16"/>
      <c r="L47" s="16"/>
    </row>
    <row r="48" spans="1:52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39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9"/>
    </row>
    <row r="51" spans="1:31">
      <c r="B51" s="16"/>
      <c r="L51" s="16"/>
    </row>
    <row r="52" spans="1:31">
      <c r="B52" s="16"/>
      <c r="L52" s="16"/>
    </row>
    <row r="53" spans="1:31">
      <c r="B53" s="16"/>
      <c r="L53" s="16"/>
    </row>
    <row r="54" spans="1:31">
      <c r="B54" s="16"/>
      <c r="L54" s="16"/>
    </row>
    <row r="55" spans="1:31">
      <c r="B55" s="16"/>
      <c r="L55" s="16"/>
    </row>
    <row r="56" spans="1:31">
      <c r="B56" s="16"/>
      <c r="L56" s="16"/>
    </row>
    <row r="57" spans="1:31">
      <c r="B57" s="16"/>
      <c r="L57" s="16"/>
    </row>
    <row r="58" spans="1:31">
      <c r="B58" s="16"/>
      <c r="L58" s="16"/>
    </row>
    <row r="59" spans="1:31">
      <c r="B59" s="16"/>
      <c r="L59" s="16"/>
    </row>
    <row r="60" spans="1:31">
      <c r="B60" s="16"/>
      <c r="L60" s="16"/>
    </row>
    <row r="61" spans="1:31" s="2" customFormat="1" ht="12.75">
      <c r="A61" s="28"/>
      <c r="B61" s="29"/>
      <c r="C61" s="28"/>
      <c r="D61" s="42" t="s">
        <v>52</v>
      </c>
      <c r="E61" s="31"/>
      <c r="F61" s="104" t="s">
        <v>53</v>
      </c>
      <c r="G61" s="42" t="s">
        <v>52</v>
      </c>
      <c r="H61" s="31"/>
      <c r="I61" s="31"/>
      <c r="J61" s="105" t="s">
        <v>53</v>
      </c>
      <c r="K61" s="31"/>
      <c r="L61" s="3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6"/>
      <c r="L62" s="16"/>
    </row>
    <row r="63" spans="1:31">
      <c r="B63" s="16"/>
      <c r="L63" s="16"/>
    </row>
    <row r="64" spans="1:31">
      <c r="B64" s="16"/>
      <c r="L64" s="16"/>
    </row>
    <row r="65" spans="1:31" s="2" customFormat="1" ht="12.75">
      <c r="A65" s="28"/>
      <c r="B65" s="29"/>
      <c r="C65" s="28"/>
      <c r="D65" s="40" t="s">
        <v>54</v>
      </c>
      <c r="E65" s="43"/>
      <c r="F65" s="43"/>
      <c r="G65" s="40" t="s">
        <v>55</v>
      </c>
      <c r="H65" s="43"/>
      <c r="I65" s="43"/>
      <c r="J65" s="43"/>
      <c r="K65" s="43"/>
      <c r="L65" s="39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6"/>
      <c r="L66" s="16"/>
    </row>
    <row r="67" spans="1:31">
      <c r="B67" s="16"/>
      <c r="L67" s="16"/>
    </row>
    <row r="68" spans="1:31">
      <c r="B68" s="16"/>
      <c r="L68" s="16"/>
    </row>
    <row r="69" spans="1:31">
      <c r="B69" s="16"/>
      <c r="L69" s="16"/>
    </row>
    <row r="70" spans="1:31">
      <c r="B70" s="16"/>
      <c r="L70" s="16"/>
    </row>
    <row r="71" spans="1:31">
      <c r="B71" s="16"/>
      <c r="L71" s="16"/>
    </row>
    <row r="72" spans="1:31">
      <c r="B72" s="16"/>
      <c r="L72" s="16"/>
    </row>
    <row r="73" spans="1:31">
      <c r="B73" s="16"/>
      <c r="L73" s="16"/>
    </row>
    <row r="74" spans="1:31">
      <c r="B74" s="16"/>
      <c r="L74" s="16"/>
    </row>
    <row r="75" spans="1:31">
      <c r="B75" s="16"/>
      <c r="L75" s="16"/>
    </row>
    <row r="76" spans="1:31" s="2" customFormat="1" ht="12.75">
      <c r="A76" s="28"/>
      <c r="B76" s="29"/>
      <c r="C76" s="28"/>
      <c r="D76" s="42" t="s">
        <v>52</v>
      </c>
      <c r="E76" s="31"/>
      <c r="F76" s="104" t="s">
        <v>53</v>
      </c>
      <c r="G76" s="42" t="s">
        <v>52</v>
      </c>
      <c r="H76" s="31"/>
      <c r="I76" s="31"/>
      <c r="J76" s="105" t="s">
        <v>53</v>
      </c>
      <c r="K76" s="31"/>
      <c r="L76" s="39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hidden="1" customHeight="1">
      <c r="A81" s="28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hidden="1" customHeight="1">
      <c r="A82" s="28"/>
      <c r="B82" s="29"/>
      <c r="C82" s="17" t="s">
        <v>90</v>
      </c>
      <c r="D82" s="28"/>
      <c r="E82" s="28"/>
      <c r="F82" s="28"/>
      <c r="G82" s="28"/>
      <c r="H82" s="28"/>
      <c r="I82" s="28"/>
      <c r="J82" s="28"/>
      <c r="K82" s="28"/>
      <c r="L82" s="39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hidden="1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9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hidden="1" customHeight="1">
      <c r="A84" s="28"/>
      <c r="B84" s="29"/>
      <c r="C84" s="23" t="s">
        <v>15</v>
      </c>
      <c r="D84" s="28"/>
      <c r="E84" s="28"/>
      <c r="F84" s="28"/>
      <c r="G84" s="28"/>
      <c r="H84" s="28"/>
      <c r="I84" s="28"/>
      <c r="J84" s="28"/>
      <c r="K84" s="28"/>
      <c r="L84" s="39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hidden="1" customHeight="1">
      <c r="A85" s="28"/>
      <c r="B85" s="29"/>
      <c r="C85" s="28"/>
      <c r="D85" s="28"/>
      <c r="E85" s="206" t="str">
        <f>E7</f>
        <v>Výmena strešnej krytiny na hospodárskej budove</v>
      </c>
      <c r="F85" s="207"/>
      <c r="G85" s="207"/>
      <c r="H85" s="207"/>
      <c r="I85" s="28"/>
      <c r="J85" s="28"/>
      <c r="K85" s="28"/>
      <c r="L85" s="39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hidden="1" customHeight="1">
      <c r="A86" s="28"/>
      <c r="B86" s="29"/>
      <c r="C86" s="23" t="s">
        <v>88</v>
      </c>
      <c r="D86" s="28"/>
      <c r="E86" s="28"/>
      <c r="F86" s="28"/>
      <c r="G86" s="28"/>
      <c r="H86" s="28"/>
      <c r="I86" s="28"/>
      <c r="J86" s="28"/>
      <c r="K86" s="28"/>
      <c r="L86" s="39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hidden="1" customHeight="1">
      <c r="A87" s="28"/>
      <c r="B87" s="29"/>
      <c r="C87" s="28"/>
      <c r="D87" s="28"/>
      <c r="E87" s="178" t="str">
        <f>E9</f>
        <v>SO 01 - Výmena strešnej krytiny</v>
      </c>
      <c r="F87" s="205"/>
      <c r="G87" s="205"/>
      <c r="H87" s="205"/>
      <c r="I87" s="28"/>
      <c r="J87" s="28"/>
      <c r="K87" s="28"/>
      <c r="L87" s="39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hidden="1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9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hidden="1" customHeight="1">
      <c r="A89" s="28"/>
      <c r="B89" s="29"/>
      <c r="C89" s="23" t="s">
        <v>19</v>
      </c>
      <c r="D89" s="28"/>
      <c r="E89" s="28"/>
      <c r="F89" s="21" t="str">
        <f>F12</f>
        <v>Nesvady</v>
      </c>
      <c r="G89" s="28"/>
      <c r="H89" s="28"/>
      <c r="I89" s="23" t="s">
        <v>21</v>
      </c>
      <c r="J89" s="52" t="str">
        <f>IF(J12="","",J12)</f>
        <v/>
      </c>
      <c r="K89" s="28"/>
      <c r="L89" s="39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hidden="1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9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hidden="1" customHeight="1">
      <c r="A91" s="28"/>
      <c r="B91" s="29"/>
      <c r="C91" s="23" t="s">
        <v>23</v>
      </c>
      <c r="D91" s="28"/>
      <c r="E91" s="28"/>
      <c r="F91" s="21" t="str">
        <f>E15</f>
        <v>AGRORENT, a.s., Družstevná 2, 946 51 Nesvady</v>
      </c>
      <c r="G91" s="28"/>
      <c r="H91" s="28"/>
      <c r="I91" s="23" t="s">
        <v>30</v>
      </c>
      <c r="J91" s="26" t="str">
        <f>E21</f>
        <v xml:space="preserve"> </v>
      </c>
      <c r="K91" s="28"/>
      <c r="L91" s="39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hidden="1" customHeight="1">
      <c r="A92" s="28"/>
      <c r="B92" s="29"/>
      <c r="C92" s="23" t="s">
        <v>28</v>
      </c>
      <c r="D92" s="28"/>
      <c r="E92" s="28"/>
      <c r="F92" s="21" t="str">
        <f>IF(E18="","",E18)</f>
        <v>Vyplň údaj</v>
      </c>
      <c r="G92" s="28"/>
      <c r="H92" s="28"/>
      <c r="I92" s="23" t="s">
        <v>33</v>
      </c>
      <c r="J92" s="26" t="str">
        <f>E24</f>
        <v>Ingrid Szegheőová</v>
      </c>
      <c r="K92" s="28"/>
      <c r="L92" s="39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hidden="1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9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hidden="1" customHeight="1">
      <c r="A94" s="28"/>
      <c r="B94" s="29"/>
      <c r="C94" s="106" t="s">
        <v>91</v>
      </c>
      <c r="D94" s="98"/>
      <c r="E94" s="98"/>
      <c r="F94" s="98"/>
      <c r="G94" s="98"/>
      <c r="H94" s="98"/>
      <c r="I94" s="98"/>
      <c r="J94" s="107" t="s">
        <v>92</v>
      </c>
      <c r="K94" s="98"/>
      <c r="L94" s="39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hidden="1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9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hidden="1" customHeight="1">
      <c r="A96" s="28"/>
      <c r="B96" s="29"/>
      <c r="C96" s="108" t="s">
        <v>93</v>
      </c>
      <c r="D96" s="28"/>
      <c r="E96" s="28"/>
      <c r="F96" s="28"/>
      <c r="G96" s="28"/>
      <c r="H96" s="28"/>
      <c r="I96" s="28"/>
      <c r="J96" s="68">
        <f>J117</f>
        <v>0</v>
      </c>
      <c r="K96" s="28"/>
      <c r="L96" s="39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3" t="s">
        <v>94</v>
      </c>
    </row>
    <row r="97" spans="1:31" s="9" customFormat="1" ht="24.95" hidden="1" customHeight="1">
      <c r="B97" s="109"/>
      <c r="D97" s="110" t="s">
        <v>95</v>
      </c>
      <c r="E97" s="111"/>
      <c r="F97" s="111"/>
      <c r="G97" s="111"/>
      <c r="H97" s="111"/>
      <c r="I97" s="111"/>
      <c r="J97" s="112">
        <f>J118</f>
        <v>0</v>
      </c>
      <c r="L97" s="109"/>
    </row>
    <row r="98" spans="1:31" s="2" customFormat="1" ht="21.75" hidden="1" customHeight="1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39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31" s="2" customFormat="1" ht="6.95" hidden="1" customHeight="1">
      <c r="A99" s="28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9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31" hidden="1"/>
    <row r="101" spans="1:31" hidden="1"/>
    <row r="102" spans="1:31" hidden="1"/>
    <row r="103" spans="1:31" s="2" customFormat="1" ht="6.95" customHeight="1">
      <c r="A103" s="28"/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9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24.95" customHeight="1">
      <c r="A104" s="28"/>
      <c r="B104" s="29"/>
      <c r="C104" s="17" t="s">
        <v>96</v>
      </c>
      <c r="D104" s="28"/>
      <c r="E104" s="28"/>
      <c r="F104" s="28"/>
      <c r="G104" s="28"/>
      <c r="H104" s="28"/>
      <c r="I104" s="28"/>
      <c r="J104" s="28"/>
      <c r="K104" s="28"/>
      <c r="L104" s="39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6.95" customHeight="1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39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12" customHeight="1">
      <c r="A106" s="28"/>
      <c r="B106" s="29"/>
      <c r="C106" s="23" t="s">
        <v>15</v>
      </c>
      <c r="D106" s="28"/>
      <c r="E106" s="28"/>
      <c r="F106" s="28"/>
      <c r="G106" s="28"/>
      <c r="H106" s="28"/>
      <c r="I106" s="28"/>
      <c r="J106" s="28"/>
      <c r="K106" s="28"/>
      <c r="L106" s="39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6.5" customHeight="1">
      <c r="A107" s="28"/>
      <c r="B107" s="29"/>
      <c r="C107" s="28"/>
      <c r="D107" s="28"/>
      <c r="E107" s="206" t="str">
        <f>E7</f>
        <v>Výmena strešnej krytiny na hospodárskej budove</v>
      </c>
      <c r="F107" s="207"/>
      <c r="G107" s="207"/>
      <c r="H107" s="207"/>
      <c r="I107" s="28"/>
      <c r="J107" s="28"/>
      <c r="K107" s="28"/>
      <c r="L107" s="39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12" customHeight="1">
      <c r="A108" s="28"/>
      <c r="B108" s="29"/>
      <c r="C108" s="23" t="s">
        <v>88</v>
      </c>
      <c r="D108" s="28"/>
      <c r="E108" s="28"/>
      <c r="F108" s="28"/>
      <c r="G108" s="28"/>
      <c r="H108" s="28"/>
      <c r="I108" s="28"/>
      <c r="J108" s="28"/>
      <c r="K108" s="28"/>
      <c r="L108" s="39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16.5" customHeight="1">
      <c r="A109" s="28"/>
      <c r="B109" s="29"/>
      <c r="C109" s="28"/>
      <c r="D109" s="28"/>
      <c r="E109" s="178" t="str">
        <f>E9</f>
        <v>SO 01 - Výmena strešnej krytiny</v>
      </c>
      <c r="F109" s="205"/>
      <c r="G109" s="205"/>
      <c r="H109" s="205"/>
      <c r="I109" s="28"/>
      <c r="J109" s="28"/>
      <c r="K109" s="28"/>
      <c r="L109" s="39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6.95" customHeight="1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39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2" customHeight="1">
      <c r="A111" s="28"/>
      <c r="B111" s="29"/>
      <c r="C111" s="23" t="s">
        <v>19</v>
      </c>
      <c r="D111" s="28"/>
      <c r="E111" s="28"/>
      <c r="F111" s="21" t="str">
        <f>F12</f>
        <v>Nesvady</v>
      </c>
      <c r="G111" s="28"/>
      <c r="H111" s="28"/>
      <c r="I111" s="23" t="s">
        <v>21</v>
      </c>
      <c r="J111" s="52" t="str">
        <f>IF(J12="","",J12)</f>
        <v/>
      </c>
      <c r="K111" s="28"/>
      <c r="L111" s="39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6.95" customHeight="1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39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5.2" customHeight="1">
      <c r="A113" s="28"/>
      <c r="B113" s="29"/>
      <c r="C113" s="23" t="s">
        <v>23</v>
      </c>
      <c r="D113" s="28"/>
      <c r="E113" s="28"/>
      <c r="F113" s="21" t="str">
        <f>E15</f>
        <v>AGRORENT, a.s., Družstevná 2, 946 51 Nesvady</v>
      </c>
      <c r="G113" s="28"/>
      <c r="H113" s="28"/>
      <c r="I113" s="23" t="s">
        <v>30</v>
      </c>
      <c r="J113" s="26" t="str">
        <f>E21</f>
        <v xml:space="preserve"> </v>
      </c>
      <c r="K113" s="28"/>
      <c r="L113" s="39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5.2" customHeight="1">
      <c r="A114" s="28"/>
      <c r="B114" s="29"/>
      <c r="C114" s="23" t="s">
        <v>28</v>
      </c>
      <c r="D114" s="28"/>
      <c r="E114" s="28"/>
      <c r="F114" s="21" t="str">
        <f>IF(E18="","",E18)</f>
        <v>Vyplň údaj</v>
      </c>
      <c r="G114" s="28"/>
      <c r="H114" s="28"/>
      <c r="I114" s="23" t="s">
        <v>33</v>
      </c>
      <c r="J114" s="26" t="str">
        <f>E24</f>
        <v>Ingrid Szegheőová</v>
      </c>
      <c r="K114" s="28"/>
      <c r="L114" s="39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10.35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39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10" customFormat="1" ht="29.25" customHeight="1">
      <c r="A116" s="113"/>
      <c r="B116" s="114"/>
      <c r="C116" s="115" t="s">
        <v>97</v>
      </c>
      <c r="D116" s="116" t="s">
        <v>62</v>
      </c>
      <c r="E116" s="116" t="s">
        <v>58</v>
      </c>
      <c r="F116" s="116" t="s">
        <v>59</v>
      </c>
      <c r="G116" s="116" t="s">
        <v>98</v>
      </c>
      <c r="H116" s="116" t="s">
        <v>99</v>
      </c>
      <c r="I116" s="116" t="s">
        <v>100</v>
      </c>
      <c r="J116" s="117" t="s">
        <v>92</v>
      </c>
      <c r="K116" s="118" t="s">
        <v>101</v>
      </c>
      <c r="L116" s="119"/>
      <c r="M116" s="59" t="s">
        <v>1</v>
      </c>
      <c r="N116" s="60" t="s">
        <v>41</v>
      </c>
      <c r="O116" s="60" t="s">
        <v>102</v>
      </c>
      <c r="P116" s="60" t="s">
        <v>103</v>
      </c>
      <c r="Q116" s="60" t="s">
        <v>104</v>
      </c>
      <c r="R116" s="60" t="s">
        <v>105</v>
      </c>
      <c r="S116" s="60" t="s">
        <v>106</v>
      </c>
      <c r="T116" s="61" t="s">
        <v>107</v>
      </c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</row>
    <row r="117" spans="1:65" s="2" customFormat="1" ht="22.9" customHeight="1">
      <c r="A117" s="28"/>
      <c r="B117" s="29"/>
      <c r="C117" s="66" t="s">
        <v>93</v>
      </c>
      <c r="D117" s="28"/>
      <c r="E117" s="28"/>
      <c r="F117" s="28"/>
      <c r="G117" s="28"/>
      <c r="H117" s="28"/>
      <c r="I117" s="28"/>
      <c r="J117" s="120">
        <f>BK117</f>
        <v>0</v>
      </c>
      <c r="K117" s="28"/>
      <c r="L117" s="29"/>
      <c r="M117" s="62"/>
      <c r="N117" s="53"/>
      <c r="O117" s="63"/>
      <c r="P117" s="121">
        <f>P118</f>
        <v>0</v>
      </c>
      <c r="Q117" s="63"/>
      <c r="R117" s="121">
        <f>R118</f>
        <v>20.140964999999998</v>
      </c>
      <c r="S117" s="63"/>
      <c r="T117" s="122">
        <f>T118</f>
        <v>0.107</v>
      </c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T117" s="13" t="s">
        <v>76</v>
      </c>
      <c r="AU117" s="13" t="s">
        <v>94</v>
      </c>
      <c r="BK117" s="123">
        <f>BK118</f>
        <v>0</v>
      </c>
    </row>
    <row r="118" spans="1:65" s="11" customFormat="1" ht="25.9" customHeight="1">
      <c r="B118" s="124"/>
      <c r="D118" s="125" t="s">
        <v>76</v>
      </c>
      <c r="E118" s="126" t="s">
        <v>108</v>
      </c>
      <c r="F118" s="126" t="s">
        <v>109</v>
      </c>
      <c r="I118" s="127"/>
      <c r="J118" s="128">
        <f>BK118</f>
        <v>0</v>
      </c>
      <c r="L118" s="124"/>
      <c r="M118" s="129"/>
      <c r="N118" s="130"/>
      <c r="O118" s="130"/>
      <c r="P118" s="131">
        <f>SUM(P119:P127)</f>
        <v>0</v>
      </c>
      <c r="Q118" s="130"/>
      <c r="R118" s="131">
        <f>SUM(R119:R127)</f>
        <v>20.140964999999998</v>
      </c>
      <c r="S118" s="130"/>
      <c r="T118" s="132">
        <f>SUM(T119:T127)</f>
        <v>0.107</v>
      </c>
      <c r="AR118" s="125" t="s">
        <v>110</v>
      </c>
      <c r="AT118" s="133" t="s">
        <v>76</v>
      </c>
      <c r="AU118" s="133" t="s">
        <v>77</v>
      </c>
      <c r="AY118" s="125" t="s">
        <v>111</v>
      </c>
      <c r="BK118" s="134">
        <f>SUM(BK119:BK127)</f>
        <v>0</v>
      </c>
    </row>
    <row r="119" spans="1:65" s="2" customFormat="1" ht="16.5" customHeight="1">
      <c r="A119" s="28"/>
      <c r="B119" s="135"/>
      <c r="C119" s="136" t="s">
        <v>85</v>
      </c>
      <c r="D119" s="136" t="s">
        <v>112</v>
      </c>
      <c r="E119" s="137" t="s">
        <v>113</v>
      </c>
      <c r="F119" s="138" t="s">
        <v>114</v>
      </c>
      <c r="G119" s="139" t="s">
        <v>115</v>
      </c>
      <c r="H119" s="140">
        <v>1695</v>
      </c>
      <c r="I119" s="141"/>
      <c r="J119" s="142">
        <f t="shared" ref="J119:J127" si="0">ROUND(I119*H119,2)</f>
        <v>0</v>
      </c>
      <c r="K119" s="143"/>
      <c r="L119" s="29"/>
      <c r="M119" s="144" t="s">
        <v>1</v>
      </c>
      <c r="N119" s="145" t="s">
        <v>43</v>
      </c>
      <c r="O119" s="55"/>
      <c r="P119" s="146">
        <f t="shared" ref="P119:P127" si="1">O119*H119</f>
        <v>0</v>
      </c>
      <c r="Q119" s="146">
        <v>5.8799999999999998E-3</v>
      </c>
      <c r="R119" s="146">
        <f t="shared" ref="R119:R127" si="2">Q119*H119</f>
        <v>9.9665999999999997</v>
      </c>
      <c r="S119" s="146">
        <v>0</v>
      </c>
      <c r="T119" s="147">
        <f t="shared" ref="T119:T127" si="3">S119*H119</f>
        <v>0</v>
      </c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R119" s="148" t="s">
        <v>116</v>
      </c>
      <c r="AT119" s="148" t="s">
        <v>112</v>
      </c>
      <c r="AU119" s="148" t="s">
        <v>85</v>
      </c>
      <c r="AY119" s="13" t="s">
        <v>111</v>
      </c>
      <c r="BE119" s="149">
        <f t="shared" ref="BE119:BE127" si="4">IF(N119="základná",J119,0)</f>
        <v>0</v>
      </c>
      <c r="BF119" s="149">
        <f t="shared" ref="BF119:BF127" si="5">IF(N119="znížená",J119,0)</f>
        <v>0</v>
      </c>
      <c r="BG119" s="149">
        <f t="shared" ref="BG119:BG127" si="6">IF(N119="zákl. prenesená",J119,0)</f>
        <v>0</v>
      </c>
      <c r="BH119" s="149">
        <f t="shared" ref="BH119:BH127" si="7">IF(N119="zníž. prenesená",J119,0)</f>
        <v>0</v>
      </c>
      <c r="BI119" s="149">
        <f t="shared" ref="BI119:BI127" si="8">IF(N119="nulová",J119,0)</f>
        <v>0</v>
      </c>
      <c r="BJ119" s="13" t="s">
        <v>110</v>
      </c>
      <c r="BK119" s="149">
        <f t="shared" ref="BK119:BK127" si="9">ROUND(I119*H119,2)</f>
        <v>0</v>
      </c>
      <c r="BL119" s="13" t="s">
        <v>116</v>
      </c>
      <c r="BM119" s="148" t="s">
        <v>117</v>
      </c>
    </row>
    <row r="120" spans="1:65" s="2" customFormat="1" ht="16.5" customHeight="1">
      <c r="A120" s="28"/>
      <c r="B120" s="135"/>
      <c r="C120" s="150" t="s">
        <v>110</v>
      </c>
      <c r="D120" s="150" t="s">
        <v>118</v>
      </c>
      <c r="E120" s="151" t="s">
        <v>119</v>
      </c>
      <c r="F120" s="152" t="s">
        <v>120</v>
      </c>
      <c r="G120" s="153" t="s">
        <v>115</v>
      </c>
      <c r="H120" s="154">
        <v>1776.5</v>
      </c>
      <c r="I120" s="155"/>
      <c r="J120" s="156">
        <f t="shared" si="0"/>
        <v>0</v>
      </c>
      <c r="K120" s="157"/>
      <c r="L120" s="158"/>
      <c r="M120" s="159" t="s">
        <v>1</v>
      </c>
      <c r="N120" s="160" t="s">
        <v>43</v>
      </c>
      <c r="O120" s="55"/>
      <c r="P120" s="146">
        <f t="shared" si="1"/>
        <v>0</v>
      </c>
      <c r="Q120" s="146">
        <v>4.81E-3</v>
      </c>
      <c r="R120" s="146">
        <f t="shared" si="2"/>
        <v>8.5449649999999995</v>
      </c>
      <c r="S120" s="146">
        <v>0</v>
      </c>
      <c r="T120" s="147">
        <f t="shared" si="3"/>
        <v>0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R120" s="148" t="s">
        <v>121</v>
      </c>
      <c r="AT120" s="148" t="s">
        <v>118</v>
      </c>
      <c r="AU120" s="148" t="s">
        <v>85</v>
      </c>
      <c r="AY120" s="13" t="s">
        <v>111</v>
      </c>
      <c r="BE120" s="149">
        <f t="shared" si="4"/>
        <v>0</v>
      </c>
      <c r="BF120" s="149">
        <f t="shared" si="5"/>
        <v>0</v>
      </c>
      <c r="BG120" s="149">
        <f t="shared" si="6"/>
        <v>0</v>
      </c>
      <c r="BH120" s="149">
        <f t="shared" si="7"/>
        <v>0</v>
      </c>
      <c r="BI120" s="149">
        <f t="shared" si="8"/>
        <v>0</v>
      </c>
      <c r="BJ120" s="13" t="s">
        <v>110</v>
      </c>
      <c r="BK120" s="149">
        <f t="shared" si="9"/>
        <v>0</v>
      </c>
      <c r="BL120" s="13" t="s">
        <v>116</v>
      </c>
      <c r="BM120" s="148" t="s">
        <v>122</v>
      </c>
    </row>
    <row r="121" spans="1:65" s="2" customFormat="1" ht="16.5" customHeight="1">
      <c r="A121" s="28"/>
      <c r="B121" s="135"/>
      <c r="C121" s="150" t="s">
        <v>123</v>
      </c>
      <c r="D121" s="150" t="s">
        <v>118</v>
      </c>
      <c r="E121" s="151" t="s">
        <v>124</v>
      </c>
      <c r="F121" s="152" t="s">
        <v>125</v>
      </c>
      <c r="G121" s="153" t="s">
        <v>126</v>
      </c>
      <c r="H121" s="154">
        <v>53</v>
      </c>
      <c r="I121" s="155"/>
      <c r="J121" s="156">
        <f t="shared" si="0"/>
        <v>0</v>
      </c>
      <c r="K121" s="157"/>
      <c r="L121" s="158"/>
      <c r="M121" s="159" t="s">
        <v>1</v>
      </c>
      <c r="N121" s="160" t="s">
        <v>43</v>
      </c>
      <c r="O121" s="55"/>
      <c r="P121" s="146">
        <f t="shared" si="1"/>
        <v>0</v>
      </c>
      <c r="Q121" s="146">
        <v>3.2000000000000002E-3</v>
      </c>
      <c r="R121" s="146">
        <f t="shared" si="2"/>
        <v>0.1696</v>
      </c>
      <c r="S121" s="146">
        <v>0</v>
      </c>
      <c r="T121" s="147">
        <f t="shared" si="3"/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48" t="s">
        <v>127</v>
      </c>
      <c r="AT121" s="148" t="s">
        <v>118</v>
      </c>
      <c r="AU121" s="148" t="s">
        <v>85</v>
      </c>
      <c r="AY121" s="13" t="s">
        <v>111</v>
      </c>
      <c r="BE121" s="149">
        <f t="shared" si="4"/>
        <v>0</v>
      </c>
      <c r="BF121" s="149">
        <f t="shared" si="5"/>
        <v>0</v>
      </c>
      <c r="BG121" s="149">
        <f t="shared" si="6"/>
        <v>0</v>
      </c>
      <c r="BH121" s="149">
        <f t="shared" si="7"/>
        <v>0</v>
      </c>
      <c r="BI121" s="149">
        <f t="shared" si="8"/>
        <v>0</v>
      </c>
      <c r="BJ121" s="13" t="s">
        <v>110</v>
      </c>
      <c r="BK121" s="149">
        <f t="shared" si="9"/>
        <v>0</v>
      </c>
      <c r="BL121" s="13" t="s">
        <v>128</v>
      </c>
      <c r="BM121" s="148" t="s">
        <v>129</v>
      </c>
    </row>
    <row r="122" spans="1:65" s="2" customFormat="1" ht="16.5" customHeight="1">
      <c r="A122" s="28"/>
      <c r="B122" s="135"/>
      <c r="C122" s="150" t="s">
        <v>128</v>
      </c>
      <c r="D122" s="150" t="s">
        <v>118</v>
      </c>
      <c r="E122" s="151" t="s">
        <v>130</v>
      </c>
      <c r="F122" s="152" t="s">
        <v>131</v>
      </c>
      <c r="G122" s="153" t="s">
        <v>126</v>
      </c>
      <c r="H122" s="154">
        <v>18</v>
      </c>
      <c r="I122" s="155"/>
      <c r="J122" s="156">
        <f t="shared" si="0"/>
        <v>0</v>
      </c>
      <c r="K122" s="157"/>
      <c r="L122" s="158"/>
      <c r="M122" s="159" t="s">
        <v>1</v>
      </c>
      <c r="N122" s="160" t="s">
        <v>43</v>
      </c>
      <c r="O122" s="55"/>
      <c r="P122" s="146">
        <f t="shared" si="1"/>
        <v>0</v>
      </c>
      <c r="Q122" s="146">
        <v>1E-4</v>
      </c>
      <c r="R122" s="146">
        <f t="shared" si="2"/>
        <v>1.8000000000000002E-3</v>
      </c>
      <c r="S122" s="146">
        <v>0</v>
      </c>
      <c r="T122" s="147">
        <f t="shared" si="3"/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R122" s="148" t="s">
        <v>127</v>
      </c>
      <c r="AT122" s="148" t="s">
        <v>118</v>
      </c>
      <c r="AU122" s="148" t="s">
        <v>85</v>
      </c>
      <c r="AY122" s="13" t="s">
        <v>111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110</v>
      </c>
      <c r="BK122" s="149">
        <f t="shared" si="9"/>
        <v>0</v>
      </c>
      <c r="BL122" s="13" t="s">
        <v>128</v>
      </c>
      <c r="BM122" s="148" t="s">
        <v>132</v>
      </c>
    </row>
    <row r="123" spans="1:65" s="2" customFormat="1" ht="16.5" customHeight="1">
      <c r="A123" s="28"/>
      <c r="B123" s="135"/>
      <c r="C123" s="150" t="s">
        <v>133</v>
      </c>
      <c r="D123" s="150" t="s">
        <v>118</v>
      </c>
      <c r="E123" s="151" t="s">
        <v>134</v>
      </c>
      <c r="F123" s="152" t="s">
        <v>135</v>
      </c>
      <c r="G123" s="153" t="s">
        <v>136</v>
      </c>
      <c r="H123" s="154">
        <v>4</v>
      </c>
      <c r="I123" s="155"/>
      <c r="J123" s="156">
        <f t="shared" si="0"/>
        <v>0</v>
      </c>
      <c r="K123" s="157"/>
      <c r="L123" s="158"/>
      <c r="M123" s="159" t="s">
        <v>1</v>
      </c>
      <c r="N123" s="160" t="s">
        <v>43</v>
      </c>
      <c r="O123" s="55"/>
      <c r="P123" s="146">
        <f t="shared" si="1"/>
        <v>0</v>
      </c>
      <c r="Q123" s="146">
        <v>2E-3</v>
      </c>
      <c r="R123" s="146">
        <f t="shared" si="2"/>
        <v>8.0000000000000002E-3</v>
      </c>
      <c r="S123" s="146">
        <v>0</v>
      </c>
      <c r="T123" s="147">
        <f t="shared" si="3"/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48" t="s">
        <v>127</v>
      </c>
      <c r="AT123" s="148" t="s">
        <v>118</v>
      </c>
      <c r="AU123" s="148" t="s">
        <v>85</v>
      </c>
      <c r="AY123" s="13" t="s">
        <v>111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110</v>
      </c>
      <c r="BK123" s="149">
        <f t="shared" si="9"/>
        <v>0</v>
      </c>
      <c r="BL123" s="13" t="s">
        <v>128</v>
      </c>
      <c r="BM123" s="148" t="s">
        <v>137</v>
      </c>
    </row>
    <row r="124" spans="1:65" s="2" customFormat="1" ht="16.5" customHeight="1">
      <c r="A124" s="28"/>
      <c r="B124" s="135"/>
      <c r="C124" s="150" t="s">
        <v>138</v>
      </c>
      <c r="D124" s="150" t="s">
        <v>118</v>
      </c>
      <c r="E124" s="151" t="s">
        <v>139</v>
      </c>
      <c r="F124" s="152" t="s">
        <v>140</v>
      </c>
      <c r="G124" s="153" t="s">
        <v>126</v>
      </c>
      <c r="H124" s="154">
        <v>17500</v>
      </c>
      <c r="I124" s="155"/>
      <c r="J124" s="156">
        <f t="shared" si="0"/>
        <v>0</v>
      </c>
      <c r="K124" s="157"/>
      <c r="L124" s="158"/>
      <c r="M124" s="159" t="s">
        <v>1</v>
      </c>
      <c r="N124" s="160" t="s">
        <v>43</v>
      </c>
      <c r="O124" s="55"/>
      <c r="P124" s="146">
        <f t="shared" si="1"/>
        <v>0</v>
      </c>
      <c r="Q124" s="146">
        <v>2.0000000000000002E-5</v>
      </c>
      <c r="R124" s="146">
        <f t="shared" si="2"/>
        <v>0.35000000000000003</v>
      </c>
      <c r="S124" s="146">
        <v>0</v>
      </c>
      <c r="T124" s="147">
        <f t="shared" si="3"/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48" t="s">
        <v>121</v>
      </c>
      <c r="AT124" s="148" t="s">
        <v>118</v>
      </c>
      <c r="AU124" s="148" t="s">
        <v>85</v>
      </c>
      <c r="AY124" s="13" t="s">
        <v>111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110</v>
      </c>
      <c r="BK124" s="149">
        <f t="shared" si="9"/>
        <v>0</v>
      </c>
      <c r="BL124" s="13" t="s">
        <v>116</v>
      </c>
      <c r="BM124" s="148" t="s">
        <v>141</v>
      </c>
    </row>
    <row r="125" spans="1:65" s="2" customFormat="1" ht="16.5" customHeight="1">
      <c r="A125" s="28"/>
      <c r="B125" s="135"/>
      <c r="C125" s="150" t="s">
        <v>142</v>
      </c>
      <c r="D125" s="150" t="s">
        <v>118</v>
      </c>
      <c r="E125" s="151" t="s">
        <v>143</v>
      </c>
      <c r="F125" s="152" t="s">
        <v>144</v>
      </c>
      <c r="G125" s="153" t="s">
        <v>145</v>
      </c>
      <c r="H125" s="154">
        <v>2</v>
      </c>
      <c r="I125" s="155"/>
      <c r="J125" s="156">
        <f t="shared" si="0"/>
        <v>0</v>
      </c>
      <c r="K125" s="157"/>
      <c r="L125" s="158"/>
      <c r="M125" s="159" t="s">
        <v>1</v>
      </c>
      <c r="N125" s="160" t="s">
        <v>43</v>
      </c>
      <c r="O125" s="55"/>
      <c r="P125" s="146">
        <f t="shared" si="1"/>
        <v>0</v>
      </c>
      <c r="Q125" s="146">
        <v>0.55000000000000004</v>
      </c>
      <c r="R125" s="146">
        <f t="shared" si="2"/>
        <v>1.1000000000000001</v>
      </c>
      <c r="S125" s="146">
        <v>0</v>
      </c>
      <c r="T125" s="147">
        <f t="shared" si="3"/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48" t="s">
        <v>121</v>
      </c>
      <c r="AT125" s="148" t="s">
        <v>118</v>
      </c>
      <c r="AU125" s="148" t="s">
        <v>85</v>
      </c>
      <c r="AY125" s="13" t="s">
        <v>111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110</v>
      </c>
      <c r="BK125" s="149">
        <f t="shared" si="9"/>
        <v>0</v>
      </c>
      <c r="BL125" s="13" t="s">
        <v>116</v>
      </c>
      <c r="BM125" s="148" t="s">
        <v>146</v>
      </c>
    </row>
    <row r="126" spans="1:65" s="2" customFormat="1" ht="16.5" customHeight="1">
      <c r="A126" s="28"/>
      <c r="B126" s="135"/>
      <c r="C126" s="136" t="s">
        <v>127</v>
      </c>
      <c r="D126" s="136" t="s">
        <v>112</v>
      </c>
      <c r="E126" s="137" t="s">
        <v>147</v>
      </c>
      <c r="F126" s="138" t="s">
        <v>148</v>
      </c>
      <c r="G126" s="139" t="s">
        <v>149</v>
      </c>
      <c r="H126" s="140">
        <v>1</v>
      </c>
      <c r="I126" s="141"/>
      <c r="J126" s="142">
        <f t="shared" si="0"/>
        <v>0</v>
      </c>
      <c r="K126" s="143"/>
      <c r="L126" s="29"/>
      <c r="M126" s="144" t="s">
        <v>1</v>
      </c>
      <c r="N126" s="145" t="s">
        <v>43</v>
      </c>
      <c r="O126" s="55"/>
      <c r="P126" s="146">
        <f t="shared" si="1"/>
        <v>0</v>
      </c>
      <c r="Q126" s="146">
        <v>0</v>
      </c>
      <c r="R126" s="146">
        <f t="shared" si="2"/>
        <v>0</v>
      </c>
      <c r="S126" s="146">
        <v>0.107</v>
      </c>
      <c r="T126" s="147">
        <f t="shared" si="3"/>
        <v>0.107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48" t="s">
        <v>128</v>
      </c>
      <c r="AT126" s="148" t="s">
        <v>112</v>
      </c>
      <c r="AU126" s="148" t="s">
        <v>85</v>
      </c>
      <c r="AY126" s="13" t="s">
        <v>111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110</v>
      </c>
      <c r="BK126" s="149">
        <f t="shared" si="9"/>
        <v>0</v>
      </c>
      <c r="BL126" s="13" t="s">
        <v>128</v>
      </c>
      <c r="BM126" s="148" t="s">
        <v>150</v>
      </c>
    </row>
    <row r="127" spans="1:65" s="2" customFormat="1" ht="16.5" customHeight="1">
      <c r="A127" s="28"/>
      <c r="B127" s="135"/>
      <c r="C127" s="136" t="s">
        <v>151</v>
      </c>
      <c r="D127" s="136" t="s">
        <v>112</v>
      </c>
      <c r="E127" s="137" t="s">
        <v>152</v>
      </c>
      <c r="F127" s="138" t="s">
        <v>153</v>
      </c>
      <c r="G127" s="139" t="s">
        <v>126</v>
      </c>
      <c r="H127" s="140">
        <v>1</v>
      </c>
      <c r="I127" s="141"/>
      <c r="J127" s="142">
        <f t="shared" si="0"/>
        <v>0</v>
      </c>
      <c r="K127" s="143"/>
      <c r="L127" s="29"/>
      <c r="M127" s="161" t="s">
        <v>1</v>
      </c>
      <c r="N127" s="162" t="s">
        <v>43</v>
      </c>
      <c r="O127" s="163"/>
      <c r="P127" s="164">
        <f t="shared" si="1"/>
        <v>0</v>
      </c>
      <c r="Q127" s="164">
        <v>0</v>
      </c>
      <c r="R127" s="164">
        <f t="shared" si="2"/>
        <v>0</v>
      </c>
      <c r="S127" s="164">
        <v>0</v>
      </c>
      <c r="T127" s="165">
        <f t="shared" si="3"/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48" t="s">
        <v>116</v>
      </c>
      <c r="AT127" s="148" t="s">
        <v>112</v>
      </c>
      <c r="AU127" s="148" t="s">
        <v>85</v>
      </c>
      <c r="AY127" s="13" t="s">
        <v>111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110</v>
      </c>
      <c r="BK127" s="149">
        <f t="shared" si="9"/>
        <v>0</v>
      </c>
      <c r="BL127" s="13" t="s">
        <v>116</v>
      </c>
      <c r="BM127" s="148" t="s">
        <v>154</v>
      </c>
    </row>
    <row r="128" spans="1:65" s="2" customFormat="1" ht="6.95" customHeight="1">
      <c r="A128" s="28"/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29"/>
      <c r="M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</sheetData>
  <autoFilter ref="C116:K127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4</vt:i4>
      </vt:variant>
    </vt:vector>
  </HeadingPairs>
  <TitlesOfParts>
    <vt:vector size="5" baseType="lpstr">
      <vt:lpstr>SO 01 - Výmena strešnej k...</vt:lpstr>
      <vt:lpstr>'Rekapitulácia stavby'!Nyomtatási_cím</vt:lpstr>
      <vt:lpstr>'SO 01 - Výmena strešnej k...'!Nyomtatási_cím</vt:lpstr>
      <vt:lpstr>'Rekapitulácia stavby'!Nyomtatási_terület</vt:lpstr>
      <vt:lpstr>'SO 01 - Výmena strešnej k...'!Nyomtatási_terület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HPelite\Admin</dc:creator>
  <cp:lastModifiedBy>User 1</cp:lastModifiedBy>
  <dcterms:created xsi:type="dcterms:W3CDTF">2023-01-19T14:20:29Z</dcterms:created>
  <dcterms:modified xsi:type="dcterms:W3CDTF">2023-01-23T08:28:01Z</dcterms:modified>
</cp:coreProperties>
</file>