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zaloha caunewr\Documents\Verejné obstarávanie cez vestník\Cyklotrasa Partizánska - Cesta Mládeže\PD\Komunikácie DSP\"/>
    </mc:Choice>
  </mc:AlternateContent>
  <xr:revisionPtr revIDLastSave="0" documentId="13_ncr:1_{63D6FBF1-CB69-40AC-804C-C0353D4380A6}" xr6:coauthVersionLast="36" xr6:coauthVersionMax="36" xr10:uidLastSave="{00000000-0000-0000-0000-000000000000}"/>
  <bookViews>
    <workbookView xWindow="0" yWindow="0" windowWidth="38400" windowHeight="17730" xr2:uid="{CF05A896-5F6E-4EC6-A59E-D5DC483EEA76}"/>
  </bookViews>
  <sheets>
    <sheet name="Rekapitulácia stavby" sheetId="1" r:id="rId1"/>
    <sheet name="01-Krycí list rozpočtu" sheetId="5" r:id="rId2"/>
    <sheet name="01-Rekapitulácia rozpočtu" sheetId="6" r:id="rId3"/>
    <sheet name="01-Rozpočet s výkazom výmer" sheetId="7" r:id="rId4"/>
    <sheet name="02-Krycí list rozpočtu" sheetId="2" r:id="rId5"/>
    <sheet name="02-Rekapitulácia rozpočtu" sheetId="3" r:id="rId6"/>
    <sheet name="02-Rozpočet s výkazom výmer" sheetId="4" r:id="rId7"/>
    <sheet name="03-Krycí list rozpočtu" sheetId="8" r:id="rId8"/>
    <sheet name="03-Rekapitulácia rozpočtu" sheetId="9" r:id="rId9"/>
    <sheet name="03-Rozpočet" sheetId="10" r:id="rId10"/>
    <sheet name="04 Dažďová kanalizác..." sheetId="11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_Mac1">#REF!</definedName>
    <definedName name="_xlnm._FilterDatabase" localSheetId="10" hidden="1">'04 Dažďová kanalizác...'!$C$120:$K$155</definedName>
    <definedName name="_xlnm._FilterDatabase" hidden="1">#REF!</definedName>
    <definedName name="CenaCelkem">[1]Stavba!$G$29</definedName>
    <definedName name="CenaCelkemBezDPH">[1]Stavba!$G$28</definedName>
    <definedName name="cisloobjektu">[1]Stavba!$D$3</definedName>
    <definedName name="CisloRozpoctu">'[2]Krycí list'!$C$2</definedName>
    <definedName name="cislostavby">'[2]Krycí list'!$A$7</definedName>
    <definedName name="CisloStavebnihoRozpoctu">[1]Stavba!$D$4</definedName>
    <definedName name="dadresa">[1]Stavba!$D$12:$G$12</definedName>
    <definedName name="_xlnm.Database">#REF!</definedName>
    <definedName name="DEM">#REF!</definedName>
    <definedName name="dfbgd">#REF!</definedName>
    <definedName name="dmisto">[1]Stavba!$E$13:$G$13</definedName>
    <definedName name="Dovoz">1.07</definedName>
    <definedName name="DPHSni">[1]Stavba!$G$24</definedName>
    <definedName name="DPHZakl">[1]Stavba!$G$26</definedName>
    <definedName name="DU_TOP_ROZP__Seznam">#REF!</definedName>
    <definedName name="Excel_BuiltIn__FilterDatabase">#REF!</definedName>
    <definedName name="Excel_BuiltIn__FilterDatabase_1">#REF!</definedName>
    <definedName name="Excel_BuiltIn__FilterDatabase_2">#REF!</definedName>
    <definedName name="Excel_BuiltIn__FilterDatabase_2_1">#REF!</definedName>
    <definedName name="Excel_BuiltIn_Database">#REF!</definedName>
    <definedName name="Excel_BuiltIn_Print_Area">#REF!</definedName>
    <definedName name="Excel_BuiltIn_Print_Area_1_1">#REF!</definedName>
    <definedName name="Excel_BuiltIn_Print_Area_1_1_1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4">#REF!</definedName>
    <definedName name="Excel_BuiltIn_Print_Area_4_1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7">#REF!</definedName>
    <definedName name="Excel_BuiltIn_Print_Titles">#REF!</definedName>
    <definedName name="Excel_BuiltIn_Print_Titles_1_1">#REF!</definedName>
    <definedName name="Excel_BuiltIn_Print_Titles_1_1_1">#REF!</definedName>
    <definedName name="Excel_BuiltIn_Print_Titles_1_1_1_1">#REF!</definedName>
    <definedName name="Excel_BuiltIn_Print_Titles_1_1_1_1_1">#REF!</definedName>
    <definedName name="Excel_BuiltIn_Print_Titles_2">#REF!</definedName>
    <definedName name="Excel_BuiltIn_Print_Titles_2_1">#REF!</definedName>
    <definedName name="Excel_BuiltIn_Print_Titles_2_1_1">#REF!</definedName>
    <definedName name="Excel_BuiltIn_Print_Titles_2_1_1_1">#REF!</definedName>
    <definedName name="Excel_BuiltIn_Print_Titles_3">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">#REF!</definedName>
    <definedName name="Excel_BuiltIn_Print_Titles_5_1">#REF!</definedName>
    <definedName name="Excel_BuiltIn_Print_Titles_5_1_1">#REF!</definedName>
    <definedName name="Excel_BuiltIn_Print_Titles_5_1_1_1">#REF!</definedName>
    <definedName name="Excel_BuiltIn_Print_Titles_6">#REF!</definedName>
    <definedName name="Excel_BuiltIn_Print_Titles_6_1">#REF!</definedName>
    <definedName name="Excel_BuiltIn_Print_Titles_6_1_1">#REF!</definedName>
    <definedName name="Excel_BuiltIn_Print_Titles_7">#REF!</definedName>
    <definedName name="Excel_BuiltIn_Recorder">#REF!</definedName>
    <definedName name="fakt1R">#REF!</definedName>
    <definedName name="fefw">#REF!</definedName>
    <definedName name="ff">#REF!</definedName>
    <definedName name="Filter" hidden="1">#REF!</definedName>
    <definedName name="FilterDatabase" hidden="1">#REF!</definedName>
    <definedName name="FilterDatabazy" hidden="1">#REF!</definedName>
    <definedName name="fs">#REF!</definedName>
    <definedName name="fwf">#REF!</definedName>
    <definedName name="GOKO10">#REF!</definedName>
    <definedName name="gref">#REF!</definedName>
    <definedName name="grehe">#REF!</definedName>
    <definedName name="GUKO10">#REF!</definedName>
    <definedName name="GUKO15">#REF!</definedName>
    <definedName name="GUKO20">#REF!</definedName>
    <definedName name="GUKO25">#REF!</definedName>
    <definedName name="herh">#REF!</definedName>
    <definedName name="hezh">#REF!</definedName>
    <definedName name="K3P10C">#REF!</definedName>
    <definedName name="K3P10M">#REF!</definedName>
    <definedName name="K3P15C">#REF!</definedName>
    <definedName name="K3P15M">#REF!</definedName>
    <definedName name="K3P20C">#REF!</definedName>
    <definedName name="K3P20M">#REF!</definedName>
    <definedName name="K3P25C">#REF!</definedName>
    <definedName name="K3P25M">#REF!</definedName>
    <definedName name="K3P32C">#REF!</definedName>
    <definedName name="K3P32M">#REF!</definedName>
    <definedName name="K3P40C">#REF!</definedName>
    <definedName name="K3P40M">#REF!</definedName>
    <definedName name="K3P50C">#REF!</definedName>
    <definedName name="K3P50M">#REF!</definedName>
    <definedName name="KBB10P">#REF!</definedName>
    <definedName name="KBB10R">#REF!</definedName>
    <definedName name="KBB15P">#REF!</definedName>
    <definedName name="KBB15R">#REF!</definedName>
    <definedName name="KBB20P">#REF!</definedName>
    <definedName name="KBB20R">#REF!</definedName>
    <definedName name="koef1">1.111111</definedName>
    <definedName name="koef2">1.111111</definedName>
    <definedName name="koef5">1.1111111</definedName>
    <definedName name="koef6">1</definedName>
    <definedName name="KOTOLNA_TOS_Seznam">#REF!</definedName>
    <definedName name="KV310P">#REF!</definedName>
    <definedName name="KV310R">#REF!</definedName>
    <definedName name="KV315P">#REF!</definedName>
    <definedName name="KV315R">#REF!</definedName>
    <definedName name="KV320P">#REF!</definedName>
    <definedName name="KV320R">#REF!</definedName>
    <definedName name="KV410P">#REF!</definedName>
    <definedName name="KV410R">#REF!</definedName>
    <definedName name="KV415P">#REF!</definedName>
    <definedName name="KV415R">#REF!</definedName>
    <definedName name="KV420P">#REF!</definedName>
    <definedName name="KV420R">#REF!</definedName>
    <definedName name="KV510P">#REF!</definedName>
    <definedName name="KV510R">#REF!</definedName>
    <definedName name="KV515P">#REF!</definedName>
    <definedName name="KV515R">#REF!</definedName>
    <definedName name="KV520P">#REF!</definedName>
    <definedName name="KV520R">#REF!</definedName>
    <definedName name="Mena">[1]Stavba!$J$29</definedName>
    <definedName name="MistoStavby">[1]Stavba!$D$4</definedName>
    <definedName name="mnspolu_ROZPIS">'[3]Rozpisy INV'!$L$2:$L$252</definedName>
    <definedName name="mnspolu_ROZPISpr">'[3]Rozpisy PR'!$L$2:$L$387</definedName>
    <definedName name="nazevobjektu">[1]Stavba!$E$3</definedName>
    <definedName name="NazevRozpoctu">'[2]Krycí list'!$D$2</definedName>
    <definedName name="nazevstavby">'[2]Krycí list'!$C$7</definedName>
    <definedName name="NazevStavebnihoRozpoctu">[1]Stavba!$E$4</definedName>
    <definedName name="Názov_akcie">#REF!</definedName>
    <definedName name="_xlnm.Print_Titles" localSheetId="1">'01-Krycí list rozpočtu'!$1:$3</definedName>
    <definedName name="_xlnm.Print_Titles" localSheetId="2">'01-Rekapitulácia rozpočtu'!$10:$12</definedName>
    <definedName name="_xlnm.Print_Titles" localSheetId="3">'01-Rozpočet s výkazom výmer'!$1:$12</definedName>
    <definedName name="_xlnm.Print_Titles" localSheetId="4">'02-Krycí list rozpočtu'!$1:$3</definedName>
    <definedName name="_xlnm.Print_Titles" localSheetId="5">'02-Rekapitulácia rozpočtu'!$10:$12</definedName>
    <definedName name="_xlnm.Print_Titles" localSheetId="6">'02-Rozpočet s výkazom výmer'!$1:$12</definedName>
    <definedName name="_xlnm.Print_Titles" localSheetId="7">'03-Krycí list rozpočtu'!$1:$3</definedName>
    <definedName name="_xlnm.Print_Titles" localSheetId="8">'03-Rekapitulácia rozpočtu'!$10:$12</definedName>
    <definedName name="_xlnm.Print_Titles" localSheetId="9">'03-Rozpočet'!$1:$12</definedName>
    <definedName name="_xlnm.Print_Titles" localSheetId="10">'04 Dažďová kanalizác...'!$120:$120</definedName>
    <definedName name="_xlnm.Print_Titles" localSheetId="0">'Rekapitulácia stavby'!$92:$92</definedName>
    <definedName name="_xlnm.Print_Titles">#REF!</definedName>
    <definedName name="oadresa">[1]Stavba!$D$6</definedName>
    <definedName name="_xlnm.Print_Area" localSheetId="3">'01-Rozpočet s výkazom výmer'!$A$1:$G$60</definedName>
    <definedName name="_xlnm.Print_Area" localSheetId="4">'02-Krycí list rozpočtu'!$A$1:$S$48</definedName>
    <definedName name="_xlnm.Print_Area" localSheetId="10">'04 Dažďová kanalizác...'!$C$4:$J$75,'04 Dažďová kanalizác...'!$C$81:$J$102,'04 Dažďová kanalizác...'!$C$108:$J$155</definedName>
    <definedName name="_xlnm.Print_Area" localSheetId="0">'Rekapitulácia stavby'!$D$4:$AO$76,'Rekapitulácia stavby'!$C$82:$AQ$99</definedName>
    <definedName name="_xlnm.Print_Area">#REF!</definedName>
    <definedName name="padresa">[1]Stavba!$D$9</definedName>
    <definedName name="pdic">[1]Stavba!$I$9</definedName>
    <definedName name="pico">[1]Stavba!$I$8</definedName>
    <definedName name="pmisto">[1]Stavba!$E$10</definedName>
    <definedName name="PocetMJ">#REF!</definedName>
    <definedName name="PoptavkaID">[1]Stavba!$A$1</definedName>
    <definedName name="pPSC">[1]Stavba!$D$10</definedName>
    <definedName name="Projektant">[1]Stavba!$D$8</definedName>
    <definedName name="REGK3P3">#REF!</definedName>
    <definedName name="REGKP3">#REF!</definedName>
    <definedName name="Rozp1">#REF!</definedName>
    <definedName name="ROZSAH_ROZPIS">'[3]Rozpisy INV'!$B$2:$B$252</definedName>
    <definedName name="ROZSAH_ROZPISpr">'[3]Rozpisy PR'!$B$2:$B$387</definedName>
    <definedName name="rtherh">#REF!</definedName>
    <definedName name="RUCHLA">#REF!</definedName>
    <definedName name="rv6b">'[4]Rabatt und Name'!$D$12</definedName>
    <definedName name="SazbaDPH1">'[2]Krycí list'!$C$30</definedName>
    <definedName name="SazbaDPH2">'[2]Krycí list'!$C$32</definedName>
    <definedName name="sdfq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THERAN">#REF!</definedName>
    <definedName name="VRF10P">#REF!</definedName>
    <definedName name="VRF10R">#REF!</definedName>
    <definedName name="VRF15P">#REF!</definedName>
    <definedName name="VRF15R">#REF!</definedName>
    <definedName name="VRF20P">#REF!</definedName>
    <definedName name="VRF20R">#REF!</definedName>
    <definedName name="VXX10P">#REF!</definedName>
    <definedName name="VXX10R">#REF!</definedName>
    <definedName name="VXX15P">#REF!</definedName>
    <definedName name="VXX15R">#REF!</definedName>
    <definedName name="VXX20P">#REF!</definedName>
    <definedName name="VXX20R">#REF!</definedName>
    <definedName name="Vypracoval">[1]Stavba!$D$14</definedName>
    <definedName name="wegw">#REF!</definedName>
    <definedName name="wrht">#REF!</definedName>
    <definedName name="ydab" hidden="1">#REF!</definedName>
    <definedName name="ZACIATOK">#REF!</definedName>
    <definedName name="ZakladDPHSni">[1]Stavba!$G$23</definedName>
    <definedName name="ZakladDPHZakl">[1]Stavba!$G$25</definedName>
    <definedName name="ZaObjednatele">[1]Stavba!$G$34</definedName>
    <definedName name="Zaokrouhleni">[1]Stavba!$G$27</definedName>
    <definedName name="zaokrouhlit">'[4]Rabatt und Name'!$E$2</definedName>
    <definedName name="ZaZhotovitele">[1]Stavba!$D$34</definedName>
    <definedName name="_xlnm.Recorder">#REF!</definedName>
    <definedName name="Zhotovitel">[1]Stavba!$D$11:$G$11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55" i="11" l="1"/>
  <c r="AX155" i="11"/>
  <c r="AW155" i="11"/>
  <c r="AV155" i="11"/>
  <c r="AU155" i="11"/>
  <c r="AY153" i="11"/>
  <c r="AX153" i="11"/>
  <c r="AW153" i="11"/>
  <c r="AV153" i="11"/>
  <c r="AU153" i="11"/>
  <c r="AY152" i="11"/>
  <c r="AX152" i="11"/>
  <c r="AW152" i="11"/>
  <c r="AV152" i="11"/>
  <c r="AU152" i="11"/>
  <c r="AY151" i="11"/>
  <c r="AX151" i="11"/>
  <c r="AW151" i="11"/>
  <c r="AV151" i="11"/>
  <c r="AU151" i="11"/>
  <c r="AY150" i="11"/>
  <c r="AX150" i="11"/>
  <c r="AW150" i="11"/>
  <c r="AV150" i="11"/>
  <c r="AU150" i="11"/>
  <c r="BA149" i="11"/>
  <c r="AY149" i="11"/>
  <c r="AX149" i="11"/>
  <c r="AW149" i="11"/>
  <c r="AV149" i="11"/>
  <c r="AU149" i="11"/>
  <c r="J149" i="11"/>
  <c r="BA147" i="11"/>
  <c r="AY147" i="11"/>
  <c r="AX147" i="11"/>
  <c r="AW147" i="11"/>
  <c r="AV147" i="11"/>
  <c r="AU147" i="11"/>
  <c r="J147" i="11"/>
  <c r="AY146" i="11"/>
  <c r="AX146" i="11"/>
  <c r="AW146" i="11"/>
  <c r="AV146" i="11"/>
  <c r="AU146" i="11"/>
  <c r="AY145" i="11"/>
  <c r="AX145" i="11"/>
  <c r="AW145" i="11"/>
  <c r="AV145" i="11"/>
  <c r="AU145" i="11"/>
  <c r="BA144" i="11"/>
  <c r="AY144" i="11"/>
  <c r="AX144" i="11"/>
  <c r="AW144" i="11"/>
  <c r="AV144" i="11"/>
  <c r="AU144" i="11"/>
  <c r="J144" i="11"/>
  <c r="BA143" i="11"/>
  <c r="AY143" i="11"/>
  <c r="AX143" i="11"/>
  <c r="AW143" i="11"/>
  <c r="AV143" i="11"/>
  <c r="AU143" i="11"/>
  <c r="J143" i="11"/>
  <c r="AY142" i="11"/>
  <c r="AX142" i="11"/>
  <c r="AW142" i="11"/>
  <c r="AV142" i="11"/>
  <c r="AU142" i="11"/>
  <c r="J140" i="11"/>
  <c r="BA138" i="11"/>
  <c r="BA137" i="11" s="1"/>
  <c r="AY138" i="11"/>
  <c r="AX138" i="11"/>
  <c r="AW138" i="11"/>
  <c r="AV138" i="11"/>
  <c r="AU138" i="11"/>
  <c r="AY136" i="11"/>
  <c r="AX136" i="11"/>
  <c r="AW136" i="11"/>
  <c r="AV136" i="11"/>
  <c r="AU136" i="11"/>
  <c r="AY135" i="11"/>
  <c r="AX135" i="11"/>
  <c r="AW135" i="11"/>
  <c r="AV135" i="11"/>
  <c r="AU135" i="11"/>
  <c r="J135" i="11"/>
  <c r="AY134" i="11"/>
  <c r="AX134" i="11"/>
  <c r="AW134" i="11"/>
  <c r="AV134" i="11"/>
  <c r="AU134" i="11"/>
  <c r="BA134" i="11"/>
  <c r="AY133" i="11"/>
  <c r="AX133" i="11"/>
  <c r="AW133" i="11"/>
  <c r="AV133" i="11"/>
  <c r="AU133" i="11"/>
  <c r="AY132" i="11"/>
  <c r="AX132" i="11"/>
  <c r="AW132" i="11"/>
  <c r="AV132" i="11"/>
  <c r="AU132" i="11"/>
  <c r="AY131" i="11"/>
  <c r="AX131" i="11"/>
  <c r="AW131" i="11"/>
  <c r="AV131" i="11"/>
  <c r="AU131" i="11"/>
  <c r="AY130" i="11"/>
  <c r="AX130" i="11"/>
  <c r="AW130" i="11"/>
  <c r="AV130" i="11"/>
  <c r="AU130" i="11"/>
  <c r="AY129" i="11"/>
  <c r="AX129" i="11"/>
  <c r="AW129" i="11"/>
  <c r="AV129" i="11"/>
  <c r="AU129" i="11"/>
  <c r="BA128" i="11"/>
  <c r="AY128" i="11"/>
  <c r="AX128" i="11"/>
  <c r="AW128" i="11"/>
  <c r="AV128" i="11"/>
  <c r="AU128" i="11"/>
  <c r="AY125" i="11"/>
  <c r="AX125" i="11"/>
  <c r="AW125" i="11"/>
  <c r="AV125" i="11"/>
  <c r="AU125" i="11"/>
  <c r="AY124" i="11"/>
  <c r="F37" i="11" s="1"/>
  <c r="AX124" i="11"/>
  <c r="F36" i="11" s="1"/>
  <c r="AW124" i="11"/>
  <c r="F35" i="11" s="1"/>
  <c r="AV124" i="11"/>
  <c r="AU124" i="11"/>
  <c r="BA124" i="11"/>
  <c r="F118" i="11"/>
  <c r="J117" i="11"/>
  <c r="F117" i="11"/>
  <c r="J115" i="11"/>
  <c r="F115" i="11"/>
  <c r="E113" i="11"/>
  <c r="E111" i="11"/>
  <c r="F91" i="11"/>
  <c r="J90" i="11"/>
  <c r="F90" i="11"/>
  <c r="J88" i="11"/>
  <c r="F88" i="11"/>
  <c r="E86" i="11"/>
  <c r="E84" i="11"/>
  <c r="J37" i="11"/>
  <c r="J36" i="11"/>
  <c r="J35" i="11"/>
  <c r="J127" i="11" l="1"/>
  <c r="BA136" i="11"/>
  <c r="J136" i="11"/>
  <c r="BA145" i="11"/>
  <c r="J145" i="11"/>
  <c r="J126" i="11"/>
  <c r="J128" i="11"/>
  <c r="J138" i="11"/>
  <c r="J137" i="11" s="1"/>
  <c r="J98" i="11" s="1"/>
  <c r="J141" i="11"/>
  <c r="J124" i="11"/>
  <c r="J134" i="11"/>
  <c r="BA135" i="11"/>
  <c r="BA130" i="11" l="1"/>
  <c r="J130" i="11"/>
  <c r="BA125" i="11"/>
  <c r="J125" i="11"/>
  <c r="J142" i="11"/>
  <c r="BA142" i="11"/>
  <c r="J129" i="11"/>
  <c r="BA129" i="11"/>
  <c r="J146" i="11"/>
  <c r="BA146" i="11"/>
  <c r="J139" i="11" l="1"/>
  <c r="J99" i="11" s="1"/>
  <c r="BA132" i="11"/>
  <c r="J132" i="11"/>
  <c r="J131" i="11"/>
  <c r="BA131" i="11"/>
  <c r="BA139" i="11"/>
  <c r="J133" i="11" l="1"/>
  <c r="J123" i="11" s="1"/>
  <c r="BA133" i="11"/>
  <c r="BA123" i="11" s="1"/>
  <c r="J97" i="11" l="1"/>
  <c r="BA150" i="11"/>
  <c r="J150" i="11"/>
  <c r="BA152" i="11" l="1"/>
  <c r="J152" i="11"/>
  <c r="J151" i="11"/>
  <c r="BA151" i="11"/>
  <c r="BA153" i="11" l="1"/>
  <c r="BA148" i="11" s="1"/>
  <c r="J153" i="11"/>
  <c r="J148" i="11" s="1"/>
  <c r="J100" i="11" l="1"/>
  <c r="BA155" i="11"/>
  <c r="BA154" i="11" s="1"/>
  <c r="BA122" i="11" s="1"/>
  <c r="BA121" i="11" s="1"/>
  <c r="J155" i="11"/>
  <c r="J154" i="11" s="1"/>
  <c r="J101" i="11" s="1"/>
  <c r="J122" i="11" l="1"/>
  <c r="J121" i="11" l="1"/>
  <c r="J96" i="11"/>
  <c r="J95" i="11" l="1"/>
  <c r="J30" i="11"/>
  <c r="F33" i="11" l="1"/>
  <c r="J33" i="11" s="1"/>
  <c r="J39" i="11" s="1"/>
  <c r="AG98" i="1"/>
  <c r="G15" i="10" l="1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3" i="10"/>
  <c r="G52" i="10" s="1"/>
  <c r="C16" i="9" s="1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1" i="10"/>
  <c r="G70" i="10" s="1"/>
  <c r="C18" i="9" s="1"/>
  <c r="D13" i="9"/>
  <c r="E13" i="9"/>
  <c r="D19" i="9"/>
  <c r="E19" i="9"/>
  <c r="G15" i="7"/>
  <c r="G16" i="7"/>
  <c r="G17" i="7"/>
  <c r="G18" i="7"/>
  <c r="G19" i="7"/>
  <c r="G20" i="7"/>
  <c r="G21" i="7"/>
  <c r="G22" i="7"/>
  <c r="G23" i="7"/>
  <c r="G24" i="7"/>
  <c r="G25" i="7"/>
  <c r="G26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3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9" i="7"/>
  <c r="G58" i="7" s="1"/>
  <c r="C18" i="6" s="1"/>
  <c r="D13" i="6"/>
  <c r="E13" i="6"/>
  <c r="C17" i="6"/>
  <c r="D19" i="6"/>
  <c r="E19" i="6"/>
  <c r="G70" i="4"/>
  <c r="G69" i="4" s="1"/>
  <c r="C18" i="3" s="1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2" i="4"/>
  <c r="G51" i="4" s="1"/>
  <c r="C16" i="3" s="1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E13" i="3"/>
  <c r="E19" i="3" s="1"/>
  <c r="D13" i="3"/>
  <c r="D19" i="3" s="1"/>
  <c r="G54" i="10" l="1"/>
  <c r="C17" i="9" s="1"/>
  <c r="G35" i="10"/>
  <c r="C15" i="9" s="1"/>
  <c r="G53" i="4"/>
  <c r="C17" i="3" s="1"/>
  <c r="G34" i="4"/>
  <c r="C15" i="3" s="1"/>
  <c r="G27" i="7"/>
  <c r="C15" i="6" s="1"/>
  <c r="G14" i="7"/>
  <c r="C14" i="6" s="1"/>
  <c r="G14" i="10"/>
  <c r="G42" i="7"/>
  <c r="C16" i="6" s="1"/>
  <c r="G14" i="4"/>
  <c r="AM90" i="1"/>
  <c r="AN98" i="1"/>
  <c r="C13" i="6" l="1"/>
  <c r="C19" i="6" s="1"/>
  <c r="G13" i="10"/>
  <c r="G72" i="10" s="1"/>
  <c r="C14" i="9"/>
  <c r="C13" i="9" s="1"/>
  <c r="C19" i="9" s="1"/>
  <c r="E22" i="8" s="1"/>
  <c r="E28" i="8" s="1"/>
  <c r="R31" i="8" s="1"/>
  <c r="AG97" i="1" s="1"/>
  <c r="AN97" i="1" s="1"/>
  <c r="G13" i="7"/>
  <c r="G60" i="7" s="1"/>
  <c r="G13" i="4"/>
  <c r="G71" i="4" s="1"/>
  <c r="C14" i="3"/>
  <c r="C13" i="3" s="1"/>
  <c r="L85" i="1"/>
  <c r="L87" i="1"/>
  <c r="L89" i="1"/>
  <c r="AM89" i="1"/>
  <c r="L90" i="1"/>
  <c r="AS94" i="1"/>
  <c r="AT95" i="1"/>
  <c r="AU95" i="1"/>
  <c r="AU94" i="1" s="1"/>
  <c r="AV95" i="1"/>
  <c r="AW95" i="1"/>
  <c r="AX95" i="1"/>
  <c r="AY95" i="1"/>
  <c r="AZ95" i="1"/>
  <c r="AZ94" i="1" s="1"/>
  <c r="AV94" i="1" s="1"/>
  <c r="AT94" i="1" s="1"/>
  <c r="BA95" i="1"/>
  <c r="BA94" i="1" s="1"/>
  <c r="AW94" i="1" s="1"/>
  <c r="BB95" i="1"/>
  <c r="BB94" i="1" s="1"/>
  <c r="BC95" i="1"/>
  <c r="BC94" i="1" s="1"/>
  <c r="BD95" i="1"/>
  <c r="BD94" i="1" s="1"/>
  <c r="W33" i="1" s="1"/>
  <c r="E22" i="5" l="1"/>
  <c r="E28" i="5" s="1"/>
  <c r="R31" i="5" s="1"/>
  <c r="AG95" i="1" s="1"/>
  <c r="AN95" i="1" s="1"/>
  <c r="P32" i="8"/>
  <c r="R32" i="8" s="1"/>
  <c r="R34" i="8" s="1"/>
  <c r="C19" i="3"/>
  <c r="E22" i="2"/>
  <c r="E28" i="2" s="1"/>
  <c r="R31" i="2" s="1"/>
  <c r="AG96" i="1" s="1"/>
  <c r="AN96" i="1" s="1"/>
  <c r="W31" i="1"/>
  <c r="AX94" i="1"/>
  <c r="W32" i="1"/>
  <c r="AY94" i="1"/>
  <c r="P32" i="5" l="1"/>
  <c r="R32" i="5" s="1"/>
  <c r="R34" i="5" s="1"/>
  <c r="AG94" i="1"/>
  <c r="AK26" i="1" s="1"/>
  <c r="W29" i="1" s="1"/>
  <c r="AK29" i="1" s="1"/>
  <c r="AK35" i="1" s="1"/>
  <c r="AN94" i="1"/>
  <c r="P32" i="2"/>
  <c r="R32" i="2" s="1"/>
  <c r="R34" i="2" s="1"/>
</calcChain>
</file>

<file path=xl/sharedStrings.xml><?xml version="1.0" encoding="utf-8"?>
<sst xmlns="http://schemas.openxmlformats.org/spreadsheetml/2006/main" count="1528" uniqueCount="484">
  <si>
    <t>0</t>
  </si>
  <si>
    <t/>
  </si>
  <si>
    <t>{3796e040-c445-48db-abc7-85247bc17d2a}</t>
  </si>
  <si>
    <t>{a5d2ed8a-4b98-4f62-9873-aa8d2dcd3091}</t>
  </si>
  <si>
    <t>IMPORT</t>
  </si>
  <si>
    <t>1</t>
  </si>
  <si>
    <t>STA</t>
  </si>
  <si>
    <t>{00000000-0000-0000-0000-000000000000}</t>
  </si>
  <si>
    <t>###NOIMPORT###</t>
  </si>
  <si>
    <t>D</t>
  </si>
  <si>
    <t>Náklady z rozpočtov</t>
  </si>
  <si>
    <t>Základňa_x000D_
DPH nulová</t>
  </si>
  <si>
    <t>Základňa_x000D_
DPH zníž. prenesená</t>
  </si>
  <si>
    <t>Základňa_x000D_
DPH zákl. prenesená</t>
  </si>
  <si>
    <t>Základňa_x000D_
DPH znížená</t>
  </si>
  <si>
    <t>Základňa_x000D_
DPH základná</t>
  </si>
  <si>
    <t>DPH znížená prenesená_x000D_
[EUR]</t>
  </si>
  <si>
    <t>DPH základná prenesená_x000D_
[EUR]</t>
  </si>
  <si>
    <t>DPH znížená [EUR]</t>
  </si>
  <si>
    <t>DPH základná [EUR]</t>
  </si>
  <si>
    <t>Normohodiny [h]</t>
  </si>
  <si>
    <t>DPH [EUR]</t>
  </si>
  <si>
    <t>z toho Ostat._x000D_
náklady [EUR]</t>
  </si>
  <si>
    <t>Typ</t>
  </si>
  <si>
    <t>Cena s DPH [EUR]</t>
  </si>
  <si>
    <t>Cena bez DPH [EUR]</t>
  </si>
  <si>
    <t>Popis</t>
  </si>
  <si>
    <t>Kód</t>
  </si>
  <si>
    <t>Spracovateľ:</t>
  </si>
  <si>
    <t>Zhotoviteľ:</t>
  </si>
  <si>
    <t>Informatívne údaje z listov zákaziek</t>
  </si>
  <si>
    <t>Projektant:</t>
  </si>
  <si>
    <t>Objednávateľ:</t>
  </si>
  <si>
    <t>Dátum:</t>
  </si>
  <si>
    <t>Miesto:</t>
  </si>
  <si>
    <t>Stavba:</t>
  </si>
  <si>
    <t>Kód:</t>
  </si>
  <si>
    <t>REKAPITULÁCIA OBJEKTOV STAVBY</t>
  </si>
  <si>
    <t>Pečiatka</t>
  </si>
  <si>
    <t>Dátum a podpis:</t>
  </si>
  <si>
    <t>Zhotoviteľ</t>
  </si>
  <si>
    <t>Objednávateľ</t>
  </si>
  <si>
    <t>Spracovateľ</t>
  </si>
  <si>
    <t>Projektant</t>
  </si>
  <si>
    <t>EUR</t>
  </si>
  <si>
    <t>v</t>
  </si>
  <si>
    <t>Cena s DPH</t>
  </si>
  <si>
    <t>nulová</t>
  </si>
  <si>
    <t>zníž. prenesená</t>
  </si>
  <si>
    <t>zákl. prenesená</t>
  </si>
  <si>
    <t>znížená</t>
  </si>
  <si>
    <t>základná</t>
  </si>
  <si>
    <t>DPH</t>
  </si>
  <si>
    <t>Výška dane</t>
  </si>
  <si>
    <t>Základ dane</t>
  </si>
  <si>
    <t>Sadzba dane</t>
  </si>
  <si>
    <t>Cena bez DPH</t>
  </si>
  <si>
    <t xml:space="preserve">V prípade, kde sa v rámci tohto výkazu výmer a projektovej dokumentácie nachádza technická špecifikácia, ktorá  odkazuje na konkrétneho výrobcu, výrobný postup, obchodné označenie, patent, typ, oblasť alebo miesto pôvodu alebo výroby atď., je možné použitie „ekvivalentu“  s podmienkou, že sa jeho použitím nezníži akosť prác, technické parametre vrátane presných rozmerov a vlastností materiálov, technológií, výrobkov, ako aj ich vizuálne, architektonické a dizajnové riešenie a zabezpečia  sa požiadavky uvedené v tejto dokumentácii  v plnom rozsahu.       </t>
  </si>
  <si>
    <t>Poznámka:</t>
  </si>
  <si>
    <t>True</t>
  </si>
  <si>
    <t>IČ DPH:</t>
  </si>
  <si>
    <t>0,01</t>
  </si>
  <si>
    <t>IČO:</t>
  </si>
  <si>
    <t>False</t>
  </si>
  <si>
    <t>Mesto Malacky, Bernolákova 5188/1A, 901 01 Malacky</t>
  </si>
  <si>
    <t>KS:</t>
  </si>
  <si>
    <t>JKSO:</t>
  </si>
  <si>
    <t>0,001</t>
  </si>
  <si>
    <t>v ---  nižšie sa nachádzajú doplnkové a pomocné údaje k zostavám  --- v</t>
  </si>
  <si>
    <t>KRYCÍ LIST ROZPOČTU</t>
  </si>
  <si>
    <t>20</t>
  </si>
  <si>
    <t>&gt;&gt;  skryté stĺpce  &lt;&lt;</t>
  </si>
  <si>
    <t>2.0</t>
  </si>
  <si>
    <t>Export Komplet</t>
  </si>
  <si>
    <t>Rekonštrukcia komunikácií Partizánska, Ľ.Zúbka, Jilemnického, Nám.SNP a Veľkomoravská</t>
  </si>
  <si>
    <t>Malacky</t>
  </si>
  <si>
    <t>03 - Rekonštrukcia komunikácie Veľkomoravská</t>
  </si>
  <si>
    <t>04 - Dažďová kanalizácia</t>
  </si>
  <si>
    <t>02 - Rekonštrukcia komunikácií Ľ.Zúbka, Jilemnického a SNP</t>
  </si>
  <si>
    <t>01 - Rekonštrukcia komunikácie Partizánska</t>
  </si>
  <si>
    <t>Ing. Andrej Vachaja</t>
  </si>
  <si>
    <t>Ing. Marek Cauner</t>
  </si>
  <si>
    <t>Názov stavby</t>
  </si>
  <si>
    <t>Rekonštrukcia komunikácií Partizánska, Ľ.Zúbka, Jilemnického, Nám. SNP a Veľkomoravská</t>
  </si>
  <si>
    <t>JKSO</t>
  </si>
  <si>
    <t>Názov objektu</t>
  </si>
  <si>
    <t>EČO</t>
  </si>
  <si>
    <t xml:space="preserve">   </t>
  </si>
  <si>
    <t>Miesto</t>
  </si>
  <si>
    <t>IČO</t>
  </si>
  <si>
    <t>IČ DPH</t>
  </si>
  <si>
    <t xml:space="preserve">Mesto Malacky, Bernolákova 5188/1A, 901 01 Malacky   </t>
  </si>
  <si>
    <t>00304913</t>
  </si>
  <si>
    <t xml:space="preserve">Ing. Andrej Vachaja   </t>
  </si>
  <si>
    <t xml:space="preserve">podľa výberového konania   </t>
  </si>
  <si>
    <t>Spracoval</t>
  </si>
  <si>
    <t>Rozpočet číslo</t>
  </si>
  <si>
    <t>Dňa</t>
  </si>
  <si>
    <t>CPV</t>
  </si>
  <si>
    <t>CPA</t>
  </si>
  <si>
    <t xml:space="preserve"> 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</si>
  <si>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</si>
  <si>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</si>
  <si>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</si>
  <si>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</si>
  <si>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</si>
  <si>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</si>
  <si>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 Rozpočtové náklady v</t>
  </si>
  <si>
    <t>A</t>
  </si>
  <si>
    <t>Základné rozp. náklady</t>
  </si>
  <si>
    <t>B</t>
  </si>
  <si>
    <t>Doplnkové náklady</t>
  </si>
  <si>
    <t>C</t>
  </si>
  <si>
    <t>Vedľajšie rozpočtové náklady</t>
  </si>
  <si>
    <t>HSV</t>
  </si>
  <si>
    <t>Dodávky</t>
  </si>
  <si>
    <t>8</t>
  </si>
  <si>
    <t>Práca nadčas</t>
  </si>
  <si>
    <t>13</t>
  </si>
  <si>
    <t xml:space="preserve">GZS   </t>
  </si>
  <si>
    <t>2</t>
  </si>
  <si>
    <t>Montáž</t>
  </si>
  <si>
    <t>9</t>
  </si>
  <si>
    <t>Bez pevnej podl.</t>
  </si>
  <si>
    <t>14</t>
  </si>
  <si>
    <t xml:space="preserve">Projektové práce   </t>
  </si>
  <si>
    <t>3</t>
  </si>
  <si>
    <t>PSV</t>
  </si>
  <si>
    <t>10</t>
  </si>
  <si>
    <t>Kultúrna pamiatka</t>
  </si>
  <si>
    <t>15</t>
  </si>
  <si>
    <t xml:space="preserve">Sťažené podmienky   </t>
  </si>
  <si>
    <t>4</t>
  </si>
  <si>
    <t>11</t>
  </si>
  <si>
    <t>16</t>
  </si>
  <si>
    <t xml:space="preserve">Vplyv prostredia   </t>
  </si>
  <si>
    <t>5</t>
  </si>
  <si>
    <t>"M"</t>
  </si>
  <si>
    <t>17</t>
  </si>
  <si>
    <t xml:space="preserve">Iné VRN   </t>
  </si>
  <si>
    <t>6</t>
  </si>
  <si>
    <t>18</t>
  </si>
  <si>
    <t>VRN z rozpočtu</t>
  </si>
  <si>
    <t>7</t>
  </si>
  <si>
    <t>ZRN (r. 1-6)</t>
  </si>
  <si>
    <t>12</t>
  </si>
  <si>
    <t>DN (r. 8-11)</t>
  </si>
  <si>
    <t>19</t>
  </si>
  <si>
    <t>VRN (r. 13-18)</t>
  </si>
  <si>
    <t>HZS</t>
  </si>
  <si>
    <t>21</t>
  </si>
  <si>
    <t>Kompl. činnosť</t>
  </si>
  <si>
    <t>22</t>
  </si>
  <si>
    <t>Ostatné náklady</t>
  </si>
  <si>
    <t>Celkové náklady</t>
  </si>
  <si>
    <t>23</t>
  </si>
  <si>
    <t>Súčet 7, 12, 19-22</t>
  </si>
  <si>
    <t>Dátum a podpis</t>
  </si>
  <si>
    <t>24</t>
  </si>
  <si>
    <t>% z</t>
  </si>
  <si>
    <t>25</t>
  </si>
  <si>
    <t>Cena s DPH (r. 23-24)</t>
  </si>
  <si>
    <t>E</t>
  </si>
  <si>
    <t>Prípočty a odpočty</t>
  </si>
  <si>
    <t>26</t>
  </si>
  <si>
    <t>Dodávky zadávateľa</t>
  </si>
  <si>
    <t>27</t>
  </si>
  <si>
    <t>Kĺzavá doložka</t>
  </si>
  <si>
    <t>28</t>
  </si>
  <si>
    <t>Zvýhodnenie + -</t>
  </si>
  <si>
    <t>Poznámky</t>
  </si>
  <si>
    <t>Dodávateľ si zahrnie do jednotkových cien všetky náklady potrebné na zhotovenie diela podla ZoD, vrátane Vedľajších rozpočtových nákladov: napr. zariadenie staveniska, čistenie, opatrenia pre výstavbu v zimnom období, poistenie, geodetické merania a dokumentáciu, skúšky, vzorky, dielenskú dokumentáciu, vyčistenie všetkých dotknutých plôch od stavebného odpadu a ostatné náklady stavby.</t>
  </si>
  <si>
    <t xml:space="preserve">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 alebo referenčným výrobkom. </t>
  </si>
  <si>
    <t xml:space="preserve"> 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</t>
  </si>
  <si>
    <t>K správnemu naceneniu výkazu výmer je potrebné naštudovanie PD. Naceniť je potrebné jestvujúci výkaz výmer podľa pokynov tendrového zadávateľa, resp. návrhu zmluvy o dielo.</t>
  </si>
  <si>
    <t>REKAPITULÁCIA ROZPOČTU</t>
  </si>
  <si>
    <t>Stavba:   Rekonštrukcia komunikácií Partizánska, Ľ.Zúbka, Jilemnického, Nám. SNP a Veľkomoravská</t>
  </si>
  <si>
    <t>Objekt:   02 - Rekonštrukcia komunikácií Ľ.Zúbka, Jilemnického a SNP</t>
  </si>
  <si>
    <t>Objednávateľ:   Mesto Malacky, Bernolákova 5188/1A, 901 01 Malacky</t>
  </si>
  <si>
    <t>Zhotoviteľ:  podľa výberového konania</t>
  </si>
  <si>
    <t>Miesto:  Malacky</t>
  </si>
  <si>
    <t>Cena celkom</t>
  </si>
  <si>
    <t>Hmotnosť celkom</t>
  </si>
  <si>
    <t>Suť celkom</t>
  </si>
  <si>
    <t xml:space="preserve">Práce a dodávky HSV   </t>
  </si>
  <si>
    <t xml:space="preserve">Zemné práce   </t>
  </si>
  <si>
    <t xml:space="preserve">Komunikácie   </t>
  </si>
  <si>
    <t xml:space="preserve">Rúrové vedenie   </t>
  </si>
  <si>
    <t xml:space="preserve">Ostatné konštrukcie a práce-búranie   </t>
  </si>
  <si>
    <t>99</t>
  </si>
  <si>
    <t xml:space="preserve">Presun hmôt HSV   </t>
  </si>
  <si>
    <t xml:space="preserve">Celkom   </t>
  </si>
  <si>
    <t>Stavba:   Rekonštrukcia komunikácií Partizánska, Ľ.Zúbka, Jilemnického, Nám.SNP a Veľkomoravská</t>
  </si>
  <si>
    <t>Objekt:    02 - Rekonštrukcia komunikácií Ľ.Zúbka, Jilemnického a SNP</t>
  </si>
  <si>
    <t>Zhotoviteľ:   podľa výberového konania</t>
  </si>
  <si>
    <t>Č.</t>
  </si>
  <si>
    <t>Kód položky</t>
  </si>
  <si>
    <t>MJ</t>
  </si>
  <si>
    <t>Množstvo celkom</t>
  </si>
  <si>
    <t>Cena jednotková</t>
  </si>
  <si>
    <t>113106611.S</t>
  </si>
  <si>
    <t xml:space="preserve">Rozoberanie zámkovej dlažby všetkých druhov v ploche do 20 m2 -0,260 t   </t>
  </si>
  <si>
    <t>m2</t>
  </si>
  <si>
    <t>113206111.S</t>
  </si>
  <si>
    <t xml:space="preserve">Vytrhanie obrúb betónových, s vybúraním lôžka, s premiestnením hmôt na skládku na vzdialenosť do 3 m alebo s naložením na dopravný prostriedok z krajníkov, obrubníkov stojatých -,145 t   </t>
  </si>
  <si>
    <t>m</t>
  </si>
  <si>
    <t>113307222.S</t>
  </si>
  <si>
    <t xml:space="preserve">Odstránenie podkladov s premiestnením hmôt na skládku na vzdialenosť do 20 m alebo s naložením na dopravný prostriedok, v ploche jednotlivo nad 200 m2 z kameniva hrubého drveného, hr. vrstvy nad 100 do 200 mm -0,235 t   </t>
  </si>
  <si>
    <t>113307223.S</t>
  </si>
  <si>
    <t xml:space="preserve">Odstránenie podkladov s premiestnením hmôt na skládku na vzdialenosť do 20 m alebo s naložením na dopravný prostriedok, v ploche jednotlivo nad 200 m2 z kameniva hrubého drveného, hr. vrstvy nad 200 do 300 mm -0,400 t   </t>
  </si>
  <si>
    <t>113307231.S</t>
  </si>
  <si>
    <t xml:space="preserve">Odstránenie krytov s premiestnením hmôt na skládku na vzdialenosť do 20 m alebo s naložením na dopravný prostriedok, v ploche jednotlivo nad 200 m2 z betónu prostého, hr. vrstvy do 150 mm -0,225 t   </t>
  </si>
  <si>
    <t>113107241.S</t>
  </si>
  <si>
    <t xml:space="preserve">Odstránenie krytov s premiestnením hmôt na skládku na vzdialenosť do 20 m alebo s naložením na dopravný prostriedok, v ploche jednotlivo nad 200 m2 asfaltových, hr. vrstvy do 50 mm -0,125 t   </t>
  </si>
  <si>
    <t>113107242.S</t>
  </si>
  <si>
    <t xml:space="preserve">Odstránenie krytov s premiestnením hmôt na skládku na vzdialenosť do 20 m alebo s naložením na dopravný prostriedok, v ploche jednotlivo nad 200 m2 asfaltových, hr. vrstvy nad 50 do 100 mm -0,250 t   </t>
  </si>
  <si>
    <t>113152120.S</t>
  </si>
  <si>
    <t xml:space="preserve">Odstránenie asfaltového podkladu alebo krytu frézovaním, s naložením na dopravný prostriedok bez prekážok v trase, plochy do 500 m2, pruh šírky do 0,5 m hr. 40 mm -0,102 t   </t>
  </si>
  <si>
    <t>113307121.R</t>
  </si>
  <si>
    <t xml:space="preserve">Odstránenie podkladov s premiestnením hmôt na skládku na vzdialenosť do 3 m alebo s naložením na dopravný prostriedok, v ploche jednotlivo do 200 m2 z kameniva hrubého drveného, hr. vrstvy do 100 mm -0,130 t   </t>
  </si>
  <si>
    <t>132301101.S</t>
  </si>
  <si>
    <t xml:space="preserve">Hĺbenie rýh šírky do 600 mm zapažených i nezapažených s urovnaním dna do predpísaného profilu a spádu, s prehodením výkopu na priľahlom teréne na vzdialenosť do 3 m od pozdĺžnej osi ryhy alebo s naložením výkopu na dopravný prostriedok v hornine 4 do 100 m3   </t>
  </si>
  <si>
    <t>m3</t>
  </si>
  <si>
    <t>132301109.S</t>
  </si>
  <si>
    <t xml:space="preserve">Hĺbenie rýh šírky do 600 mm zapažených i nezapažených s urovnaním dna do predpísaného profilu a spádu, s prehodením výkopu na priľahlom teréne na vzdialenosť do 3 m od pozdĺžnej osi ryhy alebo s naložením výkopu na dopravný prostriedok príplatok k cenám za lepivosť horniny 4   </t>
  </si>
  <si>
    <t>132301201.S</t>
  </si>
  <si>
    <t xml:space="preserve">Hĺbenie rýh šírky nad 600 do 2 000 mm zapažených i nezapažených, s urovnaním dna do predpísaného profilu a spádu, v hornine 4 do 100 m3   </t>
  </si>
  <si>
    <t>132301209.S</t>
  </si>
  <si>
    <t xml:space="preserve">Hĺbenie rýh šírky nad 600 do 2 000 mm zapažených i nezapažených, s urovnaním dna do predpísaného profilu a spádu, príplatok k cenám za lepivosť horniny 4   </t>
  </si>
  <si>
    <t>162501102.S</t>
  </si>
  <si>
    <t xml:space="preserve">Vodorovné premiestnenie výkopku za sucha pre všetky druhy dopravných prostriedkov bez naloženia výkopu, avšak so zložením bez rozhrnutia po spevnenej ceste, z horniny 1 až 4 v množstve do 100 m3 na vzdialenosť nad 2500 do 3000 m   </t>
  </si>
  <si>
    <t>162501105.S</t>
  </si>
  <si>
    <t xml:space="preserve">Vodorovné premiestnenie výkopku za sucha pre všetky druhy dopravných prostriedkov bez naloženia výkopu, avšak so zložením bez rozhrnutia po spevnenej ceste, z horniny 1 až 4 v množstve do 100 m3 na vzdialenosť príplatok k cene za k.ď. i začatých 1000 m   </t>
  </si>
  <si>
    <t>171201201.S</t>
  </si>
  <si>
    <t xml:space="preserve">Uloženie sypaniny na skládky do 100 m3   </t>
  </si>
  <si>
    <t>171209002.S</t>
  </si>
  <si>
    <t xml:space="preserve">Poplatok za skladovanie stavebného odpadu (17) zemina a kamenivo (17 05) ostatné (O) (17 05 04, 06)   </t>
  </si>
  <si>
    <t>t</t>
  </si>
  <si>
    <t>174101001.S</t>
  </si>
  <si>
    <t xml:space="preserve">Zásyp sypaninou z akejkoľvek horniny, s uložením výkopku vo vrstvách so zhutnením jám, šachiet, rýh, zárezov alebo okolo objektov v týchto vykopávkach do 100 m3   </t>
  </si>
  <si>
    <t>Úprava pláne v zárezoch v hornine 1-4 so zhutnením</t>
  </si>
  <si>
    <t>564851111.S</t>
  </si>
  <si>
    <t xml:space="preserve">Podklad zo štrkodrvy s rozprestretím a zhutnením, po zhutnení hr. 150 mm   </t>
  </si>
  <si>
    <t>564851114.S</t>
  </si>
  <si>
    <t xml:space="preserve">Podklad zo štrkodrvy s rozprestretím a zhutnením, po zhutnení hr. 180 mm   </t>
  </si>
  <si>
    <t>564861111.S</t>
  </si>
  <si>
    <t xml:space="preserve">Podklad zo štrkodrvy s rozprestretím a zhutnením, po zhutnení hr. 200 mm   </t>
  </si>
  <si>
    <t>565141211.S</t>
  </si>
  <si>
    <t xml:space="preserve">Podklad z asfaltového betónu AC 22 P s rozprestretím a zhutnením v pruhu šírky do 3 m, po zhutnení hr. 60 mm   </t>
  </si>
  <si>
    <t>567122111.S</t>
  </si>
  <si>
    <t xml:space="preserve">Podklad z kameniva stmeleného cementom bez dilatačných škár, s rozprestretím a zhutnením CBGM C 8/10 (C 6/8), po zhutnení hr. 120 mm   </t>
  </si>
  <si>
    <t>567132111.S</t>
  </si>
  <si>
    <t xml:space="preserve">Podklad z kameniva stmeleného cementom bez dilatačných škár, s rozprestretím a zhutnením CBGM C 8/10 (C 6/8), po zhutnení hr. 160 mm   </t>
  </si>
  <si>
    <t>567132113.S</t>
  </si>
  <si>
    <t xml:space="preserve">Podklad z kameniva stmeleného cementom bez dilatačných škár, s rozprestretím a zhutnením CBGM C 8/10 (C 6/8), po zhutnení hr. 180 mm   </t>
  </si>
  <si>
    <t>573231111.S</t>
  </si>
  <si>
    <t xml:space="preserve">Postrek asfaltový spojovací bez posypu kamenivom z cestnej emulzie v množstve 0,80 kg/m2   </t>
  </si>
  <si>
    <t>576131311.S</t>
  </si>
  <si>
    <t xml:space="preserve">Koberec asfaltový modifikovaný I.tr. mastixový SMA 11 O strednozrnný s rozprestretím a zhutnením v pruhu šírky do 3 m, po zhutnení hr. 40 mm   </t>
  </si>
  <si>
    <t>577154311.S</t>
  </si>
  <si>
    <t xml:space="preserve">Asfaltový betón vrstva obrusná alebo ložná AC 16 s rozprestretím a zhutnením z nemodifikovaného asfaltu tr. I, v pruhu šírky do 3 m, po zhutnení hr. 60 mm   </t>
  </si>
  <si>
    <t>596911141.R</t>
  </si>
  <si>
    <t xml:space="preserve">Kladenie betónovej zámkovej dlažby komunikácií pre peších, so zhotovením lôžka z kameniva hr. 40 mm, s vyplnením škár kamenivom drobným s dvojitým zhutnením všetkých tvarov dlažba hr. 60 mm, plochy do 50 m2   </t>
  </si>
  <si>
    <t>592460007300.S</t>
  </si>
  <si>
    <t xml:space="preserve">Dlažba betónová pre nevidiacich, rozmer 200x200x60 mm, farebná   </t>
  </si>
  <si>
    <t>596911144.R</t>
  </si>
  <si>
    <t xml:space="preserve">Kladenie betónovej zámkovej dlažby komunikácií pre peších, so zhotovením lôžka z kameniva hr. 40 mm, s vyplnením škár kamenivom drobným s dvojitým zhutnením všetkých tvarov dlažba hr. 60 mm, plochy nad 300 m2   </t>
  </si>
  <si>
    <t>592460010100.R</t>
  </si>
  <si>
    <t xml:space="preserve">Dlažba betónová bezškárová, rozmer 200x165x60 mm, sivá   </t>
  </si>
  <si>
    <t>596911164.R</t>
  </si>
  <si>
    <t xml:space="preserve">Kladenie betónovej zámkovej dlažby komunikácií pre peších, so zhotovením lôžka z kameniva hr. 40 mm, s vyplnením škár kamenivom drobným s dvojitým zhutnením všetkých tvarov dlažba hr. 80 mm, plochy nad 300 m2   </t>
  </si>
  <si>
    <t>592460011700</t>
  </si>
  <si>
    <t xml:space="preserve">Dlažba betónová, rozmer 200x200x80 mm, sivá   </t>
  </si>
  <si>
    <t>899331111.S</t>
  </si>
  <si>
    <t xml:space="preserve">Výšková úprava uličného vstupu alebo vpuste do 200 mm zvýšením poklopu   </t>
  </si>
  <si>
    <t>ks</t>
  </si>
  <si>
    <t>915712322.S</t>
  </si>
  <si>
    <t xml:space="preserve">Vodorovné značenie krytov striekaným plastom deliacich čiar prerušovaných, šírky 125 mm, biela retroreflexná   </t>
  </si>
  <si>
    <t>915721312.S</t>
  </si>
  <si>
    <t xml:space="preserve">Vodorovné značenie krytov dvojzložkovým studeným plastom prechodov pre chodcov, šípky, symboly a pod., biela retroreflexná   </t>
  </si>
  <si>
    <t>915791111.S</t>
  </si>
  <si>
    <t xml:space="preserve">Predznačenie pre vodorovné značenie striekané farbou alebo vykonávané z náterových hmôt deliace čiary, vodiace prúžky   </t>
  </si>
  <si>
    <t>915791112.S</t>
  </si>
  <si>
    <t xml:space="preserve">Predznačenie pre vodorovné značenie striekané farbou alebo vykonávané z náterových hmôt stopčiary, zebry, tiene, šípky, nápisy, prechody   </t>
  </si>
  <si>
    <t>916362112.S</t>
  </si>
  <si>
    <t xml:space="preserve">Osadenie cestného obrubníka betónového stojatého so zaliatím a zatrením škár cementovou maltou, so zhotovením lôžka s bočnou oporou z betónu prostého tr. C 16/20   </t>
  </si>
  <si>
    <t>592170001000.S</t>
  </si>
  <si>
    <t xml:space="preserve">Obrubník cestný, lxšxv 1000x150x260 mm   </t>
  </si>
  <si>
    <t>916561112.S</t>
  </si>
  <si>
    <t xml:space="preserve">Osadenie záhonového alebo parkového obrubníka betónového so zaliatím a zatrením škár cementovou maltou, so zhotovením lôžka s bočnou oporou z betónu prostého tr. C 16/20   </t>
  </si>
  <si>
    <t>592170001800.S</t>
  </si>
  <si>
    <t xml:space="preserve">Obrubník parkový, lxšxv 1000x50x200 mm, sivý   </t>
  </si>
  <si>
    <t>918101112.S</t>
  </si>
  <si>
    <t xml:space="preserve">Lôžko pod obrubníky, krajníky alebo obruby z dlažobných kociek z betónu prostého tr. C 16/20   </t>
  </si>
  <si>
    <t>919735111.S</t>
  </si>
  <si>
    <t xml:space="preserve">Rezanie existujúceho asfaltového krytu alebo podkladu hĺbky do 50 mm   </t>
  </si>
  <si>
    <t>979084216.S</t>
  </si>
  <si>
    <t xml:space="preserve">Vodorovná doprava vybúraných hmôt po suchu bez naloženia, ale so zložením na vzdialenosť do 5 km   </t>
  </si>
  <si>
    <t>979084219.S</t>
  </si>
  <si>
    <t xml:space="preserve">Vodorovná doprava vybúraných hmôt po suchu príplatok k cene za každých ďalších aj začatých 5 km nad 5 km   </t>
  </si>
  <si>
    <t>979087113.S</t>
  </si>
  <si>
    <t xml:space="preserve">Vodorovná doprava po suchu alebo naloženie nakladanie na dopravný prostriedok pre vodorovnú dopravu vybúraných hmôt   </t>
  </si>
  <si>
    <t>979089012.S</t>
  </si>
  <si>
    <t xml:space="preserve">Poplatok za skladovanie stavebného odpadu (17) betón, tehly, dlaždice, obkladačky a keramika (17 01) ostatné (O) (17 01, 02, 03, 07)   </t>
  </si>
  <si>
    <t>979089212.S</t>
  </si>
  <si>
    <t xml:space="preserve">Poplatok za skladovanie stavebného odpadu (17) bitúmenové zmesi, uholný decht a dechtové výrobky (17 03) ostatné (O) (17 03 02)   </t>
  </si>
  <si>
    <t>998225111.S</t>
  </si>
  <si>
    <t xml:space="preserve">Presun hmôt pre pozemnú komunikáciu a letisko s krytom asfaltovým (822 2.7, 822 3.7, 822 5.7) akejkoľvek dĺžky objektu   </t>
  </si>
  <si>
    <t>Objekt:   01 - Rekonštrukcia komunikácie Partizánska</t>
  </si>
  <si>
    <t xml:space="preserve">Presun hmôt pre pozemnú komunikáciu a letisko s krytom asfaltovým akejkoľvek dĺžky objektu   </t>
  </si>
  <si>
    <t xml:space="preserve">Poplatok za skladovanie - bitúmenové zmesi, uholný decht, dechtové výrobky (17 03 ), ostatné   </t>
  </si>
  <si>
    <t xml:space="preserve">Poplatok za skladovanie - betón, tehly, dlaždice (17 01) ostatné   </t>
  </si>
  <si>
    <t xml:space="preserve">Nakladanie na dopravný prostriedok pre vodorovnú dopravu vybúraných hmôt   </t>
  </si>
  <si>
    <t xml:space="preserve">Príplatok k cene za každých ďalších aj začatých 5 km nad 5 km   </t>
  </si>
  <si>
    <t xml:space="preserve">Osadenie cestného obrubníka betónového stojatého do lôžka z betónu prostého tr. C 16/20 s bočnou oporou   </t>
  </si>
  <si>
    <t xml:space="preserve">Obrubník cestný nábehový, lxšxv 1000x200x150(100) mm   </t>
  </si>
  <si>
    <t>592170002400.S</t>
  </si>
  <si>
    <t xml:space="preserve">Osadenie cestného obrubníka betónového ležatého do lôžka z betónu prostého tr. C 16/20 s bočnou oporou   </t>
  </si>
  <si>
    <t>916361112.S</t>
  </si>
  <si>
    <t xml:space="preserve">Predznačenie pre značenie striekané farbou z náterových hmôt deliace čiary, vodiace prúžky   </t>
  </si>
  <si>
    <t xml:space="preserve">Vodorovné dopravné značenie striekaným plastom deliacich čiar prerušovaných šírky 125 mm biela retroreflexná   </t>
  </si>
  <si>
    <t xml:space="preserve">Dlažba betónová pre nevidiacich, rozmer 200x200x60 mm, červená   </t>
  </si>
  <si>
    <t xml:space="preserve">Kladenie betónovej zámkovej dlažby komunikácií pre peších hr. 60 mm pre peších do 50 m2 so zriadením lôžka z kameniva hr. 40 mm   </t>
  </si>
  <si>
    <t>596911141.S</t>
  </si>
  <si>
    <t xml:space="preserve">Dlažba betónová bezškárová, rozmer 200x200x60 mm, sivá   </t>
  </si>
  <si>
    <t xml:space="preserve">Kladenie betónovej zámkovej dlažby komunikácií pre peších hr. 60 mm pre peších nad 100 do 300 m2 so zriadením lôžka z kameniva hr. 40 mm   </t>
  </si>
  <si>
    <t>596911143.R</t>
  </si>
  <si>
    <t xml:space="preserve">Dlažba betónová škárová, rozmer 200x165x60 mm - použitá je rozoberaná dlažba , 10% stratné   </t>
  </si>
  <si>
    <t>592460007700.R</t>
  </si>
  <si>
    <t xml:space="preserve">Asfaltový betón vrstva obrusná alebo ložná AC 16 v pruhu š. do 3 m z nemodifik. asfaltu tr. I, po zhutnení hr. 60 mm   </t>
  </si>
  <si>
    <t xml:space="preserve">Koberec asfaltový modifikovaný I.tr. mastixový SMA 11 O  strednozrnný, po zhutnení hr. 40 mm š. do 3 m   </t>
  </si>
  <si>
    <t xml:space="preserve">Podklad z kameniva stmeleného cementom s rozprestretím a zhutnením, CBGM C 8/10 (C 6/8), po zhutnení hr. 160 mm   </t>
  </si>
  <si>
    <t xml:space="preserve">Podklad z kameniva stmeleného cementom, s rozprestretím a zhutnením CBGM C 8/10 (C 6/8), po zhutnení hr. 120 mm   </t>
  </si>
  <si>
    <t xml:space="preserve">Podklad z asfaltového betónu AC 22 P s rozprestretím a zhutnením v pruhu š. do 3 m, po zhutnení hr. 60 mm   </t>
  </si>
  <si>
    <t xml:space="preserve">Podklad zo štrkodrviny s rozprestretím a zhutnením, po zhutnení hr. 180 mm   </t>
  </si>
  <si>
    <t xml:space="preserve">Podklad zo štrkodrviny s rozprestretím a zhutnením, po zhutnení hr. 150 mm   </t>
  </si>
  <si>
    <t xml:space="preserve">Odstránenie podkladu v ploche do 200 m2 z kameniva hrubého drveného, hr. do 50 mm,  -0,06500t   </t>
  </si>
  <si>
    <t xml:space="preserve">Frézovanie asf. podkladu alebo krytu bez prek., plochy do 500 m2, pruh š. do 0,5 m, hr. 40 mm  0,100 t   </t>
  </si>
  <si>
    <t xml:space="preserve">Odstránenie krytu asfaltového v ploche nad 200 m2, hr. nad 50 do 100 mm,  -0,25000t   </t>
  </si>
  <si>
    <t xml:space="preserve">Odstránenie krytu v ploche nad 200 m2 asfaltového, hr. vrstvy do 50 mm,  -0,12500t   </t>
  </si>
  <si>
    <t xml:space="preserve">Odstránenie podkladu v ploche nad 200 m2 z betónu prostého, hr. vrstvy do 150 mm,  -0,22500t   </t>
  </si>
  <si>
    <t xml:space="preserve">Odstránenie podkladu v ploche nad 200 m2 z kameniva hrubého drveného, hr.200 do 300 m,  -0,40000t   </t>
  </si>
  <si>
    <t xml:space="preserve">Odstránenie podkladu v ploche nad 200 m2 z kameniva hrubého drveného, hr.100 do 200 mm,  -0,23500t   </t>
  </si>
  <si>
    <t xml:space="preserve">Vytrhanie obrúb betónových, s vybúraním lôžka, z krajníkov alebo obrubníkov stojatých,  -0,14500t   </t>
  </si>
  <si>
    <t xml:space="preserve">Vytrhanie obrúb kamenných, s vybúraním lôžka, z krajníkov alebo obrubníkov stojatých,  -0,14500t   </t>
  </si>
  <si>
    <t>113202111.S</t>
  </si>
  <si>
    <t xml:space="preserve">Rozoberanie zámkovej dlažby všetkých druhov v ploche nad 20 m2,  -0,26000t  (pre spätné použitie)   </t>
  </si>
  <si>
    <t>113106612.R</t>
  </si>
  <si>
    <t xml:space="preserve">Rozoberanie zámkovej dlažby všetkých druhov v ploche do 20 m2,  -0,2600 t   </t>
  </si>
  <si>
    <t>Objekt:    01 - Rekonštrukcia komunikácie Partizánska</t>
  </si>
  <si>
    <t>Objekt:   03 - Rekonštrukcia komunikácie Veľkomoravská</t>
  </si>
  <si>
    <t>Stavba:   Rekonštrukcia komunikácií Partizánska, ĽZúbka, Jilemnického, Nám.SNP a Veľkomoravská</t>
  </si>
  <si>
    <t xml:space="preserve">Osadenie záhonového alebo parkového obrubníka betón., do lôžka z bet. pros. tr. C 16/20 s bočnou oporou   </t>
  </si>
  <si>
    <t xml:space="preserve">Dlažba betónová bezškárová, rozmer 200x200x80 mm, sivá   </t>
  </si>
  <si>
    <t>592460011700.S</t>
  </si>
  <si>
    <t xml:space="preserve">Kladenie betónovej zámkovej dlažby komunikácií pre peších hr. 80 mm pre peších nad 300 m2 so zriadením lôžka z kameniva hr. 40 mm   </t>
  </si>
  <si>
    <t xml:space="preserve">Kladenie betónovej zámkovej dlažby komunikácií pre peších hr. 60 mm pre peších nad 300 m2 so zriadením lôžka z kameniva hr. 40 mm   </t>
  </si>
  <si>
    <t xml:space="preserve">Podklad z kameniva stmeleného cementom s rozprestretím a zhutnením, CBGM C 8/10 (C 6/8), po zhutnení hr. 180 mm   </t>
  </si>
  <si>
    <t xml:space="preserve">Podklad zo štrkodrviny s rozprestretím a zhutnením, po zhutnení hr. 200 mm   </t>
  </si>
  <si>
    <t xml:space="preserve">Úprava pláne v zárezoch v hornine 1-4 so zhutnením   </t>
  </si>
  <si>
    <t>181101102.S</t>
  </si>
  <si>
    <t xml:space="preserve">Zásyp sypaninou so zhutnením jám, šachiet, rýh, zárezov alebo okolo objektov do 100 m3   </t>
  </si>
  <si>
    <t xml:space="preserve">Poplatok za skladovanie - zemina a kamenivo (17 05) ostatné   </t>
  </si>
  <si>
    <t xml:space="preserve">Vodorovné premiestnenie výkopku po spevnenej ceste z horniny tr.1-4, do 100 m3, príplatok k cene za každých ďalšich a začatých 1000 m   </t>
  </si>
  <si>
    <t xml:space="preserve">Vodorovné premiestnenie výkopku po spevnenej ceste z horniny tr.1-4, do 100 m3 na vzdialenosť do 3000 m   </t>
  </si>
  <si>
    <t xml:space="preserve">Príplatok za lepivosť pri hĺbení rýh š. nad 600 do 2 000 mm zapažených i nezapažených, s urovnaním dna v hornine 4   </t>
  </si>
  <si>
    <t xml:space="preserve">Výkop ryhy šírky 600-2000mm hor 4 do 100 m3   </t>
  </si>
  <si>
    <t xml:space="preserve">Príplatok za lepivosť pri hĺbení rýh šírky do 600 mm zapažených i nezapažených s urovnaním dna v hornine 4   </t>
  </si>
  <si>
    <t xml:space="preserve">Výkop ryhy do šírky 600 mm v horn.4 do 100 m3   </t>
  </si>
  <si>
    <t xml:space="preserve">Odstránenie krytu v ploche do 200 m2 z betónu prostého, hr. vrstvy 150 do 300 mm,  -0,50000t   </t>
  </si>
  <si>
    <t>113107132.S</t>
  </si>
  <si>
    <t xml:space="preserve">Objekt:   </t>
  </si>
  <si>
    <t>{6693dc35-78ed-4a0a-95f7-9f9349ed1806}</t>
  </si>
  <si>
    <t>Objekt:</t>
  </si>
  <si>
    <t xml:space="preserve"> </t>
  </si>
  <si>
    <t xml:space="preserve"> Mesto Malacky, Bernolákova 5188/1A, 901 01 Malacky</t>
  </si>
  <si>
    <t>Kód dielu - Popis</t>
  </si>
  <si>
    <t>Cena celkom [EUR]</t>
  </si>
  <si>
    <t>Náklady z rozpočtu</t>
  </si>
  <si>
    <t>-1</t>
  </si>
  <si>
    <t>HSV - Práce a dodávky HSV</t>
  </si>
  <si>
    <t xml:space="preserve">    1 -  Zemné práce</t>
  </si>
  <si>
    <t xml:space="preserve">    4 -  Vodorovné konštrukcie</t>
  </si>
  <si>
    <t xml:space="preserve">    8 -  Rúrové vedenie</t>
  </si>
  <si>
    <t xml:space="preserve">    9 - Ostatné konštrukcie a práce-búranie</t>
  </si>
  <si>
    <t xml:space="preserve">    99 -  Presun hmôt HSV</t>
  </si>
  <si>
    <t>PČ</t>
  </si>
  <si>
    <t>Množstvo</t>
  </si>
  <si>
    <t>J.cena [EUR]</t>
  </si>
  <si>
    <t>Cenová sústava</t>
  </si>
  <si>
    <t>Práce a dodávky HSV</t>
  </si>
  <si>
    <t>ROZPOCET</t>
  </si>
  <si>
    <t xml:space="preserve"> Zemné práce</t>
  </si>
  <si>
    <t>K</t>
  </si>
  <si>
    <t>132201201.S</t>
  </si>
  <si>
    <t>Výkop ryhy do šírky 600 mm v horn.4 do 100 m3</t>
  </si>
  <si>
    <t>-1262859708</t>
  </si>
  <si>
    <t>132201209.S</t>
  </si>
  <si>
    <t>Hĺbenie rýh š. nad 600 do 2 000 mm zapažených i nezapažených, s urovnaním dna. Príplatok k cenám za lepivosť horniny 3</t>
  </si>
  <si>
    <t>69835850</t>
  </si>
  <si>
    <t>133301201.S</t>
  </si>
  <si>
    <t>Výkop šachty zapaženej hornina 4 do 100 m3</t>
  </si>
  <si>
    <t>133301209.S</t>
  </si>
  <si>
    <t>Príplatok k cenám za lepivosť horniny tr.4</t>
  </si>
  <si>
    <t>151101102.S</t>
  </si>
  <si>
    <t>Paženie a rozopretie stien rýh pre podzemné vedenie, príložné do 4 m</t>
  </si>
  <si>
    <t>641178616</t>
  </si>
  <si>
    <t>151101112.S</t>
  </si>
  <si>
    <t>Odstránenie paženia rýh pre podzemné vedenie, príložné hĺbky do 4 m</t>
  </si>
  <si>
    <t>-1755154575</t>
  </si>
  <si>
    <t>162501122.S</t>
  </si>
  <si>
    <t>Vodorovné premiestnenie výkopku po spevnenej ceste z horniny tr.1-4, nad 100 do 1000 m3 na vzdialenosť do 3000 m</t>
  </si>
  <si>
    <t>-46429649</t>
  </si>
  <si>
    <t>162501123.S</t>
  </si>
  <si>
    <t>-750478781</t>
  </si>
  <si>
    <t>Uloženie sypaniny na skládky nad 100 do 1000 m3</t>
  </si>
  <si>
    <t>1269494671</t>
  </si>
  <si>
    <t>Poplatok za skladovanie - zemina a kamenivo (17 05) ostatné</t>
  </si>
  <si>
    <t>1224706448</t>
  </si>
  <si>
    <t>174101002.S</t>
  </si>
  <si>
    <t>Zásyp sypaninou so zhutnením jám, šachiet, rýh, zárezov alebo okolo objektov nad 100 do 1000 m3</t>
  </si>
  <si>
    <t>1875125517</t>
  </si>
  <si>
    <t>175101101.S</t>
  </si>
  <si>
    <t>Obsyp potrubia sypaninou z vhodných hornín 1 až 4 bez prehodenia sypaniny</t>
  </si>
  <si>
    <t>-700507935</t>
  </si>
  <si>
    <t>M</t>
  </si>
  <si>
    <t>5833716700</t>
  </si>
  <si>
    <t>Štrkopiesok 0-22 n</t>
  </si>
  <si>
    <t>776127628</t>
  </si>
  <si>
    <t xml:space="preserve"> Vodorovné konštrukcie</t>
  </si>
  <si>
    <t>451573111.S</t>
  </si>
  <si>
    <t>Lôžko pod potrubie, stoky a drobné objekty, v otvorenom výkope z piesku a štrkopiesku do 63 mm</t>
  </si>
  <si>
    <t>1806717609</t>
  </si>
  <si>
    <t xml:space="preserve"> Rúrové vedenie</t>
  </si>
  <si>
    <t>K001</t>
  </si>
  <si>
    <t>D+M dažďovej vpuste - mreža KM05T, D 400 kN, 500 x 500, kôš UA4V, prsteň BUP10A, skruž horná BU45B, skruž stredová BU46B, skruž s otvorom a zápachovým uzáverom BU3Z15P, dno BU42A, tesniaca montážna pena</t>
  </si>
  <si>
    <t>kus</t>
  </si>
  <si>
    <t>871324004.S</t>
  </si>
  <si>
    <t>Montáž kanalizačného PP potrubia hladkého plnostenného SN 10 DN 160 vratane tvaroviek</t>
  </si>
  <si>
    <t>286120008100</t>
  </si>
  <si>
    <t>Rúra PVC hladký kanalizačný systém DN 160x5,5, dĺ. 1 m QUANTUM SN 12</t>
  </si>
  <si>
    <t>1573115936</t>
  </si>
  <si>
    <t>877324126.S</t>
  </si>
  <si>
    <t>Montáž kanalizačného PP prechodu DN 150</t>
  </si>
  <si>
    <t>-242179029</t>
  </si>
  <si>
    <t>KGAMS150</t>
  </si>
  <si>
    <t>PVC šachtový prechod pieskovaný 150, hladký kanalizačný systém</t>
  </si>
  <si>
    <t>-829663037</t>
  </si>
  <si>
    <t>892311000.S</t>
  </si>
  <si>
    <t>Skúška tesnosti kanalizácie D 150</t>
  </si>
  <si>
    <t>-1365939940</t>
  </si>
  <si>
    <t>899721132.S</t>
  </si>
  <si>
    <t>Označenie kanalizačného potrubia hnedou výstražnou fóliou</t>
  </si>
  <si>
    <t>1540365903</t>
  </si>
  <si>
    <t>K002</t>
  </si>
  <si>
    <t>Napojenie kanalizácie na jestvujúcu kanalizáciu</t>
  </si>
  <si>
    <t>sub</t>
  </si>
  <si>
    <t>896306177</t>
  </si>
  <si>
    <t>Ostatné konštrukcie a práce-búranie</t>
  </si>
  <si>
    <t>963015121</t>
  </si>
  <si>
    <t>Demontáž betónovej vpuste vrátane liatinového rámu a poklopu alebo mreže -0,5000t</t>
  </si>
  <si>
    <t>-105524154</t>
  </si>
  <si>
    <t>979082213.S</t>
  </si>
  <si>
    <t>Vodorovná doprava sutiny so zložením a hrubým urovnaním na vzdialenosť do 1 km</t>
  </si>
  <si>
    <t>1367442932</t>
  </si>
  <si>
    <t>979082219.S</t>
  </si>
  <si>
    <t>Príplatok k cene za každý ďalší aj začatý 1 km nad 1 km</t>
  </si>
  <si>
    <t>1959950778</t>
  </si>
  <si>
    <t>979087212.S</t>
  </si>
  <si>
    <t>Nakladanie na dopravné prostriedky pre vodorovnú dopravu sutiny</t>
  </si>
  <si>
    <t>-1109172905</t>
  </si>
  <si>
    <t>979089612.S</t>
  </si>
  <si>
    <t>Poplatok za skladovanie - iné odpady zo stavieb a demolácií (17 09), ostatné</t>
  </si>
  <si>
    <t>-1498274720</t>
  </si>
  <si>
    <t xml:space="preserve"> Presun hmôt HSV</t>
  </si>
  <si>
    <t>998276101.S</t>
  </si>
  <si>
    <t>Presun hmôt pre rúrové vedenie hĺbené z rúr z plast., hmôt alebo sklolamin. v otvorenom výkope</t>
  </si>
  <si>
    <t>-1969045252</t>
  </si>
  <si>
    <t xml:space="preserve">Dátum:   </t>
  </si>
  <si>
    <t xml:space="preserve">Dátum:  </t>
  </si>
  <si>
    <t>VÝKAZ VÝMER</t>
  </si>
  <si>
    <t xml:space="preserve">Spracoval:   </t>
  </si>
  <si>
    <t>Spracoval:</t>
  </si>
  <si>
    <t xml:space="preserve">Spracoval: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</si>
</sst>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000"/>
    <numFmt numFmtId="165" formatCode="#,##0.0000"/>
    <numFmt numFmtId="166" formatCode="#,##0.00000"/>
    <numFmt numFmtId="167" formatCode="dd\.mm\.yyyy"/>
    <numFmt numFmtId="168" formatCode="#,##0.00%"/>
    <numFmt numFmtId="169" formatCode="#,##0;\-#,##0"/>
    <numFmt numFmtId="170" formatCode="#,##0.00;\-#,##0.00"/>
    <numFmt numFmtId="171" formatCode="0.00%;\-0.00%"/>
    <numFmt numFmtId="172" formatCode="#,##0.000;\-#,##0.000"/>
    <numFmt numFmtId="173" formatCode="#,##0.0000;\-#,##0.0000"/>
    <numFmt numFmtId="174" formatCode="#,##0.000"/>
  </numFmts>
  <fonts count="79">
    <font>
      <sz val="8"/>
      <name val="Arial CE"/>
      <family val="2"/>
    </font>
    <font>
      <b/>
      <sz val="12"/>
      <name val="Arial CE"/>
    </font>
    <font>
      <sz val="10"/>
      <color rgb="FFFF0000"/>
      <name val="Arial CE"/>
      <family val="2"/>
      <charset val="238"/>
    </font>
    <font>
      <sz val="10"/>
      <name val="Arial CE"/>
      <family val="2"/>
      <charset val="238"/>
    </font>
    <font>
      <b/>
      <sz val="11"/>
      <color indexed="56"/>
      <name val="Arial CE"/>
    </font>
    <font>
      <sz val="11"/>
      <name val="Arial CE"/>
    </font>
    <font>
      <sz val="11"/>
      <color indexed="55"/>
      <name val="Arial CE"/>
    </font>
    <font>
      <b/>
      <sz val="11"/>
      <name val="Arial CE"/>
    </font>
    <font>
      <u/>
      <sz val="11"/>
      <color theme="10"/>
      <name val="Calibri"/>
      <scheme val="minor"/>
    </font>
    <font>
      <sz val="18"/>
      <color indexed="12"/>
      <name val="Wingdings 2"/>
      <family val="1"/>
      <charset val="2"/>
    </font>
    <font>
      <sz val="12"/>
      <name val="Arial CE"/>
    </font>
    <font>
      <b/>
      <sz val="10"/>
      <color rgb="FFFF0000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55"/>
      <name val="Arial CE"/>
    </font>
    <font>
      <b/>
      <sz val="12"/>
      <color indexed="16"/>
      <name val="Arial CE"/>
    </font>
    <font>
      <sz val="9"/>
      <color indexed="55"/>
      <name val="Arial CE"/>
    </font>
    <font>
      <sz val="9"/>
      <name val="Arial CE"/>
    </font>
    <font>
      <sz val="8"/>
      <color indexed="55"/>
      <name val="Arial CE"/>
    </font>
    <font>
      <sz val="10"/>
      <name val="Arial CE"/>
    </font>
    <font>
      <sz val="10"/>
      <color indexed="55"/>
      <name val="Arial CE"/>
    </font>
    <font>
      <b/>
      <sz val="10"/>
      <name val="Arial CE"/>
    </font>
    <font>
      <b/>
      <sz val="14"/>
      <name val="Arial CE"/>
    </font>
    <font>
      <b/>
      <sz val="10"/>
      <color indexed="63"/>
      <name val="Arial CE"/>
    </font>
    <font>
      <b/>
      <sz val="10"/>
      <color indexed="55"/>
      <name val="Arial CE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sz val="8"/>
      <color indexed="48"/>
      <name val="Arial CE"/>
    </font>
    <font>
      <sz val="8"/>
      <color indexed="9"/>
      <name val="Arial CE"/>
    </font>
    <font>
      <b/>
      <sz val="10"/>
      <color indexed="56"/>
      <name val="Arial CE"/>
      <family val="2"/>
      <charset val="238"/>
    </font>
    <font>
      <sz val="10"/>
      <color indexed="56"/>
      <name val="Arial CE"/>
      <family val="2"/>
      <charset val="238"/>
    </font>
    <font>
      <sz val="8"/>
      <name val="MS Sans Serif"/>
      <charset val="1"/>
    </font>
    <font>
      <b/>
      <sz val="18"/>
      <color indexed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7"/>
      <name val="Arial CE"/>
      <family val="2"/>
      <charset val="238"/>
    </font>
    <font>
      <sz val="8"/>
      <name val="MS Sans Serif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sz val="8"/>
      <name val="Arial"/>
      <charset val="238"/>
    </font>
    <font>
      <sz val="9"/>
      <name val="Arial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b/>
      <sz val="14"/>
      <name val="Arial CE"/>
      <family val="2"/>
      <charset val="238"/>
    </font>
    <font>
      <b/>
      <sz val="8"/>
      <name val="Arial CE"/>
      <charset val="238"/>
    </font>
    <font>
      <sz val="8"/>
      <name val="Arial CYR"/>
      <charset val="238"/>
    </font>
    <font>
      <i/>
      <sz val="8"/>
      <color indexed="12"/>
      <name val="Arial CE"/>
      <family val="2"/>
      <charset val="238"/>
    </font>
    <font>
      <b/>
      <sz val="11"/>
      <name val="Arial CE"/>
      <charset val="238"/>
    </font>
    <font>
      <b/>
      <sz val="10"/>
      <color indexed="18"/>
      <name val="Arial CE"/>
      <charset val="238"/>
    </font>
    <font>
      <b/>
      <sz val="11"/>
      <color indexed="18"/>
      <name val="Arial CE"/>
      <charset val="238"/>
    </font>
    <font>
      <sz val="7"/>
      <name val="Arial CE"/>
      <charset val="238"/>
    </font>
    <font>
      <sz val="8"/>
      <name val="Arial CE"/>
      <charset val="238"/>
    </font>
    <font>
      <sz val="9"/>
      <name val="Arial"/>
      <charset val="238"/>
    </font>
    <font>
      <b/>
      <sz val="9"/>
      <name val="Arial"/>
      <charset val="238"/>
    </font>
    <font>
      <b/>
      <sz val="9"/>
      <name val="Arial CE"/>
      <charset val="238"/>
    </font>
    <font>
      <b/>
      <sz val="14"/>
      <name val="Arial"/>
      <charset val="238"/>
    </font>
    <font>
      <sz val="8"/>
      <name val="Calibri"/>
      <family val="2"/>
      <charset val="238"/>
    </font>
    <font>
      <i/>
      <sz val="8"/>
      <color indexed="12"/>
      <name val="Arial CE"/>
      <charset val="238"/>
    </font>
    <font>
      <b/>
      <sz val="14"/>
      <name val="Arial CE"/>
      <charset val="238"/>
    </font>
    <font>
      <sz val="8"/>
      <color rgb="FF3366FF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8"/>
      <color rgb="FF969696"/>
      <name val="Arial CE"/>
      <family val="2"/>
      <charset val="238"/>
    </font>
    <font>
      <sz val="10"/>
      <color rgb="FFFFFFFF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464646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rgb="FFC0C0C0"/>
      </patternFill>
    </fill>
    <fill>
      <patternFill patternType="solid">
        <fgColor rgb="FFD2D2D2"/>
      </patternFill>
    </fill>
  </fills>
  <borders count="8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30" fillId="0" borderId="0" applyAlignment="0">
      <alignment vertical="top"/>
      <protection locked="0"/>
    </xf>
    <xf numFmtId="0" fontId="30" fillId="0" borderId="0" applyAlignment="0">
      <alignment vertical="top" wrapText="1"/>
      <protection locked="0"/>
    </xf>
  </cellStyleXfs>
  <cellXfs count="522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" fontId="6" fillId="0" borderId="4" xfId="0" applyNumberFormat="1" applyFont="1" applyBorder="1" applyAlignment="1">
      <alignment vertical="center"/>
    </xf>
    <xf numFmtId="4" fontId="6" fillId="0" borderId="5" xfId="0" applyNumberFormat="1" applyFont="1" applyBorder="1" applyAlignment="1">
      <alignment vertical="center"/>
    </xf>
    <xf numFmtId="166" fontId="6" fillId="0" borderId="5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3" fillId="0" borderId="7" xfId="0" applyNumberFormat="1" applyFont="1" applyBorder="1" applyAlignment="1">
      <alignment vertical="center"/>
    </xf>
    <xf numFmtId="4" fontId="13" fillId="0" borderId="0" xfId="0" applyNumberFormat="1" applyFont="1" applyBorder="1" applyAlignment="1">
      <alignment vertical="center"/>
    </xf>
    <xf numFmtId="166" fontId="13" fillId="0" borderId="0" xfId="0" applyNumberFormat="1" applyFont="1" applyBorder="1" applyAlignment="1">
      <alignment vertical="center"/>
    </xf>
    <xf numFmtId="4" fontId="13" fillId="0" borderId="8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0" fillId="2" borderId="16" xfId="0" applyFont="1" applyFill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19" fillId="0" borderId="20" xfId="0" applyFont="1" applyBorder="1" applyAlignment="1">
      <alignment horizontal="left" vertical="center"/>
    </xf>
    <xf numFmtId="0" fontId="0" fillId="0" borderId="1" xfId="0" applyBorder="1"/>
    <xf numFmtId="0" fontId="0" fillId="0" borderId="21" xfId="0" applyFont="1" applyBorder="1" applyAlignment="1">
      <alignment vertical="center"/>
    </xf>
    <xf numFmtId="0" fontId="22" fillId="0" borderId="2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21" xfId="0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0" fillId="0" borderId="20" xfId="0" applyFont="1" applyBorder="1" applyAlignment="1">
      <alignment horizontal="left" vertical="center"/>
    </xf>
    <xf numFmtId="0" fontId="0" fillId="0" borderId="21" xfId="0" applyBorder="1"/>
    <xf numFmtId="0" fontId="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6" fillId="0" borderId="0" xfId="0" applyFont="1" applyAlignment="1">
      <alignment horizontal="left" vertical="center"/>
    </xf>
    <xf numFmtId="0" fontId="0" fillId="0" borderId="18" xfId="0" applyBorder="1"/>
    <xf numFmtId="0" fontId="0" fillId="0" borderId="19" xfId="0" applyBorder="1"/>
    <xf numFmtId="0" fontId="27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0" fontId="30" fillId="0" borderId="19" xfId="2" applyFont="1" applyBorder="1" applyAlignment="1" applyProtection="1">
      <alignment horizontal="left"/>
    </xf>
    <xf numFmtId="0" fontId="30" fillId="0" borderId="18" xfId="2" applyFont="1" applyBorder="1" applyAlignment="1" applyProtection="1">
      <alignment horizontal="left"/>
    </xf>
    <xf numFmtId="0" fontId="30" fillId="0" borderId="22" xfId="2" applyFont="1" applyBorder="1" applyAlignment="1" applyProtection="1">
      <alignment horizontal="left"/>
    </xf>
    <xf numFmtId="0" fontId="30" fillId="0" borderId="23" xfId="2" applyFont="1" applyBorder="1" applyAlignment="1" applyProtection="1">
      <alignment horizontal="left"/>
    </xf>
    <xf numFmtId="0" fontId="30" fillId="0" borderId="0" xfId="2" applyAlignment="1">
      <alignment horizontal="left" vertical="top"/>
      <protection locked="0"/>
    </xf>
    <xf numFmtId="0" fontId="30" fillId="0" borderId="1" xfId="2" applyFont="1" applyBorder="1" applyAlignment="1" applyProtection="1">
      <alignment horizontal="left"/>
    </xf>
    <xf numFmtId="0" fontId="30" fillId="0" borderId="0" xfId="2" applyFont="1" applyAlignment="1" applyProtection="1">
      <alignment horizontal="left"/>
    </xf>
    <xf numFmtId="0" fontId="31" fillId="0" borderId="0" xfId="2" applyFont="1" applyAlignment="1" applyProtection="1">
      <alignment horizontal="left"/>
    </xf>
    <xf numFmtId="0" fontId="30" fillId="0" borderId="24" xfId="2" applyFont="1" applyBorder="1" applyAlignment="1" applyProtection="1">
      <alignment horizontal="left"/>
    </xf>
    <xf numFmtId="0" fontId="30" fillId="0" borderId="3" xfId="2" applyFont="1" applyBorder="1" applyAlignment="1" applyProtection="1">
      <alignment horizontal="left"/>
    </xf>
    <xf numFmtId="0" fontId="30" fillId="0" borderId="2" xfId="2" applyFont="1" applyBorder="1" applyAlignment="1" applyProtection="1">
      <alignment horizontal="left"/>
    </xf>
    <xf numFmtId="0" fontId="30" fillId="0" borderId="25" xfId="2" applyFont="1" applyBorder="1" applyAlignment="1" applyProtection="1">
      <alignment horizontal="left"/>
    </xf>
    <xf numFmtId="0" fontId="32" fillId="0" borderId="19" xfId="2" applyFont="1" applyBorder="1" applyAlignment="1" applyProtection="1">
      <alignment horizontal="left" vertical="center"/>
    </xf>
    <xf numFmtId="0" fontId="32" fillId="0" borderId="18" xfId="2" applyFont="1" applyBorder="1" applyAlignment="1" applyProtection="1">
      <alignment horizontal="left" vertical="center"/>
    </xf>
    <xf numFmtId="0" fontId="32" fillId="0" borderId="0" xfId="2" applyFont="1" applyAlignment="1" applyProtection="1">
      <alignment horizontal="left" vertical="center"/>
    </xf>
    <xf numFmtId="0" fontId="32" fillId="0" borderId="23" xfId="2" applyFont="1" applyBorder="1" applyAlignment="1" applyProtection="1">
      <alignment horizontal="left" vertical="center"/>
    </xf>
    <xf numFmtId="0" fontId="32" fillId="0" borderId="1" xfId="2" applyFont="1" applyBorder="1" applyAlignment="1" applyProtection="1">
      <alignment horizontal="left" vertical="center"/>
    </xf>
    <xf numFmtId="0" fontId="34" fillId="0" borderId="26" xfId="2" applyFont="1" applyBorder="1" applyAlignment="1" applyProtection="1">
      <alignment horizontal="left" vertical="center"/>
    </xf>
    <xf numFmtId="0" fontId="32" fillId="0" borderId="27" xfId="2" applyFont="1" applyBorder="1" applyAlignment="1" applyProtection="1">
      <alignment horizontal="left" vertical="center"/>
    </xf>
    <xf numFmtId="0" fontId="32" fillId="0" borderId="24" xfId="2" applyFont="1" applyBorder="1" applyAlignment="1" applyProtection="1">
      <alignment horizontal="left" vertical="center"/>
    </xf>
    <xf numFmtId="0" fontId="34" fillId="0" borderId="28" xfId="2" applyFont="1" applyBorder="1" applyAlignment="1" applyProtection="1">
      <alignment horizontal="left" vertical="center"/>
    </xf>
    <xf numFmtId="0" fontId="32" fillId="0" borderId="29" xfId="2" applyFont="1" applyBorder="1" applyAlignment="1" applyProtection="1">
      <alignment horizontal="left" vertical="center"/>
    </xf>
    <xf numFmtId="0" fontId="34" fillId="0" borderId="30" xfId="2" applyFont="1" applyBorder="1" applyAlignment="1" applyProtection="1">
      <alignment horizontal="left" vertical="center"/>
    </xf>
    <xf numFmtId="0" fontId="32" fillId="0" borderId="32" xfId="2" applyFont="1" applyBorder="1" applyAlignment="1" applyProtection="1">
      <alignment horizontal="left" vertical="center"/>
    </xf>
    <xf numFmtId="0" fontId="34" fillId="0" borderId="33" xfId="2" applyFont="1" applyBorder="1" applyAlignment="1" applyProtection="1">
      <alignment horizontal="left" vertical="center"/>
    </xf>
    <xf numFmtId="0" fontId="34" fillId="0" borderId="34" xfId="2" applyFont="1" applyBorder="1" applyAlignment="1" applyProtection="1">
      <alignment horizontal="left" vertical="center"/>
    </xf>
    <xf numFmtId="0" fontId="32" fillId="0" borderId="35" xfId="2" applyFont="1" applyBorder="1" applyAlignment="1" applyProtection="1">
      <alignment horizontal="left" vertical="center"/>
    </xf>
    <xf numFmtId="0" fontId="32" fillId="0" borderId="1" xfId="2" applyFont="1" applyBorder="1" applyAlignment="1" applyProtection="1">
      <alignment horizontal="left" vertical="top"/>
    </xf>
    <xf numFmtId="0" fontId="32" fillId="0" borderId="0" xfId="2" applyFont="1" applyAlignment="1" applyProtection="1">
      <alignment horizontal="left" vertical="top"/>
    </xf>
    <xf numFmtId="0" fontId="34" fillId="0" borderId="33" xfId="2" applyFont="1" applyBorder="1" applyAlignment="1" applyProtection="1">
      <alignment horizontal="left" vertical="center" wrapText="1"/>
    </xf>
    <xf numFmtId="0" fontId="32" fillId="0" borderId="24" xfId="2" applyFont="1" applyBorder="1" applyAlignment="1" applyProtection="1">
      <alignment horizontal="left" vertical="top"/>
    </xf>
    <xf numFmtId="0" fontId="34" fillId="0" borderId="0" xfId="2" applyFont="1" applyAlignment="1" applyProtection="1">
      <alignment horizontal="left" vertical="top"/>
    </xf>
    <xf numFmtId="0" fontId="34" fillId="0" borderId="0" xfId="2" applyFont="1" applyAlignment="1" applyProtection="1">
      <alignment horizontal="left" vertical="center"/>
    </xf>
    <xf numFmtId="0" fontId="32" fillId="0" borderId="26" xfId="2" applyFont="1" applyBorder="1" applyAlignment="1" applyProtection="1">
      <alignment horizontal="left" vertical="center"/>
    </xf>
    <xf numFmtId="0" fontId="32" fillId="0" borderId="0" xfId="2" applyFont="1" applyAlignment="1" applyProtection="1">
      <alignment horizontal="left" wrapText="1"/>
    </xf>
    <xf numFmtId="0" fontId="32" fillId="0" borderId="30" xfId="2" applyFont="1" applyBorder="1" applyAlignment="1" applyProtection="1">
      <alignment horizontal="left" vertical="center"/>
    </xf>
    <xf numFmtId="0" fontId="32" fillId="0" borderId="3" xfId="2" applyFont="1" applyBorder="1" applyAlignment="1" applyProtection="1">
      <alignment horizontal="left" vertical="center"/>
    </xf>
    <xf numFmtId="0" fontId="32" fillId="0" borderId="2" xfId="2" applyFont="1" applyBorder="1" applyAlignment="1" applyProtection="1">
      <alignment horizontal="left" vertical="center"/>
    </xf>
    <xf numFmtId="0" fontId="32" fillId="0" borderId="25" xfId="2" applyFont="1" applyBorder="1" applyAlignment="1" applyProtection="1">
      <alignment horizontal="left" vertical="center"/>
    </xf>
    <xf numFmtId="0" fontId="32" fillId="0" borderId="36" xfId="2" applyFont="1" applyBorder="1" applyAlignment="1" applyProtection="1">
      <alignment horizontal="left" vertical="center"/>
    </xf>
    <xf numFmtId="0" fontId="32" fillId="0" borderId="37" xfId="2" applyFont="1" applyBorder="1" applyAlignment="1" applyProtection="1">
      <alignment horizontal="left" vertical="center"/>
    </xf>
    <xf numFmtId="0" fontId="35" fillId="0" borderId="37" xfId="2" applyFont="1" applyBorder="1" applyAlignment="1" applyProtection="1">
      <alignment horizontal="left" vertical="center"/>
    </xf>
    <xf numFmtId="0" fontId="32" fillId="0" borderId="38" xfId="2" applyFont="1" applyBorder="1" applyAlignment="1" applyProtection="1">
      <alignment horizontal="left" vertical="center"/>
    </xf>
    <xf numFmtId="0" fontId="32" fillId="0" borderId="39" xfId="2" applyFont="1" applyBorder="1" applyAlignment="1" applyProtection="1">
      <alignment horizontal="left" vertical="center"/>
    </xf>
    <xf numFmtId="0" fontId="32" fillId="0" borderId="40" xfId="2" applyFont="1" applyBorder="1" applyAlignment="1" applyProtection="1">
      <alignment horizontal="left" vertical="center"/>
    </xf>
    <xf numFmtId="0" fontId="32" fillId="0" borderId="41" xfId="2" applyFont="1" applyBorder="1" applyAlignment="1" applyProtection="1">
      <alignment horizontal="left" vertical="center"/>
    </xf>
    <xf numFmtId="0" fontId="32" fillId="0" borderId="42" xfId="2" applyFont="1" applyBorder="1" applyAlignment="1" applyProtection="1">
      <alignment horizontal="left" vertical="center"/>
    </xf>
    <xf numFmtId="0" fontId="32" fillId="0" borderId="20" xfId="2" applyFont="1" applyBorder="1" applyAlignment="1" applyProtection="1">
      <alignment horizontal="left" vertical="center"/>
    </xf>
    <xf numFmtId="0" fontId="32" fillId="0" borderId="43" xfId="2" applyFont="1" applyBorder="1" applyAlignment="1" applyProtection="1">
      <alignment horizontal="left" vertical="center"/>
    </xf>
    <xf numFmtId="169" fontId="30" fillId="0" borderId="44" xfId="2" applyNumberFormat="1" applyFont="1" applyBorder="1" applyAlignment="1" applyProtection="1">
      <alignment horizontal="right" vertical="center"/>
    </xf>
    <xf numFmtId="169" fontId="30" fillId="0" borderId="45" xfId="2" applyNumberFormat="1" applyFont="1" applyBorder="1" applyAlignment="1" applyProtection="1">
      <alignment horizontal="right" vertical="center"/>
    </xf>
    <xf numFmtId="169" fontId="3" fillId="0" borderId="46" xfId="2" applyNumberFormat="1" applyFont="1" applyBorder="1" applyAlignment="1" applyProtection="1">
      <alignment horizontal="right" vertical="center"/>
    </xf>
    <xf numFmtId="170" fontId="3" fillId="0" borderId="47" xfId="2" applyNumberFormat="1" applyFont="1" applyBorder="1" applyAlignment="1" applyProtection="1">
      <alignment horizontal="right" vertical="center"/>
    </xf>
    <xf numFmtId="169" fontId="30" fillId="0" borderId="46" xfId="2" applyNumberFormat="1" applyFont="1" applyBorder="1" applyAlignment="1" applyProtection="1">
      <alignment horizontal="right" vertical="center"/>
    </xf>
    <xf numFmtId="169" fontId="30" fillId="0" borderId="47" xfId="2" applyNumberFormat="1" applyFont="1" applyBorder="1" applyAlignment="1" applyProtection="1">
      <alignment horizontal="right" vertical="center"/>
    </xf>
    <xf numFmtId="169" fontId="3" fillId="0" borderId="45" xfId="2" applyNumberFormat="1" applyFont="1" applyBorder="1" applyAlignment="1" applyProtection="1">
      <alignment horizontal="right" vertical="center"/>
    </xf>
    <xf numFmtId="169" fontId="30" fillId="0" borderId="2" xfId="2" applyNumberFormat="1" applyFont="1" applyBorder="1" applyAlignment="1" applyProtection="1">
      <alignment horizontal="right" vertical="center"/>
    </xf>
    <xf numFmtId="170" fontId="3" fillId="0" borderId="45" xfId="2" applyNumberFormat="1" applyFont="1" applyBorder="1" applyAlignment="1" applyProtection="1">
      <alignment horizontal="right" vertical="center"/>
    </xf>
    <xf numFmtId="169" fontId="30" fillId="0" borderId="48" xfId="2" applyNumberFormat="1" applyFont="1" applyBorder="1" applyAlignment="1" applyProtection="1">
      <alignment horizontal="right" vertical="center"/>
    </xf>
    <xf numFmtId="0" fontId="35" fillId="0" borderId="37" xfId="2" applyFont="1" applyBorder="1" applyAlignment="1" applyProtection="1">
      <alignment horizontal="left" vertical="center" wrapText="1"/>
    </xf>
    <xf numFmtId="0" fontId="36" fillId="0" borderId="39" xfId="2" applyFont="1" applyBorder="1" applyAlignment="1" applyProtection="1">
      <alignment horizontal="left" vertical="center"/>
    </xf>
    <xf numFmtId="0" fontId="36" fillId="0" borderId="41" xfId="2" applyFont="1" applyBorder="1" applyAlignment="1" applyProtection="1">
      <alignment horizontal="left" vertical="center"/>
    </xf>
    <xf numFmtId="0" fontId="35" fillId="0" borderId="42" xfId="2" applyFont="1" applyBorder="1" applyAlignment="1" applyProtection="1">
      <alignment horizontal="left" vertical="center"/>
    </xf>
    <xf numFmtId="0" fontId="35" fillId="0" borderId="40" xfId="2" applyFont="1" applyBorder="1" applyAlignment="1" applyProtection="1">
      <alignment horizontal="left" vertical="center"/>
    </xf>
    <xf numFmtId="0" fontId="35" fillId="0" borderId="43" xfId="2" applyFont="1" applyBorder="1" applyAlignment="1" applyProtection="1">
      <alignment horizontal="left" vertical="center"/>
    </xf>
    <xf numFmtId="0" fontId="35" fillId="0" borderId="41" xfId="2" applyFont="1" applyBorder="1" applyAlignment="1" applyProtection="1">
      <alignment horizontal="left" vertical="center"/>
    </xf>
    <xf numFmtId="0" fontId="35" fillId="0" borderId="20" xfId="2" applyFont="1" applyBorder="1" applyAlignment="1" applyProtection="1">
      <alignment horizontal="left" vertical="center"/>
    </xf>
    <xf numFmtId="0" fontId="32" fillId="0" borderId="49" xfId="2" applyFont="1" applyBorder="1" applyAlignment="1" applyProtection="1">
      <alignment horizontal="center" vertical="center"/>
    </xf>
    <xf numFmtId="0" fontId="37" fillId="0" borderId="50" xfId="2" applyFont="1" applyBorder="1" applyAlignment="1" applyProtection="1">
      <alignment horizontal="left" vertical="center"/>
    </xf>
    <xf numFmtId="0" fontId="32" fillId="0" borderId="51" xfId="2" applyFont="1" applyBorder="1" applyAlignment="1" applyProtection="1">
      <alignment horizontal="left" vertical="center"/>
    </xf>
    <xf numFmtId="0" fontId="32" fillId="0" borderId="52" xfId="2" applyFont="1" applyBorder="1" applyAlignment="1" applyProtection="1">
      <alignment horizontal="left" vertical="center"/>
    </xf>
    <xf numFmtId="0" fontId="32" fillId="0" borderId="53" xfId="2" applyFont="1" applyBorder="1" applyAlignment="1" applyProtection="1">
      <alignment horizontal="left" vertical="center"/>
    </xf>
    <xf numFmtId="0" fontId="32" fillId="0" borderId="17" xfId="2" applyFont="1" applyBorder="1" applyAlignment="1" applyProtection="1">
      <alignment horizontal="left" vertical="center"/>
    </xf>
    <xf numFmtId="0" fontId="32" fillId="0" borderId="15" xfId="2" applyFont="1" applyBorder="1" applyAlignment="1" applyProtection="1">
      <alignment horizontal="left" vertical="center"/>
    </xf>
    <xf numFmtId="170" fontId="30" fillId="0" borderId="17" xfId="2" applyNumberFormat="1" applyFont="1" applyBorder="1" applyAlignment="1" applyProtection="1">
      <alignment horizontal="right" vertical="center"/>
    </xf>
    <xf numFmtId="169" fontId="30" fillId="0" borderId="16" xfId="2" applyNumberFormat="1" applyFont="1" applyBorder="1" applyAlignment="1" applyProtection="1">
      <alignment horizontal="right" vertical="center"/>
    </xf>
    <xf numFmtId="0" fontId="34" fillId="0" borderId="17" xfId="2" applyFont="1" applyBorder="1" applyAlignment="1" applyProtection="1">
      <alignment horizontal="left" vertical="center"/>
    </xf>
    <xf numFmtId="0" fontId="32" fillId="0" borderId="16" xfId="2" applyFont="1" applyBorder="1" applyAlignment="1" applyProtection="1">
      <alignment horizontal="left" vertical="center"/>
    </xf>
    <xf numFmtId="171" fontId="34" fillId="0" borderId="52" xfId="2" applyNumberFormat="1" applyFont="1" applyBorder="1" applyAlignment="1" applyProtection="1">
      <alignment horizontal="right" vertical="center"/>
    </xf>
    <xf numFmtId="170" fontId="3" fillId="0" borderId="17" xfId="2" applyNumberFormat="1" applyFont="1" applyBorder="1" applyAlignment="1" applyProtection="1">
      <alignment horizontal="right" vertical="center"/>
    </xf>
    <xf numFmtId="0" fontId="32" fillId="0" borderId="54" xfId="2" applyFont="1" applyBorder="1" applyAlignment="1" applyProtection="1">
      <alignment horizontal="left" vertical="center"/>
    </xf>
    <xf numFmtId="0" fontId="32" fillId="0" borderId="55" xfId="2" applyFont="1" applyBorder="1" applyAlignment="1" applyProtection="1">
      <alignment horizontal="left" vertical="center"/>
    </xf>
    <xf numFmtId="0" fontId="32" fillId="0" borderId="56" xfId="2" applyFont="1" applyBorder="1" applyAlignment="1" applyProtection="1">
      <alignment horizontal="center" vertical="center"/>
    </xf>
    <xf numFmtId="170" fontId="3" fillId="0" borderId="36" xfId="2" applyNumberFormat="1" applyFont="1" applyBorder="1" applyAlignment="1" applyProtection="1">
      <alignment horizontal="right" vertical="center"/>
    </xf>
    <xf numFmtId="0" fontId="37" fillId="0" borderId="17" xfId="2" applyFont="1" applyBorder="1" applyAlignment="1" applyProtection="1">
      <alignment horizontal="left" vertical="center"/>
    </xf>
    <xf numFmtId="170" fontId="30" fillId="0" borderId="36" xfId="2" applyNumberFormat="1" applyFont="1" applyBorder="1" applyAlignment="1" applyProtection="1">
      <alignment horizontal="right" vertical="center"/>
    </xf>
    <xf numFmtId="169" fontId="30" fillId="0" borderId="38" xfId="2" applyNumberFormat="1" applyFont="1" applyBorder="1" applyAlignment="1" applyProtection="1">
      <alignment horizontal="right" vertical="center"/>
    </xf>
    <xf numFmtId="0" fontId="32" fillId="0" borderId="58" xfId="2" applyFont="1" applyBorder="1" applyAlignment="1" applyProtection="1">
      <alignment horizontal="center" vertical="center"/>
    </xf>
    <xf numFmtId="0" fontId="32" fillId="0" borderId="47" xfId="2" applyFont="1" applyBorder="1" applyAlignment="1" applyProtection="1">
      <alignment horizontal="left" vertical="center"/>
    </xf>
    <xf numFmtId="0" fontId="32" fillId="0" borderId="45" xfId="2" applyFont="1" applyBorder="1" applyAlignment="1" applyProtection="1">
      <alignment horizontal="left" vertical="center"/>
    </xf>
    <xf numFmtId="0" fontId="32" fillId="0" borderId="46" xfId="2" applyFont="1" applyBorder="1" applyAlignment="1" applyProtection="1">
      <alignment horizontal="left" vertical="center"/>
    </xf>
    <xf numFmtId="170" fontId="3" fillId="0" borderId="57" xfId="2" applyNumberFormat="1" applyFont="1" applyBorder="1" applyAlignment="1" applyProtection="1">
      <alignment horizontal="right" vertical="center"/>
    </xf>
    <xf numFmtId="170" fontId="3" fillId="0" borderId="37" xfId="2" applyNumberFormat="1" applyFont="1" applyBorder="1" applyAlignment="1" applyProtection="1">
      <alignment horizontal="right" vertical="center"/>
    </xf>
    <xf numFmtId="169" fontId="3" fillId="0" borderId="2" xfId="2" applyNumberFormat="1" applyFont="1" applyBorder="1" applyAlignment="1" applyProtection="1">
      <alignment horizontal="right" vertical="center"/>
    </xf>
    <xf numFmtId="0" fontId="35" fillId="0" borderId="19" xfId="2" applyFont="1" applyBorder="1" applyAlignment="1" applyProtection="1">
      <alignment horizontal="left" vertical="top"/>
    </xf>
    <xf numFmtId="0" fontId="32" fillId="0" borderId="59" xfId="2" applyFont="1" applyBorder="1" applyAlignment="1" applyProtection="1">
      <alignment horizontal="left" vertical="center"/>
    </xf>
    <xf numFmtId="0" fontId="32" fillId="0" borderId="60" xfId="2" applyFont="1" applyBorder="1" applyAlignment="1" applyProtection="1">
      <alignment horizontal="left" vertical="center"/>
    </xf>
    <xf numFmtId="0" fontId="32" fillId="0" borderId="61" xfId="2" applyFont="1" applyBorder="1" applyAlignment="1" applyProtection="1">
      <alignment horizontal="left" vertical="center"/>
    </xf>
    <xf numFmtId="0" fontId="32" fillId="0" borderId="62" xfId="2" applyFont="1" applyBorder="1" applyAlignment="1" applyProtection="1">
      <alignment horizontal="left" vertical="center"/>
    </xf>
    <xf numFmtId="0" fontId="32" fillId="0" borderId="63" xfId="2" applyFont="1" applyBorder="1" applyAlignment="1" applyProtection="1">
      <alignment horizontal="left"/>
    </xf>
    <xf numFmtId="0" fontId="32" fillId="0" borderId="54" xfId="2" applyFont="1" applyBorder="1" applyAlignment="1" applyProtection="1">
      <alignment horizontal="left"/>
    </xf>
    <xf numFmtId="2" fontId="34" fillId="0" borderId="16" xfId="2" applyNumberFormat="1" applyFont="1" applyBorder="1" applyAlignment="1" applyProtection="1">
      <alignment horizontal="right" vertical="center"/>
    </xf>
    <xf numFmtId="170" fontId="34" fillId="0" borderId="16" xfId="2" applyNumberFormat="1" applyFont="1" applyBorder="1" applyAlignment="1" applyProtection="1">
      <alignment horizontal="left" vertical="center"/>
    </xf>
    <xf numFmtId="170" fontId="3" fillId="0" borderId="54" xfId="2" applyNumberFormat="1" applyFont="1" applyBorder="1" applyAlignment="1" applyProtection="1">
      <alignment horizontal="right" vertical="center"/>
    </xf>
    <xf numFmtId="0" fontId="32" fillId="0" borderId="64" xfId="2" applyFont="1" applyBorder="1" applyAlignment="1" applyProtection="1">
      <alignment horizontal="left" vertical="center"/>
    </xf>
    <xf numFmtId="0" fontId="38" fillId="0" borderId="65" xfId="2" applyFont="1" applyBorder="1" applyAlignment="1" applyProtection="1">
      <alignment horizontal="left" vertical="top"/>
    </xf>
    <xf numFmtId="0" fontId="32" fillId="0" borderId="21" xfId="2" applyFont="1" applyBorder="1" applyAlignment="1" applyProtection="1">
      <alignment horizontal="left" vertical="center"/>
    </xf>
    <xf numFmtId="0" fontId="32" fillId="0" borderId="50" xfId="2" applyFont="1" applyBorder="1" applyAlignment="1" applyProtection="1">
      <alignment horizontal="left" vertical="center"/>
    </xf>
    <xf numFmtId="0" fontId="39" fillId="0" borderId="49" xfId="2" applyFont="1" applyBorder="1" applyAlignment="1" applyProtection="1">
      <alignment horizontal="center" vertical="center"/>
    </xf>
    <xf numFmtId="169" fontId="40" fillId="0" borderId="17" xfId="2" applyNumberFormat="1" applyFont="1" applyBorder="1" applyAlignment="1" applyProtection="1">
      <alignment horizontal="right" vertical="center"/>
    </xf>
    <xf numFmtId="0" fontId="39" fillId="0" borderId="15" xfId="2" applyFont="1" applyBorder="1" applyAlignment="1" applyProtection="1">
      <alignment horizontal="left" vertical="center"/>
    </xf>
    <xf numFmtId="0" fontId="39" fillId="0" borderId="0" xfId="2" applyFont="1" applyAlignment="1" applyProtection="1">
      <alignment horizontal="left" vertical="center"/>
    </xf>
    <xf numFmtId="170" fontId="40" fillId="0" borderId="16" xfId="2" applyNumberFormat="1" applyFont="1" applyBorder="1" applyAlignment="1" applyProtection="1">
      <alignment horizontal="right" vertical="center"/>
    </xf>
    <xf numFmtId="170" fontId="40" fillId="0" borderId="17" xfId="2" applyNumberFormat="1" applyFont="1" applyBorder="1" applyAlignment="1" applyProtection="1">
      <alignment horizontal="right" vertical="center"/>
    </xf>
    <xf numFmtId="0" fontId="35" fillId="0" borderId="1" xfId="2" applyFont="1" applyBorder="1" applyAlignment="1" applyProtection="1">
      <alignment horizontal="left" vertical="top"/>
    </xf>
    <xf numFmtId="0" fontId="30" fillId="0" borderId="0" xfId="2" applyFont="1" applyAlignment="1" applyProtection="1">
      <alignment horizontal="left" vertical="center"/>
    </xf>
    <xf numFmtId="0" fontId="35" fillId="0" borderId="47" xfId="2" applyFont="1" applyBorder="1" applyAlignment="1" applyProtection="1">
      <alignment horizontal="left" vertical="center"/>
    </xf>
    <xf numFmtId="170" fontId="12" fillId="0" borderId="34" xfId="2" applyNumberFormat="1" applyFont="1" applyBorder="1" applyAlignment="1" applyProtection="1">
      <alignment horizontal="right" vertical="center"/>
    </xf>
    <xf numFmtId="0" fontId="30" fillId="0" borderId="40" xfId="2" applyFont="1" applyBorder="1" applyAlignment="1" applyProtection="1">
      <alignment horizontal="left" vertical="center"/>
    </xf>
    <xf numFmtId="0" fontId="35" fillId="0" borderId="65" xfId="2" applyFont="1" applyBorder="1" applyAlignment="1" applyProtection="1">
      <alignment horizontal="left" vertical="top"/>
    </xf>
    <xf numFmtId="0" fontId="39" fillId="0" borderId="50" xfId="2" applyFont="1" applyBorder="1" applyAlignment="1" applyProtection="1">
      <alignment horizontal="left" vertical="center"/>
    </xf>
    <xf numFmtId="0" fontId="39" fillId="0" borderId="62" xfId="2" applyFont="1" applyBorder="1" applyAlignment="1" applyProtection="1">
      <alignment horizontal="left" vertical="center"/>
    </xf>
    <xf numFmtId="0" fontId="32" fillId="0" borderId="3" xfId="2" applyFont="1" applyBorder="1" applyAlignment="1" applyProtection="1">
      <alignment horizontal="left"/>
    </xf>
    <xf numFmtId="0" fontId="32" fillId="0" borderId="66" xfId="2" applyFont="1" applyBorder="1" applyAlignment="1" applyProtection="1">
      <alignment horizontal="left" vertical="center"/>
    </xf>
    <xf numFmtId="0" fontId="32" fillId="0" borderId="57" xfId="2" applyFont="1" applyBorder="1" applyAlignment="1" applyProtection="1">
      <alignment horizontal="left"/>
    </xf>
    <xf numFmtId="0" fontId="32" fillId="0" borderId="48" xfId="2" applyFont="1" applyBorder="1" applyAlignment="1" applyProtection="1">
      <alignment horizontal="left" vertical="center"/>
    </xf>
    <xf numFmtId="0" fontId="32" fillId="0" borderId="18" xfId="2" applyFont="1" applyBorder="1" applyAlignment="1" applyProtection="1">
      <alignment horizontal="left" vertical="top"/>
    </xf>
    <xf numFmtId="0" fontId="3" fillId="0" borderId="18" xfId="2" applyFont="1" applyBorder="1" applyAlignment="1" applyProtection="1">
      <alignment horizontal="left" vertical="top"/>
    </xf>
    <xf numFmtId="0" fontId="32" fillId="0" borderId="23" xfId="2" applyFont="1" applyBorder="1" applyAlignment="1" applyProtection="1">
      <alignment horizontal="left" vertical="top"/>
    </xf>
    <xf numFmtId="0" fontId="32" fillId="0" borderId="25" xfId="2" applyFont="1" applyBorder="1" applyAlignment="1" applyProtection="1">
      <alignment horizontal="left" vertical="top"/>
    </xf>
    <xf numFmtId="0" fontId="30" fillId="0" borderId="0" xfId="2" applyFont="1" applyAlignment="1">
      <alignment horizontal="left" vertical="top"/>
      <protection locked="0"/>
    </xf>
    <xf numFmtId="0" fontId="43" fillId="0" borderId="0" xfId="2" applyFont="1" applyAlignment="1" applyProtection="1">
      <alignment horizontal="left"/>
    </xf>
    <xf numFmtId="0" fontId="44" fillId="0" borderId="0" xfId="2" applyFont="1" applyAlignment="1" applyProtection="1">
      <alignment horizontal="left" vertical="center"/>
    </xf>
    <xf numFmtId="0" fontId="45" fillId="0" borderId="0" xfId="2" applyFont="1" applyAlignment="1" applyProtection="1">
      <alignment horizontal="left" vertical="top"/>
    </xf>
    <xf numFmtId="0" fontId="46" fillId="0" borderId="0" xfId="2" applyFont="1" applyAlignment="1" applyProtection="1">
      <alignment horizontal="left" vertical="center"/>
    </xf>
    <xf numFmtId="0" fontId="46" fillId="0" borderId="0" xfId="2" applyFont="1" applyAlignment="1" applyProtection="1">
      <alignment horizontal="left"/>
    </xf>
    <xf numFmtId="172" fontId="46" fillId="0" borderId="0" xfId="2" applyNumberFormat="1" applyFont="1" applyAlignment="1" applyProtection="1">
      <alignment horizontal="left" vertical="center"/>
    </xf>
    <xf numFmtId="0" fontId="46" fillId="0" borderId="0" xfId="2" applyFont="1" applyAlignment="1" applyProtection="1">
      <alignment horizontal="left" vertical="top"/>
    </xf>
    <xf numFmtId="0" fontId="40" fillId="0" borderId="0" xfId="2" applyFont="1" applyAlignment="1" applyProtection="1">
      <alignment horizontal="left"/>
    </xf>
    <xf numFmtId="0" fontId="34" fillId="3" borderId="67" xfId="2" applyFont="1" applyFill="1" applyBorder="1" applyAlignment="1" applyProtection="1">
      <alignment horizontal="center" vertical="center" wrapText="1"/>
    </xf>
    <xf numFmtId="0" fontId="34" fillId="3" borderId="67" xfId="2" applyFont="1" applyFill="1" applyBorder="1" applyAlignment="1" applyProtection="1">
      <alignment horizontal="center" vertical="center"/>
    </xf>
    <xf numFmtId="0" fontId="40" fillId="0" borderId="0" xfId="2" applyFont="1" applyAlignment="1" applyProtection="1">
      <alignment horizontal="left" vertical="center"/>
    </xf>
    <xf numFmtId="0" fontId="47" fillId="0" borderId="0" xfId="2" applyFont="1" applyAlignment="1">
      <alignment horizontal="center" wrapText="1"/>
      <protection locked="0"/>
    </xf>
    <xf numFmtId="0" fontId="47" fillId="0" borderId="0" xfId="2" applyFont="1" applyAlignment="1">
      <alignment horizontal="left" wrapText="1"/>
      <protection locked="0"/>
    </xf>
    <xf numFmtId="170" fontId="47" fillId="0" borderId="0" xfId="2" applyNumberFormat="1" applyFont="1" applyAlignment="1">
      <alignment horizontal="right"/>
      <protection locked="0"/>
    </xf>
    <xf numFmtId="172" fontId="47" fillId="0" borderId="0" xfId="2" applyNumberFormat="1" applyFont="1" applyAlignment="1">
      <alignment horizontal="right"/>
      <protection locked="0"/>
    </xf>
    <xf numFmtId="0" fontId="48" fillId="0" borderId="67" xfId="2" applyFont="1" applyBorder="1" applyAlignment="1">
      <alignment horizontal="center" wrapText="1"/>
      <protection locked="0"/>
    </xf>
    <xf numFmtId="0" fontId="48" fillId="0" borderId="67" xfId="2" applyFont="1" applyBorder="1" applyAlignment="1">
      <alignment horizontal="left" wrapText="1"/>
      <protection locked="0"/>
    </xf>
    <xf numFmtId="170" fontId="48" fillId="0" borderId="67" xfId="2" applyNumberFormat="1" applyFont="1" applyBorder="1" applyAlignment="1">
      <alignment horizontal="right"/>
      <protection locked="0"/>
    </xf>
    <xf numFmtId="172" fontId="48" fillId="0" borderId="67" xfId="2" applyNumberFormat="1" applyFont="1" applyBorder="1" applyAlignment="1">
      <alignment horizontal="right"/>
      <protection locked="0"/>
    </xf>
    <xf numFmtId="0" fontId="48" fillId="0" borderId="0" xfId="2" applyFont="1" applyAlignment="1">
      <alignment horizontal="left" wrapText="1"/>
      <protection locked="0"/>
    </xf>
    <xf numFmtId="0" fontId="25" fillId="0" borderId="0" xfId="2" applyFont="1" applyAlignment="1">
      <alignment horizontal="center" wrapText="1"/>
      <protection locked="0"/>
    </xf>
    <xf numFmtId="0" fontId="25" fillId="0" borderId="0" xfId="2" applyFont="1" applyAlignment="1">
      <alignment horizontal="left" wrapText="1"/>
      <protection locked="0"/>
    </xf>
    <xf numFmtId="170" fontId="25" fillId="0" borderId="0" xfId="2" applyNumberFormat="1" applyFont="1" applyAlignment="1">
      <alignment horizontal="right"/>
      <protection locked="0"/>
    </xf>
    <xf numFmtId="172" fontId="25" fillId="0" borderId="0" xfId="2" applyNumberFormat="1" applyFont="1" applyAlignment="1">
      <alignment horizontal="right"/>
      <protection locked="0"/>
    </xf>
    <xf numFmtId="0" fontId="33" fillId="0" borderId="0" xfId="2" applyFont="1" applyAlignment="1" applyProtection="1">
      <alignment horizontal="left"/>
    </xf>
    <xf numFmtId="0" fontId="34" fillId="0" borderId="0" xfId="2" applyFont="1" applyAlignment="1" applyProtection="1">
      <alignment horizontal="left"/>
    </xf>
    <xf numFmtId="0" fontId="50" fillId="0" borderId="0" xfId="2" applyFont="1" applyAlignment="1" applyProtection="1">
      <alignment horizontal="left"/>
    </xf>
    <xf numFmtId="169" fontId="34" fillId="0" borderId="0" xfId="2" applyNumberFormat="1" applyFont="1" applyAlignment="1" applyProtection="1">
      <alignment horizontal="right" vertical="top"/>
    </xf>
    <xf numFmtId="0" fontId="34" fillId="0" borderId="0" xfId="2" applyFont="1" applyAlignment="1" applyProtection="1">
      <alignment horizontal="left" vertical="top" wrapText="1"/>
    </xf>
    <xf numFmtId="172" fontId="34" fillId="0" borderId="0" xfId="2" applyNumberFormat="1" applyFont="1" applyAlignment="1" applyProtection="1">
      <alignment horizontal="right" vertical="top"/>
    </xf>
    <xf numFmtId="170" fontId="34" fillId="0" borderId="0" xfId="2" applyNumberFormat="1" applyFont="1" applyAlignment="1" applyProtection="1">
      <alignment horizontal="right" vertical="top"/>
    </xf>
    <xf numFmtId="0" fontId="51" fillId="3" borderId="67" xfId="2" applyFont="1" applyFill="1" applyBorder="1" applyAlignment="1" applyProtection="1">
      <alignment horizontal="center" vertical="center" wrapText="1"/>
    </xf>
    <xf numFmtId="169" fontId="47" fillId="0" borderId="0" xfId="2" applyNumberFormat="1" applyFont="1" applyAlignment="1">
      <alignment horizontal="right"/>
      <protection locked="0"/>
    </xf>
    <xf numFmtId="169" fontId="48" fillId="0" borderId="0" xfId="2" applyNumberFormat="1" applyFont="1" applyAlignment="1">
      <alignment horizontal="right"/>
      <protection locked="0"/>
    </xf>
    <xf numFmtId="172" fontId="48" fillId="0" borderId="0" xfId="2" applyNumberFormat="1" applyFont="1" applyAlignment="1">
      <alignment horizontal="right"/>
      <protection locked="0"/>
    </xf>
    <xf numFmtId="170" fontId="48" fillId="0" borderId="0" xfId="2" applyNumberFormat="1" applyFont="1" applyAlignment="1">
      <alignment horizontal="right"/>
      <protection locked="0"/>
    </xf>
    <xf numFmtId="169" fontId="34" fillId="0" borderId="67" xfId="2" applyNumberFormat="1" applyFont="1" applyBorder="1" applyAlignment="1">
      <alignment horizontal="right"/>
      <protection locked="0"/>
    </xf>
    <xf numFmtId="0" fontId="34" fillId="0" borderId="67" xfId="2" applyFont="1" applyBorder="1" applyAlignment="1">
      <alignment horizontal="left" wrapText="1"/>
      <protection locked="0"/>
    </xf>
    <xf numFmtId="172" fontId="34" fillId="0" borderId="67" xfId="2" applyNumberFormat="1" applyFont="1" applyBorder="1" applyAlignment="1">
      <alignment horizontal="right"/>
      <protection locked="0"/>
    </xf>
    <xf numFmtId="170" fontId="34" fillId="0" borderId="67" xfId="2" applyNumberFormat="1" applyFont="1" applyBorder="1" applyAlignment="1">
      <alignment horizontal="right"/>
      <protection locked="0"/>
    </xf>
    <xf numFmtId="169" fontId="52" fillId="0" borderId="67" xfId="2" applyNumberFormat="1" applyFont="1" applyBorder="1" applyAlignment="1">
      <alignment horizontal="right"/>
      <protection locked="0"/>
    </xf>
    <xf numFmtId="0" fontId="52" fillId="0" borderId="67" xfId="2" applyFont="1" applyBorder="1" applyAlignment="1">
      <alignment horizontal="left" wrapText="1"/>
      <protection locked="0"/>
    </xf>
    <xf numFmtId="172" fontId="52" fillId="0" borderId="67" xfId="2" applyNumberFormat="1" applyFont="1" applyBorder="1" applyAlignment="1">
      <alignment horizontal="right"/>
      <protection locked="0"/>
    </xf>
    <xf numFmtId="170" fontId="52" fillId="0" borderId="67" xfId="2" applyNumberFormat="1" applyFont="1" applyBorder="1" applyAlignment="1">
      <alignment horizontal="right"/>
      <protection locked="0"/>
    </xf>
    <xf numFmtId="169" fontId="25" fillId="0" borderId="0" xfId="2" applyNumberFormat="1" applyFont="1" applyAlignment="1">
      <alignment horizontal="right"/>
      <protection locked="0"/>
    </xf>
    <xf numFmtId="173" fontId="30" fillId="0" borderId="0" xfId="2" applyNumberFormat="1" applyAlignment="1">
      <alignment horizontal="right" vertical="top"/>
      <protection locked="0"/>
    </xf>
    <xf numFmtId="169" fontId="30" fillId="0" borderId="0" xfId="2" applyNumberFormat="1" applyAlignment="1">
      <alignment horizontal="right" vertical="top"/>
      <protection locked="0"/>
    </xf>
    <xf numFmtId="0" fontId="30" fillId="0" borderId="0" xfId="2" applyAlignment="1">
      <alignment horizontal="left" vertical="top" wrapText="1"/>
      <protection locked="0"/>
    </xf>
    <xf numFmtId="172" fontId="30" fillId="0" borderId="0" xfId="2" applyNumberFormat="1" applyAlignment="1">
      <alignment horizontal="right" vertical="top"/>
      <protection locked="0"/>
    </xf>
    <xf numFmtId="170" fontId="30" fillId="0" borderId="0" xfId="2" applyNumberFormat="1" applyAlignment="1">
      <alignment horizontal="right" vertical="top"/>
      <protection locked="0"/>
    </xf>
    <xf numFmtId="172" fontId="53" fillId="0" borderId="0" xfId="2" applyNumberFormat="1" applyFont="1" applyAlignment="1">
      <alignment horizontal="right"/>
      <protection locked="0"/>
    </xf>
    <xf numFmtId="170" fontId="53" fillId="0" borderId="0" xfId="2" applyNumberFormat="1" applyFont="1" applyAlignment="1">
      <alignment horizontal="right"/>
      <protection locked="0"/>
    </xf>
    <xf numFmtId="0" fontId="53" fillId="0" borderId="0" xfId="2" applyFont="1" applyAlignment="1">
      <alignment horizontal="left" wrapText="1"/>
      <protection locked="0"/>
    </xf>
    <xf numFmtId="0" fontId="53" fillId="0" borderId="0" xfId="2" applyFont="1" applyAlignment="1">
      <alignment horizontal="center" wrapText="1"/>
      <protection locked="0"/>
    </xf>
    <xf numFmtId="172" fontId="54" fillId="0" borderId="67" xfId="2" applyNumberFormat="1" applyFont="1" applyBorder="1" applyAlignment="1">
      <alignment horizontal="right"/>
      <protection locked="0"/>
    </xf>
    <xf numFmtId="170" fontId="54" fillId="0" borderId="67" xfId="2" applyNumberFormat="1" applyFont="1" applyBorder="1" applyAlignment="1">
      <alignment horizontal="right"/>
      <protection locked="0"/>
    </xf>
    <xf numFmtId="0" fontId="54" fillId="0" borderId="67" xfId="2" applyFont="1" applyBorder="1" applyAlignment="1">
      <alignment horizontal="left" wrapText="1"/>
      <protection locked="0"/>
    </xf>
    <xf numFmtId="0" fontId="54" fillId="0" borderId="67" xfId="2" applyFont="1" applyBorder="1" applyAlignment="1">
      <alignment horizontal="center" wrapText="1"/>
      <protection locked="0"/>
    </xf>
    <xf numFmtId="0" fontId="54" fillId="0" borderId="0" xfId="2" applyFont="1" applyAlignment="1">
      <alignment horizontal="left" wrapText="1"/>
      <protection locked="0"/>
    </xf>
    <xf numFmtId="172" fontId="55" fillId="0" borderId="0" xfId="2" applyNumberFormat="1" applyFont="1" applyAlignment="1">
      <alignment horizontal="right"/>
      <protection locked="0"/>
    </xf>
    <xf numFmtId="170" fontId="55" fillId="0" borderId="0" xfId="2" applyNumberFormat="1" applyFont="1" applyAlignment="1">
      <alignment horizontal="right"/>
      <protection locked="0"/>
    </xf>
    <xf numFmtId="0" fontId="55" fillId="0" borderId="0" xfId="2" applyFont="1" applyAlignment="1">
      <alignment horizontal="left" wrapText="1"/>
      <protection locked="0"/>
    </xf>
    <xf numFmtId="0" fontId="55" fillId="0" borderId="0" xfId="2" applyFont="1" applyAlignment="1">
      <alignment horizontal="center" wrapText="1"/>
      <protection locked="0"/>
    </xf>
    <xf numFmtId="0" fontId="56" fillId="0" borderId="0" xfId="2" applyFont="1" applyAlignment="1" applyProtection="1">
      <alignment horizontal="left"/>
    </xf>
    <xf numFmtId="0" fontId="56" fillId="0" borderId="0" xfId="2" applyFont="1" applyAlignment="1" applyProtection="1">
      <alignment horizontal="left" vertical="center"/>
    </xf>
    <xf numFmtId="0" fontId="57" fillId="3" borderId="67" xfId="2" applyFont="1" applyFill="1" applyBorder="1" applyAlignment="1" applyProtection="1">
      <alignment horizontal="center" vertical="center"/>
    </xf>
    <xf numFmtId="0" fontId="57" fillId="3" borderId="67" xfId="2" applyFont="1" applyFill="1" applyBorder="1" applyAlignment="1" applyProtection="1">
      <alignment horizontal="center" vertical="center" wrapText="1"/>
    </xf>
    <xf numFmtId="0" fontId="58" fillId="0" borderId="0" xfId="2" applyFont="1" applyAlignment="1" applyProtection="1">
      <alignment horizontal="left" vertical="top"/>
    </xf>
    <xf numFmtId="0" fontId="58" fillId="0" borderId="0" xfId="2" applyFont="1" applyAlignment="1" applyProtection="1">
      <alignment horizontal="left" vertical="center"/>
    </xf>
    <xf numFmtId="172" fontId="58" fillId="0" borderId="0" xfId="2" applyNumberFormat="1" applyFont="1" applyAlignment="1" applyProtection="1">
      <alignment horizontal="left" vertical="center"/>
    </xf>
    <xf numFmtId="0" fontId="58" fillId="0" borderId="0" xfId="2" applyFont="1" applyAlignment="1" applyProtection="1">
      <alignment horizontal="left"/>
    </xf>
    <xf numFmtId="0" fontId="59" fillId="0" borderId="0" xfId="2" applyFont="1" applyAlignment="1" applyProtection="1">
      <alignment horizontal="left"/>
    </xf>
    <xf numFmtId="0" fontId="60" fillId="0" borderId="0" xfId="2" applyFont="1" applyAlignment="1" applyProtection="1">
      <alignment horizontal="left" vertical="center"/>
    </xf>
    <xf numFmtId="169" fontId="53" fillId="0" borderId="0" xfId="2" applyNumberFormat="1" applyFont="1" applyAlignment="1">
      <alignment horizontal="right"/>
      <protection locked="0"/>
    </xf>
    <xf numFmtId="170" fontId="62" fillId="0" borderId="67" xfId="2" applyNumberFormat="1" applyFont="1" applyBorder="1" applyAlignment="1">
      <alignment horizontal="right"/>
      <protection locked="0"/>
    </xf>
    <xf numFmtId="170" fontId="57" fillId="0" borderId="67" xfId="2" applyNumberFormat="1" applyFont="1" applyBorder="1" applyAlignment="1">
      <alignment horizontal="right"/>
      <protection locked="0"/>
    </xf>
    <xf numFmtId="172" fontId="57" fillId="0" borderId="67" xfId="2" applyNumberFormat="1" applyFont="1" applyBorder="1" applyAlignment="1">
      <alignment horizontal="right"/>
      <protection locked="0"/>
    </xf>
    <xf numFmtId="0" fontId="57" fillId="0" borderId="67" xfId="2" applyFont="1" applyBorder="1" applyAlignment="1">
      <alignment horizontal="left" wrapText="1"/>
      <protection locked="0"/>
    </xf>
    <xf numFmtId="169" fontId="57" fillId="0" borderId="67" xfId="2" applyNumberFormat="1" applyFont="1" applyBorder="1" applyAlignment="1">
      <alignment horizontal="right"/>
      <protection locked="0"/>
    </xf>
    <xf numFmtId="170" fontId="54" fillId="0" borderId="0" xfId="2" applyNumberFormat="1" applyFont="1" applyAlignment="1">
      <alignment horizontal="right"/>
      <protection locked="0"/>
    </xf>
    <xf numFmtId="172" fontId="54" fillId="0" borderId="0" xfId="2" applyNumberFormat="1" applyFont="1" applyAlignment="1">
      <alignment horizontal="right"/>
      <protection locked="0"/>
    </xf>
    <xf numFmtId="169" fontId="54" fillId="0" borderId="0" xfId="2" applyNumberFormat="1" applyFont="1" applyAlignment="1">
      <alignment horizontal="right"/>
      <protection locked="0"/>
    </xf>
    <xf numFmtId="170" fontId="63" fillId="0" borderId="67" xfId="2" applyNumberFormat="1" applyFont="1" applyBorder="1" applyAlignment="1">
      <alignment horizontal="right"/>
      <protection locked="0"/>
    </xf>
    <xf numFmtId="172" fontId="63" fillId="0" borderId="67" xfId="2" applyNumberFormat="1" applyFont="1" applyBorder="1" applyAlignment="1">
      <alignment horizontal="right"/>
      <protection locked="0"/>
    </xf>
    <xf numFmtId="0" fontId="63" fillId="0" borderId="67" xfId="2" applyFont="1" applyBorder="1" applyAlignment="1">
      <alignment horizontal="left" wrapText="1"/>
      <protection locked="0"/>
    </xf>
    <xf numFmtId="169" fontId="63" fillId="0" borderId="67" xfId="2" applyNumberFormat="1" applyFont="1" applyBorder="1" applyAlignment="1">
      <alignment horizontal="right"/>
      <protection locked="0"/>
    </xf>
    <xf numFmtId="169" fontId="54" fillId="0" borderId="0" xfId="2" applyNumberFormat="1" applyFont="1" applyAlignment="1">
      <alignment horizontal="center"/>
      <protection locked="0"/>
    </xf>
    <xf numFmtId="169" fontId="55" fillId="0" borderId="0" xfId="2" applyNumberFormat="1" applyFont="1" applyAlignment="1">
      <alignment horizontal="right"/>
      <protection locked="0"/>
    </xf>
    <xf numFmtId="0" fontId="57" fillId="0" borderId="0" xfId="2" applyFont="1" applyAlignment="1" applyProtection="1">
      <alignment horizontal="left" vertical="top" wrapText="1"/>
    </xf>
    <xf numFmtId="0" fontId="57" fillId="0" borderId="0" xfId="2" applyFont="1" applyAlignment="1" applyProtection="1">
      <alignment horizontal="left"/>
    </xf>
    <xf numFmtId="170" fontId="57" fillId="0" borderId="0" xfId="2" applyNumberFormat="1" applyFont="1" applyAlignment="1" applyProtection="1">
      <alignment horizontal="right" vertical="top"/>
    </xf>
    <xf numFmtId="172" fontId="57" fillId="0" borderId="0" xfId="2" applyNumberFormat="1" applyFont="1" applyAlignment="1" applyProtection="1">
      <alignment horizontal="right" vertical="top"/>
    </xf>
    <xf numFmtId="169" fontId="57" fillId="0" borderId="0" xfId="2" applyNumberFormat="1" applyFont="1" applyAlignment="1" applyProtection="1">
      <alignment horizontal="right" vertical="top"/>
    </xf>
    <xf numFmtId="0" fontId="0" fillId="0" borderId="0" xfId="3" applyFont="1" applyAlignment="1">
      <alignment horizontal="left" vertical="top"/>
      <protection locked="0"/>
    </xf>
    <xf numFmtId="0" fontId="30" fillId="0" borderId="0" xfId="3" applyAlignment="1">
      <alignment horizontal="left" vertical="top"/>
      <protection locked="0"/>
    </xf>
    <xf numFmtId="172" fontId="25" fillId="0" borderId="0" xfId="3" applyNumberFormat="1" applyFont="1" applyAlignment="1">
      <alignment horizontal="right"/>
      <protection locked="0"/>
    </xf>
    <xf numFmtId="170" fontId="25" fillId="0" borderId="0" xfId="3" applyNumberFormat="1" applyFont="1" applyAlignment="1">
      <alignment horizontal="right"/>
      <protection locked="0"/>
    </xf>
    <xf numFmtId="0" fontId="25" fillId="0" borderId="0" xfId="3" applyFont="1" applyAlignment="1">
      <alignment horizontal="left" wrapText="1"/>
      <protection locked="0"/>
    </xf>
    <xf numFmtId="0" fontId="25" fillId="0" borderId="0" xfId="3" applyFont="1" applyAlignment="1">
      <alignment horizontal="center" wrapText="1"/>
      <protection locked="0"/>
    </xf>
    <xf numFmtId="172" fontId="48" fillId="0" borderId="67" xfId="3" applyNumberFormat="1" applyFont="1" applyBorder="1" applyAlignment="1">
      <alignment horizontal="right"/>
      <protection locked="0"/>
    </xf>
    <xf numFmtId="170" fontId="48" fillId="0" borderId="67" xfId="3" applyNumberFormat="1" applyFont="1" applyBorder="1" applyAlignment="1">
      <alignment horizontal="right"/>
      <protection locked="0"/>
    </xf>
    <xf numFmtId="0" fontId="48" fillId="0" borderId="67" xfId="3" applyFont="1" applyBorder="1" applyAlignment="1">
      <alignment horizontal="left" wrapText="1"/>
      <protection locked="0"/>
    </xf>
    <xf numFmtId="0" fontId="48" fillId="0" borderId="67" xfId="3" applyFont="1" applyBorder="1" applyAlignment="1">
      <alignment horizontal="center" wrapText="1"/>
      <protection locked="0"/>
    </xf>
    <xf numFmtId="172" fontId="47" fillId="0" borderId="0" xfId="3" applyNumberFormat="1" applyFont="1" applyAlignment="1">
      <alignment horizontal="right"/>
      <protection locked="0"/>
    </xf>
    <xf numFmtId="170" fontId="47" fillId="0" borderId="0" xfId="3" applyNumberFormat="1" applyFont="1" applyAlignment="1">
      <alignment horizontal="right"/>
      <protection locked="0"/>
    </xf>
    <xf numFmtId="0" fontId="47" fillId="0" borderId="0" xfId="3" applyFont="1" applyAlignment="1">
      <alignment horizontal="left" wrapText="1"/>
      <protection locked="0"/>
    </xf>
    <xf numFmtId="0" fontId="47" fillId="0" borderId="0" xfId="3" applyFont="1" applyAlignment="1">
      <alignment horizontal="center" wrapText="1"/>
      <protection locked="0"/>
    </xf>
    <xf numFmtId="0" fontId="40" fillId="0" borderId="0" xfId="3" applyFont="1" applyAlignment="1" applyProtection="1">
      <alignment horizontal="left"/>
    </xf>
    <xf numFmtId="0" fontId="40" fillId="0" borderId="0" xfId="3" applyFont="1" applyAlignment="1" applyProtection="1">
      <alignment horizontal="left" vertical="center"/>
    </xf>
    <xf numFmtId="0" fontId="34" fillId="3" borderId="67" xfId="3" applyFont="1" applyFill="1" applyBorder="1" applyAlignment="1" applyProtection="1">
      <alignment horizontal="center" vertical="center"/>
    </xf>
    <xf numFmtId="0" fontId="34" fillId="3" borderId="67" xfId="3" applyFont="1" applyFill="1" applyBorder="1" applyAlignment="1" applyProtection="1">
      <alignment horizontal="center" vertical="center" wrapText="1"/>
    </xf>
    <xf numFmtId="0" fontId="46" fillId="0" borderId="0" xfId="3" applyFont="1" applyAlignment="1" applyProtection="1">
      <alignment horizontal="left" vertical="top"/>
    </xf>
    <xf numFmtId="0" fontId="46" fillId="0" borderId="0" xfId="3" applyFont="1" applyAlignment="1" applyProtection="1">
      <alignment horizontal="left" vertical="center"/>
    </xf>
    <xf numFmtId="172" fontId="46" fillId="0" borderId="0" xfId="3" applyNumberFormat="1" applyFont="1" applyAlignment="1" applyProtection="1">
      <alignment horizontal="left" vertical="center"/>
    </xf>
    <xf numFmtId="170" fontId="46" fillId="0" borderId="0" xfId="3" applyNumberFormat="1" applyFont="1" applyAlignment="1" applyProtection="1">
      <alignment horizontal="left" vertical="center"/>
    </xf>
    <xf numFmtId="0" fontId="45" fillId="0" borderId="0" xfId="3" applyFont="1" applyAlignment="1" applyProtection="1">
      <alignment horizontal="left" vertical="top"/>
    </xf>
    <xf numFmtId="0" fontId="43" fillId="0" borderId="0" xfId="3" applyFont="1" applyAlignment="1" applyProtection="1">
      <alignment horizontal="left"/>
    </xf>
    <xf numFmtId="0" fontId="44" fillId="0" borderId="0" xfId="3" applyFont="1" applyAlignment="1" applyProtection="1">
      <alignment horizontal="left" vertical="center"/>
    </xf>
    <xf numFmtId="0" fontId="0" fillId="0" borderId="0" xfId="0" applyProtection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49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0" fillId="0" borderId="70" xfId="0" applyFont="1" applyBorder="1" applyAlignment="1">
      <alignment vertical="center"/>
    </xf>
    <xf numFmtId="0" fontId="0" fillId="0" borderId="70" xfId="0" applyBorder="1" applyAlignment="1">
      <alignment vertical="center"/>
    </xf>
    <xf numFmtId="167" fontId="3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70" xfId="0" applyFont="1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" fontId="67" fillId="0" borderId="0" xfId="0" applyNumberFormat="1" applyFont="1" applyAlignment="1">
      <alignment vertical="center"/>
    </xf>
    <xf numFmtId="0" fontId="66" fillId="0" borderId="0" xfId="0" applyFont="1" applyAlignment="1">
      <alignment horizontal="right" vertical="center"/>
    </xf>
    <xf numFmtId="0" fontId="68" fillId="0" borderId="0" xfId="0" applyFont="1" applyAlignment="1">
      <alignment horizontal="left" vertical="center"/>
    </xf>
    <xf numFmtId="0" fontId="69" fillId="0" borderId="0" xfId="0" applyFont="1" applyAlignment="1">
      <alignment horizontal="left" vertical="center"/>
    </xf>
    <xf numFmtId="4" fontId="66" fillId="0" borderId="0" xfId="0" applyNumberFormat="1" applyFont="1" applyAlignment="1">
      <alignment vertical="center"/>
    </xf>
    <xf numFmtId="168" fontId="66" fillId="0" borderId="0" xfId="0" applyNumberFormat="1" applyFont="1" applyAlignment="1">
      <alignment horizontal="right" vertical="center"/>
    </xf>
    <xf numFmtId="4" fontId="69" fillId="0" borderId="0" xfId="0" applyNumberFormat="1" applyFont="1" applyAlignment="1">
      <alignment vertical="center"/>
    </xf>
    <xf numFmtId="0" fontId="70" fillId="0" borderId="0" xfId="0" applyFont="1" applyAlignment="1">
      <alignment vertical="center"/>
    </xf>
    <xf numFmtId="168" fontId="69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71" fillId="5" borderId="72" xfId="0" applyFont="1" applyFill="1" applyBorder="1" applyAlignment="1">
      <alignment horizontal="left" vertical="center"/>
    </xf>
    <xf numFmtId="0" fontId="0" fillId="5" borderId="73" xfId="0" applyFont="1" applyFill="1" applyBorder="1" applyAlignment="1">
      <alignment vertical="center"/>
    </xf>
    <xf numFmtId="0" fontId="71" fillId="5" borderId="73" xfId="0" applyFont="1" applyFill="1" applyBorder="1" applyAlignment="1">
      <alignment horizontal="right" vertical="center"/>
    </xf>
    <xf numFmtId="0" fontId="71" fillId="5" borderId="73" xfId="0" applyFont="1" applyFill="1" applyBorder="1" applyAlignment="1">
      <alignment horizontal="center" vertical="center"/>
    </xf>
    <xf numFmtId="4" fontId="71" fillId="5" borderId="73" xfId="0" applyNumberFormat="1" applyFont="1" applyFill="1" applyBorder="1" applyAlignment="1">
      <alignment vertical="center"/>
    </xf>
    <xf numFmtId="0" fontId="0" fillId="5" borderId="74" xfId="0" applyFont="1" applyFill="1" applyBorder="1" applyAlignment="1">
      <alignment vertical="center"/>
    </xf>
    <xf numFmtId="0" fontId="72" fillId="0" borderId="75" xfId="0" applyFont="1" applyBorder="1" applyAlignment="1">
      <alignment horizontal="left" vertical="center"/>
    </xf>
    <xf numFmtId="0" fontId="0" fillId="0" borderId="75" xfId="0" applyBorder="1" applyAlignment="1">
      <alignment vertical="center"/>
    </xf>
    <xf numFmtId="0" fontId="66" fillId="0" borderId="76" xfId="0" applyFont="1" applyBorder="1" applyAlignment="1">
      <alignment horizontal="left" vertical="center"/>
    </xf>
    <xf numFmtId="0" fontId="0" fillId="0" borderId="76" xfId="0" applyFont="1" applyBorder="1" applyAlignment="1">
      <alignment vertical="center"/>
    </xf>
    <xf numFmtId="0" fontId="66" fillId="0" borderId="76" xfId="0" applyFont="1" applyBorder="1" applyAlignment="1">
      <alignment horizontal="center" vertical="center"/>
    </xf>
    <xf numFmtId="0" fontId="66" fillId="0" borderId="76" xfId="0" applyFont="1" applyBorder="1" applyAlignment="1">
      <alignment horizontal="right" vertical="center"/>
    </xf>
    <xf numFmtId="0" fontId="0" fillId="0" borderId="75" xfId="0" applyFont="1" applyBorder="1" applyAlignment="1">
      <alignment vertical="center"/>
    </xf>
    <xf numFmtId="0" fontId="0" fillId="0" borderId="77" xfId="0" applyFont="1" applyBorder="1" applyAlignment="1">
      <alignment vertical="center"/>
    </xf>
    <xf numFmtId="0" fontId="0" fillId="0" borderId="78" xfId="0" applyFont="1" applyBorder="1" applyAlignment="1">
      <alignment vertical="center"/>
    </xf>
    <xf numFmtId="0" fontId="0" fillId="0" borderId="68" xfId="0" applyFont="1" applyBorder="1" applyAlignment="1">
      <alignment vertical="center"/>
    </xf>
    <xf numFmtId="0" fontId="0" fillId="0" borderId="69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73" fillId="0" borderId="0" xfId="0" applyFont="1" applyAlignment="1">
      <alignment horizontal="left" vertical="center"/>
    </xf>
    <xf numFmtId="0" fontId="74" fillId="0" borderId="0" xfId="0" applyFont="1" applyAlignment="1">
      <alignment vertical="center"/>
    </xf>
    <xf numFmtId="0" fontId="74" fillId="0" borderId="70" xfId="0" applyFont="1" applyBorder="1" applyAlignment="1">
      <alignment vertical="center"/>
    </xf>
    <xf numFmtId="0" fontId="74" fillId="0" borderId="79" xfId="0" applyFont="1" applyBorder="1" applyAlignment="1">
      <alignment horizontal="left" vertical="center"/>
    </xf>
    <xf numFmtId="0" fontId="74" fillId="0" borderId="79" xfId="0" applyFont="1" applyBorder="1" applyAlignment="1">
      <alignment vertical="center"/>
    </xf>
    <xf numFmtId="4" fontId="74" fillId="0" borderId="79" xfId="0" applyNumberFormat="1" applyFont="1" applyBorder="1" applyAlignment="1">
      <alignment vertical="center"/>
    </xf>
    <xf numFmtId="0" fontId="75" fillId="0" borderId="0" xfId="0" applyFont="1" applyAlignment="1">
      <alignment vertical="center"/>
    </xf>
    <xf numFmtId="0" fontId="75" fillId="0" borderId="70" xfId="0" applyFont="1" applyBorder="1" applyAlignment="1">
      <alignment vertical="center"/>
    </xf>
    <xf numFmtId="0" fontId="75" fillId="0" borderId="79" xfId="0" applyFont="1" applyBorder="1" applyAlignment="1">
      <alignment horizontal="left" vertical="center"/>
    </xf>
    <xf numFmtId="0" fontId="75" fillId="0" borderId="79" xfId="0" applyFont="1" applyBorder="1" applyAlignment="1">
      <alignment vertical="center"/>
    </xf>
    <xf numFmtId="4" fontId="75" fillId="0" borderId="79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70" xfId="0" applyFont="1" applyBorder="1" applyAlignment="1">
      <alignment horizontal="center" vertical="center" wrapText="1"/>
    </xf>
    <xf numFmtId="0" fontId="24" fillId="5" borderId="80" xfId="0" applyFont="1" applyFill="1" applyBorder="1" applyAlignment="1">
      <alignment horizontal="center" vertical="center" wrapText="1"/>
    </xf>
    <xf numFmtId="0" fontId="24" fillId="5" borderId="81" xfId="0" applyFont="1" applyFill="1" applyBorder="1" applyAlignment="1">
      <alignment horizontal="center" vertical="center" wrapText="1"/>
    </xf>
    <xf numFmtId="0" fontId="24" fillId="5" borderId="82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7" fillId="0" borderId="0" xfId="0" applyFont="1" applyAlignment="1">
      <alignment horizontal="left" vertical="center"/>
    </xf>
    <xf numFmtId="4" fontId="67" fillId="0" borderId="0" xfId="0" applyNumberFormat="1" applyFont="1" applyAlignment="1"/>
    <xf numFmtId="4" fontId="33" fillId="0" borderId="0" xfId="0" applyNumberFormat="1" applyFont="1" applyAlignment="1">
      <alignment vertical="center"/>
    </xf>
    <xf numFmtId="0" fontId="76" fillId="0" borderId="0" xfId="0" applyFont="1" applyAlignment="1"/>
    <xf numFmtId="0" fontId="76" fillId="0" borderId="70" xfId="0" applyFont="1" applyBorder="1" applyAlignment="1"/>
    <xf numFmtId="0" fontId="76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4" fontId="74" fillId="0" borderId="0" xfId="0" applyNumberFormat="1" applyFont="1" applyAlignment="1"/>
    <xf numFmtId="0" fontId="76" fillId="0" borderId="0" xfId="0" applyFont="1" applyAlignment="1">
      <alignment horizontal="center"/>
    </xf>
    <xf numFmtId="4" fontId="76" fillId="0" borderId="0" xfId="0" applyNumberFormat="1" applyFont="1" applyAlignment="1">
      <alignment vertical="center"/>
    </xf>
    <xf numFmtId="0" fontId="75" fillId="0" borderId="0" xfId="0" applyFont="1" applyAlignment="1">
      <alignment horizontal="left"/>
    </xf>
    <xf numFmtId="4" fontId="75" fillId="0" borderId="0" xfId="0" applyNumberFormat="1" applyFont="1" applyAlignment="1"/>
    <xf numFmtId="0" fontId="0" fillId="0" borderId="70" xfId="0" applyFont="1" applyBorder="1" applyAlignment="1" applyProtection="1">
      <alignment vertical="center"/>
      <protection locked="0"/>
    </xf>
    <xf numFmtId="0" fontId="24" fillId="0" borderId="83" xfId="0" applyFont="1" applyBorder="1" applyAlignment="1" applyProtection="1">
      <alignment horizontal="center" vertical="center"/>
      <protection locked="0"/>
    </xf>
    <xf numFmtId="49" fontId="24" fillId="0" borderId="83" xfId="0" applyNumberFormat="1" applyFont="1" applyBorder="1" applyAlignment="1" applyProtection="1">
      <alignment horizontal="left" vertical="center" wrapText="1"/>
      <protection locked="0"/>
    </xf>
    <xf numFmtId="0" fontId="24" fillId="0" borderId="83" xfId="0" applyFont="1" applyBorder="1" applyAlignment="1" applyProtection="1">
      <alignment horizontal="left" vertical="center" wrapText="1"/>
      <protection locked="0"/>
    </xf>
    <xf numFmtId="0" fontId="24" fillId="0" borderId="83" xfId="0" applyFont="1" applyBorder="1" applyAlignment="1" applyProtection="1">
      <alignment horizontal="center" vertical="center" wrapText="1"/>
      <protection locked="0"/>
    </xf>
    <xf numFmtId="174" fontId="24" fillId="0" borderId="83" xfId="0" applyNumberFormat="1" applyFont="1" applyBorder="1" applyAlignment="1" applyProtection="1">
      <alignment vertical="center"/>
      <protection locked="0"/>
    </xf>
    <xf numFmtId="4" fontId="24" fillId="0" borderId="83" xfId="0" applyNumberFormat="1" applyFont="1" applyBorder="1" applyAlignment="1" applyProtection="1">
      <alignment vertical="center"/>
      <protection locked="0"/>
    </xf>
    <xf numFmtId="0" fontId="0" fillId="0" borderId="83" xfId="0" applyFont="1" applyBorder="1" applyAlignment="1" applyProtection="1">
      <alignment vertical="center"/>
      <protection locked="0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77" fillId="0" borderId="83" xfId="0" applyFont="1" applyBorder="1" applyAlignment="1" applyProtection="1">
      <alignment horizontal="center" vertical="center"/>
      <protection locked="0"/>
    </xf>
    <xf numFmtId="49" fontId="77" fillId="0" borderId="83" xfId="0" applyNumberFormat="1" applyFont="1" applyBorder="1" applyAlignment="1" applyProtection="1">
      <alignment horizontal="left" vertical="center" wrapText="1"/>
      <protection locked="0"/>
    </xf>
    <xf numFmtId="0" fontId="77" fillId="0" borderId="83" xfId="0" applyFont="1" applyBorder="1" applyAlignment="1" applyProtection="1">
      <alignment horizontal="left" vertical="center" wrapText="1"/>
      <protection locked="0"/>
    </xf>
    <xf numFmtId="0" fontId="77" fillId="0" borderId="83" xfId="0" applyFont="1" applyBorder="1" applyAlignment="1" applyProtection="1">
      <alignment horizontal="center" vertical="center" wrapText="1"/>
      <protection locked="0"/>
    </xf>
    <xf numFmtId="174" fontId="77" fillId="0" borderId="83" xfId="0" applyNumberFormat="1" applyFont="1" applyBorder="1" applyAlignment="1" applyProtection="1">
      <alignment vertical="center"/>
      <protection locked="0"/>
    </xf>
    <xf numFmtId="4" fontId="77" fillId="0" borderId="83" xfId="0" applyNumberFormat="1" applyFont="1" applyBorder="1" applyAlignment="1" applyProtection="1">
      <alignment vertical="center"/>
      <protection locked="0"/>
    </xf>
    <xf numFmtId="0" fontId="78" fillId="0" borderId="83" xfId="0" applyFont="1" applyBorder="1" applyAlignment="1" applyProtection="1">
      <alignment vertical="center"/>
      <protection locked="0"/>
    </xf>
    <xf numFmtId="0" fontId="78" fillId="0" borderId="70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1" fillId="2" borderId="16" xfId="0" applyFont="1" applyFill="1" applyBorder="1" applyAlignment="1">
      <alignment horizontal="left" vertical="center"/>
    </xf>
    <xf numFmtId="0" fontId="0" fillId="2" borderId="16" xfId="0" applyFont="1" applyFill="1" applyBorder="1" applyAlignment="1">
      <alignment vertical="center"/>
    </xf>
    <xf numFmtId="4" fontId="1" fillId="2" borderId="16" xfId="0" applyNumberFormat="1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167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0" fillId="0" borderId="0" xfId="0"/>
    <xf numFmtId="0" fontId="24" fillId="0" borderId="0" xfId="0" applyFont="1" applyAlignment="1">
      <alignment horizontal="left" vertical="center" wrapText="1"/>
    </xf>
    <xf numFmtId="4" fontId="20" fillId="0" borderId="20" xfId="0" applyNumberFormat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25" fillId="0" borderId="0" xfId="0" applyFont="1" applyAlignment="1">
      <alignment horizontal="left" vertical="top" wrapText="1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8" fontId="19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6" fillId="2" borderId="15" xfId="0" applyFont="1" applyFill="1" applyBorder="1" applyAlignment="1">
      <alignment horizontal="left" vertical="center"/>
    </xf>
    <xf numFmtId="4" fontId="14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2" fillId="0" borderId="1" xfId="2" applyFont="1" applyBorder="1" applyAlignment="1" applyProtection="1">
      <alignment horizontal="left"/>
    </xf>
    <xf numFmtId="0" fontId="35" fillId="0" borderId="0" xfId="2" applyFont="1" applyAlignment="1" applyProtection="1">
      <alignment horizontal="left" vertical="center"/>
    </xf>
    <xf numFmtId="0" fontId="32" fillId="0" borderId="0" xfId="2" applyFont="1" applyAlignment="1" applyProtection="1">
      <alignment horizontal="left" vertical="center"/>
    </xf>
    <xf numFmtId="0" fontId="37" fillId="0" borderId="0" xfId="2" applyFont="1" applyAlignment="1" applyProtection="1">
      <alignment horizontal="left" vertical="center"/>
    </xf>
    <xf numFmtId="0" fontId="34" fillId="0" borderId="1" xfId="2" applyFont="1" applyBorder="1" applyAlignment="1" applyProtection="1">
      <alignment horizontal="left" vertical="center" wrapText="1"/>
    </xf>
    <xf numFmtId="0" fontId="41" fillId="0" borderId="0" xfId="2" applyFont="1" applyAlignment="1">
      <alignment horizontal="left" vertical="center" wrapText="1"/>
      <protection locked="0"/>
    </xf>
    <xf numFmtId="0" fontId="41" fillId="0" borderId="1" xfId="2" applyFont="1" applyBorder="1" applyAlignment="1">
      <alignment horizontal="left" vertical="center" wrapText="1"/>
      <protection locked="0"/>
    </xf>
    <xf numFmtId="0" fontId="33" fillId="0" borderId="26" xfId="2" applyFont="1" applyBorder="1" applyAlignment="1" applyProtection="1">
      <alignment horizontal="left" vertical="center" wrapText="1"/>
    </xf>
    <xf numFmtId="0" fontId="33" fillId="0" borderId="22" xfId="2" applyFont="1" applyBorder="1" applyAlignment="1" applyProtection="1">
      <alignment horizontal="left" vertical="center" wrapText="1"/>
    </xf>
    <xf numFmtId="0" fontId="33" fillId="0" borderId="27" xfId="2" applyFont="1" applyBorder="1" applyAlignment="1" applyProtection="1">
      <alignment horizontal="left" vertical="center" wrapText="1"/>
    </xf>
    <xf numFmtId="0" fontId="33" fillId="0" borderId="28" xfId="2" applyFont="1" applyBorder="1" applyAlignment="1" applyProtection="1">
      <alignment horizontal="left" vertical="center" wrapText="1"/>
    </xf>
    <xf numFmtId="0" fontId="33" fillId="0" borderId="0" xfId="2" applyFont="1" applyAlignment="1" applyProtection="1">
      <alignment horizontal="left" vertical="center" wrapText="1"/>
    </xf>
    <xf numFmtId="0" fontId="33" fillId="0" borderId="29" xfId="2" applyFont="1" applyBorder="1" applyAlignment="1" applyProtection="1">
      <alignment horizontal="left" vertical="center" wrapText="1"/>
    </xf>
    <xf numFmtId="0" fontId="33" fillId="0" borderId="30" xfId="2" applyFont="1" applyBorder="1" applyAlignment="1" applyProtection="1">
      <alignment horizontal="left" vertical="center" wrapText="1"/>
    </xf>
    <xf numFmtId="0" fontId="33" fillId="0" borderId="31" xfId="2" applyFont="1" applyBorder="1" applyAlignment="1" applyProtection="1">
      <alignment horizontal="left" vertical="center" wrapText="1"/>
    </xf>
    <xf numFmtId="0" fontId="33" fillId="0" borderId="32" xfId="2" applyFont="1" applyBorder="1" applyAlignment="1" applyProtection="1">
      <alignment horizontal="left" vertical="center" wrapText="1"/>
    </xf>
    <xf numFmtId="0" fontId="34" fillId="0" borderId="26" xfId="2" applyFont="1" applyBorder="1" applyAlignment="1" applyProtection="1">
      <alignment horizontal="left" vertical="center" wrapText="1"/>
    </xf>
    <xf numFmtId="0" fontId="34" fillId="0" borderId="22" xfId="2" applyFont="1" applyBorder="1" applyAlignment="1" applyProtection="1">
      <alignment horizontal="left" vertical="center" wrapText="1"/>
    </xf>
    <xf numFmtId="0" fontId="34" fillId="0" borderId="27" xfId="2" applyFont="1" applyBorder="1" applyAlignment="1" applyProtection="1">
      <alignment horizontal="left" vertical="center" wrapText="1"/>
    </xf>
    <xf numFmtId="0" fontId="34" fillId="0" borderId="28" xfId="2" applyFont="1" applyBorder="1" applyAlignment="1" applyProtection="1">
      <alignment horizontal="left" vertical="center" wrapText="1"/>
    </xf>
    <xf numFmtId="0" fontId="34" fillId="0" borderId="0" xfId="2" applyFont="1" applyAlignment="1" applyProtection="1">
      <alignment horizontal="left" vertical="center" wrapText="1"/>
    </xf>
    <xf numFmtId="0" fontId="34" fillId="0" borderId="29" xfId="2" applyFont="1" applyBorder="1" applyAlignment="1" applyProtection="1">
      <alignment horizontal="left" vertical="center" wrapText="1"/>
    </xf>
    <xf numFmtId="0" fontId="34" fillId="0" borderId="30" xfId="2" applyFont="1" applyBorder="1" applyAlignment="1" applyProtection="1">
      <alignment horizontal="left" vertical="center" wrapText="1"/>
    </xf>
    <xf numFmtId="0" fontId="34" fillId="0" borderId="31" xfId="2" applyFont="1" applyBorder="1" applyAlignment="1" applyProtection="1">
      <alignment horizontal="center" vertical="center"/>
    </xf>
    <xf numFmtId="0" fontId="34" fillId="0" borderId="32" xfId="2" applyFont="1" applyBorder="1" applyAlignment="1" applyProtection="1">
      <alignment horizontal="center" vertical="center"/>
    </xf>
    <xf numFmtId="14" fontId="32" fillId="0" borderId="34" xfId="2" applyNumberFormat="1" applyFont="1" applyBorder="1" applyAlignment="1" applyProtection="1">
      <alignment horizontal="left" vertical="center" wrapText="1"/>
    </xf>
    <xf numFmtId="0" fontId="32" fillId="0" borderId="35" xfId="2" applyFont="1" applyBorder="1" applyAlignment="1" applyProtection="1">
      <alignment horizontal="center" vertical="center"/>
    </xf>
    <xf numFmtId="0" fontId="32" fillId="0" borderId="1" xfId="2" applyFont="1" applyBorder="1" applyAlignment="1" applyProtection="1">
      <alignment horizontal="left" vertical="center" wrapText="1"/>
    </xf>
    <xf numFmtId="0" fontId="30" fillId="0" borderId="0" xfId="2" applyAlignment="1">
      <alignment horizontal="left" vertical="center" wrapText="1"/>
      <protection locked="0"/>
    </xf>
    <xf numFmtId="0" fontId="30" fillId="0" borderId="1" xfId="2" applyBorder="1" applyAlignment="1">
      <alignment horizontal="left" vertical="center" wrapText="1"/>
      <protection locked="0"/>
    </xf>
    <xf numFmtId="0" fontId="41" fillId="0" borderId="0" xfId="2" applyFont="1" applyAlignment="1">
      <alignment horizontal="left" vertical="center"/>
      <protection locked="0"/>
    </xf>
    <xf numFmtId="0" fontId="41" fillId="0" borderId="1" xfId="2" applyFont="1" applyBorder="1" applyAlignment="1">
      <alignment horizontal="left" vertical="center"/>
      <protection locked="0"/>
    </xf>
    <xf numFmtId="170" fontId="3" fillId="0" borderId="50" xfId="2" applyNumberFormat="1" applyFont="1" applyBorder="1" applyAlignment="1" applyProtection="1">
      <alignment horizontal="right" vertical="center"/>
    </xf>
    <xf numFmtId="0" fontId="30" fillId="0" borderId="54" xfId="2" applyBorder="1" applyAlignment="1">
      <alignment horizontal="right" vertical="center"/>
      <protection locked="0"/>
    </xf>
    <xf numFmtId="0" fontId="30" fillId="0" borderId="57" xfId="2" applyBorder="1" applyAlignment="1">
      <alignment horizontal="right" vertical="center"/>
      <protection locked="0"/>
    </xf>
    <xf numFmtId="0" fontId="34" fillId="0" borderId="34" xfId="2" applyFont="1" applyBorder="1" applyAlignment="1" applyProtection="1">
      <alignment horizontal="left" vertical="center" wrapText="1"/>
    </xf>
    <xf numFmtId="0" fontId="34" fillId="0" borderId="35" xfId="2" applyFont="1" applyBorder="1" applyAlignment="1" applyProtection="1">
      <alignment horizontal="center" vertical="center"/>
    </xf>
    <xf numFmtId="0" fontId="61" fillId="0" borderId="0" xfId="2" applyFont="1" applyAlignment="1" applyProtection="1">
      <alignment horizontal="center" vertical="center"/>
    </xf>
    <xf numFmtId="0" fontId="64" fillId="0" borderId="0" xfId="2" applyFont="1" applyAlignment="1" applyProtection="1">
      <alignment horizontal="center" vertical="center"/>
    </xf>
    <xf numFmtId="0" fontId="57" fillId="0" borderId="0" xfId="2" applyFont="1" applyAlignment="1" applyProtection="1">
      <alignment horizontal="left"/>
    </xf>
    <xf numFmtId="0" fontId="57" fillId="0" borderId="0" xfId="2" applyFont="1" applyAlignment="1" applyProtection="1">
      <alignment horizontal="center" vertical="center"/>
    </xf>
    <xf numFmtId="0" fontId="34" fillId="0" borderId="0" xfId="2" applyFont="1" applyAlignment="1" applyProtection="1">
      <alignment horizontal="left"/>
    </xf>
    <xf numFmtId="170" fontId="57" fillId="0" borderId="0" xfId="2" applyNumberFormat="1" applyFont="1" applyAlignment="1" applyProtection="1">
      <alignment horizontal="center" vertical="center"/>
    </xf>
    <xf numFmtId="0" fontId="42" fillId="0" borderId="0" xfId="2" applyFont="1" applyAlignment="1" applyProtection="1">
      <alignment horizontal="center" vertical="center"/>
    </xf>
    <xf numFmtId="0" fontId="34" fillId="0" borderId="0" xfId="2" applyFont="1" applyAlignment="1" applyProtection="1">
      <alignment horizontal="center" vertical="center"/>
    </xf>
    <xf numFmtId="170" fontId="34" fillId="0" borderId="0" xfId="2" applyNumberFormat="1" applyFont="1" applyAlignment="1" applyProtection="1">
      <alignment horizontal="center" vertical="center"/>
    </xf>
    <xf numFmtId="0" fontId="50" fillId="0" borderId="22" xfId="2" applyFont="1" applyBorder="1" applyAlignment="1" applyProtection="1">
      <alignment horizontal="left" vertical="center" wrapText="1"/>
    </xf>
    <xf numFmtId="0" fontId="50" fillId="0" borderId="27" xfId="2" applyFont="1" applyBorder="1" applyAlignment="1" applyProtection="1">
      <alignment horizontal="left" vertical="center" wrapText="1"/>
    </xf>
    <xf numFmtId="0" fontId="50" fillId="0" borderId="28" xfId="2" applyFont="1" applyBorder="1" applyAlignment="1" applyProtection="1">
      <alignment horizontal="left" vertical="center" wrapText="1"/>
    </xf>
    <xf numFmtId="0" fontId="50" fillId="0" borderId="0" xfId="2" applyFont="1" applyAlignment="1" applyProtection="1">
      <alignment horizontal="left" vertical="center" wrapText="1"/>
    </xf>
    <xf numFmtId="0" fontId="50" fillId="0" borderId="29" xfId="2" applyFont="1" applyBorder="1" applyAlignment="1" applyProtection="1">
      <alignment horizontal="left" vertical="center" wrapText="1"/>
    </xf>
    <xf numFmtId="0" fontId="42" fillId="0" borderId="0" xfId="3" applyFont="1" applyAlignment="1" applyProtection="1">
      <alignment horizontal="center" vertical="center"/>
    </xf>
    <xf numFmtId="0" fontId="30" fillId="0" borderId="0" xfId="2" applyAlignment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65" fillId="4" borderId="0" xfId="0" applyFont="1" applyFill="1" applyAlignment="1">
      <alignment horizontal="center" vertical="center"/>
    </xf>
  </cellXfs>
  <cellStyles count="4">
    <cellStyle name="Hypertextové prepojenie" xfId="1" builtinId="8"/>
    <cellStyle name="Normálna" xfId="0" builtinId="0"/>
    <cellStyle name="Normálna 2" xfId="2" xr:uid="{69282E81-FA65-4B2E-82C2-8C12E9CAEF3A}"/>
    <cellStyle name="Normálna 2 2" xfId="3" xr:uid="{9758E730-3351-4E2A-B2F2-10B274DF0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uner/Documents/Verejn&#233;%20obstar&#225;vanie%20cez%20vestn&#237;k/Atletick&#253;%20&#353;tadi&#243;n/rekon&#353;trukcia%20atletick&#233;ho%20&#353;tati&#243;nu%20MA%20-%20rozpo&#269;et%20do%20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\ISRTS\Templates\Rozpocty\Sablon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ktivity/cenn&#237;k%20ta225/Rozpo&#269;et%20RELO_igor_%206_0_ta225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reen%20Group\2_SK_Data\Customer\Net%20Pricelist\Vkp_09sk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zaloha%20caunewr/Documents/Verejn&#233;%20obstar&#225;vanie%20cez%20vestn&#237;k/Z&#352;%20Z&#225;hor&#225;cka,%20moderniz&#225;cia%20telocvi&#269;n&#237;%20a%20vonk.ihriska/rozpo&#269;et%20do%20VO/v&#253;kaz%20v&#253;mer%20do%20VO%2020.05.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Stavba"/>
      <sheetName val="01 20190062.01B Pol"/>
      <sheetName val="02 20190062.02 Pol"/>
      <sheetName val="trávnik"/>
    </sheetNames>
    <sheetDataSet>
      <sheetData sheetId="0" refreshError="1"/>
      <sheetData sheetId="1">
        <row r="1">
          <cell r="A1" t="str">
            <v>#RTSROZP#</v>
          </cell>
        </row>
        <row r="6">
          <cell r="D6" t="str">
            <v xml:space="preserve">Bernolákova 5188/1A, 901 01 Malacky,
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702474.09</v>
          </cell>
        </row>
        <row r="26">
          <cell r="G26">
            <v>140494.818</v>
          </cell>
        </row>
        <row r="27">
          <cell r="G27">
            <v>0</v>
          </cell>
        </row>
        <row r="28">
          <cell r="G28">
            <v>702474.09</v>
          </cell>
        </row>
        <row r="29">
          <cell r="G29">
            <v>842968.90799999994</v>
          </cell>
          <cell r="J29" t="str">
            <v>EUR</v>
          </cell>
        </row>
      </sheetData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isy INV"/>
      <sheetName val="Rozpisy PR"/>
      <sheetName val="UVOD"/>
      <sheetName val="zaznamyqsr"/>
      <sheetName val="Identifikačné údaje"/>
      <sheetName val="Rekapitulácia rozpočtu"/>
      <sheetName val="Rekapitulácia skupiny"/>
      <sheetName val="Metalická sieť NTR"/>
      <sheetName val="Testy"/>
      <sheetName val="Databaza"/>
      <sheetName val="Rozpis SPM"/>
      <sheetName val="Vydaný materiál ST"/>
      <sheetName val="SPM"/>
      <sheetName val="Rekapitulácia SPM"/>
      <sheetName val="Rekapitulácia SPM skupiny"/>
      <sheetName val="QSR"/>
    </sheetNames>
    <sheetDataSet>
      <sheetData sheetId="0" refreshError="1">
        <row r="2">
          <cell r="L2" t="str">
            <v>Množstvo spolu</v>
          </cell>
        </row>
        <row r="4">
          <cell r="B4" t="str">
            <v>11.10</v>
          </cell>
        </row>
        <row r="5">
          <cell r="B5" t="str">
            <v>11.11</v>
          </cell>
          <cell r="L5">
            <v>0</v>
          </cell>
        </row>
        <row r="6">
          <cell r="B6" t="str">
            <v>11.11</v>
          </cell>
        </row>
        <row r="7">
          <cell r="B7" t="str">
            <v>11.11</v>
          </cell>
        </row>
        <row r="8">
          <cell r="B8" t="str">
            <v>11.12</v>
          </cell>
          <cell r="L8">
            <v>0</v>
          </cell>
        </row>
        <row r="9">
          <cell r="B9" t="str">
            <v>11.12</v>
          </cell>
        </row>
        <row r="10">
          <cell r="B10" t="str">
            <v>11.13</v>
          </cell>
          <cell r="L10">
            <v>0</v>
          </cell>
        </row>
        <row r="11">
          <cell r="B11" t="str">
            <v>11.13</v>
          </cell>
        </row>
        <row r="12">
          <cell r="B12" t="str">
            <v>12.10</v>
          </cell>
        </row>
        <row r="13">
          <cell r="B13" t="str">
            <v>12.11</v>
          </cell>
          <cell r="L13">
            <v>0</v>
          </cell>
        </row>
        <row r="14">
          <cell r="B14" t="str">
            <v>12.11</v>
          </cell>
        </row>
        <row r="15">
          <cell r="B15" t="str">
            <v>12.12</v>
          </cell>
          <cell r="L15">
            <v>0</v>
          </cell>
        </row>
        <row r="16">
          <cell r="B16" t="str">
            <v>12.12</v>
          </cell>
        </row>
        <row r="17">
          <cell r="B17" t="str">
            <v>12.13</v>
          </cell>
          <cell r="L17">
            <v>0</v>
          </cell>
        </row>
        <row r="18">
          <cell r="B18" t="str">
            <v>12.13</v>
          </cell>
        </row>
        <row r="19">
          <cell r="B19" t="str">
            <v>12.20</v>
          </cell>
        </row>
        <row r="20">
          <cell r="B20" t="str">
            <v>12.21</v>
          </cell>
          <cell r="L20">
            <v>0</v>
          </cell>
        </row>
        <row r="21">
          <cell r="B21" t="str">
            <v>12.21</v>
          </cell>
        </row>
        <row r="22">
          <cell r="B22" t="str">
            <v>12.22</v>
          </cell>
          <cell r="L22">
            <v>0</v>
          </cell>
        </row>
        <row r="23">
          <cell r="B23" t="str">
            <v>12.22</v>
          </cell>
        </row>
        <row r="24">
          <cell r="B24" t="str">
            <v>12.23</v>
          </cell>
          <cell r="L24">
            <v>0</v>
          </cell>
        </row>
        <row r="25">
          <cell r="B25" t="str">
            <v>12.23</v>
          </cell>
        </row>
        <row r="26">
          <cell r="B26" t="str">
            <v>13.10</v>
          </cell>
        </row>
        <row r="27">
          <cell r="B27" t="str">
            <v>13.11</v>
          </cell>
          <cell r="L27">
            <v>0</v>
          </cell>
        </row>
        <row r="28">
          <cell r="B28" t="str">
            <v>13.11</v>
          </cell>
        </row>
        <row r="29">
          <cell r="B29" t="str">
            <v>13.12</v>
          </cell>
          <cell r="L29">
            <v>0</v>
          </cell>
        </row>
        <row r="30">
          <cell r="B30" t="str">
            <v>13.12</v>
          </cell>
        </row>
        <row r="31">
          <cell r="B31" t="str">
            <v>13.13</v>
          </cell>
          <cell r="L31">
            <v>0</v>
          </cell>
        </row>
        <row r="32">
          <cell r="B32" t="str">
            <v>13.13</v>
          </cell>
        </row>
        <row r="33">
          <cell r="B33" t="str">
            <v>13.14</v>
          </cell>
          <cell r="L33">
            <v>0</v>
          </cell>
        </row>
        <row r="34">
          <cell r="B34" t="str">
            <v>13.14</v>
          </cell>
        </row>
        <row r="35">
          <cell r="B35" t="str">
            <v>13.20</v>
          </cell>
        </row>
        <row r="36">
          <cell r="B36" t="str">
            <v>13.21</v>
          </cell>
          <cell r="L36">
            <v>0</v>
          </cell>
        </row>
        <row r="37">
          <cell r="B37" t="str">
            <v>13.21</v>
          </cell>
        </row>
        <row r="38">
          <cell r="B38" t="str">
            <v>13.22</v>
          </cell>
          <cell r="L38">
            <v>0</v>
          </cell>
        </row>
        <row r="39">
          <cell r="B39" t="str">
            <v>13.22</v>
          </cell>
        </row>
        <row r="40">
          <cell r="B40" t="str">
            <v>13.23</v>
          </cell>
          <cell r="L40">
            <v>0</v>
          </cell>
        </row>
        <row r="41">
          <cell r="B41" t="str">
            <v>13.23</v>
          </cell>
        </row>
        <row r="42">
          <cell r="B42" t="str">
            <v>13.24</v>
          </cell>
          <cell r="L42">
            <v>0</v>
          </cell>
        </row>
        <row r="43">
          <cell r="B43" t="str">
            <v>13.24</v>
          </cell>
        </row>
        <row r="44">
          <cell r="B44" t="str">
            <v>14.30</v>
          </cell>
        </row>
        <row r="45">
          <cell r="B45" t="str">
            <v>14.31</v>
          </cell>
          <cell r="L45">
            <v>0</v>
          </cell>
        </row>
        <row r="46">
          <cell r="B46" t="str">
            <v>14.31</v>
          </cell>
        </row>
        <row r="47">
          <cell r="B47" t="str">
            <v>14.32</v>
          </cell>
          <cell r="L47">
            <v>0</v>
          </cell>
        </row>
        <row r="48">
          <cell r="B48" t="str">
            <v>14.32</v>
          </cell>
        </row>
        <row r="49">
          <cell r="B49" t="str">
            <v>14.33</v>
          </cell>
          <cell r="L49">
            <v>0</v>
          </cell>
        </row>
        <row r="50">
          <cell r="B50" t="str">
            <v>14.33</v>
          </cell>
        </row>
        <row r="51">
          <cell r="B51" t="str">
            <v>14.34</v>
          </cell>
          <cell r="L51">
            <v>0</v>
          </cell>
        </row>
        <row r="52">
          <cell r="B52" t="str">
            <v>14.34</v>
          </cell>
        </row>
        <row r="53">
          <cell r="B53" t="str">
            <v>14.35</v>
          </cell>
          <cell r="L53">
            <v>0</v>
          </cell>
        </row>
        <row r="54">
          <cell r="B54" t="str">
            <v>14.35</v>
          </cell>
        </row>
      </sheetData>
      <sheetData sheetId="1" refreshError="1">
        <row r="2">
          <cell r="L2" t="str">
            <v>Množstvo spolu</v>
          </cell>
        </row>
        <row r="4">
          <cell r="B4" t="str">
            <v>11.10</v>
          </cell>
        </row>
        <row r="5">
          <cell r="B5" t="str">
            <v>11.11</v>
          </cell>
          <cell r="L5">
            <v>0</v>
          </cell>
        </row>
        <row r="6">
          <cell r="B6" t="str">
            <v>11.11</v>
          </cell>
        </row>
        <row r="7">
          <cell r="B7" t="str">
            <v>11.11</v>
          </cell>
        </row>
        <row r="8">
          <cell r="B8" t="str">
            <v>11.12</v>
          </cell>
          <cell r="L8">
            <v>0</v>
          </cell>
        </row>
        <row r="9">
          <cell r="B9" t="str">
            <v>11.12</v>
          </cell>
        </row>
        <row r="10">
          <cell r="B10" t="str">
            <v>11.13</v>
          </cell>
          <cell r="L10">
            <v>0</v>
          </cell>
        </row>
        <row r="11">
          <cell r="B11" t="str">
            <v>11.13</v>
          </cell>
        </row>
        <row r="12">
          <cell r="B12" t="str">
            <v>12.10</v>
          </cell>
        </row>
        <row r="13">
          <cell r="B13" t="str">
            <v>12.11</v>
          </cell>
          <cell r="L13">
            <v>0</v>
          </cell>
        </row>
        <row r="14">
          <cell r="B14" t="str">
            <v>12.11</v>
          </cell>
        </row>
        <row r="15">
          <cell r="B15" t="str">
            <v>12.12</v>
          </cell>
          <cell r="L15">
            <v>0</v>
          </cell>
        </row>
        <row r="16">
          <cell r="B16" t="str">
            <v>12.12</v>
          </cell>
        </row>
        <row r="17">
          <cell r="B17" t="str">
            <v>12.13</v>
          </cell>
        </row>
        <row r="18">
          <cell r="B18" t="str">
            <v>12.13</v>
          </cell>
        </row>
        <row r="19">
          <cell r="B19" t="str">
            <v>12.20</v>
          </cell>
        </row>
        <row r="20">
          <cell r="B20" t="str">
            <v>12.21</v>
          </cell>
          <cell r="L20">
            <v>0</v>
          </cell>
        </row>
        <row r="21">
          <cell r="B21" t="str">
            <v>12.21</v>
          </cell>
        </row>
        <row r="22">
          <cell r="B22" t="str">
            <v>12.22</v>
          </cell>
          <cell r="L22">
            <v>0</v>
          </cell>
        </row>
        <row r="23">
          <cell r="B23" t="str">
            <v>12.22</v>
          </cell>
        </row>
        <row r="24">
          <cell r="B24" t="str">
            <v>12.23</v>
          </cell>
          <cell r="L24">
            <v>0</v>
          </cell>
        </row>
        <row r="25">
          <cell r="B25" t="str">
            <v>12.23</v>
          </cell>
        </row>
        <row r="26">
          <cell r="B26" t="str">
            <v>13.10</v>
          </cell>
        </row>
        <row r="27">
          <cell r="B27" t="str">
            <v>13.11</v>
          </cell>
          <cell r="L27">
            <v>0</v>
          </cell>
        </row>
        <row r="28">
          <cell r="B28" t="str">
            <v>13.11</v>
          </cell>
        </row>
        <row r="29">
          <cell r="B29" t="str">
            <v>13.12</v>
          </cell>
          <cell r="L29">
            <v>0</v>
          </cell>
        </row>
        <row r="30">
          <cell r="B30" t="str">
            <v>13.12</v>
          </cell>
        </row>
        <row r="31">
          <cell r="B31" t="str">
            <v>13.13</v>
          </cell>
          <cell r="L31">
            <v>0</v>
          </cell>
        </row>
        <row r="32">
          <cell r="B32" t="str">
            <v>13.13</v>
          </cell>
        </row>
        <row r="33">
          <cell r="B33" t="str">
            <v>13.14</v>
          </cell>
          <cell r="L33">
            <v>0</v>
          </cell>
        </row>
        <row r="34">
          <cell r="B34" t="str">
            <v>13.14</v>
          </cell>
        </row>
        <row r="35">
          <cell r="B35" t="str">
            <v>13.20</v>
          </cell>
        </row>
        <row r="36">
          <cell r="B36" t="str">
            <v>13.21</v>
          </cell>
          <cell r="L36">
            <v>0</v>
          </cell>
        </row>
        <row r="37">
          <cell r="B37" t="str">
            <v>13.21</v>
          </cell>
        </row>
        <row r="38">
          <cell r="B38" t="str">
            <v>13.22</v>
          </cell>
          <cell r="L38">
            <v>0</v>
          </cell>
        </row>
        <row r="39">
          <cell r="B39" t="str">
            <v>13.22</v>
          </cell>
        </row>
        <row r="40">
          <cell r="B40" t="str">
            <v>13.23</v>
          </cell>
          <cell r="L40">
            <v>0</v>
          </cell>
        </row>
        <row r="41">
          <cell r="B41" t="str">
            <v>13.23</v>
          </cell>
        </row>
        <row r="42">
          <cell r="B42" t="str">
            <v>13.24</v>
          </cell>
          <cell r="L42">
            <v>0</v>
          </cell>
        </row>
        <row r="43">
          <cell r="B43" t="str">
            <v>13.24</v>
          </cell>
        </row>
        <row r="44">
          <cell r="B44" t="str">
            <v>14.30</v>
          </cell>
        </row>
        <row r="45">
          <cell r="B45" t="str">
            <v>14.31</v>
          </cell>
          <cell r="L45">
            <v>0</v>
          </cell>
        </row>
        <row r="46">
          <cell r="B46" t="str">
            <v>14.31</v>
          </cell>
        </row>
        <row r="47">
          <cell r="B47" t="str">
            <v>14.32</v>
          </cell>
          <cell r="L47">
            <v>0</v>
          </cell>
        </row>
        <row r="48">
          <cell r="B48" t="str">
            <v>14.32</v>
          </cell>
        </row>
        <row r="49">
          <cell r="B49" t="str">
            <v>14.33</v>
          </cell>
          <cell r="L49">
            <v>0</v>
          </cell>
        </row>
        <row r="50">
          <cell r="B50" t="str">
            <v>14.33</v>
          </cell>
        </row>
        <row r="51">
          <cell r="B51" t="str">
            <v>14.34</v>
          </cell>
          <cell r="L51">
            <v>0</v>
          </cell>
        </row>
        <row r="52">
          <cell r="B52" t="str">
            <v>14.34</v>
          </cell>
        </row>
        <row r="53">
          <cell r="B53" t="str">
            <v>14.35</v>
          </cell>
          <cell r="L53">
            <v>0</v>
          </cell>
        </row>
        <row r="54">
          <cell r="B54" t="str">
            <v>14.35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att und Name"/>
      <sheetName val="Historie"/>
      <sheetName val="Seznam firem"/>
      <sheetName val="Všeob. obch. podm."/>
      <sheetName val="Preisliste FC300"/>
      <sheetName val="Preisliste VLT2800"/>
      <sheetName val="Preisliste VLT5000"/>
      <sheetName val="Preisliste VLT6000"/>
      <sheetName val="Preisliste VLT8000"/>
      <sheetName val="Preisliste FCM 300"/>
      <sheetName val="Preisliste MCD 3000"/>
      <sheetName val="Preisliste MCD 200"/>
      <sheetName val="Start"/>
      <sheetName val="Info"/>
      <sheetName val="View"/>
      <sheetName val="Matrix_ex"/>
      <sheetName val="PL_200V"/>
      <sheetName val="Matrix_changes"/>
      <sheetName val="Matrix"/>
      <sheetName val="Com_txt"/>
      <sheetName val="Com_price"/>
      <sheetName val="TXT"/>
      <sheetName val="Sheet1"/>
    </sheetNames>
    <sheetDataSet>
      <sheetData sheetId="0" refreshError="1">
        <row r="2">
          <cell r="E2">
            <v>-1</v>
          </cell>
        </row>
        <row r="12">
          <cell r="D12">
            <v>29.4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SO 01"/>
      <sheetName val="SO 01 Zdravotechnika"/>
      <sheetName val="SO 01 Elektroinštalácie"/>
      <sheetName val="SO 01 Vzduchotechnika"/>
      <sheetName val="Krycí list SO 02"/>
      <sheetName val="Rekapitulácia SO 02"/>
      <sheetName val="SO 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DF663-C93F-4245-B795-AD98A0754767}">
  <sheetPr>
    <pageSetUpPr fitToPage="1"/>
  </sheetPr>
  <dimension ref="A1:CK101"/>
  <sheetViews>
    <sheetView showGridLines="0" tabSelected="1" view="pageBreakPreview" topLeftCell="A43" zoomScaleNormal="100" zoomScaleSheetLayoutView="100" workbookViewId="0">
      <selection activeCell="BE98" sqref="BE98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7" width="2.6640625" customWidth="1"/>
    <col min="8" max="8" width="3.33203125" customWidth="1"/>
    <col min="9" max="31" width="2.6640625" customWidth="1"/>
    <col min="32" max="32" width="3.5546875" customWidth="1"/>
    <col min="33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886718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28" customWidth="1"/>
    <col min="58" max="60" width="8.88671875" hidden="1" customWidth="1"/>
    <col min="61" max="62" width="16.44140625" customWidth="1"/>
    <col min="63" max="63" width="17.109375" customWidth="1"/>
    <col min="64" max="64" width="18" customWidth="1"/>
    <col min="69" max="89" width="9.33203125" hidden="1" customWidth="1"/>
  </cols>
  <sheetData>
    <row r="1" spans="1:72">
      <c r="A1" s="80" t="s">
        <v>73</v>
      </c>
      <c r="AZ1" s="80" t="s">
        <v>1</v>
      </c>
      <c r="BA1" s="80" t="s">
        <v>72</v>
      </c>
      <c r="BB1" s="80" t="s">
        <v>1</v>
      </c>
      <c r="BR1" s="80" t="s">
        <v>63</v>
      </c>
      <c r="BS1" s="80" t="s">
        <v>63</v>
      </c>
      <c r="BT1" s="80" t="s">
        <v>2</v>
      </c>
    </row>
    <row r="2" spans="1:72" ht="36.9" customHeight="1">
      <c r="AR2" s="444" t="s">
        <v>71</v>
      </c>
      <c r="AS2" s="445"/>
      <c r="AT2" s="445"/>
      <c r="AU2" s="445"/>
      <c r="AV2" s="445"/>
      <c r="AW2" s="445"/>
      <c r="AX2" s="445"/>
      <c r="AY2" s="445"/>
      <c r="AZ2" s="445"/>
      <c r="BA2" s="445"/>
      <c r="BB2" s="445"/>
      <c r="BC2" s="445"/>
      <c r="BD2" s="445"/>
      <c r="BE2" s="445"/>
      <c r="BQ2" s="72" t="s">
        <v>61</v>
      </c>
      <c r="BR2" s="72" t="s">
        <v>70</v>
      </c>
    </row>
    <row r="3" spans="1:72" ht="6.9" customHeight="1">
      <c r="B3" s="79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59"/>
      <c r="BQ3" s="72" t="s">
        <v>61</v>
      </c>
      <c r="BR3" s="72" t="s">
        <v>70</v>
      </c>
    </row>
    <row r="4" spans="1:72" ht="24.9" customHeight="1">
      <c r="B4" s="59"/>
      <c r="D4" s="54" t="s">
        <v>69</v>
      </c>
      <c r="AR4" s="59"/>
      <c r="AS4" s="77" t="s">
        <v>68</v>
      </c>
      <c r="BQ4" s="72" t="s">
        <v>67</v>
      </c>
    </row>
    <row r="5" spans="1:72" ht="12" customHeight="1">
      <c r="B5" s="59"/>
      <c r="D5" s="76" t="s">
        <v>36</v>
      </c>
      <c r="K5" s="450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445"/>
      <c r="W5" s="445"/>
      <c r="X5" s="445"/>
      <c r="Y5" s="445"/>
      <c r="Z5" s="445"/>
      <c r="AA5" s="445"/>
      <c r="AB5" s="445"/>
      <c r="AC5" s="445"/>
      <c r="AD5" s="445"/>
      <c r="AE5" s="445"/>
      <c r="AF5" s="445"/>
      <c r="AG5" s="445"/>
      <c r="AH5" s="445"/>
      <c r="AI5" s="445"/>
      <c r="AJ5" s="445"/>
      <c r="AK5" s="445"/>
      <c r="AL5" s="445"/>
      <c r="AM5" s="445"/>
      <c r="AN5" s="445"/>
      <c r="AO5" s="445"/>
      <c r="AR5" s="59"/>
      <c r="BQ5" s="72" t="s">
        <v>61</v>
      </c>
    </row>
    <row r="6" spans="1:72" ht="36.9" customHeight="1">
      <c r="B6" s="59"/>
      <c r="D6" s="75" t="s">
        <v>35</v>
      </c>
      <c r="K6" s="451" t="s">
        <v>74</v>
      </c>
      <c r="L6" s="445"/>
      <c r="M6" s="445"/>
      <c r="N6" s="445"/>
      <c r="O6" s="445"/>
      <c r="P6" s="445"/>
      <c r="Q6" s="445"/>
      <c r="R6" s="445"/>
      <c r="S6" s="445"/>
      <c r="T6" s="445"/>
      <c r="U6" s="445"/>
      <c r="V6" s="445"/>
      <c r="W6" s="445"/>
      <c r="X6" s="445"/>
      <c r="Y6" s="445"/>
      <c r="Z6" s="445"/>
      <c r="AA6" s="445"/>
      <c r="AB6" s="445"/>
      <c r="AC6" s="445"/>
      <c r="AD6" s="445"/>
      <c r="AE6" s="445"/>
      <c r="AF6" s="445"/>
      <c r="AG6" s="445"/>
      <c r="AH6" s="445"/>
      <c r="AI6" s="445"/>
      <c r="AJ6" s="445"/>
      <c r="AK6" s="445"/>
      <c r="AL6" s="445"/>
      <c r="AM6" s="445"/>
      <c r="AN6" s="445"/>
      <c r="AO6" s="445"/>
      <c r="AR6" s="59"/>
      <c r="BQ6" s="72" t="s">
        <v>61</v>
      </c>
    </row>
    <row r="7" spans="1:72" ht="12" customHeight="1">
      <c r="B7" s="59"/>
      <c r="D7" s="45" t="s">
        <v>66</v>
      </c>
      <c r="K7" s="73" t="s">
        <v>1</v>
      </c>
      <c r="AK7" s="45" t="s">
        <v>65</v>
      </c>
      <c r="AN7" s="73" t="s">
        <v>1</v>
      </c>
      <c r="AR7" s="59"/>
      <c r="BQ7" s="72" t="s">
        <v>61</v>
      </c>
    </row>
    <row r="8" spans="1:72" ht="12" customHeight="1">
      <c r="B8" s="59"/>
      <c r="D8" s="45" t="s">
        <v>34</v>
      </c>
      <c r="K8" s="74" t="s">
        <v>75</v>
      </c>
      <c r="AK8" s="45" t="s">
        <v>33</v>
      </c>
      <c r="AM8" s="459"/>
      <c r="AN8" s="460"/>
      <c r="AR8" s="59"/>
      <c r="BQ8" s="72" t="s">
        <v>61</v>
      </c>
    </row>
    <row r="9" spans="1:72" ht="14.4" customHeight="1">
      <c r="B9" s="59"/>
      <c r="AR9" s="59"/>
      <c r="BQ9" s="72" t="s">
        <v>61</v>
      </c>
    </row>
    <row r="10" spans="1:72" ht="12" customHeight="1">
      <c r="B10" s="59"/>
      <c r="D10" s="45" t="s">
        <v>32</v>
      </c>
      <c r="AK10" s="45" t="s">
        <v>62</v>
      </c>
      <c r="AN10" s="73" t="s">
        <v>1</v>
      </c>
      <c r="AR10" s="59"/>
      <c r="BQ10" s="72" t="s">
        <v>61</v>
      </c>
    </row>
    <row r="11" spans="1:72" ht="18.5" customHeight="1">
      <c r="B11" s="59"/>
      <c r="E11" s="74" t="s">
        <v>64</v>
      </c>
      <c r="AK11" s="45" t="s">
        <v>60</v>
      </c>
      <c r="AN11" s="73" t="s">
        <v>1</v>
      </c>
      <c r="AR11" s="59"/>
      <c r="BQ11" s="72" t="s">
        <v>61</v>
      </c>
    </row>
    <row r="12" spans="1:72" ht="6.9" customHeight="1">
      <c r="B12" s="59"/>
      <c r="AR12" s="59"/>
      <c r="BQ12" s="72" t="s">
        <v>61</v>
      </c>
    </row>
    <row r="13" spans="1:72" ht="12" customHeight="1">
      <c r="B13" s="59"/>
      <c r="D13" s="45" t="s">
        <v>29</v>
      </c>
      <c r="AK13" s="45" t="s">
        <v>62</v>
      </c>
      <c r="AN13" s="73" t="s">
        <v>1</v>
      </c>
      <c r="AR13" s="59"/>
      <c r="BQ13" s="72" t="s">
        <v>61</v>
      </c>
    </row>
    <row r="14" spans="1:72" ht="12.5">
      <c r="B14" s="59"/>
      <c r="E14" s="73"/>
      <c r="AK14" s="45" t="s">
        <v>60</v>
      </c>
      <c r="AN14" s="73" t="s">
        <v>1</v>
      </c>
      <c r="AR14" s="59"/>
      <c r="BQ14" s="72" t="s">
        <v>61</v>
      </c>
    </row>
    <row r="15" spans="1:72" ht="6.9" customHeight="1">
      <c r="B15" s="59"/>
      <c r="AR15" s="59"/>
      <c r="BQ15" s="72" t="s">
        <v>63</v>
      </c>
    </row>
    <row r="16" spans="1:72" ht="12" customHeight="1">
      <c r="B16" s="59"/>
      <c r="D16" s="45" t="s">
        <v>31</v>
      </c>
      <c r="AK16" s="45" t="s">
        <v>62</v>
      </c>
      <c r="AN16" s="73" t="s">
        <v>1</v>
      </c>
      <c r="AR16" s="59"/>
      <c r="BQ16" s="72" t="s">
        <v>63</v>
      </c>
    </row>
    <row r="17" spans="1:69" ht="18.5" customHeight="1">
      <c r="B17" s="59"/>
      <c r="E17" s="74" t="s">
        <v>80</v>
      </c>
      <c r="AK17" s="45" t="s">
        <v>60</v>
      </c>
      <c r="AN17" s="73" t="s">
        <v>1</v>
      </c>
      <c r="AR17" s="59"/>
      <c r="BQ17" s="72" t="s">
        <v>59</v>
      </c>
    </row>
    <row r="18" spans="1:69" ht="6.9" customHeight="1">
      <c r="B18" s="59"/>
      <c r="AR18" s="59"/>
      <c r="BQ18" s="72" t="s">
        <v>61</v>
      </c>
    </row>
    <row r="19" spans="1:69" ht="12" customHeight="1">
      <c r="B19" s="59"/>
      <c r="D19" s="45" t="s">
        <v>28</v>
      </c>
      <c r="AK19" s="45" t="s">
        <v>62</v>
      </c>
      <c r="AN19" s="73" t="s">
        <v>1</v>
      </c>
      <c r="AR19" s="59"/>
      <c r="BQ19" s="72" t="s">
        <v>61</v>
      </c>
    </row>
    <row r="20" spans="1:69" ht="18.5" customHeight="1">
      <c r="B20" s="59"/>
      <c r="E20" s="74" t="s">
        <v>81</v>
      </c>
      <c r="AK20" s="45" t="s">
        <v>60</v>
      </c>
      <c r="AN20" s="73" t="s">
        <v>1</v>
      </c>
      <c r="AR20" s="59"/>
      <c r="BQ20" s="72" t="s">
        <v>59</v>
      </c>
    </row>
    <row r="21" spans="1:69" ht="6.9" customHeight="1">
      <c r="B21" s="59"/>
      <c r="AR21" s="59"/>
    </row>
    <row r="22" spans="1:69" ht="12" customHeight="1">
      <c r="B22" s="59"/>
      <c r="D22" s="45" t="s">
        <v>58</v>
      </c>
      <c r="AR22" s="59"/>
    </row>
    <row r="23" spans="1:69" ht="46.5" customHeight="1">
      <c r="B23" s="59"/>
      <c r="E23" s="446" t="s">
        <v>57</v>
      </c>
      <c r="F23" s="446"/>
      <c r="G23" s="446"/>
      <c r="H23" s="446"/>
      <c r="I23" s="446"/>
      <c r="J23" s="446"/>
      <c r="K23" s="446"/>
      <c r="L23" s="446"/>
      <c r="M23" s="446"/>
      <c r="N23" s="446"/>
      <c r="O23" s="446"/>
      <c r="P23" s="446"/>
      <c r="Q23" s="446"/>
      <c r="R23" s="446"/>
      <c r="S23" s="446"/>
      <c r="T23" s="446"/>
      <c r="U23" s="446"/>
      <c r="V23" s="446"/>
      <c r="W23" s="446"/>
      <c r="X23" s="446"/>
      <c r="Y23" s="446"/>
      <c r="Z23" s="446"/>
      <c r="AA23" s="446"/>
      <c r="AB23" s="446"/>
      <c r="AC23" s="446"/>
      <c r="AD23" s="446"/>
      <c r="AE23" s="446"/>
      <c r="AF23" s="446"/>
      <c r="AG23" s="446"/>
      <c r="AH23" s="446"/>
      <c r="AI23" s="446"/>
      <c r="AJ23" s="446"/>
      <c r="AK23" s="446"/>
      <c r="AL23" s="446"/>
      <c r="AM23" s="446"/>
      <c r="AN23" s="446"/>
      <c r="AR23" s="59"/>
    </row>
    <row r="24" spans="1:69" ht="6.9" customHeight="1">
      <c r="B24" s="59"/>
      <c r="AR24" s="59"/>
    </row>
    <row r="25" spans="1:69" ht="6.9" customHeight="1">
      <c r="B25" s="59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R25" s="59"/>
    </row>
    <row r="26" spans="1:69" s="2" customFormat="1" ht="26" customHeight="1">
      <c r="A26" s="3"/>
      <c r="B26" s="4"/>
      <c r="C26" s="3"/>
      <c r="D26" s="70" t="s">
        <v>56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447">
        <f>ROUND(AG94,2)</f>
        <v>0</v>
      </c>
      <c r="AL26" s="448"/>
      <c r="AM26" s="448"/>
      <c r="AN26" s="448"/>
      <c r="AO26" s="448"/>
      <c r="AP26" s="3"/>
      <c r="AQ26" s="3"/>
      <c r="AR26" s="4"/>
      <c r="BE26" s="3"/>
    </row>
    <row r="27" spans="1:69" s="2" customFormat="1" ht="6.9" customHeight="1">
      <c r="A27" s="3"/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4"/>
      <c r="BE27" s="3"/>
    </row>
    <row r="28" spans="1:69" s="2" customFormat="1" ht="12.5">
      <c r="A28" s="3"/>
      <c r="B28" s="4"/>
      <c r="C28" s="3"/>
      <c r="D28" s="3"/>
      <c r="E28" s="3"/>
      <c r="F28" s="3"/>
      <c r="G28" s="3"/>
      <c r="H28" s="3"/>
      <c r="I28" s="3"/>
      <c r="J28" s="3"/>
      <c r="K28" s="3"/>
      <c r="L28" s="449" t="s">
        <v>55</v>
      </c>
      <c r="M28" s="449"/>
      <c r="N28" s="449"/>
      <c r="O28" s="449"/>
      <c r="P28" s="449"/>
      <c r="Q28" s="3"/>
      <c r="R28" s="3"/>
      <c r="S28" s="3"/>
      <c r="T28" s="3"/>
      <c r="U28" s="3"/>
      <c r="V28" s="3"/>
      <c r="W28" s="449" t="s">
        <v>54</v>
      </c>
      <c r="X28" s="449"/>
      <c r="Y28" s="449"/>
      <c r="Z28" s="449"/>
      <c r="AA28" s="449"/>
      <c r="AB28" s="449"/>
      <c r="AC28" s="449"/>
      <c r="AD28" s="449"/>
      <c r="AE28" s="449"/>
      <c r="AF28" s="3"/>
      <c r="AG28" s="3"/>
      <c r="AH28" s="3"/>
      <c r="AI28" s="3"/>
      <c r="AJ28" s="3"/>
      <c r="AK28" s="449" t="s">
        <v>53</v>
      </c>
      <c r="AL28" s="449"/>
      <c r="AM28" s="449"/>
      <c r="AN28" s="449"/>
      <c r="AO28" s="449"/>
      <c r="AP28" s="3"/>
      <c r="AQ28" s="3"/>
      <c r="AR28" s="4"/>
      <c r="BE28" s="3"/>
    </row>
    <row r="29" spans="1:69" s="68" customFormat="1" ht="14.4" customHeight="1">
      <c r="B29" s="69"/>
      <c r="D29" s="45" t="s">
        <v>52</v>
      </c>
      <c r="F29" s="45" t="s">
        <v>51</v>
      </c>
      <c r="L29" s="458">
        <v>0.2</v>
      </c>
      <c r="M29" s="457"/>
      <c r="N29" s="457"/>
      <c r="O29" s="457"/>
      <c r="P29" s="457"/>
      <c r="W29" s="456">
        <f>ROUND(AK26, 2)</f>
        <v>0</v>
      </c>
      <c r="X29" s="457"/>
      <c r="Y29" s="457"/>
      <c r="Z29" s="457"/>
      <c r="AA29" s="457"/>
      <c r="AB29" s="457"/>
      <c r="AC29" s="457"/>
      <c r="AD29" s="457"/>
      <c r="AE29" s="457"/>
      <c r="AK29" s="456">
        <f>ROUND(W29*0.2, 2)</f>
        <v>0</v>
      </c>
      <c r="AL29" s="457"/>
      <c r="AM29" s="457"/>
      <c r="AN29" s="457"/>
      <c r="AO29" s="457"/>
      <c r="AR29" s="69"/>
    </row>
    <row r="30" spans="1:69" s="68" customFormat="1" ht="14.4" customHeight="1">
      <c r="B30" s="69"/>
      <c r="F30" s="45" t="s">
        <v>50</v>
      </c>
      <c r="L30" s="458">
        <v>0.2</v>
      </c>
      <c r="M30" s="457"/>
      <c r="N30" s="457"/>
      <c r="O30" s="457"/>
      <c r="P30" s="457"/>
      <c r="AR30" s="69"/>
    </row>
    <row r="31" spans="1:69" s="68" customFormat="1" ht="14.4" hidden="1" customHeight="1">
      <c r="B31" s="69"/>
      <c r="F31" s="45" t="s">
        <v>49</v>
      </c>
      <c r="L31" s="458">
        <v>0.2</v>
      </c>
      <c r="M31" s="457"/>
      <c r="N31" s="457"/>
      <c r="O31" s="457"/>
      <c r="P31" s="457"/>
      <c r="W31" s="456" t="e">
        <f>ROUND(BB94, 2)</f>
        <v>#REF!</v>
      </c>
      <c r="X31" s="457"/>
      <c r="Y31" s="457"/>
      <c r="Z31" s="457"/>
      <c r="AA31" s="457"/>
      <c r="AB31" s="457"/>
      <c r="AC31" s="457"/>
      <c r="AD31" s="457"/>
      <c r="AE31" s="457"/>
      <c r="AK31" s="456">
        <v>0</v>
      </c>
      <c r="AL31" s="457"/>
      <c r="AM31" s="457"/>
      <c r="AN31" s="457"/>
      <c r="AO31" s="457"/>
      <c r="AR31" s="69"/>
    </row>
    <row r="32" spans="1:69" s="68" customFormat="1" ht="14.4" hidden="1" customHeight="1">
      <c r="B32" s="69"/>
      <c r="F32" s="45" t="s">
        <v>48</v>
      </c>
      <c r="L32" s="458">
        <v>0.2</v>
      </c>
      <c r="M32" s="457"/>
      <c r="N32" s="457"/>
      <c r="O32" s="457"/>
      <c r="P32" s="457"/>
      <c r="W32" s="456" t="e">
        <f>ROUND(BC94, 2)</f>
        <v>#REF!</v>
      </c>
      <c r="X32" s="457"/>
      <c r="Y32" s="457"/>
      <c r="Z32" s="457"/>
      <c r="AA32" s="457"/>
      <c r="AB32" s="457"/>
      <c r="AC32" s="457"/>
      <c r="AD32" s="457"/>
      <c r="AE32" s="457"/>
      <c r="AK32" s="456">
        <v>0</v>
      </c>
      <c r="AL32" s="457"/>
      <c r="AM32" s="457"/>
      <c r="AN32" s="457"/>
      <c r="AO32" s="457"/>
      <c r="AR32" s="69"/>
    </row>
    <row r="33" spans="1:57" s="68" customFormat="1" ht="14.4" hidden="1" customHeight="1">
      <c r="B33" s="69"/>
      <c r="F33" s="45" t="s">
        <v>47</v>
      </c>
      <c r="L33" s="458">
        <v>0</v>
      </c>
      <c r="M33" s="457"/>
      <c r="N33" s="457"/>
      <c r="O33" s="457"/>
      <c r="P33" s="457"/>
      <c r="W33" s="456" t="e">
        <f>ROUND(BD94, 2)</f>
        <v>#REF!</v>
      </c>
      <c r="X33" s="457"/>
      <c r="Y33" s="457"/>
      <c r="Z33" s="457"/>
      <c r="AA33" s="457"/>
      <c r="AB33" s="457"/>
      <c r="AC33" s="457"/>
      <c r="AD33" s="457"/>
      <c r="AE33" s="457"/>
      <c r="AK33" s="456">
        <v>0</v>
      </c>
      <c r="AL33" s="457"/>
      <c r="AM33" s="457"/>
      <c r="AN33" s="457"/>
      <c r="AO33" s="457"/>
      <c r="AR33" s="69"/>
    </row>
    <row r="34" spans="1:57" s="2" customFormat="1" ht="6.9" customHeight="1">
      <c r="A34" s="3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4"/>
      <c r="BE34" s="3"/>
    </row>
    <row r="35" spans="1:57" s="2" customFormat="1" ht="26" customHeight="1">
      <c r="A35" s="3"/>
      <c r="B35" s="4"/>
      <c r="C35" s="65"/>
      <c r="D35" s="67" t="s">
        <v>46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66" t="s">
        <v>45</v>
      </c>
      <c r="U35" s="42"/>
      <c r="V35" s="42"/>
      <c r="W35" s="42"/>
      <c r="X35" s="429" t="s">
        <v>44</v>
      </c>
      <c r="Y35" s="430"/>
      <c r="Z35" s="430"/>
      <c r="AA35" s="430"/>
      <c r="AB35" s="430"/>
      <c r="AC35" s="42"/>
      <c r="AD35" s="42"/>
      <c r="AE35" s="42"/>
      <c r="AF35" s="42"/>
      <c r="AG35" s="42"/>
      <c r="AH35" s="42"/>
      <c r="AI35" s="42"/>
      <c r="AJ35" s="42"/>
      <c r="AK35" s="431">
        <f>SUM(AK26:AO29)</f>
        <v>0</v>
      </c>
      <c r="AL35" s="430"/>
      <c r="AM35" s="430"/>
      <c r="AN35" s="430"/>
      <c r="AO35" s="432"/>
      <c r="AP35" s="65"/>
      <c r="AQ35" s="65"/>
      <c r="AR35" s="64"/>
      <c r="BE35" s="3"/>
    </row>
    <row r="36" spans="1:57" s="2" customFormat="1" ht="6.9" customHeight="1">
      <c r="A36" s="3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4"/>
      <c r="BE36" s="3"/>
    </row>
    <row r="37" spans="1:57" s="2" customFormat="1" ht="14.4" customHeight="1">
      <c r="A37" s="3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4"/>
      <c r="BE37" s="3"/>
    </row>
    <row r="38" spans="1:57" ht="14.4" customHeight="1">
      <c r="B38" s="59"/>
      <c r="AR38" s="59"/>
    </row>
    <row r="39" spans="1:57" ht="14.4" customHeight="1">
      <c r="B39" s="59"/>
      <c r="AR39" s="59"/>
    </row>
    <row r="40" spans="1:57" ht="14.4" customHeight="1">
      <c r="B40" s="59"/>
      <c r="AR40" s="59"/>
    </row>
    <row r="41" spans="1:57" ht="14.4" customHeight="1">
      <c r="B41" s="59"/>
      <c r="AR41" s="59"/>
    </row>
    <row r="42" spans="1:57" ht="14.4" customHeight="1">
      <c r="B42" s="59"/>
      <c r="AR42" s="59"/>
    </row>
    <row r="43" spans="1:57" ht="14.4" customHeight="1">
      <c r="B43" s="59"/>
      <c r="AR43" s="59"/>
    </row>
    <row r="44" spans="1:57" ht="14.4" customHeight="1">
      <c r="B44" s="59"/>
      <c r="AR44" s="59"/>
    </row>
    <row r="45" spans="1:57" s="2" customFormat="1" ht="14.4" customHeight="1">
      <c r="B45" s="62"/>
      <c r="D45" s="61" t="s">
        <v>43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1" t="s">
        <v>42</v>
      </c>
      <c r="AI45" s="63"/>
      <c r="AJ45" s="63"/>
      <c r="AK45" s="63"/>
      <c r="AL45" s="63"/>
      <c r="AM45" s="63"/>
      <c r="AN45" s="63"/>
      <c r="AO45" s="63"/>
      <c r="AR45" s="62"/>
    </row>
    <row r="46" spans="1:57">
      <c r="B46" s="59"/>
      <c r="AR46" s="59"/>
    </row>
    <row r="47" spans="1:57">
      <c r="B47" s="59"/>
      <c r="AR47" s="59"/>
    </row>
    <row r="48" spans="1:57">
      <c r="B48" s="59"/>
      <c r="AR48" s="59"/>
    </row>
    <row r="49" spans="1:57">
      <c r="B49" s="59"/>
      <c r="AR49" s="59"/>
    </row>
    <row r="50" spans="1:57">
      <c r="B50" s="59"/>
      <c r="AR50" s="59"/>
    </row>
    <row r="51" spans="1:57">
      <c r="B51" s="59"/>
      <c r="AR51" s="59"/>
    </row>
    <row r="52" spans="1:57">
      <c r="B52" s="59"/>
      <c r="AR52" s="59"/>
    </row>
    <row r="53" spans="1:57">
      <c r="B53" s="59"/>
      <c r="AR53" s="59"/>
    </row>
    <row r="54" spans="1:57">
      <c r="B54" s="59"/>
      <c r="AR54" s="59"/>
    </row>
    <row r="55" spans="1:57">
      <c r="B55" s="59"/>
      <c r="AR55" s="59"/>
    </row>
    <row r="56" spans="1:57" s="2" customFormat="1" ht="12.5">
      <c r="A56" s="3"/>
      <c r="B56" s="4"/>
      <c r="C56" s="3"/>
      <c r="D56" s="58" t="s">
        <v>39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8" t="s">
        <v>38</v>
      </c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8" t="s">
        <v>39</v>
      </c>
      <c r="AI56" s="57"/>
      <c r="AJ56" s="57"/>
      <c r="AK56" s="57"/>
      <c r="AL56" s="57"/>
      <c r="AM56" s="58" t="s">
        <v>38</v>
      </c>
      <c r="AN56" s="57"/>
      <c r="AO56" s="57"/>
      <c r="AP56" s="3"/>
      <c r="AQ56" s="3"/>
      <c r="AR56" s="4"/>
      <c r="BE56" s="3"/>
    </row>
    <row r="57" spans="1:57">
      <c r="B57" s="59"/>
      <c r="AR57" s="59"/>
    </row>
    <row r="58" spans="1:57" s="82" customFormat="1">
      <c r="B58" s="59"/>
      <c r="AR58" s="59"/>
    </row>
    <row r="59" spans="1:57" s="82" customFormat="1">
      <c r="B59" s="59"/>
      <c r="AR59" s="59"/>
    </row>
    <row r="60" spans="1:57" s="82" customFormat="1">
      <c r="B60" s="59"/>
      <c r="AR60" s="59"/>
    </row>
    <row r="61" spans="1:57" s="82" customFormat="1">
      <c r="B61" s="59"/>
      <c r="AR61" s="59"/>
    </row>
    <row r="62" spans="1:57">
      <c r="B62" s="59"/>
      <c r="AR62" s="59"/>
    </row>
    <row r="63" spans="1:57">
      <c r="B63" s="59"/>
      <c r="AR63" s="59"/>
    </row>
    <row r="64" spans="1:57" s="2" customFormat="1" ht="13">
      <c r="A64" s="3"/>
      <c r="B64" s="4"/>
      <c r="C64" s="3"/>
      <c r="D64" s="61" t="s">
        <v>41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1" t="s">
        <v>40</v>
      </c>
      <c r="AI64" s="60"/>
      <c r="AJ64" s="60"/>
      <c r="AK64" s="60"/>
      <c r="AL64" s="60"/>
      <c r="AM64" s="60"/>
      <c r="AN64" s="60"/>
      <c r="AO64" s="60"/>
      <c r="AP64" s="3"/>
      <c r="AQ64" s="3"/>
      <c r="AR64" s="4"/>
      <c r="BE64" s="3"/>
    </row>
    <row r="65" spans="1:57">
      <c r="B65" s="59"/>
      <c r="AR65" s="59"/>
    </row>
    <row r="66" spans="1:57">
      <c r="B66" s="59"/>
      <c r="AR66" s="59"/>
    </row>
    <row r="67" spans="1:57">
      <c r="B67" s="59"/>
      <c r="AR67" s="59"/>
    </row>
    <row r="68" spans="1:57">
      <c r="B68" s="59"/>
      <c r="AR68" s="59"/>
    </row>
    <row r="69" spans="1:57">
      <c r="B69" s="59"/>
      <c r="AR69" s="59"/>
    </row>
    <row r="70" spans="1:57">
      <c r="B70" s="59"/>
      <c r="AR70" s="59"/>
    </row>
    <row r="71" spans="1:57">
      <c r="B71" s="59"/>
      <c r="AR71" s="59"/>
    </row>
    <row r="72" spans="1:57">
      <c r="B72" s="59"/>
      <c r="AR72" s="59"/>
    </row>
    <row r="73" spans="1:57">
      <c r="B73" s="59"/>
      <c r="AR73" s="59"/>
    </row>
    <row r="74" spans="1:57">
      <c r="B74" s="59"/>
      <c r="AR74" s="59"/>
    </row>
    <row r="75" spans="1:57" s="2" customFormat="1" ht="12.5">
      <c r="A75" s="3"/>
      <c r="B75" s="4"/>
      <c r="C75" s="3"/>
      <c r="D75" s="58" t="s">
        <v>39</v>
      </c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8" t="s">
        <v>38</v>
      </c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8" t="s">
        <v>39</v>
      </c>
      <c r="AI75" s="57"/>
      <c r="AJ75" s="57"/>
      <c r="AK75" s="57"/>
      <c r="AL75" s="57"/>
      <c r="AM75" s="58" t="s">
        <v>38</v>
      </c>
      <c r="AN75" s="57"/>
      <c r="AO75" s="57"/>
      <c r="AP75" s="3"/>
      <c r="AQ75" s="3"/>
      <c r="AR75" s="4"/>
      <c r="BE75" s="3"/>
    </row>
    <row r="76" spans="1:57" s="2" customFormat="1">
      <c r="A76" s="3"/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4"/>
      <c r="BE76" s="3"/>
    </row>
    <row r="77" spans="1:57" s="2" customFormat="1" ht="6.9" customHeight="1">
      <c r="A77" s="3"/>
      <c r="B77" s="6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4"/>
      <c r="BE77" s="3"/>
    </row>
    <row r="81" spans="1:89" s="2" customFormat="1" ht="6.9" customHeight="1">
      <c r="A81" s="3"/>
      <c r="B81" s="56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4"/>
      <c r="BE81" s="3"/>
    </row>
    <row r="82" spans="1:89" s="2" customFormat="1" ht="24.9" customHeight="1">
      <c r="A82" s="3"/>
      <c r="B82" s="4"/>
      <c r="C82" s="54" t="s">
        <v>37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4"/>
      <c r="BE82" s="3"/>
    </row>
    <row r="83" spans="1:89" s="2" customFormat="1" ht="6.9" customHeight="1">
      <c r="A83" s="3"/>
      <c r="B83" s="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4"/>
      <c r="BE83" s="3"/>
    </row>
    <row r="84" spans="1:89" s="46" customFormat="1" ht="12" customHeight="1">
      <c r="B84" s="53"/>
      <c r="C84" s="45" t="s">
        <v>36</v>
      </c>
      <c r="AR84" s="53"/>
    </row>
    <row r="85" spans="1:89" s="50" customFormat="1" ht="36.9" customHeight="1">
      <c r="B85" s="51"/>
      <c r="C85" s="52" t="s">
        <v>35</v>
      </c>
      <c r="L85" s="439" t="str">
        <f>K6</f>
        <v>Rekonštrukcia komunikácií Partizánska, Ľ.Zúbka, Jilemnického, Nám.SNP a Veľkomoravská</v>
      </c>
      <c r="M85" s="440"/>
      <c r="N85" s="440"/>
      <c r="O85" s="440"/>
      <c r="P85" s="440"/>
      <c r="Q85" s="440"/>
      <c r="R85" s="440"/>
      <c r="S85" s="440"/>
      <c r="T85" s="440"/>
      <c r="U85" s="440"/>
      <c r="V85" s="440"/>
      <c r="W85" s="440"/>
      <c r="X85" s="440"/>
      <c r="Y85" s="440"/>
      <c r="Z85" s="440"/>
      <c r="AA85" s="440"/>
      <c r="AB85" s="440"/>
      <c r="AC85" s="440"/>
      <c r="AD85" s="440"/>
      <c r="AE85" s="440"/>
      <c r="AF85" s="440"/>
      <c r="AG85" s="440"/>
      <c r="AH85" s="440"/>
      <c r="AI85" s="440"/>
      <c r="AJ85" s="440"/>
      <c r="AK85" s="440"/>
      <c r="AL85" s="440"/>
      <c r="AM85" s="440"/>
      <c r="AN85" s="440"/>
      <c r="AO85" s="440"/>
      <c r="AR85" s="51"/>
    </row>
    <row r="86" spans="1:89" s="2" customFormat="1" ht="6.9" customHeight="1">
      <c r="A86" s="3"/>
      <c r="B86" s="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4"/>
      <c r="BE86" s="3"/>
    </row>
    <row r="87" spans="1:89" s="2" customFormat="1" ht="12" customHeight="1">
      <c r="A87" s="3"/>
      <c r="B87" s="4"/>
      <c r="C87" s="45" t="s">
        <v>34</v>
      </c>
      <c r="D87" s="3"/>
      <c r="E87" s="3"/>
      <c r="F87" s="3"/>
      <c r="G87" s="3"/>
      <c r="H87" s="3"/>
      <c r="I87" s="3"/>
      <c r="J87" s="3"/>
      <c r="K87" s="3"/>
      <c r="L87" s="49" t="str">
        <f>IF(K8="","",K8)</f>
        <v>Malacky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45" t="s">
        <v>33</v>
      </c>
      <c r="AJ87" s="3"/>
      <c r="AK87" s="3"/>
      <c r="AL87" s="3"/>
      <c r="AM87" s="441"/>
      <c r="AN87" s="441"/>
      <c r="AO87" s="3"/>
      <c r="AP87" s="3"/>
      <c r="AQ87" s="3"/>
      <c r="AR87" s="4"/>
      <c r="BE87" s="3"/>
    </row>
    <row r="88" spans="1:89" s="2" customFormat="1" ht="6.9" customHeight="1">
      <c r="A88" s="3"/>
      <c r="B88" s="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4"/>
      <c r="BE88" s="3"/>
    </row>
    <row r="89" spans="1:89" s="2" customFormat="1" ht="27.65" customHeight="1">
      <c r="A89" s="3"/>
      <c r="B89" s="4"/>
      <c r="C89" s="45" t="s">
        <v>32</v>
      </c>
      <c r="D89" s="3"/>
      <c r="E89" s="3"/>
      <c r="F89" s="3"/>
      <c r="G89" s="3"/>
      <c r="H89" s="3"/>
      <c r="I89" s="3"/>
      <c r="J89" s="3"/>
      <c r="K89" s="3"/>
      <c r="L89" s="46" t="str">
        <f>IF(E11= "","",E11)</f>
        <v>Mesto Malacky, Bernolákova 5188/1A, 901 01 Malacky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45" t="s">
        <v>31</v>
      </c>
      <c r="AJ89" s="3"/>
      <c r="AK89" s="3"/>
      <c r="AL89" s="3"/>
      <c r="AM89" s="442" t="str">
        <f>IF(E17="","",E17)</f>
        <v>Ing. Andrej Vachaja</v>
      </c>
      <c r="AN89" s="443"/>
      <c r="AO89" s="443"/>
      <c r="AP89" s="443"/>
      <c r="AQ89" s="3"/>
      <c r="AR89" s="4"/>
      <c r="AS89" s="452" t="s">
        <v>30</v>
      </c>
      <c r="AT89" s="453"/>
      <c r="AU89" s="48"/>
      <c r="AV89" s="48"/>
      <c r="AW89" s="48"/>
      <c r="AX89" s="48"/>
      <c r="AY89" s="48"/>
      <c r="AZ89" s="48"/>
      <c r="BA89" s="48"/>
      <c r="BB89" s="48"/>
      <c r="BC89" s="48"/>
      <c r="BD89" s="47"/>
      <c r="BE89" s="3"/>
    </row>
    <row r="90" spans="1:89" s="2" customFormat="1" ht="15.15" customHeight="1">
      <c r="A90" s="3"/>
      <c r="B90" s="4"/>
      <c r="C90" s="45" t="s">
        <v>29</v>
      </c>
      <c r="D90" s="3"/>
      <c r="E90" s="3"/>
      <c r="F90" s="3"/>
      <c r="G90" s="3"/>
      <c r="H90" s="3"/>
      <c r="I90" s="3"/>
      <c r="J90" s="3"/>
      <c r="K90" s="3"/>
      <c r="L90" s="46" t="str">
        <f>IF(E14="","",E14)</f>
        <v/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45" t="s">
        <v>28</v>
      </c>
      <c r="AJ90" s="3"/>
      <c r="AK90" s="3"/>
      <c r="AL90" s="3"/>
      <c r="AM90" s="442" t="str">
        <f>E20</f>
        <v>Ing. Marek Cauner</v>
      </c>
      <c r="AN90" s="443"/>
      <c r="AO90" s="443"/>
      <c r="AP90" s="443"/>
      <c r="AQ90" s="3"/>
      <c r="AR90" s="4"/>
      <c r="AS90" s="454"/>
      <c r="AT90" s="455"/>
      <c r="AU90" s="44"/>
      <c r="AV90" s="44"/>
      <c r="AW90" s="44"/>
      <c r="AX90" s="44"/>
      <c r="AY90" s="44"/>
      <c r="AZ90" s="44"/>
      <c r="BA90" s="44"/>
      <c r="BB90" s="44"/>
      <c r="BC90" s="44"/>
      <c r="BD90" s="43"/>
      <c r="BE90" s="3"/>
    </row>
    <row r="91" spans="1:89" s="2" customFormat="1" ht="11" customHeight="1">
      <c r="A91" s="3"/>
      <c r="B91" s="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4"/>
      <c r="AS91" s="454"/>
      <c r="AT91" s="455"/>
      <c r="AU91" s="44"/>
      <c r="AV91" s="44"/>
      <c r="AW91" s="44"/>
      <c r="AX91" s="44"/>
      <c r="AY91" s="44"/>
      <c r="AZ91" s="44"/>
      <c r="BA91" s="44"/>
      <c r="BB91" s="44"/>
      <c r="BC91" s="44"/>
      <c r="BD91" s="43"/>
      <c r="BE91" s="3"/>
    </row>
    <row r="92" spans="1:89" s="2" customFormat="1" ht="29.25" customHeight="1">
      <c r="A92" s="3"/>
      <c r="B92" s="4"/>
      <c r="C92" s="433" t="s">
        <v>27</v>
      </c>
      <c r="D92" s="434"/>
      <c r="E92" s="434"/>
      <c r="F92" s="434"/>
      <c r="G92" s="434"/>
      <c r="H92" s="42"/>
      <c r="I92" s="435" t="s">
        <v>26</v>
      </c>
      <c r="J92" s="434"/>
      <c r="K92" s="434"/>
      <c r="L92" s="434"/>
      <c r="M92" s="434"/>
      <c r="N92" s="434"/>
      <c r="O92" s="434"/>
      <c r="P92" s="434"/>
      <c r="Q92" s="434"/>
      <c r="R92" s="434"/>
      <c r="S92" s="434"/>
      <c r="T92" s="434"/>
      <c r="U92" s="434"/>
      <c r="V92" s="434"/>
      <c r="W92" s="434"/>
      <c r="X92" s="434"/>
      <c r="Y92" s="434"/>
      <c r="Z92" s="434"/>
      <c r="AA92" s="434"/>
      <c r="AB92" s="434"/>
      <c r="AC92" s="434"/>
      <c r="AD92" s="434"/>
      <c r="AE92" s="434"/>
      <c r="AF92" s="434"/>
      <c r="AG92" s="436" t="s">
        <v>25</v>
      </c>
      <c r="AH92" s="434"/>
      <c r="AI92" s="434"/>
      <c r="AJ92" s="434"/>
      <c r="AK92" s="434"/>
      <c r="AL92" s="434"/>
      <c r="AM92" s="434"/>
      <c r="AN92" s="435" t="s">
        <v>24</v>
      </c>
      <c r="AO92" s="434"/>
      <c r="AP92" s="461"/>
      <c r="AQ92" s="41" t="s">
        <v>23</v>
      </c>
      <c r="AR92" s="4"/>
      <c r="AS92" s="40" t="s">
        <v>22</v>
      </c>
      <c r="AT92" s="39" t="s">
        <v>21</v>
      </c>
      <c r="AU92" s="39" t="s">
        <v>20</v>
      </c>
      <c r="AV92" s="39" t="s">
        <v>19</v>
      </c>
      <c r="AW92" s="39" t="s">
        <v>18</v>
      </c>
      <c r="AX92" s="39" t="s">
        <v>17</v>
      </c>
      <c r="AY92" s="39" t="s">
        <v>16</v>
      </c>
      <c r="AZ92" s="39" t="s">
        <v>15</v>
      </c>
      <c r="BA92" s="39" t="s">
        <v>14</v>
      </c>
      <c r="BB92" s="39" t="s">
        <v>13</v>
      </c>
      <c r="BC92" s="39" t="s">
        <v>12</v>
      </c>
      <c r="BD92" s="38" t="s">
        <v>11</v>
      </c>
      <c r="BE92" s="3"/>
    </row>
    <row r="93" spans="1:89" s="2" customFormat="1" ht="11" customHeight="1">
      <c r="A93" s="3"/>
      <c r="B93" s="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4"/>
      <c r="AS93" s="37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5"/>
      <c r="BE93" s="3"/>
    </row>
    <row r="94" spans="1:89" s="22" customFormat="1" ht="32.4" customHeight="1">
      <c r="B94" s="31"/>
      <c r="C94" s="34" t="s">
        <v>10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462">
        <f>SUM(AG95:AM98)</f>
        <v>0</v>
      </c>
      <c r="AH94" s="462"/>
      <c r="AI94" s="462"/>
      <c r="AJ94" s="462"/>
      <c r="AK94" s="462"/>
      <c r="AL94" s="462"/>
      <c r="AM94" s="462"/>
      <c r="AN94" s="463">
        <f>SUM(AN95:AQ98)</f>
        <v>0</v>
      </c>
      <c r="AO94" s="463"/>
      <c r="AP94" s="463"/>
      <c r="AQ94" s="32" t="s">
        <v>1</v>
      </c>
      <c r="AR94" s="31"/>
      <c r="AS94" s="30">
        <f>ROUND(AS95,2)</f>
        <v>0</v>
      </c>
      <c r="AT94" s="28" t="e">
        <f>ROUND(SUM(AV94:AW94),2)</f>
        <v>#REF!</v>
      </c>
      <c r="AU94" s="29" t="e">
        <f>ROUND(AU95,5)</f>
        <v>#REF!</v>
      </c>
      <c r="AV94" s="28" t="e">
        <f>ROUND(AZ94*L29,2)</f>
        <v>#REF!</v>
      </c>
      <c r="AW94" s="28" t="e">
        <f>ROUND(BA94*L30,2)</f>
        <v>#REF!</v>
      </c>
      <c r="AX94" s="28" t="e">
        <f>ROUND(BB94*L29,2)</f>
        <v>#REF!</v>
      </c>
      <c r="AY94" s="28" t="e">
        <f>ROUND(BC94*L30,2)</f>
        <v>#REF!</v>
      </c>
      <c r="AZ94" s="28" t="e">
        <f>ROUND(AZ95,2)</f>
        <v>#REF!</v>
      </c>
      <c r="BA94" s="28" t="e">
        <f>ROUND(BA95,2)</f>
        <v>#REF!</v>
      </c>
      <c r="BB94" s="28" t="e">
        <f>ROUND(BB95,2)</f>
        <v>#REF!</v>
      </c>
      <c r="BC94" s="28" t="e">
        <f>ROUND(BC95,2)</f>
        <v>#REF!</v>
      </c>
      <c r="BD94" s="27" t="e">
        <f>ROUND(BD95,2)</f>
        <v>#REF!</v>
      </c>
      <c r="BE94" s="26"/>
      <c r="BF94" s="26"/>
      <c r="BG94" s="26"/>
      <c r="BH94" s="26"/>
      <c r="BI94" s="25"/>
      <c r="BJ94" s="26"/>
      <c r="BK94" s="25"/>
      <c r="BL94" s="8"/>
      <c r="BM94" s="7"/>
      <c r="BQ94" s="23" t="s">
        <v>9</v>
      </c>
      <c r="BR94" s="23" t="s">
        <v>0</v>
      </c>
      <c r="BS94" s="24" t="s">
        <v>8</v>
      </c>
      <c r="BT94" s="23" t="s">
        <v>4</v>
      </c>
      <c r="BU94" s="23" t="s">
        <v>2</v>
      </c>
      <c r="BV94" s="23" t="s">
        <v>7</v>
      </c>
      <c r="CJ94" s="23" t="s">
        <v>1</v>
      </c>
    </row>
    <row r="95" spans="1:89" s="12" customFormat="1" ht="27" customHeight="1">
      <c r="A95" s="21"/>
      <c r="B95" s="18"/>
      <c r="C95" s="20"/>
      <c r="D95" s="426"/>
      <c r="E95" s="426"/>
      <c r="F95" s="426"/>
      <c r="G95" s="426"/>
      <c r="H95" s="426"/>
      <c r="I95" s="437" t="s">
        <v>79</v>
      </c>
      <c r="J95" s="438"/>
      <c r="K95" s="438"/>
      <c r="L95" s="438"/>
      <c r="M95" s="438"/>
      <c r="N95" s="438"/>
      <c r="O95" s="438"/>
      <c r="P95" s="438"/>
      <c r="Q95" s="438"/>
      <c r="R95" s="438"/>
      <c r="S95" s="438"/>
      <c r="T95" s="438"/>
      <c r="U95" s="438"/>
      <c r="V95" s="438"/>
      <c r="W95" s="438"/>
      <c r="X95" s="438"/>
      <c r="Y95" s="438"/>
      <c r="Z95" s="438"/>
      <c r="AA95" s="438"/>
      <c r="AB95" s="438"/>
      <c r="AC95" s="438"/>
      <c r="AD95" s="438"/>
      <c r="AE95" s="438"/>
      <c r="AF95" s="438"/>
      <c r="AG95" s="427">
        <f>'01-Krycí list rozpočtu'!R31</f>
        <v>0</v>
      </c>
      <c r="AH95" s="428"/>
      <c r="AI95" s="428"/>
      <c r="AJ95" s="428"/>
      <c r="AK95" s="428"/>
      <c r="AL95" s="428"/>
      <c r="AM95" s="428"/>
      <c r="AN95" s="427">
        <f>ROUND(AG95*1.2, 2)</f>
        <v>0</v>
      </c>
      <c r="AO95" s="428"/>
      <c r="AP95" s="428"/>
      <c r="AQ95" s="19" t="s">
        <v>6</v>
      </c>
      <c r="AR95" s="18"/>
      <c r="AS95" s="17">
        <v>0</v>
      </c>
      <c r="AT95" s="15" t="e">
        <f>ROUND(SUM(AV95:AW95),2)</f>
        <v>#REF!</v>
      </c>
      <c r="AU95" s="16" t="e">
        <f>'[5]SO 01'!#REF!</f>
        <v>#REF!</v>
      </c>
      <c r="AV95" s="15" t="e">
        <f>'[5]SO 01'!#REF!</f>
        <v>#REF!</v>
      </c>
      <c r="AW95" s="15" t="e">
        <f>'[5]SO 01'!#REF!</f>
        <v>#REF!</v>
      </c>
      <c r="AX95" s="15" t="e">
        <f>'[5]SO 01'!#REF!</f>
        <v>#REF!</v>
      </c>
      <c r="AY95" s="15" t="e">
        <f>'[5]SO 01'!#REF!</f>
        <v>#REF!</v>
      </c>
      <c r="AZ95" s="15" t="e">
        <f>'[5]SO 01'!#REF!</f>
        <v>#REF!</v>
      </c>
      <c r="BA95" s="15" t="e">
        <f>'[5]SO 01'!#REF!</f>
        <v>#REF!</v>
      </c>
      <c r="BB95" s="15" t="e">
        <f>'[5]SO 01'!#REF!</f>
        <v>#REF!</v>
      </c>
      <c r="BC95" s="15" t="e">
        <f>'[5]SO 01'!#REF!</f>
        <v>#REF!</v>
      </c>
      <c r="BD95" s="14" t="e">
        <f>'[5]SO 01'!#REF!</f>
        <v>#REF!</v>
      </c>
      <c r="BE95" s="10"/>
      <c r="BF95" s="10"/>
      <c r="BG95" s="10"/>
      <c r="BH95" s="10"/>
      <c r="BI95" s="9"/>
      <c r="BJ95" s="10"/>
      <c r="BK95" s="9"/>
      <c r="BL95" s="8"/>
      <c r="BM95" s="7"/>
      <c r="BR95" s="13" t="s">
        <v>5</v>
      </c>
      <c r="BT95" s="13" t="s">
        <v>4</v>
      </c>
      <c r="BU95" s="13" t="s">
        <v>3</v>
      </c>
      <c r="BV95" s="13" t="s">
        <v>2</v>
      </c>
      <c r="CJ95" s="13" t="s">
        <v>1</v>
      </c>
      <c r="CK95" s="13" t="s">
        <v>0</v>
      </c>
    </row>
    <row r="96" spans="1:89" s="2" customFormat="1" ht="30" customHeight="1">
      <c r="A96" s="3"/>
      <c r="B96" s="4"/>
      <c r="C96" s="3"/>
      <c r="D96" s="426"/>
      <c r="E96" s="426"/>
      <c r="F96" s="426"/>
      <c r="G96" s="426"/>
      <c r="H96" s="426"/>
      <c r="I96" s="437" t="s">
        <v>78</v>
      </c>
      <c r="J96" s="438"/>
      <c r="K96" s="438"/>
      <c r="L96" s="438"/>
      <c r="M96" s="438"/>
      <c r="N96" s="438"/>
      <c r="O96" s="438"/>
      <c r="P96" s="438"/>
      <c r="Q96" s="438"/>
      <c r="R96" s="438"/>
      <c r="S96" s="438"/>
      <c r="T96" s="438"/>
      <c r="U96" s="438"/>
      <c r="V96" s="438"/>
      <c r="W96" s="438"/>
      <c r="X96" s="438"/>
      <c r="Y96" s="438"/>
      <c r="Z96" s="438"/>
      <c r="AA96" s="438"/>
      <c r="AB96" s="438"/>
      <c r="AC96" s="438"/>
      <c r="AD96" s="438"/>
      <c r="AE96" s="438"/>
      <c r="AF96" s="438"/>
      <c r="AG96" s="427">
        <f>'02-Krycí list rozpočtu'!R31</f>
        <v>0</v>
      </c>
      <c r="AH96" s="428"/>
      <c r="AI96" s="428"/>
      <c r="AJ96" s="428"/>
      <c r="AK96" s="428"/>
      <c r="AL96" s="428"/>
      <c r="AM96" s="428"/>
      <c r="AN96" s="427">
        <f>ROUND(AG96*1.2, 2)</f>
        <v>0</v>
      </c>
      <c r="AO96" s="428"/>
      <c r="AP96" s="428"/>
      <c r="AQ96" s="3"/>
      <c r="AR96" s="4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10"/>
      <c r="BF96" s="10"/>
      <c r="BG96" s="10"/>
      <c r="BH96" s="10"/>
      <c r="BI96" s="9"/>
      <c r="BJ96" s="10"/>
      <c r="BK96" s="9"/>
      <c r="BL96" s="8"/>
      <c r="BM96" s="7"/>
    </row>
    <row r="97" spans="1:65" s="2" customFormat="1" ht="30" customHeight="1">
      <c r="A97" s="3"/>
      <c r="B97" s="4"/>
      <c r="C97" s="3"/>
      <c r="D97" s="11"/>
      <c r="E97" s="11"/>
      <c r="F97" s="11"/>
      <c r="G97" s="11"/>
      <c r="H97" s="11"/>
      <c r="I97" s="437" t="s">
        <v>76</v>
      </c>
      <c r="J97" s="438"/>
      <c r="K97" s="438"/>
      <c r="L97" s="438"/>
      <c r="M97" s="438"/>
      <c r="N97" s="438"/>
      <c r="O97" s="438"/>
      <c r="P97" s="438"/>
      <c r="Q97" s="438"/>
      <c r="R97" s="438"/>
      <c r="S97" s="438"/>
      <c r="T97" s="438"/>
      <c r="U97" s="438"/>
      <c r="V97" s="438"/>
      <c r="W97" s="438"/>
      <c r="X97" s="438"/>
      <c r="Y97" s="438"/>
      <c r="Z97" s="438"/>
      <c r="AA97" s="438"/>
      <c r="AB97" s="438"/>
      <c r="AC97" s="438"/>
      <c r="AD97" s="438"/>
      <c r="AE97" s="438"/>
      <c r="AF97" s="438"/>
      <c r="AG97" s="427">
        <f>'03-Krycí list rozpočtu'!R31</f>
        <v>0</v>
      </c>
      <c r="AH97" s="428"/>
      <c r="AI97" s="428"/>
      <c r="AJ97" s="428"/>
      <c r="AK97" s="428"/>
      <c r="AL97" s="428"/>
      <c r="AM97" s="428"/>
      <c r="AN97" s="427">
        <f t="shared" ref="AN97:AN98" si="0">ROUND(AG97*1.2, 2)</f>
        <v>0</v>
      </c>
      <c r="AO97" s="428"/>
      <c r="AP97" s="428"/>
      <c r="AQ97" s="3"/>
      <c r="AR97" s="4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10"/>
      <c r="BF97" s="10"/>
      <c r="BG97" s="10"/>
      <c r="BH97" s="10"/>
      <c r="BI97" s="9"/>
      <c r="BJ97" s="10"/>
      <c r="BK97" s="9"/>
      <c r="BL97" s="8"/>
      <c r="BM97" s="7"/>
    </row>
    <row r="98" spans="1:65" s="2" customFormat="1" ht="30" customHeight="1">
      <c r="A98" s="3"/>
      <c r="B98" s="4"/>
      <c r="C98" s="3"/>
      <c r="D98" s="11"/>
      <c r="E98" s="11"/>
      <c r="F98" s="11"/>
      <c r="G98" s="11"/>
      <c r="H98" s="11"/>
      <c r="I98" s="437" t="s">
        <v>77</v>
      </c>
      <c r="J98" s="438"/>
      <c r="K98" s="438"/>
      <c r="L98" s="438"/>
      <c r="M98" s="438"/>
      <c r="N98" s="438"/>
      <c r="O98" s="438"/>
      <c r="P98" s="438"/>
      <c r="Q98" s="438"/>
      <c r="R98" s="438"/>
      <c r="S98" s="438"/>
      <c r="T98" s="438"/>
      <c r="U98" s="438"/>
      <c r="V98" s="438"/>
      <c r="W98" s="438"/>
      <c r="X98" s="438"/>
      <c r="Y98" s="438"/>
      <c r="Z98" s="438"/>
      <c r="AA98" s="438"/>
      <c r="AB98" s="438"/>
      <c r="AC98" s="438"/>
      <c r="AD98" s="438"/>
      <c r="AE98" s="438"/>
      <c r="AF98" s="438"/>
      <c r="AG98" s="427">
        <f>'04 Dažďová kanalizác...'!J30</f>
        <v>0</v>
      </c>
      <c r="AH98" s="428"/>
      <c r="AI98" s="428"/>
      <c r="AJ98" s="428"/>
      <c r="AK98" s="428"/>
      <c r="AL98" s="428"/>
      <c r="AM98" s="428"/>
      <c r="AN98" s="427">
        <f t="shared" si="0"/>
        <v>0</v>
      </c>
      <c r="AO98" s="428"/>
      <c r="AP98" s="428"/>
      <c r="AQ98" s="3"/>
      <c r="AR98" s="4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10"/>
      <c r="BF98" s="10"/>
      <c r="BG98" s="10"/>
      <c r="BH98" s="10"/>
      <c r="BI98" s="9"/>
      <c r="BJ98" s="10"/>
      <c r="BK98" s="9"/>
      <c r="BL98" s="8"/>
      <c r="BM98" s="7"/>
    </row>
    <row r="99" spans="1:65" s="2" customFormat="1" ht="6.9" customHeight="1">
      <c r="A99" s="3"/>
      <c r="B99" s="6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4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</row>
    <row r="101" spans="1:65">
      <c r="AO101" s="1"/>
    </row>
  </sheetData>
  <mergeCells count="49">
    <mergeCell ref="I97:AF97"/>
    <mergeCell ref="I98:AF98"/>
    <mergeCell ref="AM8:AN8"/>
    <mergeCell ref="AG97:AM97"/>
    <mergeCell ref="AN97:AP97"/>
    <mergeCell ref="AG98:AM98"/>
    <mergeCell ref="AN98:AP98"/>
    <mergeCell ref="AN92:AP92"/>
    <mergeCell ref="AG94:AM94"/>
    <mergeCell ref="AN94:AP94"/>
    <mergeCell ref="AG95:AM95"/>
    <mergeCell ref="L30:P30"/>
    <mergeCell ref="AK31:AO31"/>
    <mergeCell ref="L31:P31"/>
    <mergeCell ref="AS89:AT91"/>
    <mergeCell ref="AM90:AP90"/>
    <mergeCell ref="AK32:AO32"/>
    <mergeCell ref="L32:P32"/>
    <mergeCell ref="L29:P29"/>
    <mergeCell ref="AK33:AO33"/>
    <mergeCell ref="L33:P33"/>
    <mergeCell ref="W32:AE32"/>
    <mergeCell ref="W29:AE29"/>
    <mergeCell ref="W31:AE31"/>
    <mergeCell ref="W33:AE33"/>
    <mergeCell ref="AK29:AO29"/>
    <mergeCell ref="AR2:BE2"/>
    <mergeCell ref="E23:AN23"/>
    <mergeCell ref="AK26:AO26"/>
    <mergeCell ref="L28:P28"/>
    <mergeCell ref="W28:AE28"/>
    <mergeCell ref="AK28:AO28"/>
    <mergeCell ref="K5:AO5"/>
    <mergeCell ref="K6:AO6"/>
    <mergeCell ref="D96:H96"/>
    <mergeCell ref="AG96:AM96"/>
    <mergeCell ref="AN96:AP96"/>
    <mergeCell ref="X35:AB35"/>
    <mergeCell ref="AK35:AO35"/>
    <mergeCell ref="AN95:AP95"/>
    <mergeCell ref="D95:H95"/>
    <mergeCell ref="C92:G92"/>
    <mergeCell ref="I92:AF92"/>
    <mergeCell ref="AG92:AM92"/>
    <mergeCell ref="I95:AF95"/>
    <mergeCell ref="L85:AO85"/>
    <mergeCell ref="AM87:AN87"/>
    <mergeCell ref="AM89:AP89"/>
    <mergeCell ref="I96:AF96"/>
  </mergeCells>
  <pageMargins left="0.39370078740157483" right="0.39370078740157483" top="0.39370078740157483" bottom="0.39370078740157483" header="0" footer="0"/>
  <pageSetup paperSize="9" scale="74" fitToHeight="100" orientation="portrait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E7A3A-7CA7-4924-97B2-449E41506985}">
  <sheetPr>
    <pageSetUpPr fitToPage="1"/>
  </sheetPr>
  <dimension ref="A1:G72"/>
  <sheetViews>
    <sheetView showGridLines="0" view="pageBreakPreview" zoomScaleNormal="100" zoomScaleSheetLayoutView="100" workbookViewId="0">
      <pane ySplit="12" topLeftCell="A49" activePane="bottomLeft" state="frozenSplit"/>
      <selection activeCell="W35" sqref="W35"/>
      <selection pane="bottomLeft" activeCell="C23" sqref="C23"/>
    </sheetView>
  </sheetViews>
  <sheetFormatPr defaultColWidth="10.44140625" defaultRowHeight="12" customHeight="1"/>
  <cols>
    <col min="1" max="1" width="7.44140625" style="260" customWidth="1"/>
    <col min="2" max="2" width="16.33203125" style="261" customWidth="1"/>
    <col min="3" max="3" width="49.109375" style="261" customWidth="1"/>
    <col min="4" max="4" width="4.6640625" style="261" customWidth="1"/>
    <col min="5" max="5" width="10.77734375" style="262" customWidth="1"/>
    <col min="6" max="6" width="10.77734375" style="263" customWidth="1"/>
    <col min="7" max="7" width="14.44140625" style="263" customWidth="1"/>
    <col min="8" max="16384" width="10.44140625" style="213"/>
  </cols>
  <sheetData>
    <row r="1" spans="1:7" s="87" customFormat="1" ht="27.75" customHeight="1">
      <c r="A1" s="502" t="s">
        <v>480</v>
      </c>
      <c r="B1" s="502"/>
      <c r="C1" s="502"/>
      <c r="D1" s="502"/>
      <c r="E1" s="502"/>
      <c r="F1" s="502"/>
      <c r="G1" s="502"/>
    </row>
    <row r="2" spans="1:7" s="87" customFormat="1" ht="12.75" customHeight="1">
      <c r="A2" s="240" t="s">
        <v>351</v>
      </c>
      <c r="B2" s="239"/>
      <c r="C2" s="239"/>
      <c r="D2" s="239"/>
      <c r="E2" s="239"/>
      <c r="F2" s="239"/>
      <c r="G2" s="239"/>
    </row>
    <row r="3" spans="1:7" s="87" customFormat="1" ht="12.75" customHeight="1">
      <c r="A3" s="240" t="s">
        <v>371</v>
      </c>
      <c r="B3" s="238" t="s">
        <v>76</v>
      </c>
      <c r="C3" s="239"/>
      <c r="D3" s="239"/>
      <c r="E3" s="239"/>
      <c r="F3" s="239"/>
      <c r="G3" s="239"/>
    </row>
    <row r="4" spans="1:7" s="87" customFormat="1" ht="13.5" customHeight="1">
      <c r="A4" s="215"/>
      <c r="B4" s="215"/>
      <c r="C4" s="215"/>
      <c r="D4" s="239"/>
      <c r="E4" s="239"/>
      <c r="F4" s="239"/>
      <c r="G4" s="239"/>
    </row>
    <row r="5" spans="1:7" s="87" customFormat="1" ht="6.75" customHeight="1">
      <c r="A5" s="241"/>
      <c r="B5" s="242"/>
      <c r="C5" s="242"/>
      <c r="D5" s="242"/>
      <c r="E5" s="243"/>
      <c r="F5" s="244"/>
      <c r="G5" s="244"/>
    </row>
    <row r="6" spans="1:7" s="87" customFormat="1" ht="12.75" customHeight="1">
      <c r="A6" s="239" t="s">
        <v>178</v>
      </c>
      <c r="B6" s="239"/>
      <c r="C6" s="239"/>
      <c r="D6" s="239"/>
      <c r="E6" s="239"/>
      <c r="F6" s="239"/>
      <c r="G6" s="239"/>
    </row>
    <row r="7" spans="1:7" s="87" customFormat="1" ht="13.5" customHeight="1">
      <c r="A7" s="239" t="s">
        <v>194</v>
      </c>
      <c r="B7" s="239"/>
      <c r="C7" s="239"/>
      <c r="D7" s="239"/>
      <c r="E7" s="505" t="s">
        <v>481</v>
      </c>
      <c r="F7" s="508"/>
      <c r="G7" s="508"/>
    </row>
    <row r="8" spans="1:7" s="87" customFormat="1" ht="13.5" customHeight="1">
      <c r="A8" s="239" t="s">
        <v>180</v>
      </c>
      <c r="B8" s="242"/>
      <c r="C8" s="242"/>
      <c r="D8" s="242"/>
      <c r="E8" s="505" t="s">
        <v>478</v>
      </c>
      <c r="F8" s="509"/>
      <c r="G8" s="509"/>
    </row>
    <row r="9" spans="1:7" s="87" customFormat="1" ht="6" customHeight="1">
      <c r="A9" s="221"/>
      <c r="B9" s="221"/>
      <c r="C9" s="221"/>
      <c r="D9" s="221"/>
      <c r="E9" s="221"/>
      <c r="F9" s="221"/>
      <c r="G9" s="221"/>
    </row>
    <row r="10" spans="1:7" s="87" customFormat="1" ht="24" customHeight="1">
      <c r="A10" s="245" t="s">
        <v>195</v>
      </c>
      <c r="B10" s="245" t="s">
        <v>196</v>
      </c>
      <c r="C10" s="245" t="s">
        <v>26</v>
      </c>
      <c r="D10" s="245" t="s">
        <v>197</v>
      </c>
      <c r="E10" s="245" t="s">
        <v>198</v>
      </c>
      <c r="F10" s="245" t="s">
        <v>199</v>
      </c>
      <c r="G10" s="245" t="s">
        <v>181</v>
      </c>
    </row>
    <row r="11" spans="1:7" s="87" customFormat="1" ht="12.75" hidden="1" customHeight="1">
      <c r="A11" s="245" t="s">
        <v>5</v>
      </c>
      <c r="B11" s="245" t="s">
        <v>120</v>
      </c>
      <c r="C11" s="245" t="s">
        <v>126</v>
      </c>
      <c r="D11" s="245" t="s">
        <v>132</v>
      </c>
      <c r="E11" s="245" t="s">
        <v>136</v>
      </c>
      <c r="F11" s="245" t="s">
        <v>140</v>
      </c>
      <c r="G11" s="245" t="s">
        <v>143</v>
      </c>
    </row>
    <row r="12" spans="1:7" s="87" customFormat="1" ht="4.5" customHeight="1">
      <c r="A12" s="221"/>
      <c r="B12" s="221"/>
      <c r="C12" s="221"/>
      <c r="D12" s="221"/>
      <c r="E12" s="221"/>
      <c r="F12" s="221"/>
      <c r="G12" s="221"/>
    </row>
    <row r="13" spans="1:7" s="87" customFormat="1" ht="30.75" customHeight="1">
      <c r="A13" s="246"/>
      <c r="B13" s="226" t="s">
        <v>114</v>
      </c>
      <c r="C13" s="226" t="s">
        <v>184</v>
      </c>
      <c r="D13" s="226"/>
      <c r="E13" s="228"/>
      <c r="F13" s="227"/>
      <c r="G13" s="227">
        <f>G14+G35+G52+G54+G70</f>
        <v>0</v>
      </c>
    </row>
    <row r="14" spans="1:7" s="87" customFormat="1" ht="28.5" customHeight="1">
      <c r="A14" s="247"/>
      <c r="B14" s="233" t="s">
        <v>5</v>
      </c>
      <c r="C14" s="233" t="s">
        <v>185</v>
      </c>
      <c r="D14" s="233"/>
      <c r="E14" s="248"/>
      <c r="F14" s="249"/>
      <c r="G14" s="249">
        <f>SUM(G15:G34)</f>
        <v>0</v>
      </c>
    </row>
    <row r="15" spans="1:7" s="87" customFormat="1" ht="24" customHeight="1">
      <c r="A15" s="250">
        <v>1</v>
      </c>
      <c r="B15" s="251" t="s">
        <v>200</v>
      </c>
      <c r="C15" s="251" t="s">
        <v>348</v>
      </c>
      <c r="D15" s="251" t="s">
        <v>202</v>
      </c>
      <c r="E15" s="252">
        <v>511.61099999999999</v>
      </c>
      <c r="F15" s="253"/>
      <c r="G15" s="253">
        <f>ROUND(E15*F15,2)</f>
        <v>0</v>
      </c>
    </row>
    <row r="16" spans="1:7" s="87" customFormat="1" ht="24" customHeight="1">
      <c r="A16" s="250">
        <v>2</v>
      </c>
      <c r="B16" s="251" t="s">
        <v>370</v>
      </c>
      <c r="C16" s="251" t="s">
        <v>369</v>
      </c>
      <c r="D16" s="251" t="s">
        <v>202</v>
      </c>
      <c r="E16" s="252">
        <v>8.4440000000000008</v>
      </c>
      <c r="F16" s="253"/>
      <c r="G16" s="253">
        <f>ROUND(E16*F16,2)</f>
        <v>0</v>
      </c>
    </row>
    <row r="17" spans="1:7" s="87" customFormat="1" ht="24" customHeight="1">
      <c r="A17" s="250">
        <v>3</v>
      </c>
      <c r="B17" s="251" t="s">
        <v>216</v>
      </c>
      <c r="C17" s="251" t="s">
        <v>337</v>
      </c>
      <c r="D17" s="251" t="s">
        <v>202</v>
      </c>
      <c r="E17" s="252">
        <v>29.25</v>
      </c>
      <c r="F17" s="253"/>
      <c r="G17" s="253">
        <f>ROUND(E17*F17,2)</f>
        <v>0</v>
      </c>
    </row>
    <row r="18" spans="1:7" s="87" customFormat="1" ht="24" customHeight="1">
      <c r="A18" s="250">
        <v>4</v>
      </c>
      <c r="B18" s="251" t="s">
        <v>203</v>
      </c>
      <c r="C18" s="251" t="s">
        <v>343</v>
      </c>
      <c r="D18" s="251" t="s">
        <v>205</v>
      </c>
      <c r="E18" s="252">
        <v>956.7</v>
      </c>
      <c r="F18" s="253"/>
      <c r="G18" s="253">
        <f>ROUND(E18*F18,2)</f>
        <v>0</v>
      </c>
    </row>
    <row r="19" spans="1:7" s="87" customFormat="1" ht="24" customHeight="1">
      <c r="A19" s="250">
        <v>5</v>
      </c>
      <c r="B19" s="251" t="s">
        <v>206</v>
      </c>
      <c r="C19" s="251" t="s">
        <v>342</v>
      </c>
      <c r="D19" s="251" t="s">
        <v>202</v>
      </c>
      <c r="E19" s="252">
        <v>934.28899999999999</v>
      </c>
      <c r="F19" s="253"/>
      <c r="G19" s="253">
        <f>ROUND(E19*F19,2)</f>
        <v>0</v>
      </c>
    </row>
    <row r="20" spans="1:7" s="87" customFormat="1" ht="24" customHeight="1">
      <c r="A20" s="250">
        <v>6</v>
      </c>
      <c r="B20" s="251" t="s">
        <v>208</v>
      </c>
      <c r="C20" s="251" t="s">
        <v>341</v>
      </c>
      <c r="D20" s="251" t="s">
        <v>202</v>
      </c>
      <c r="E20" s="252">
        <v>2302.5920000000001</v>
      </c>
      <c r="F20" s="253"/>
      <c r="G20" s="253">
        <f>ROUND(E20*F20,2)</f>
        <v>0</v>
      </c>
    </row>
    <row r="21" spans="1:7" s="87" customFormat="1" ht="24" customHeight="1">
      <c r="A21" s="250">
        <v>7</v>
      </c>
      <c r="B21" s="251" t="s">
        <v>210</v>
      </c>
      <c r="C21" s="251" t="s">
        <v>340</v>
      </c>
      <c r="D21" s="251" t="s">
        <v>202</v>
      </c>
      <c r="E21" s="252">
        <v>3228.4369999999999</v>
      </c>
      <c r="F21" s="253"/>
      <c r="G21" s="253">
        <f>ROUND(E21*F21,2)</f>
        <v>0</v>
      </c>
    </row>
    <row r="22" spans="1:7" s="87" customFormat="1" ht="24" customHeight="1">
      <c r="A22" s="250">
        <v>8</v>
      </c>
      <c r="B22" s="251" t="s">
        <v>212</v>
      </c>
      <c r="C22" s="251" t="s">
        <v>339</v>
      </c>
      <c r="D22" s="251" t="s">
        <v>202</v>
      </c>
      <c r="E22" s="252">
        <v>422.678</v>
      </c>
      <c r="F22" s="253"/>
      <c r="G22" s="253">
        <f>ROUND(E22*F22,2)</f>
        <v>0</v>
      </c>
    </row>
    <row r="23" spans="1:7" s="87" customFormat="1" ht="24" customHeight="1">
      <c r="A23" s="250">
        <v>9</v>
      </c>
      <c r="B23" s="251" t="s">
        <v>214</v>
      </c>
      <c r="C23" s="251" t="s">
        <v>338</v>
      </c>
      <c r="D23" s="251" t="s">
        <v>202</v>
      </c>
      <c r="E23" s="252">
        <v>2262.681</v>
      </c>
      <c r="F23" s="253"/>
      <c r="G23" s="253">
        <f>ROUND(E23*F23,2)</f>
        <v>0</v>
      </c>
    </row>
    <row r="24" spans="1:7" s="87" customFormat="1" ht="24" customHeight="1">
      <c r="A24" s="250">
        <v>10</v>
      </c>
      <c r="B24" s="251" t="s">
        <v>218</v>
      </c>
      <c r="C24" s="251" t="s">
        <v>336</v>
      </c>
      <c r="D24" s="251" t="s">
        <v>202</v>
      </c>
      <c r="E24" s="252">
        <v>511.61099999999999</v>
      </c>
      <c r="F24" s="253"/>
      <c r="G24" s="253">
        <f>ROUND(E24*F24,2)</f>
        <v>0</v>
      </c>
    </row>
    <row r="25" spans="1:7" s="87" customFormat="1" ht="13.5" customHeight="1">
      <c r="A25" s="250">
        <v>11</v>
      </c>
      <c r="B25" s="251" t="s">
        <v>220</v>
      </c>
      <c r="C25" s="251" t="s">
        <v>368</v>
      </c>
      <c r="D25" s="251" t="s">
        <v>222</v>
      </c>
      <c r="E25" s="252">
        <v>55.5</v>
      </c>
      <c r="F25" s="253"/>
      <c r="G25" s="253">
        <f>ROUND(E25*F25,2)</f>
        <v>0</v>
      </c>
    </row>
    <row r="26" spans="1:7" s="87" customFormat="1" ht="24" customHeight="1">
      <c r="A26" s="250">
        <v>12</v>
      </c>
      <c r="B26" s="251" t="s">
        <v>223</v>
      </c>
      <c r="C26" s="251" t="s">
        <v>367</v>
      </c>
      <c r="D26" s="251" t="s">
        <v>222</v>
      </c>
      <c r="E26" s="252">
        <v>55.5</v>
      </c>
      <c r="F26" s="253"/>
      <c r="G26" s="253">
        <f>ROUND(E26*F26,2)</f>
        <v>0</v>
      </c>
    </row>
    <row r="27" spans="1:7" s="87" customFormat="1" ht="13.5" customHeight="1">
      <c r="A27" s="250">
        <v>13</v>
      </c>
      <c r="B27" s="251" t="s">
        <v>225</v>
      </c>
      <c r="C27" s="251" t="s">
        <v>366</v>
      </c>
      <c r="D27" s="251" t="s">
        <v>222</v>
      </c>
      <c r="E27" s="252">
        <v>139.89778999999999</v>
      </c>
      <c r="F27" s="253"/>
      <c r="G27" s="253">
        <f>ROUND(E27*F27,2)</f>
        <v>0</v>
      </c>
    </row>
    <row r="28" spans="1:7" s="87" customFormat="1" ht="24" customHeight="1">
      <c r="A28" s="250">
        <v>14</v>
      </c>
      <c r="B28" s="251" t="s">
        <v>227</v>
      </c>
      <c r="C28" s="251" t="s">
        <v>365</v>
      </c>
      <c r="D28" s="251" t="s">
        <v>222</v>
      </c>
      <c r="E28" s="252">
        <v>139.898</v>
      </c>
      <c r="F28" s="253"/>
      <c r="G28" s="253">
        <f>ROUND(E28*F28,2)</f>
        <v>0</v>
      </c>
    </row>
    <row r="29" spans="1:7" s="87" customFormat="1" ht="24" customHeight="1">
      <c r="A29" s="250">
        <v>15</v>
      </c>
      <c r="B29" s="251" t="s">
        <v>229</v>
      </c>
      <c r="C29" s="251" t="s">
        <v>364</v>
      </c>
      <c r="D29" s="251" t="s">
        <v>222</v>
      </c>
      <c r="E29" s="252">
        <v>137.25399999999999</v>
      </c>
      <c r="F29" s="253"/>
      <c r="G29" s="253">
        <f>ROUND(E29*F29,2)</f>
        <v>0</v>
      </c>
    </row>
    <row r="30" spans="1:7" s="87" customFormat="1" ht="13.5" customHeight="1">
      <c r="A30" s="250">
        <v>16</v>
      </c>
      <c r="B30" s="251" t="s">
        <v>233</v>
      </c>
      <c r="C30" s="251" t="s">
        <v>234</v>
      </c>
      <c r="D30" s="251" t="s">
        <v>222</v>
      </c>
      <c r="E30" s="252">
        <v>137.25399999999999</v>
      </c>
      <c r="F30" s="253"/>
      <c r="G30" s="253">
        <f>ROUND(E30*F30,2)</f>
        <v>0</v>
      </c>
    </row>
    <row r="31" spans="1:7" s="87" customFormat="1" ht="34.5" customHeight="1">
      <c r="A31" s="250">
        <v>17</v>
      </c>
      <c r="B31" s="251" t="s">
        <v>231</v>
      </c>
      <c r="C31" s="251" t="s">
        <v>363</v>
      </c>
      <c r="D31" s="251" t="s">
        <v>222</v>
      </c>
      <c r="E31" s="252">
        <v>2058.81</v>
      </c>
      <c r="F31" s="253"/>
      <c r="G31" s="253">
        <f>ROUND(E31*F31,2)</f>
        <v>0</v>
      </c>
    </row>
    <row r="32" spans="1:7" s="87" customFormat="1" ht="24" customHeight="1">
      <c r="A32" s="250">
        <v>18</v>
      </c>
      <c r="B32" s="251" t="s">
        <v>235</v>
      </c>
      <c r="C32" s="251" t="s">
        <v>362</v>
      </c>
      <c r="D32" s="251" t="s">
        <v>237</v>
      </c>
      <c r="E32" s="252">
        <v>226.46909999999997</v>
      </c>
      <c r="F32" s="253"/>
      <c r="G32" s="253">
        <f>ROUND(E32*F32,2)</f>
        <v>0</v>
      </c>
    </row>
    <row r="33" spans="1:7" s="87" customFormat="1" ht="24" customHeight="1">
      <c r="A33" s="250">
        <v>19</v>
      </c>
      <c r="B33" s="251" t="s">
        <v>238</v>
      </c>
      <c r="C33" s="251" t="s">
        <v>361</v>
      </c>
      <c r="D33" s="251" t="s">
        <v>222</v>
      </c>
      <c r="E33" s="252">
        <v>58.143999999999998</v>
      </c>
      <c r="F33" s="253"/>
      <c r="G33" s="253">
        <f>ROUND(E33*F33,2)</f>
        <v>0</v>
      </c>
    </row>
    <row r="34" spans="1:7" s="87" customFormat="1" ht="13.5" customHeight="1">
      <c r="A34" s="250">
        <v>20</v>
      </c>
      <c r="B34" s="251" t="s">
        <v>360</v>
      </c>
      <c r="C34" s="251" t="s">
        <v>359</v>
      </c>
      <c r="D34" s="251" t="s">
        <v>202</v>
      </c>
      <c r="E34" s="252">
        <v>3622.6219999999998</v>
      </c>
      <c r="F34" s="253"/>
      <c r="G34" s="253">
        <f>ROUND(E34*F34,2)</f>
        <v>0</v>
      </c>
    </row>
    <row r="35" spans="1:7" s="87" customFormat="1" ht="28.5" customHeight="1">
      <c r="A35" s="247"/>
      <c r="B35" s="233" t="s">
        <v>136</v>
      </c>
      <c r="C35" s="233" t="s">
        <v>186</v>
      </c>
      <c r="D35" s="233"/>
      <c r="E35" s="248"/>
      <c r="F35" s="249"/>
      <c r="G35" s="249">
        <f>SUM(G36:G51)</f>
        <v>0</v>
      </c>
    </row>
    <row r="36" spans="1:7" s="87" customFormat="1" ht="24" customHeight="1">
      <c r="A36" s="250">
        <v>21</v>
      </c>
      <c r="B36" s="251" t="s">
        <v>241</v>
      </c>
      <c r="C36" s="251" t="s">
        <v>335</v>
      </c>
      <c r="D36" s="251" t="s">
        <v>202</v>
      </c>
      <c r="E36" s="252">
        <v>514.32500000000005</v>
      </c>
      <c r="F36" s="253"/>
      <c r="G36" s="253">
        <f>ROUND(E36*F36,2)</f>
        <v>0</v>
      </c>
    </row>
    <row r="37" spans="1:7" s="87" customFormat="1" ht="24" customHeight="1">
      <c r="A37" s="250">
        <v>22</v>
      </c>
      <c r="B37" s="251" t="s">
        <v>243</v>
      </c>
      <c r="C37" s="251" t="s">
        <v>334</v>
      </c>
      <c r="D37" s="251" t="s">
        <v>202</v>
      </c>
      <c r="E37" s="252">
        <v>2805.4070000000002</v>
      </c>
      <c r="F37" s="253"/>
      <c r="G37" s="253">
        <f>ROUND(E37*F37,2)</f>
        <v>0</v>
      </c>
    </row>
    <row r="38" spans="1:7" s="87" customFormat="1" ht="24" customHeight="1">
      <c r="A38" s="250">
        <v>23</v>
      </c>
      <c r="B38" s="251" t="s">
        <v>245</v>
      </c>
      <c r="C38" s="251" t="s">
        <v>358</v>
      </c>
      <c r="D38" s="251" t="s">
        <v>202</v>
      </c>
      <c r="E38" s="252">
        <v>302.89</v>
      </c>
      <c r="F38" s="253"/>
      <c r="G38" s="253">
        <f>ROUND(E38*F38,2)</f>
        <v>0</v>
      </c>
    </row>
    <row r="39" spans="1:7" s="87" customFormat="1" ht="24" customHeight="1">
      <c r="A39" s="250">
        <v>24</v>
      </c>
      <c r="B39" s="251" t="s">
        <v>247</v>
      </c>
      <c r="C39" s="251" t="s">
        <v>333</v>
      </c>
      <c r="D39" s="251" t="s">
        <v>202</v>
      </c>
      <c r="E39" s="252">
        <v>2550.37</v>
      </c>
      <c r="F39" s="253"/>
      <c r="G39" s="253">
        <f>ROUND(E39*F39,2)</f>
        <v>0</v>
      </c>
    </row>
    <row r="40" spans="1:7" s="87" customFormat="1" ht="24" customHeight="1">
      <c r="A40" s="250">
        <v>25</v>
      </c>
      <c r="B40" s="251" t="s">
        <v>249</v>
      </c>
      <c r="C40" s="251" t="s">
        <v>332</v>
      </c>
      <c r="D40" s="251" t="s">
        <v>202</v>
      </c>
      <c r="E40" s="252">
        <v>514.32500000000005</v>
      </c>
      <c r="F40" s="253"/>
      <c r="G40" s="253">
        <f>ROUND(E40*F40,2)</f>
        <v>0</v>
      </c>
    </row>
    <row r="41" spans="1:7" s="87" customFormat="1" ht="24" customHeight="1">
      <c r="A41" s="250">
        <v>26</v>
      </c>
      <c r="B41" s="251" t="s">
        <v>251</v>
      </c>
      <c r="C41" s="251" t="s">
        <v>331</v>
      </c>
      <c r="D41" s="251" t="s">
        <v>202</v>
      </c>
      <c r="E41" s="252">
        <v>2550.37</v>
      </c>
      <c r="F41" s="253"/>
      <c r="G41" s="253">
        <f>ROUND(E41*F41,2)</f>
        <v>0</v>
      </c>
    </row>
    <row r="42" spans="1:7" s="87" customFormat="1" ht="24" customHeight="1">
      <c r="A42" s="250">
        <v>27</v>
      </c>
      <c r="B42" s="251" t="s">
        <v>253</v>
      </c>
      <c r="C42" s="251" t="s">
        <v>357</v>
      </c>
      <c r="D42" s="251" t="s">
        <v>202</v>
      </c>
      <c r="E42" s="252">
        <v>302.89</v>
      </c>
      <c r="F42" s="253"/>
      <c r="G42" s="253">
        <f>ROUND(E42*F42,2)</f>
        <v>0</v>
      </c>
    </row>
    <row r="43" spans="1:7" s="87" customFormat="1" ht="24" customHeight="1">
      <c r="A43" s="250">
        <v>28</v>
      </c>
      <c r="B43" s="251" t="s">
        <v>255</v>
      </c>
      <c r="C43" s="251" t="s">
        <v>256</v>
      </c>
      <c r="D43" s="251" t="s">
        <v>202</v>
      </c>
      <c r="E43" s="252">
        <v>7680.36</v>
      </c>
      <c r="F43" s="253"/>
      <c r="G43" s="253">
        <f>ROUND(E43*F43,2)</f>
        <v>0</v>
      </c>
    </row>
    <row r="44" spans="1:7" s="87" customFormat="1" ht="24" customHeight="1">
      <c r="A44" s="250">
        <v>29</v>
      </c>
      <c r="B44" s="251" t="s">
        <v>257</v>
      </c>
      <c r="C44" s="251" t="s">
        <v>330</v>
      </c>
      <c r="D44" s="251" t="s">
        <v>202</v>
      </c>
      <c r="E44" s="252">
        <v>2579.62</v>
      </c>
      <c r="F44" s="253"/>
      <c r="G44" s="253">
        <f>ROUND(E44*F44,2)</f>
        <v>0</v>
      </c>
    </row>
    <row r="45" spans="1:7" s="87" customFormat="1" ht="24" customHeight="1">
      <c r="A45" s="250">
        <v>30</v>
      </c>
      <c r="B45" s="251" t="s">
        <v>259</v>
      </c>
      <c r="C45" s="251" t="s">
        <v>329</v>
      </c>
      <c r="D45" s="251" t="s">
        <v>202</v>
      </c>
      <c r="E45" s="252">
        <v>2550.37</v>
      </c>
      <c r="F45" s="253"/>
      <c r="G45" s="253">
        <f>ROUND(E45*F45,2)</f>
        <v>0</v>
      </c>
    </row>
    <row r="46" spans="1:7" s="87" customFormat="1" ht="34.5" customHeight="1">
      <c r="A46" s="250">
        <v>31</v>
      </c>
      <c r="B46" s="251" t="s">
        <v>261</v>
      </c>
      <c r="C46" s="251" t="s">
        <v>322</v>
      </c>
      <c r="D46" s="251" t="s">
        <v>202</v>
      </c>
      <c r="E46" s="252">
        <v>13.7</v>
      </c>
      <c r="F46" s="253"/>
      <c r="G46" s="253">
        <f>ROUND(E46*F46,2)</f>
        <v>0</v>
      </c>
    </row>
    <row r="47" spans="1:7" s="87" customFormat="1" ht="24" customHeight="1">
      <c r="A47" s="254">
        <v>32</v>
      </c>
      <c r="B47" s="255" t="s">
        <v>263</v>
      </c>
      <c r="C47" s="255" t="s">
        <v>321</v>
      </c>
      <c r="D47" s="255" t="s">
        <v>202</v>
      </c>
      <c r="E47" s="256">
        <v>13.974</v>
      </c>
      <c r="F47" s="257"/>
      <c r="G47" s="257">
        <f>ROUND(E47*F47,2)</f>
        <v>0</v>
      </c>
    </row>
    <row r="48" spans="1:7" s="87" customFormat="1" ht="34.5" customHeight="1">
      <c r="A48" s="250">
        <v>33</v>
      </c>
      <c r="B48" s="251" t="s">
        <v>265</v>
      </c>
      <c r="C48" s="251" t="s">
        <v>356</v>
      </c>
      <c r="D48" s="251" t="s">
        <v>202</v>
      </c>
      <c r="E48" s="252">
        <v>500.625</v>
      </c>
      <c r="F48" s="253"/>
      <c r="G48" s="253">
        <f>ROUND(E48*F48,2)</f>
        <v>0</v>
      </c>
    </row>
    <row r="49" spans="1:7" s="87" customFormat="1" ht="24" customHeight="1">
      <c r="A49" s="254">
        <v>34</v>
      </c>
      <c r="B49" s="255" t="s">
        <v>267</v>
      </c>
      <c r="C49" s="255" t="s">
        <v>324</v>
      </c>
      <c r="D49" s="255" t="s">
        <v>202</v>
      </c>
      <c r="E49" s="256">
        <v>510.63799999999998</v>
      </c>
      <c r="F49" s="257"/>
      <c r="G49" s="257">
        <f>ROUND(E49*F49,2)</f>
        <v>0</v>
      </c>
    </row>
    <row r="50" spans="1:7" s="87" customFormat="1" ht="34.5" customHeight="1">
      <c r="A50" s="250">
        <v>35</v>
      </c>
      <c r="B50" s="251" t="s">
        <v>269</v>
      </c>
      <c r="C50" s="251" t="s">
        <v>355</v>
      </c>
      <c r="D50" s="251" t="s">
        <v>202</v>
      </c>
      <c r="E50" s="252">
        <v>302.89</v>
      </c>
      <c r="F50" s="253"/>
      <c r="G50" s="253">
        <f>ROUND(E50*F50,2)</f>
        <v>0</v>
      </c>
    </row>
    <row r="51" spans="1:7" s="87" customFormat="1" ht="24" customHeight="1">
      <c r="A51" s="254">
        <v>36</v>
      </c>
      <c r="B51" s="255" t="s">
        <v>354</v>
      </c>
      <c r="C51" s="255" t="s">
        <v>353</v>
      </c>
      <c r="D51" s="255" t="s">
        <v>202</v>
      </c>
      <c r="E51" s="256">
        <v>308.94799999999998</v>
      </c>
      <c r="F51" s="257"/>
      <c r="G51" s="257">
        <f>ROUND(E51*F51,2)</f>
        <v>0</v>
      </c>
    </row>
    <row r="52" spans="1:7" s="87" customFormat="1" ht="28.5" customHeight="1">
      <c r="A52" s="247"/>
      <c r="B52" s="233" t="s">
        <v>116</v>
      </c>
      <c r="C52" s="233" t="s">
        <v>187</v>
      </c>
      <c r="D52" s="233"/>
      <c r="E52" s="248"/>
      <c r="F52" s="249"/>
      <c r="G52" s="249">
        <f>SUM(G53)</f>
        <v>0</v>
      </c>
    </row>
    <row r="53" spans="1:7" s="87" customFormat="1" ht="24" customHeight="1">
      <c r="A53" s="250">
        <v>37</v>
      </c>
      <c r="B53" s="251" t="s">
        <v>273</v>
      </c>
      <c r="C53" s="251" t="s">
        <v>274</v>
      </c>
      <c r="D53" s="251" t="s">
        <v>275</v>
      </c>
      <c r="E53" s="252">
        <v>26</v>
      </c>
      <c r="F53" s="253"/>
      <c r="G53" s="253">
        <f>ROUND(E53*F53,2)</f>
        <v>0</v>
      </c>
    </row>
    <row r="54" spans="1:7" s="87" customFormat="1" ht="28.5" customHeight="1">
      <c r="A54" s="247"/>
      <c r="B54" s="233" t="s">
        <v>122</v>
      </c>
      <c r="C54" s="233" t="s">
        <v>188</v>
      </c>
      <c r="D54" s="233"/>
      <c r="E54" s="248"/>
      <c r="F54" s="249"/>
      <c r="G54" s="249">
        <f>SUM(G55:G69)</f>
        <v>0</v>
      </c>
    </row>
    <row r="55" spans="1:7" s="87" customFormat="1" ht="24" customHeight="1">
      <c r="A55" s="250">
        <v>38</v>
      </c>
      <c r="B55" s="251" t="s">
        <v>276</v>
      </c>
      <c r="C55" s="251" t="s">
        <v>320</v>
      </c>
      <c r="D55" s="251" t="s">
        <v>205</v>
      </c>
      <c r="E55" s="252">
        <v>372</v>
      </c>
      <c r="F55" s="253"/>
      <c r="G55" s="253">
        <f>ROUND(E55*F55,2)</f>
        <v>0</v>
      </c>
    </row>
    <row r="56" spans="1:7" s="87" customFormat="1" ht="24" customHeight="1">
      <c r="A56" s="250">
        <v>39</v>
      </c>
      <c r="B56" s="251" t="s">
        <v>280</v>
      </c>
      <c r="C56" s="251" t="s">
        <v>319</v>
      </c>
      <c r="D56" s="251" t="s">
        <v>205</v>
      </c>
      <c r="E56" s="252">
        <v>372</v>
      </c>
      <c r="F56" s="253"/>
      <c r="G56" s="253">
        <f>ROUND(E56*F56,2)</f>
        <v>0</v>
      </c>
    </row>
    <row r="57" spans="1:7" s="87" customFormat="1" ht="24" customHeight="1">
      <c r="A57" s="250">
        <v>40</v>
      </c>
      <c r="B57" s="251" t="s">
        <v>318</v>
      </c>
      <c r="C57" s="251" t="s">
        <v>317</v>
      </c>
      <c r="D57" s="251" t="s">
        <v>205</v>
      </c>
      <c r="E57" s="252">
        <v>185</v>
      </c>
      <c r="F57" s="253"/>
      <c r="G57" s="253">
        <f>ROUND(E57*F57,2)</f>
        <v>0</v>
      </c>
    </row>
    <row r="58" spans="1:7" s="87" customFormat="1" ht="13.5" customHeight="1">
      <c r="A58" s="254">
        <v>41</v>
      </c>
      <c r="B58" s="255" t="s">
        <v>316</v>
      </c>
      <c r="C58" s="255" t="s">
        <v>315</v>
      </c>
      <c r="D58" s="255" t="s">
        <v>275</v>
      </c>
      <c r="E58" s="256">
        <v>187</v>
      </c>
      <c r="F58" s="257"/>
      <c r="G58" s="257">
        <f>ROUND(E58*F58,2)</f>
        <v>0</v>
      </c>
    </row>
    <row r="59" spans="1:7" s="87" customFormat="1" ht="24" customHeight="1">
      <c r="A59" s="250">
        <v>42</v>
      </c>
      <c r="B59" s="251" t="s">
        <v>284</v>
      </c>
      <c r="C59" s="251" t="s">
        <v>314</v>
      </c>
      <c r="D59" s="251" t="s">
        <v>205</v>
      </c>
      <c r="E59" s="252">
        <v>671.7</v>
      </c>
      <c r="F59" s="253"/>
      <c r="G59" s="253">
        <f>ROUND(E59*F59,2)</f>
        <v>0</v>
      </c>
    </row>
    <row r="60" spans="1:7" s="87" customFormat="1" ht="13.5" customHeight="1">
      <c r="A60" s="254">
        <v>43</v>
      </c>
      <c r="B60" s="255" t="s">
        <v>286</v>
      </c>
      <c r="C60" s="255" t="s">
        <v>287</v>
      </c>
      <c r="D60" s="255" t="s">
        <v>275</v>
      </c>
      <c r="E60" s="256">
        <v>679</v>
      </c>
      <c r="F60" s="257"/>
      <c r="G60" s="257">
        <f>ROUND(E60*F60,2)</f>
        <v>0</v>
      </c>
    </row>
    <row r="61" spans="1:7" s="87" customFormat="1" ht="24" customHeight="1">
      <c r="A61" s="250">
        <v>44</v>
      </c>
      <c r="B61" s="251" t="s">
        <v>288</v>
      </c>
      <c r="C61" s="251" t="s">
        <v>352</v>
      </c>
      <c r="D61" s="251" t="s">
        <v>205</v>
      </c>
      <c r="E61" s="252">
        <v>657.5</v>
      </c>
      <c r="F61" s="253"/>
      <c r="G61" s="253">
        <f>ROUND(E61*F61,2)</f>
        <v>0</v>
      </c>
    </row>
    <row r="62" spans="1:7" s="87" customFormat="1" ht="13.5" customHeight="1">
      <c r="A62" s="254">
        <v>45</v>
      </c>
      <c r="B62" s="255" t="s">
        <v>290</v>
      </c>
      <c r="C62" s="255" t="s">
        <v>291</v>
      </c>
      <c r="D62" s="255" t="s">
        <v>275</v>
      </c>
      <c r="E62" s="256">
        <v>664</v>
      </c>
      <c r="F62" s="257"/>
      <c r="G62" s="257">
        <f>ROUND(E62*F62,2)</f>
        <v>0</v>
      </c>
    </row>
    <row r="63" spans="1:7" s="87" customFormat="1" ht="24" customHeight="1">
      <c r="A63" s="250">
        <v>46</v>
      </c>
      <c r="B63" s="251" t="s">
        <v>292</v>
      </c>
      <c r="C63" s="251" t="s">
        <v>293</v>
      </c>
      <c r="D63" s="251" t="s">
        <v>222</v>
      </c>
      <c r="E63" s="252">
        <v>105.994</v>
      </c>
      <c r="F63" s="253"/>
      <c r="G63" s="253">
        <f>ROUND(E63*F63,2)</f>
        <v>0</v>
      </c>
    </row>
    <row r="64" spans="1:7" s="87" customFormat="1" ht="24" customHeight="1">
      <c r="A64" s="250">
        <v>47</v>
      </c>
      <c r="B64" s="251" t="s">
        <v>294</v>
      </c>
      <c r="C64" s="251" t="s">
        <v>295</v>
      </c>
      <c r="D64" s="251" t="s">
        <v>205</v>
      </c>
      <c r="E64" s="252">
        <v>58.5</v>
      </c>
      <c r="F64" s="253"/>
      <c r="G64" s="253">
        <f>ROUND(E64*F64,2)</f>
        <v>0</v>
      </c>
    </row>
    <row r="65" spans="1:7" s="87" customFormat="1" ht="24" customHeight="1">
      <c r="A65" s="250">
        <v>48</v>
      </c>
      <c r="B65" s="251" t="s">
        <v>296</v>
      </c>
      <c r="C65" s="251" t="s">
        <v>297</v>
      </c>
      <c r="D65" s="251" t="s">
        <v>237</v>
      </c>
      <c r="E65" s="252">
        <v>2797.64</v>
      </c>
      <c r="F65" s="253"/>
      <c r="G65" s="253">
        <f>ROUND(E65*F65,2)</f>
        <v>0</v>
      </c>
    </row>
    <row r="66" spans="1:7" s="87" customFormat="1" ht="24" customHeight="1">
      <c r="A66" s="250">
        <v>49</v>
      </c>
      <c r="B66" s="251" t="s">
        <v>298</v>
      </c>
      <c r="C66" s="251" t="s">
        <v>313</v>
      </c>
      <c r="D66" s="251" t="s">
        <v>237</v>
      </c>
      <c r="E66" s="252">
        <v>8392.92</v>
      </c>
      <c r="F66" s="253"/>
      <c r="G66" s="253">
        <f>ROUND(E66*F66,2)</f>
        <v>0</v>
      </c>
    </row>
    <row r="67" spans="1:7" s="87" customFormat="1" ht="24" customHeight="1">
      <c r="A67" s="250">
        <v>50</v>
      </c>
      <c r="B67" s="251" t="s">
        <v>300</v>
      </c>
      <c r="C67" s="251" t="s">
        <v>312</v>
      </c>
      <c r="D67" s="251" t="s">
        <v>237</v>
      </c>
      <c r="E67" s="252">
        <v>2797.64</v>
      </c>
      <c r="F67" s="253"/>
      <c r="G67" s="253">
        <f>ROUND(E67*F67,2)</f>
        <v>0</v>
      </c>
    </row>
    <row r="68" spans="1:7" s="87" customFormat="1" ht="24" customHeight="1">
      <c r="A68" s="250">
        <v>51</v>
      </c>
      <c r="B68" s="251" t="s">
        <v>302</v>
      </c>
      <c r="C68" s="251" t="s">
        <v>311</v>
      </c>
      <c r="D68" s="251" t="s">
        <v>237</v>
      </c>
      <c r="E68" s="252">
        <v>2176.21</v>
      </c>
      <c r="F68" s="253"/>
      <c r="G68" s="253">
        <f>ROUND(E68*F68,2)</f>
        <v>0</v>
      </c>
    </row>
    <row r="69" spans="1:7" s="87" customFormat="1" ht="24" customHeight="1">
      <c r="A69" s="250">
        <v>52</v>
      </c>
      <c r="B69" s="251" t="s">
        <v>304</v>
      </c>
      <c r="C69" s="251" t="s">
        <v>310</v>
      </c>
      <c r="D69" s="251" t="s">
        <v>237</v>
      </c>
      <c r="E69" s="252">
        <v>621.42999999999995</v>
      </c>
      <c r="F69" s="253"/>
      <c r="G69" s="253">
        <f>ROUND(E69*F69,2)</f>
        <v>0</v>
      </c>
    </row>
    <row r="70" spans="1:7" s="87" customFormat="1" ht="28.5" customHeight="1">
      <c r="A70" s="247"/>
      <c r="B70" s="233" t="s">
        <v>189</v>
      </c>
      <c r="C70" s="233" t="s">
        <v>190</v>
      </c>
      <c r="D70" s="233"/>
      <c r="E70" s="248"/>
      <c r="F70" s="249"/>
      <c r="G70" s="249">
        <f>G71</f>
        <v>0</v>
      </c>
    </row>
    <row r="71" spans="1:7" s="87" customFormat="1" ht="24" customHeight="1">
      <c r="A71" s="250">
        <v>53</v>
      </c>
      <c r="B71" s="251" t="s">
        <v>306</v>
      </c>
      <c r="C71" s="251" t="s">
        <v>309</v>
      </c>
      <c r="D71" s="251" t="s">
        <v>237</v>
      </c>
      <c r="E71" s="252">
        <v>4240.0730000000003</v>
      </c>
      <c r="F71" s="253"/>
      <c r="G71" s="253">
        <f>ROUND(E71*F71,2)</f>
        <v>0</v>
      </c>
    </row>
    <row r="72" spans="1:7" s="87" customFormat="1" ht="28.5" customHeight="1">
      <c r="A72" s="258"/>
      <c r="B72" s="235"/>
      <c r="C72" s="235" t="s">
        <v>191</v>
      </c>
      <c r="D72" s="235"/>
      <c r="E72" s="237"/>
      <c r="F72" s="236"/>
      <c r="G72" s="236">
        <f>G13</f>
        <v>0</v>
      </c>
    </row>
  </sheetData>
  <mergeCells count="3">
    <mergeCell ref="A1:G1"/>
    <mergeCell ref="E7:G7"/>
    <mergeCell ref="E8:G8"/>
  </mergeCells>
  <pageMargins left="0.39370078740157483" right="0.39370078740157483" top="0.78740157480314965" bottom="0.78740157480314965" header="0" footer="0"/>
  <pageSetup paperSize="9" fitToHeight="100" orientation="portrait" r:id="rId1"/>
  <headerFooter alignWithMargins="0">
    <oddFooter>&amp;C   Strana &amp;P 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97844-D05B-4607-AD3B-D178F565CB2E}">
  <sheetPr>
    <pageSetUpPr fitToPage="1"/>
  </sheetPr>
  <dimension ref="A1:BC156"/>
  <sheetViews>
    <sheetView showGridLines="0" view="pageBreakPreview" topLeftCell="A127" zoomScaleNormal="100" zoomScaleSheetLayoutView="100" workbookViewId="0">
      <selection activeCell="N150" sqref="N150"/>
    </sheetView>
  </sheetViews>
  <sheetFormatPr defaultRowHeight="10"/>
  <cols>
    <col min="1" max="1" width="8.33203125" style="81" customWidth="1"/>
    <col min="2" max="2" width="1.109375" style="81" customWidth="1"/>
    <col min="3" max="3" width="4.109375" style="81" customWidth="1"/>
    <col min="4" max="4" width="4.33203125" style="81" customWidth="1"/>
    <col min="5" max="5" width="17.109375" style="81" customWidth="1"/>
    <col min="6" max="6" width="50.77734375" style="81" customWidth="1"/>
    <col min="7" max="7" width="7.44140625" style="81" customWidth="1"/>
    <col min="8" max="8" width="14" style="81" customWidth="1"/>
    <col min="9" max="9" width="15.77734375" style="81" customWidth="1"/>
    <col min="10" max="10" width="22.33203125" style="81" customWidth="1"/>
    <col min="11" max="11" width="22.33203125" style="81" hidden="1" customWidth="1"/>
    <col min="12" max="13" width="13.88671875" style="81" customWidth="1"/>
    <col min="14" max="14" width="16.33203125" style="81" customWidth="1"/>
    <col min="15" max="15" width="12.33203125" style="81" customWidth="1"/>
    <col min="16" max="16" width="15" style="81" customWidth="1"/>
    <col min="17" max="17" width="11" style="81" customWidth="1"/>
    <col min="18" max="18" width="15" style="81" customWidth="1"/>
    <col min="19" max="19" width="16.33203125" style="81" customWidth="1"/>
    <col min="20" max="20" width="11" style="81" customWidth="1"/>
    <col min="21" max="21" width="15" style="81" customWidth="1"/>
    <col min="22" max="22" width="16.33203125" style="81" customWidth="1"/>
    <col min="23" max="16384" width="8.88671875" style="81"/>
  </cols>
  <sheetData>
    <row r="1" spans="1:36">
      <c r="A1" s="332"/>
    </row>
    <row r="2" spans="1:36" ht="37" customHeight="1">
      <c r="L2" s="521" t="s">
        <v>71</v>
      </c>
      <c r="M2" s="445"/>
      <c r="AJ2" s="72" t="s">
        <v>372</v>
      </c>
    </row>
    <row r="3" spans="1:36" ht="7" customHeight="1">
      <c r="B3" s="333"/>
      <c r="C3" s="334"/>
      <c r="D3" s="334"/>
      <c r="E3" s="334"/>
      <c r="F3" s="334"/>
      <c r="G3" s="334"/>
      <c r="H3" s="334"/>
      <c r="I3" s="334"/>
      <c r="J3" s="334"/>
      <c r="K3" s="334"/>
      <c r="L3" s="335"/>
      <c r="AJ3" s="72" t="s">
        <v>0</v>
      </c>
    </row>
    <row r="4" spans="1:36" ht="25" customHeight="1">
      <c r="B4" s="335"/>
      <c r="D4" s="336" t="s">
        <v>69</v>
      </c>
      <c r="L4" s="335"/>
      <c r="AJ4" s="72" t="s">
        <v>63</v>
      </c>
    </row>
    <row r="5" spans="1:36" ht="7" customHeight="1">
      <c r="B5" s="335"/>
      <c r="L5" s="335"/>
    </row>
    <row r="6" spans="1:36" ht="12" customHeight="1">
      <c r="B6" s="335"/>
      <c r="D6" s="337" t="s">
        <v>35</v>
      </c>
      <c r="L6" s="335"/>
    </row>
    <row r="7" spans="1:36" ht="27.5" customHeight="1">
      <c r="B7" s="335"/>
      <c r="E7" s="517" t="s">
        <v>74</v>
      </c>
      <c r="F7" s="518"/>
      <c r="G7" s="518"/>
      <c r="H7" s="518"/>
      <c r="L7" s="335"/>
    </row>
    <row r="8" spans="1:36" s="2" customFormat="1" ht="12" customHeight="1">
      <c r="A8" s="3"/>
      <c r="B8" s="338"/>
      <c r="C8" s="3"/>
      <c r="D8" s="337" t="s">
        <v>373</v>
      </c>
      <c r="E8" s="3"/>
      <c r="F8" s="3"/>
      <c r="G8" s="3"/>
      <c r="H8" s="3"/>
      <c r="I8" s="3"/>
      <c r="J8" s="3"/>
      <c r="K8" s="3"/>
      <c r="L8" s="339"/>
      <c r="M8" s="3"/>
      <c r="N8" s="3"/>
      <c r="O8" s="3"/>
      <c r="P8" s="3"/>
      <c r="Q8" s="3"/>
      <c r="R8" s="3"/>
      <c r="S8" s="3"/>
      <c r="T8" s="3"/>
      <c r="U8" s="3"/>
      <c r="V8" s="3"/>
    </row>
    <row r="9" spans="1:36" s="2" customFormat="1" ht="16.5" customHeight="1">
      <c r="A9" s="3"/>
      <c r="B9" s="338"/>
      <c r="C9" s="3"/>
      <c r="D9" s="3"/>
      <c r="E9" s="519" t="s">
        <v>77</v>
      </c>
      <c r="F9" s="520"/>
      <c r="G9" s="520"/>
      <c r="H9" s="520"/>
      <c r="I9" s="3"/>
      <c r="J9" s="3"/>
      <c r="K9" s="3"/>
      <c r="L9" s="339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36" s="2" customFormat="1">
      <c r="A10" s="3"/>
      <c r="B10" s="338"/>
      <c r="C10" s="3"/>
      <c r="D10" s="3"/>
      <c r="E10" s="3"/>
      <c r="F10" s="3"/>
      <c r="G10" s="3"/>
      <c r="H10" s="3"/>
      <c r="I10" s="3"/>
      <c r="J10" s="3"/>
      <c r="K10" s="3"/>
      <c r="L10" s="339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36" s="2" customFormat="1" ht="12" customHeight="1">
      <c r="A11" s="3"/>
      <c r="B11" s="338"/>
      <c r="C11" s="3"/>
      <c r="D11" s="337" t="s">
        <v>66</v>
      </c>
      <c r="E11" s="3"/>
      <c r="F11" s="74" t="s">
        <v>1</v>
      </c>
      <c r="G11" s="3"/>
      <c r="H11" s="3"/>
      <c r="I11" s="337" t="s">
        <v>65</v>
      </c>
      <c r="J11" s="74" t="s">
        <v>1</v>
      </c>
      <c r="K11" s="3"/>
      <c r="L11" s="339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36" s="2" customFormat="1" ht="12" customHeight="1">
      <c r="A12" s="3"/>
      <c r="B12" s="338"/>
      <c r="C12" s="3"/>
      <c r="D12" s="337" t="s">
        <v>34</v>
      </c>
      <c r="E12" s="3"/>
      <c r="F12" s="74" t="s">
        <v>374</v>
      </c>
      <c r="G12" s="3"/>
      <c r="H12" s="3"/>
      <c r="I12" s="337" t="s">
        <v>33</v>
      </c>
      <c r="J12" s="340"/>
      <c r="K12" s="3"/>
      <c r="L12" s="339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36" s="2" customFormat="1" ht="10.9" customHeight="1">
      <c r="A13" s="3"/>
      <c r="B13" s="338"/>
      <c r="C13" s="3"/>
      <c r="D13" s="3"/>
      <c r="E13" s="3"/>
      <c r="F13" s="3"/>
      <c r="G13" s="3"/>
      <c r="H13" s="3"/>
      <c r="I13" s="3"/>
      <c r="J13" s="3"/>
      <c r="K13" s="3"/>
      <c r="L13" s="339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36" s="2" customFormat="1" ht="12" customHeight="1">
      <c r="A14" s="3"/>
      <c r="B14" s="338"/>
      <c r="C14" s="3"/>
      <c r="D14" s="337" t="s">
        <v>32</v>
      </c>
      <c r="E14" s="3"/>
      <c r="F14" s="3"/>
      <c r="G14" s="3"/>
      <c r="H14" s="3"/>
      <c r="I14" s="337" t="s">
        <v>62</v>
      </c>
      <c r="J14" s="74" t="s">
        <v>1</v>
      </c>
      <c r="K14" s="3"/>
      <c r="L14" s="339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36" s="2" customFormat="1" ht="18" customHeight="1">
      <c r="A15" s="3"/>
      <c r="B15" s="338"/>
      <c r="C15" s="3"/>
      <c r="D15" s="3"/>
      <c r="E15" s="74" t="s">
        <v>375</v>
      </c>
      <c r="F15" s="3"/>
      <c r="G15" s="3"/>
      <c r="H15" s="3"/>
      <c r="I15" s="337" t="s">
        <v>60</v>
      </c>
      <c r="J15" s="74" t="s">
        <v>1</v>
      </c>
      <c r="K15" s="3"/>
      <c r="L15" s="339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36" s="2" customFormat="1" ht="7" customHeight="1">
      <c r="A16" s="3"/>
      <c r="B16" s="338"/>
      <c r="C16" s="3"/>
      <c r="D16" s="3"/>
      <c r="E16" s="3"/>
      <c r="F16" s="3"/>
      <c r="G16" s="3"/>
      <c r="H16" s="3"/>
      <c r="I16" s="3"/>
      <c r="J16" s="3"/>
      <c r="K16" s="3"/>
      <c r="L16" s="339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s="2" customFormat="1" ht="12" customHeight="1">
      <c r="A17" s="3"/>
      <c r="B17" s="338"/>
      <c r="C17" s="3"/>
      <c r="D17" s="337" t="s">
        <v>29</v>
      </c>
      <c r="E17" s="3"/>
      <c r="F17" s="3"/>
      <c r="G17" s="3"/>
      <c r="H17" s="3"/>
      <c r="I17" s="337" t="s">
        <v>62</v>
      </c>
      <c r="J17" s="74"/>
      <c r="K17" s="3"/>
      <c r="L17" s="339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s="2" customFormat="1" ht="18" customHeight="1">
      <c r="A18" s="3"/>
      <c r="B18" s="338"/>
      <c r="C18" s="3"/>
      <c r="D18" s="3"/>
      <c r="E18" s="74"/>
      <c r="F18" s="3"/>
      <c r="G18" s="3"/>
      <c r="H18" s="3"/>
      <c r="I18" s="337" t="s">
        <v>60</v>
      </c>
      <c r="J18" s="74"/>
      <c r="K18" s="3"/>
      <c r="L18" s="339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s="2" customFormat="1" ht="7" customHeight="1">
      <c r="A19" s="3"/>
      <c r="B19" s="338"/>
      <c r="C19" s="3"/>
      <c r="D19" s="3"/>
      <c r="E19" s="3"/>
      <c r="F19" s="3"/>
      <c r="G19" s="3"/>
      <c r="H19" s="3"/>
      <c r="I19" s="3"/>
      <c r="J19" s="3"/>
      <c r="K19" s="3"/>
      <c r="L19" s="339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s="2" customFormat="1" ht="12" customHeight="1">
      <c r="A20" s="3"/>
      <c r="B20" s="338"/>
      <c r="C20" s="3"/>
      <c r="D20" s="337" t="s">
        <v>31</v>
      </c>
      <c r="E20" s="3"/>
      <c r="F20" s="3"/>
      <c r="G20" s="3"/>
      <c r="H20" s="3"/>
      <c r="I20" s="337" t="s">
        <v>62</v>
      </c>
      <c r="J20" s="74" t="s">
        <v>1</v>
      </c>
      <c r="K20" s="3"/>
      <c r="L20" s="339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s="2" customFormat="1" ht="18" customHeight="1">
      <c r="A21" s="3"/>
      <c r="B21" s="338"/>
      <c r="C21" s="3"/>
      <c r="D21" s="3"/>
      <c r="E21" s="74" t="s">
        <v>374</v>
      </c>
      <c r="F21" s="3"/>
      <c r="G21" s="3"/>
      <c r="H21" s="3"/>
      <c r="I21" s="337" t="s">
        <v>60</v>
      </c>
      <c r="J21" s="74" t="s">
        <v>1</v>
      </c>
      <c r="K21" s="3"/>
      <c r="L21" s="339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s="2" customFormat="1" ht="7" customHeight="1">
      <c r="A22" s="3"/>
      <c r="B22" s="338"/>
      <c r="C22" s="3"/>
      <c r="D22" s="3"/>
      <c r="E22" s="3"/>
      <c r="F22" s="3"/>
      <c r="G22" s="3"/>
      <c r="H22" s="3"/>
      <c r="I22" s="3"/>
      <c r="J22" s="3"/>
      <c r="K22" s="3"/>
      <c r="L22" s="339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s="2" customFormat="1" ht="12" customHeight="1">
      <c r="A23" s="3"/>
      <c r="B23" s="338"/>
      <c r="C23" s="3"/>
      <c r="D23" s="337" t="s">
        <v>28</v>
      </c>
      <c r="E23" s="3"/>
      <c r="F23" s="3"/>
      <c r="G23" s="3"/>
      <c r="H23" s="3"/>
      <c r="I23" s="337" t="s">
        <v>62</v>
      </c>
      <c r="J23" s="74" t="s">
        <v>1</v>
      </c>
      <c r="K23" s="3"/>
      <c r="L23" s="339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s="2" customFormat="1" ht="18" customHeight="1">
      <c r="A24" s="3"/>
      <c r="B24" s="338"/>
      <c r="C24" s="3"/>
      <c r="D24" s="3"/>
      <c r="E24" s="74"/>
      <c r="F24" s="3"/>
      <c r="G24" s="3"/>
      <c r="H24" s="3"/>
      <c r="I24" s="337" t="s">
        <v>60</v>
      </c>
      <c r="J24" s="74" t="s">
        <v>1</v>
      </c>
      <c r="K24" s="3"/>
      <c r="L24" s="339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s="2" customFormat="1" ht="7" customHeight="1">
      <c r="A25" s="3"/>
      <c r="B25" s="338"/>
      <c r="C25" s="3"/>
      <c r="D25" s="3"/>
      <c r="E25" s="3"/>
      <c r="F25" s="3"/>
      <c r="G25" s="3"/>
      <c r="H25" s="3"/>
      <c r="I25" s="3"/>
      <c r="J25" s="3"/>
      <c r="K25" s="3"/>
      <c r="L25" s="339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s="2" customFormat="1" ht="12" customHeight="1">
      <c r="A26" s="3"/>
      <c r="B26" s="338"/>
      <c r="C26" s="3"/>
      <c r="D26" s="337" t="s">
        <v>58</v>
      </c>
      <c r="E26" s="3"/>
      <c r="F26" s="3"/>
      <c r="G26" s="3"/>
      <c r="H26" s="3"/>
      <c r="I26" s="3"/>
      <c r="J26" s="3"/>
      <c r="K26" s="3"/>
      <c r="L26" s="339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s="344" customFormat="1" ht="16.5" customHeight="1">
      <c r="A27" s="341"/>
      <c r="B27" s="342"/>
      <c r="C27" s="341"/>
      <c r="D27" s="341"/>
      <c r="E27" s="517" t="s">
        <v>1</v>
      </c>
      <c r="F27" s="517"/>
      <c r="G27" s="517"/>
      <c r="H27" s="517"/>
      <c r="I27" s="341"/>
      <c r="J27" s="341"/>
      <c r="K27" s="341"/>
      <c r="L27" s="343"/>
      <c r="M27" s="341"/>
      <c r="N27" s="341"/>
      <c r="O27" s="341"/>
      <c r="P27" s="341"/>
      <c r="Q27" s="341"/>
      <c r="R27" s="341"/>
      <c r="S27" s="341"/>
      <c r="T27" s="341"/>
      <c r="U27" s="341"/>
      <c r="V27" s="341"/>
    </row>
    <row r="28" spans="1:22" s="2" customFormat="1" ht="7" customHeight="1">
      <c r="A28" s="3"/>
      <c r="B28" s="338"/>
      <c r="C28" s="3"/>
      <c r="D28" s="3"/>
      <c r="E28" s="3"/>
      <c r="F28" s="3"/>
      <c r="G28" s="3"/>
      <c r="H28" s="3"/>
      <c r="I28" s="3"/>
      <c r="J28" s="3"/>
      <c r="K28" s="3"/>
      <c r="L28" s="339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s="2" customFormat="1" ht="7" customHeight="1">
      <c r="A29" s="3"/>
      <c r="B29" s="338"/>
      <c r="C29" s="3"/>
      <c r="D29" s="345"/>
      <c r="E29" s="345"/>
      <c r="F29" s="345"/>
      <c r="G29" s="345"/>
      <c r="H29" s="345"/>
      <c r="I29" s="345"/>
      <c r="J29" s="345"/>
      <c r="K29" s="345"/>
      <c r="L29" s="339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s="2" customFormat="1" ht="25.4" customHeight="1">
      <c r="A30" s="3"/>
      <c r="B30" s="338"/>
      <c r="C30" s="3"/>
      <c r="D30" s="346" t="s">
        <v>56</v>
      </c>
      <c r="E30" s="3"/>
      <c r="F30" s="3"/>
      <c r="G30" s="3"/>
      <c r="H30" s="3"/>
      <c r="I30" s="3"/>
      <c r="J30" s="347">
        <f>ROUND(J121, 2)</f>
        <v>0</v>
      </c>
      <c r="K30" s="3"/>
      <c r="L30" s="339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s="2" customFormat="1" ht="7" customHeight="1">
      <c r="A31" s="3"/>
      <c r="B31" s="338"/>
      <c r="C31" s="3"/>
      <c r="D31" s="345"/>
      <c r="E31" s="345"/>
      <c r="F31" s="345"/>
      <c r="G31" s="345"/>
      <c r="H31" s="345"/>
      <c r="I31" s="345"/>
      <c r="J31" s="345"/>
      <c r="K31" s="345"/>
      <c r="L31" s="339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s="2" customFormat="1" ht="14.5" customHeight="1">
      <c r="A32" s="3"/>
      <c r="B32" s="338"/>
      <c r="C32" s="3"/>
      <c r="D32" s="3"/>
      <c r="E32" s="3"/>
      <c r="F32" s="348" t="s">
        <v>54</v>
      </c>
      <c r="G32" s="3"/>
      <c r="H32" s="3"/>
      <c r="I32" s="348" t="s">
        <v>55</v>
      </c>
      <c r="J32" s="348" t="s">
        <v>53</v>
      </c>
      <c r="K32" s="3"/>
      <c r="L32" s="339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s="2" customFormat="1" ht="14.5" customHeight="1">
      <c r="A33" s="3"/>
      <c r="B33" s="338"/>
      <c r="C33" s="3"/>
      <c r="D33" s="349" t="s">
        <v>52</v>
      </c>
      <c r="E33" s="350" t="s">
        <v>51</v>
      </c>
      <c r="F33" s="351">
        <f>ROUND((SUM(J30)),  2)</f>
        <v>0</v>
      </c>
      <c r="G33" s="3"/>
      <c r="H33" s="3"/>
      <c r="I33" s="352">
        <v>0.2</v>
      </c>
      <c r="J33" s="351">
        <f>ROUND(((SUM(F33))*0.2),  2)</f>
        <v>0</v>
      </c>
      <c r="K33" s="3"/>
      <c r="L33" s="339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s="2" customFormat="1" ht="14.5" customHeight="1">
      <c r="A34" s="3"/>
      <c r="B34" s="338"/>
      <c r="C34" s="3"/>
      <c r="D34" s="3"/>
      <c r="E34" s="350" t="s">
        <v>50</v>
      </c>
      <c r="K34" s="3"/>
      <c r="L34" s="339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s="2" customFormat="1" ht="14.5" hidden="1" customHeight="1">
      <c r="A35" s="3"/>
      <c r="B35" s="338"/>
      <c r="C35" s="3"/>
      <c r="D35" s="3"/>
      <c r="E35" s="337" t="s">
        <v>49</v>
      </c>
      <c r="F35" s="351" t="e">
        <f>ROUND((SUM(AW121:AW155)),  2)</f>
        <v>#REF!</v>
      </c>
      <c r="G35" s="3"/>
      <c r="H35" s="3"/>
      <c r="I35" s="352">
        <v>0.2</v>
      </c>
      <c r="J35" s="351">
        <f>0</f>
        <v>0</v>
      </c>
      <c r="K35" s="3"/>
      <c r="L35" s="339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s="2" customFormat="1" ht="14.5" hidden="1" customHeight="1">
      <c r="A36" s="3"/>
      <c r="B36" s="338"/>
      <c r="C36" s="3"/>
      <c r="D36" s="3"/>
      <c r="E36" s="337" t="s">
        <v>48</v>
      </c>
      <c r="F36" s="351" t="e">
        <f>ROUND((SUM(AX121:AX155)),  2)</f>
        <v>#REF!</v>
      </c>
      <c r="G36" s="3"/>
      <c r="H36" s="3"/>
      <c r="I36" s="352">
        <v>0.2</v>
      </c>
      <c r="J36" s="351">
        <f>0</f>
        <v>0</v>
      </c>
      <c r="K36" s="3"/>
      <c r="L36" s="339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s="2" customFormat="1" ht="14.5" hidden="1" customHeight="1">
      <c r="A37" s="3"/>
      <c r="B37" s="338"/>
      <c r="C37" s="3"/>
      <c r="D37" s="3"/>
      <c r="E37" s="350" t="s">
        <v>47</v>
      </c>
      <c r="F37" s="353" t="e">
        <f>ROUND((SUM(AY121:AY155)),  2)</f>
        <v>#REF!</v>
      </c>
      <c r="G37" s="354"/>
      <c r="H37" s="354"/>
      <c r="I37" s="355">
        <v>0</v>
      </c>
      <c r="J37" s="353">
        <f>0</f>
        <v>0</v>
      </c>
      <c r="K37" s="3"/>
      <c r="L37" s="339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s="2" customFormat="1" ht="7" customHeight="1">
      <c r="A38" s="3"/>
      <c r="B38" s="338"/>
      <c r="C38" s="3"/>
      <c r="D38" s="3"/>
      <c r="E38" s="3"/>
      <c r="F38" s="3"/>
      <c r="G38" s="3"/>
      <c r="H38" s="3"/>
      <c r="I38" s="3"/>
      <c r="J38" s="3"/>
      <c r="K38" s="3"/>
      <c r="L38" s="339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s="2" customFormat="1" ht="25.4" customHeight="1">
      <c r="A39" s="3"/>
      <c r="B39" s="338"/>
      <c r="C39" s="356"/>
      <c r="D39" s="357" t="s">
        <v>46</v>
      </c>
      <c r="E39" s="358"/>
      <c r="F39" s="358"/>
      <c r="G39" s="359" t="s">
        <v>45</v>
      </c>
      <c r="H39" s="360" t="s">
        <v>44</v>
      </c>
      <c r="I39" s="358"/>
      <c r="J39" s="361">
        <f>J33+J30</f>
        <v>0</v>
      </c>
      <c r="K39" s="362"/>
      <c r="L39" s="339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s="2" customFormat="1" ht="14.5" customHeight="1">
      <c r="A40" s="3"/>
      <c r="B40" s="338"/>
      <c r="C40" s="3"/>
      <c r="D40" s="3"/>
      <c r="E40" s="3"/>
      <c r="F40" s="3"/>
      <c r="G40" s="3"/>
      <c r="H40" s="3"/>
      <c r="I40" s="3"/>
      <c r="J40" s="3"/>
      <c r="K40" s="3"/>
      <c r="L40" s="33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4.5" customHeight="1">
      <c r="B41" s="335"/>
      <c r="L41" s="335"/>
    </row>
    <row r="42" spans="1:22" ht="14.5" customHeight="1">
      <c r="B42" s="335"/>
      <c r="L42" s="335"/>
    </row>
    <row r="43" spans="1:22" ht="14.5" customHeight="1">
      <c r="B43" s="335"/>
      <c r="L43" s="335"/>
    </row>
    <row r="44" spans="1:22" ht="14.5" customHeight="1">
      <c r="B44" s="335"/>
      <c r="L44" s="335"/>
    </row>
    <row r="45" spans="1:22" ht="14.5" customHeight="1">
      <c r="B45" s="335"/>
      <c r="L45" s="335"/>
    </row>
    <row r="46" spans="1:22" ht="14.5" customHeight="1">
      <c r="B46" s="335"/>
      <c r="L46" s="335"/>
    </row>
    <row r="47" spans="1:22" ht="14.5" customHeight="1">
      <c r="B47" s="335"/>
      <c r="L47" s="335"/>
    </row>
    <row r="48" spans="1:22" ht="14.5" customHeight="1">
      <c r="B48" s="335"/>
      <c r="L48" s="335"/>
    </row>
    <row r="49" spans="1:22" s="2" customFormat="1" ht="14.5" customHeight="1">
      <c r="B49" s="339"/>
      <c r="D49" s="363" t="s">
        <v>43</v>
      </c>
      <c r="E49" s="364"/>
      <c r="F49" s="364"/>
      <c r="G49" s="363" t="s">
        <v>42</v>
      </c>
      <c r="H49" s="364"/>
      <c r="I49" s="364"/>
      <c r="J49" s="364"/>
      <c r="K49" s="364"/>
      <c r="L49" s="339"/>
    </row>
    <row r="50" spans="1:22">
      <c r="B50" s="335"/>
      <c r="L50" s="335"/>
    </row>
    <row r="51" spans="1:22">
      <c r="B51" s="335"/>
      <c r="L51" s="335"/>
    </row>
    <row r="52" spans="1:22">
      <c r="B52" s="335"/>
      <c r="L52" s="335"/>
    </row>
    <row r="53" spans="1:22">
      <c r="B53" s="335"/>
      <c r="L53" s="335"/>
    </row>
    <row r="54" spans="1:22">
      <c r="B54" s="335"/>
      <c r="L54" s="335"/>
    </row>
    <row r="55" spans="1:22">
      <c r="B55" s="335"/>
      <c r="L55" s="335"/>
    </row>
    <row r="56" spans="1:22">
      <c r="B56" s="335"/>
      <c r="L56" s="335"/>
    </row>
    <row r="57" spans="1:22">
      <c r="B57" s="335"/>
      <c r="L57" s="335"/>
    </row>
    <row r="58" spans="1:22">
      <c r="B58" s="335"/>
      <c r="L58" s="335"/>
    </row>
    <row r="59" spans="1:22">
      <c r="B59" s="335"/>
      <c r="L59" s="335"/>
    </row>
    <row r="60" spans="1:22" s="2" customFormat="1" ht="12.5">
      <c r="A60" s="3"/>
      <c r="B60" s="338"/>
      <c r="C60" s="3"/>
      <c r="D60" s="365" t="s">
        <v>39</v>
      </c>
      <c r="E60" s="366"/>
      <c r="F60" s="367" t="s">
        <v>38</v>
      </c>
      <c r="G60" s="365" t="s">
        <v>39</v>
      </c>
      <c r="H60" s="366"/>
      <c r="I60" s="366"/>
      <c r="J60" s="368" t="s">
        <v>38</v>
      </c>
      <c r="K60" s="366"/>
      <c r="L60" s="339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>
      <c r="B61" s="335"/>
      <c r="L61" s="335"/>
    </row>
    <row r="62" spans="1:22">
      <c r="B62" s="335"/>
      <c r="L62" s="335"/>
    </row>
    <row r="63" spans="1:22">
      <c r="B63" s="335"/>
      <c r="L63" s="335"/>
    </row>
    <row r="64" spans="1:22" s="2" customFormat="1" ht="13">
      <c r="A64" s="3"/>
      <c r="B64" s="338"/>
      <c r="C64" s="3"/>
      <c r="D64" s="363" t="s">
        <v>41</v>
      </c>
      <c r="E64" s="369"/>
      <c r="F64" s="369"/>
      <c r="G64" s="363" t="s">
        <v>40</v>
      </c>
      <c r="H64" s="369"/>
      <c r="I64" s="369"/>
      <c r="J64" s="369"/>
      <c r="K64" s="369"/>
      <c r="L64" s="339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>
      <c r="B65" s="335"/>
      <c r="L65" s="335"/>
    </row>
    <row r="66" spans="1:22">
      <c r="B66" s="335"/>
      <c r="L66" s="335"/>
    </row>
    <row r="67" spans="1:22">
      <c r="B67" s="335"/>
      <c r="L67" s="335"/>
    </row>
    <row r="68" spans="1:22">
      <c r="B68" s="335"/>
      <c r="L68" s="335"/>
    </row>
    <row r="69" spans="1:22">
      <c r="B69" s="335"/>
      <c r="L69" s="335"/>
    </row>
    <row r="70" spans="1:22">
      <c r="B70" s="335"/>
      <c r="L70" s="335"/>
    </row>
    <row r="71" spans="1:22">
      <c r="B71" s="335"/>
      <c r="L71" s="335"/>
    </row>
    <row r="72" spans="1:22">
      <c r="B72" s="335"/>
      <c r="L72" s="335"/>
    </row>
    <row r="73" spans="1:22">
      <c r="B73" s="335"/>
      <c r="L73" s="335"/>
    </row>
    <row r="74" spans="1:22">
      <c r="B74" s="335"/>
      <c r="L74" s="335"/>
    </row>
    <row r="75" spans="1:22" s="2" customFormat="1" ht="12.5">
      <c r="A75" s="3"/>
      <c r="B75" s="338"/>
      <c r="C75" s="3"/>
      <c r="D75" s="365" t="s">
        <v>39</v>
      </c>
      <c r="E75" s="366"/>
      <c r="F75" s="367" t="s">
        <v>38</v>
      </c>
      <c r="G75" s="365" t="s">
        <v>39</v>
      </c>
      <c r="H75" s="366"/>
      <c r="I75" s="366"/>
      <c r="J75" s="368" t="s">
        <v>38</v>
      </c>
      <c r="K75" s="366"/>
      <c r="L75" s="339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s="2" customFormat="1" ht="14.5" customHeight="1">
      <c r="A76" s="3"/>
      <c r="B76" s="370"/>
      <c r="C76" s="371"/>
      <c r="D76" s="371"/>
      <c r="E76" s="371"/>
      <c r="F76" s="371"/>
      <c r="G76" s="371"/>
      <c r="H76" s="371"/>
      <c r="I76" s="371"/>
      <c r="J76" s="371"/>
      <c r="K76" s="371"/>
      <c r="L76" s="339"/>
      <c r="M76" s="3"/>
      <c r="N76" s="3"/>
      <c r="O76" s="3"/>
      <c r="P76" s="3"/>
      <c r="Q76" s="3"/>
      <c r="R76" s="3"/>
      <c r="S76" s="3"/>
      <c r="T76" s="3"/>
      <c r="U76" s="3"/>
      <c r="V76" s="3"/>
    </row>
    <row r="80" spans="1:22" s="2" customFormat="1" ht="7" customHeight="1">
      <c r="A80" s="3"/>
      <c r="B80" s="372"/>
      <c r="C80" s="373"/>
      <c r="D80" s="373"/>
      <c r="E80" s="373"/>
      <c r="F80" s="373"/>
      <c r="G80" s="373"/>
      <c r="H80" s="373"/>
      <c r="I80" s="373"/>
      <c r="J80" s="373"/>
      <c r="K80" s="373"/>
      <c r="L80" s="339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37" s="2" customFormat="1" ht="25" customHeight="1">
      <c r="A81" s="3"/>
      <c r="B81" s="338"/>
      <c r="C81" s="336" t="s">
        <v>175</v>
      </c>
      <c r="D81" s="3"/>
      <c r="E81" s="3"/>
      <c r="F81" s="3"/>
      <c r="G81" s="3"/>
      <c r="H81" s="3"/>
      <c r="I81" s="3"/>
      <c r="J81" s="3"/>
      <c r="K81" s="3"/>
      <c r="L81" s="339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37" s="2" customFormat="1" ht="7" customHeight="1">
      <c r="A82" s="3"/>
      <c r="B82" s="338"/>
      <c r="C82" s="3"/>
      <c r="D82" s="3"/>
      <c r="E82" s="3"/>
      <c r="F82" s="3"/>
      <c r="G82" s="3"/>
      <c r="H82" s="3"/>
      <c r="I82" s="3"/>
      <c r="J82" s="3"/>
      <c r="K82" s="3"/>
      <c r="L82" s="339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37" s="2" customFormat="1" ht="12" customHeight="1">
      <c r="A83" s="3"/>
      <c r="B83" s="338"/>
      <c r="C83" s="337" t="s">
        <v>35</v>
      </c>
      <c r="D83" s="3"/>
      <c r="E83" s="3"/>
      <c r="F83" s="3"/>
      <c r="G83" s="3"/>
      <c r="H83" s="3"/>
      <c r="I83" s="3"/>
      <c r="J83" s="3"/>
      <c r="K83" s="3"/>
      <c r="L83" s="339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37" s="2" customFormat="1" ht="28.5" customHeight="1">
      <c r="A84" s="3"/>
      <c r="B84" s="338"/>
      <c r="C84" s="3"/>
      <c r="D84" s="3"/>
      <c r="E84" s="517" t="str">
        <f>E7</f>
        <v>Rekonštrukcia komunikácií Partizánska, Ľ.Zúbka, Jilemnického, Nám.SNP a Veľkomoravská</v>
      </c>
      <c r="F84" s="518"/>
      <c r="G84" s="518"/>
      <c r="H84" s="518"/>
      <c r="I84" s="3"/>
      <c r="J84" s="3"/>
      <c r="K84" s="3"/>
      <c r="L84" s="339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37" s="2" customFormat="1" ht="12" customHeight="1">
      <c r="A85" s="3"/>
      <c r="B85" s="338"/>
      <c r="C85" s="337" t="s">
        <v>373</v>
      </c>
      <c r="D85" s="3"/>
      <c r="E85" s="3"/>
      <c r="F85" s="3"/>
      <c r="G85" s="3"/>
      <c r="H85" s="3"/>
      <c r="I85" s="3"/>
      <c r="J85" s="3"/>
      <c r="K85" s="3"/>
      <c r="L85" s="339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37" s="2" customFormat="1" ht="16.5" customHeight="1">
      <c r="A86" s="3"/>
      <c r="B86" s="338"/>
      <c r="C86" s="3"/>
      <c r="D86" s="3"/>
      <c r="E86" s="519" t="str">
        <f>E9</f>
        <v>04 - Dažďová kanalizácia</v>
      </c>
      <c r="F86" s="520"/>
      <c r="G86" s="520"/>
      <c r="H86" s="520"/>
      <c r="I86" s="3"/>
      <c r="J86" s="3"/>
      <c r="K86" s="3"/>
      <c r="L86" s="339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37" s="2" customFormat="1" ht="7" customHeight="1">
      <c r="A87" s="3"/>
      <c r="B87" s="338"/>
      <c r="C87" s="3"/>
      <c r="D87" s="3"/>
      <c r="E87" s="3"/>
      <c r="F87" s="3"/>
      <c r="G87" s="3"/>
      <c r="H87" s="3"/>
      <c r="I87" s="3"/>
      <c r="J87" s="3"/>
      <c r="K87" s="3"/>
      <c r="L87" s="339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37" s="2" customFormat="1" ht="12" customHeight="1">
      <c r="A88" s="3"/>
      <c r="B88" s="338"/>
      <c r="C88" s="337" t="s">
        <v>34</v>
      </c>
      <c r="D88" s="3"/>
      <c r="E88" s="3"/>
      <c r="F88" s="74" t="str">
        <f>F12</f>
        <v xml:space="preserve"> </v>
      </c>
      <c r="G88" s="3"/>
      <c r="H88" s="3"/>
      <c r="I88" s="337" t="s">
        <v>33</v>
      </c>
      <c r="J88" s="340" t="str">
        <f>IF(J12="","",J12)</f>
        <v/>
      </c>
      <c r="K88" s="3"/>
      <c r="L88" s="339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37" s="2" customFormat="1" ht="7" customHeight="1">
      <c r="A89" s="3"/>
      <c r="B89" s="338"/>
      <c r="C89" s="3"/>
      <c r="D89" s="3"/>
      <c r="E89" s="3"/>
      <c r="F89" s="3"/>
      <c r="G89" s="3"/>
      <c r="H89" s="3"/>
      <c r="I89" s="3"/>
      <c r="J89" s="3"/>
      <c r="K89" s="3"/>
      <c r="L89" s="339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37" s="2" customFormat="1" ht="15.25" customHeight="1">
      <c r="A90" s="3"/>
      <c r="B90" s="338"/>
      <c r="C90" s="337" t="s">
        <v>32</v>
      </c>
      <c r="D90" s="3"/>
      <c r="E90" s="3"/>
      <c r="F90" s="74" t="str">
        <f>E15</f>
        <v xml:space="preserve"> Mesto Malacky, Bernolákova 5188/1A, 901 01 Malacky</v>
      </c>
      <c r="G90" s="3"/>
      <c r="H90" s="3"/>
      <c r="I90" s="337" t="s">
        <v>31</v>
      </c>
      <c r="J90" s="374" t="str">
        <f>E21</f>
        <v xml:space="preserve"> </v>
      </c>
      <c r="K90" s="3"/>
      <c r="L90" s="339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37" s="2" customFormat="1" ht="15.25" customHeight="1">
      <c r="A91" s="3"/>
      <c r="B91" s="338"/>
      <c r="C91" s="337" t="s">
        <v>29</v>
      </c>
      <c r="D91" s="3"/>
      <c r="E91" s="3"/>
      <c r="F91" s="74" t="str">
        <f>IF(E18="","",E18)</f>
        <v/>
      </c>
      <c r="G91" s="3"/>
      <c r="H91" s="3"/>
      <c r="I91" s="337" t="s">
        <v>28</v>
      </c>
      <c r="J91" s="374"/>
      <c r="K91" s="3"/>
      <c r="L91" s="339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37" s="2" customFormat="1" ht="10.4" customHeight="1">
      <c r="A92" s="3"/>
      <c r="B92" s="338"/>
      <c r="C92" s="3"/>
      <c r="D92" s="3"/>
      <c r="E92" s="3"/>
      <c r="F92" s="3"/>
      <c r="G92" s="3"/>
      <c r="H92" s="3"/>
      <c r="I92" s="3"/>
      <c r="J92" s="3"/>
      <c r="K92" s="3"/>
      <c r="L92" s="339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37" s="2" customFormat="1" ht="29.25" customHeight="1">
      <c r="A93" s="3"/>
      <c r="B93" s="338"/>
      <c r="C93" s="375" t="s">
        <v>376</v>
      </c>
      <c r="D93" s="356"/>
      <c r="E93" s="356"/>
      <c r="F93" s="356"/>
      <c r="G93" s="356"/>
      <c r="H93" s="356"/>
      <c r="I93" s="356"/>
      <c r="J93" s="376" t="s">
        <v>377</v>
      </c>
      <c r="K93" s="356"/>
      <c r="L93" s="339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37" s="2" customFormat="1" ht="10.4" customHeight="1">
      <c r="A94" s="3"/>
      <c r="B94" s="338"/>
      <c r="C94" s="3"/>
      <c r="D94" s="3"/>
      <c r="E94" s="3"/>
      <c r="F94" s="3"/>
      <c r="G94" s="3"/>
      <c r="H94" s="3"/>
      <c r="I94" s="3"/>
      <c r="J94" s="3"/>
      <c r="K94" s="3"/>
      <c r="L94" s="339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37" s="2" customFormat="1" ht="22.9" customHeight="1">
      <c r="A95" s="3"/>
      <c r="B95" s="338"/>
      <c r="C95" s="377" t="s">
        <v>378</v>
      </c>
      <c r="D95" s="3"/>
      <c r="E95" s="3"/>
      <c r="F95" s="3"/>
      <c r="G95" s="3"/>
      <c r="H95" s="3"/>
      <c r="I95" s="3"/>
      <c r="J95" s="347">
        <f>J121</f>
        <v>0</v>
      </c>
      <c r="K95" s="3"/>
      <c r="L95" s="339"/>
      <c r="M95" s="3"/>
      <c r="N95" s="3"/>
      <c r="O95" s="3"/>
      <c r="P95" s="3"/>
      <c r="Q95" s="3"/>
      <c r="R95" s="3"/>
      <c r="S95" s="3"/>
      <c r="T95" s="3"/>
      <c r="U95" s="3"/>
      <c r="V95" s="3"/>
      <c r="AK95" s="72" t="s">
        <v>379</v>
      </c>
    </row>
    <row r="96" spans="1:37" s="378" customFormat="1" ht="25" customHeight="1">
      <c r="B96" s="379"/>
      <c r="D96" s="380" t="s">
        <v>380</v>
      </c>
      <c r="E96" s="381"/>
      <c r="F96" s="381"/>
      <c r="G96" s="381"/>
      <c r="H96" s="381"/>
      <c r="I96" s="381"/>
      <c r="J96" s="382">
        <f>J122</f>
        <v>0</v>
      </c>
      <c r="L96" s="379"/>
    </row>
    <row r="97" spans="1:22" s="383" customFormat="1" ht="19.899999999999999" customHeight="1">
      <c r="B97" s="384"/>
      <c r="D97" s="385" t="s">
        <v>381</v>
      </c>
      <c r="E97" s="386"/>
      <c r="F97" s="386"/>
      <c r="G97" s="386"/>
      <c r="H97" s="386"/>
      <c r="I97" s="386"/>
      <c r="J97" s="387">
        <f>J123</f>
        <v>0</v>
      </c>
      <c r="L97" s="384"/>
    </row>
    <row r="98" spans="1:22" s="383" customFormat="1" ht="19.899999999999999" customHeight="1">
      <c r="B98" s="384"/>
      <c r="D98" s="385" t="s">
        <v>382</v>
      </c>
      <c r="E98" s="386"/>
      <c r="F98" s="386"/>
      <c r="G98" s="386"/>
      <c r="H98" s="386"/>
      <c r="I98" s="386"/>
      <c r="J98" s="387">
        <f>J137</f>
        <v>0</v>
      </c>
      <c r="L98" s="384"/>
    </row>
    <row r="99" spans="1:22" s="383" customFormat="1" ht="19.899999999999999" customHeight="1">
      <c r="B99" s="384"/>
      <c r="D99" s="385" t="s">
        <v>383</v>
      </c>
      <c r="E99" s="386"/>
      <c r="F99" s="386"/>
      <c r="G99" s="386"/>
      <c r="H99" s="386"/>
      <c r="I99" s="386"/>
      <c r="J99" s="387">
        <f>J139</f>
        <v>0</v>
      </c>
      <c r="L99" s="384"/>
    </row>
    <row r="100" spans="1:22" s="383" customFormat="1" ht="19.899999999999999" customHeight="1">
      <c r="B100" s="384"/>
      <c r="D100" s="385" t="s">
        <v>384</v>
      </c>
      <c r="E100" s="386"/>
      <c r="F100" s="386"/>
      <c r="G100" s="386"/>
      <c r="H100" s="386"/>
      <c r="I100" s="386"/>
      <c r="J100" s="387">
        <f>J148</f>
        <v>0</v>
      </c>
      <c r="L100" s="384"/>
    </row>
    <row r="101" spans="1:22" s="383" customFormat="1" ht="19.899999999999999" customHeight="1">
      <c r="B101" s="384"/>
      <c r="D101" s="385" t="s">
        <v>385</v>
      </c>
      <c r="E101" s="386"/>
      <c r="F101" s="386"/>
      <c r="G101" s="386"/>
      <c r="H101" s="386"/>
      <c r="I101" s="386"/>
      <c r="J101" s="387">
        <f>J154</f>
        <v>0</v>
      </c>
      <c r="L101" s="384"/>
    </row>
    <row r="102" spans="1:22" s="2" customFormat="1" ht="21.75" customHeight="1">
      <c r="A102" s="3"/>
      <c r="B102" s="338"/>
      <c r="C102" s="3"/>
      <c r="D102" s="3"/>
      <c r="E102" s="3"/>
      <c r="F102" s="3"/>
      <c r="G102" s="3"/>
      <c r="H102" s="3"/>
      <c r="I102" s="3"/>
      <c r="J102" s="3"/>
      <c r="K102" s="3"/>
      <c r="L102" s="339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s="2" customFormat="1" ht="7" customHeight="1">
      <c r="A103" s="3"/>
      <c r="B103" s="370"/>
      <c r="C103" s="371"/>
      <c r="D103" s="371"/>
      <c r="E103" s="371"/>
      <c r="F103" s="371"/>
      <c r="G103" s="371"/>
      <c r="H103" s="371"/>
      <c r="I103" s="371"/>
      <c r="J103" s="371"/>
      <c r="K103" s="371"/>
      <c r="L103" s="339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7" spans="1:22" s="2" customFormat="1" ht="7" customHeight="1">
      <c r="A107" s="3"/>
      <c r="B107" s="372"/>
      <c r="C107" s="373"/>
      <c r="D107" s="373"/>
      <c r="E107" s="373"/>
      <c r="F107" s="373"/>
      <c r="G107" s="373"/>
      <c r="H107" s="373"/>
      <c r="I107" s="373"/>
      <c r="J107" s="373"/>
      <c r="K107" s="373"/>
      <c r="L107" s="339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s="2" customFormat="1" ht="25" customHeight="1">
      <c r="A108" s="3"/>
      <c r="B108" s="338"/>
      <c r="C108" s="336" t="s">
        <v>480</v>
      </c>
      <c r="D108" s="3"/>
      <c r="E108" s="3"/>
      <c r="F108" s="3"/>
      <c r="G108" s="3"/>
      <c r="H108" s="3"/>
      <c r="I108" s="3"/>
      <c r="J108" s="3"/>
      <c r="K108" s="3"/>
      <c r="L108" s="339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s="2" customFormat="1" ht="7" customHeight="1">
      <c r="A109" s="3"/>
      <c r="B109" s="338"/>
      <c r="C109" s="3"/>
      <c r="D109" s="3"/>
      <c r="E109" s="3"/>
      <c r="F109" s="3"/>
      <c r="G109" s="3"/>
      <c r="H109" s="3"/>
      <c r="I109" s="3"/>
      <c r="J109" s="3"/>
      <c r="K109" s="3"/>
      <c r="L109" s="339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s="2" customFormat="1" ht="12" customHeight="1">
      <c r="A110" s="3"/>
      <c r="B110" s="338"/>
      <c r="C110" s="337" t="s">
        <v>35</v>
      </c>
      <c r="D110" s="3"/>
      <c r="E110" s="3"/>
      <c r="F110" s="3"/>
      <c r="G110" s="3"/>
      <c r="H110" s="3"/>
      <c r="I110" s="3"/>
      <c r="J110" s="3"/>
      <c r="K110" s="3"/>
      <c r="L110" s="339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s="2" customFormat="1" ht="28.5" customHeight="1">
      <c r="A111" s="3"/>
      <c r="B111" s="338"/>
      <c r="C111" s="3"/>
      <c r="D111" s="3"/>
      <c r="E111" s="517" t="str">
        <f>E7</f>
        <v>Rekonštrukcia komunikácií Partizánska, Ľ.Zúbka, Jilemnického, Nám.SNP a Veľkomoravská</v>
      </c>
      <c r="F111" s="518"/>
      <c r="G111" s="518"/>
      <c r="H111" s="518"/>
      <c r="I111" s="3"/>
      <c r="J111" s="3"/>
      <c r="K111" s="3"/>
      <c r="L111" s="339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s="2" customFormat="1" ht="12" customHeight="1">
      <c r="A112" s="3"/>
      <c r="B112" s="338"/>
      <c r="C112" s="337" t="s">
        <v>373</v>
      </c>
      <c r="D112" s="3"/>
      <c r="E112" s="3"/>
      <c r="F112" s="3"/>
      <c r="G112" s="3"/>
      <c r="H112" s="3"/>
      <c r="I112" s="3"/>
      <c r="J112" s="3"/>
      <c r="K112" s="3"/>
      <c r="L112" s="339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55" s="2" customFormat="1" ht="16.5" customHeight="1">
      <c r="A113" s="3"/>
      <c r="B113" s="338"/>
      <c r="C113" s="3"/>
      <c r="D113" s="3"/>
      <c r="E113" s="519" t="str">
        <f>E9</f>
        <v>04 - Dažďová kanalizácia</v>
      </c>
      <c r="F113" s="520"/>
      <c r="G113" s="520"/>
      <c r="H113" s="520"/>
      <c r="I113" s="3"/>
      <c r="J113" s="3"/>
      <c r="K113" s="3"/>
      <c r="L113" s="339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55" s="2" customFormat="1" ht="7" customHeight="1">
      <c r="A114" s="3"/>
      <c r="B114" s="338"/>
      <c r="C114" s="3"/>
      <c r="D114" s="3"/>
      <c r="E114" s="3"/>
      <c r="F114" s="3"/>
      <c r="G114" s="3"/>
      <c r="H114" s="3"/>
      <c r="I114" s="3"/>
      <c r="J114" s="3"/>
      <c r="K114" s="3"/>
      <c r="L114" s="339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55" s="2" customFormat="1" ht="12" customHeight="1">
      <c r="A115" s="3"/>
      <c r="B115" s="338"/>
      <c r="C115" s="337" t="s">
        <v>34</v>
      </c>
      <c r="D115" s="3"/>
      <c r="E115" s="3"/>
      <c r="F115" s="74" t="str">
        <f>F12</f>
        <v xml:space="preserve"> </v>
      </c>
      <c r="G115" s="3"/>
      <c r="H115" s="3"/>
      <c r="I115" s="337" t="s">
        <v>33</v>
      </c>
      <c r="J115" s="340" t="str">
        <f>IF(J12="","",J12)</f>
        <v/>
      </c>
      <c r="K115" s="3"/>
      <c r="L115" s="339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55" s="2" customFormat="1" ht="7" customHeight="1">
      <c r="A116" s="3"/>
      <c r="B116" s="338"/>
      <c r="C116" s="3"/>
      <c r="D116" s="3"/>
      <c r="E116" s="3"/>
      <c r="F116" s="3"/>
      <c r="G116" s="3"/>
      <c r="H116" s="3"/>
      <c r="I116" s="3"/>
      <c r="J116" s="3"/>
      <c r="K116" s="3"/>
      <c r="L116" s="339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55" s="2" customFormat="1" ht="15.25" customHeight="1">
      <c r="A117" s="3"/>
      <c r="B117" s="338"/>
      <c r="C117" s="337" t="s">
        <v>32</v>
      </c>
      <c r="D117" s="3"/>
      <c r="E117" s="3"/>
      <c r="F117" s="74" t="str">
        <f>E15</f>
        <v xml:space="preserve"> Mesto Malacky, Bernolákova 5188/1A, 901 01 Malacky</v>
      </c>
      <c r="G117" s="3"/>
      <c r="H117" s="3"/>
      <c r="I117" s="337" t="s">
        <v>31</v>
      </c>
      <c r="J117" s="374" t="str">
        <f>E21</f>
        <v xml:space="preserve"> </v>
      </c>
      <c r="K117" s="3"/>
      <c r="L117" s="339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55" s="2" customFormat="1" ht="15.25" customHeight="1">
      <c r="A118" s="3"/>
      <c r="B118" s="338"/>
      <c r="C118" s="337" t="s">
        <v>29</v>
      </c>
      <c r="D118" s="3"/>
      <c r="E118" s="3"/>
      <c r="F118" s="74" t="str">
        <f>IF(E18="","",E18)</f>
        <v/>
      </c>
      <c r="G118" s="3"/>
      <c r="H118" s="3"/>
      <c r="I118" s="337" t="s">
        <v>28</v>
      </c>
      <c r="J118" s="374"/>
      <c r="K118" s="3"/>
      <c r="L118" s="339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55" s="2" customFormat="1" ht="10.4" customHeight="1">
      <c r="A119" s="3"/>
      <c r="B119" s="338"/>
      <c r="C119" s="3"/>
      <c r="D119" s="3"/>
      <c r="E119" s="3"/>
      <c r="F119" s="3"/>
      <c r="G119" s="3"/>
      <c r="H119" s="3"/>
      <c r="I119" s="3"/>
      <c r="J119" s="3"/>
      <c r="K119" s="3"/>
      <c r="L119" s="339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55" s="395" customFormat="1" ht="29.25" customHeight="1">
      <c r="A120" s="388"/>
      <c r="B120" s="389"/>
      <c r="C120" s="390" t="s">
        <v>386</v>
      </c>
      <c r="D120" s="391" t="s">
        <v>23</v>
      </c>
      <c r="E120" s="391" t="s">
        <v>27</v>
      </c>
      <c r="F120" s="391" t="s">
        <v>26</v>
      </c>
      <c r="G120" s="391" t="s">
        <v>197</v>
      </c>
      <c r="H120" s="391" t="s">
        <v>387</v>
      </c>
      <c r="I120" s="391" t="s">
        <v>388</v>
      </c>
      <c r="J120" s="392" t="s">
        <v>377</v>
      </c>
      <c r="K120" s="393" t="s">
        <v>389</v>
      </c>
      <c r="L120" s="394"/>
      <c r="M120" s="388"/>
      <c r="N120" s="388"/>
      <c r="O120" s="388"/>
      <c r="P120" s="388"/>
      <c r="Q120" s="388"/>
      <c r="R120" s="388"/>
      <c r="S120" s="388"/>
      <c r="T120" s="388"/>
      <c r="U120" s="388"/>
      <c r="V120" s="388"/>
    </row>
    <row r="121" spans="1:55" s="2" customFormat="1" ht="22.9" customHeight="1">
      <c r="A121" s="3"/>
      <c r="B121" s="338"/>
      <c r="C121" s="396" t="s">
        <v>378</v>
      </c>
      <c r="D121" s="3"/>
      <c r="E121" s="3"/>
      <c r="F121" s="3"/>
      <c r="G121" s="3"/>
      <c r="H121" s="3"/>
      <c r="I121" s="3"/>
      <c r="J121" s="397">
        <f>J122</f>
        <v>0</v>
      </c>
      <c r="K121" s="3"/>
      <c r="L121" s="338"/>
      <c r="M121" s="3"/>
      <c r="N121" s="3"/>
      <c r="O121" s="3"/>
      <c r="P121" s="3"/>
      <c r="Q121" s="3"/>
      <c r="R121" s="3"/>
      <c r="S121" s="3"/>
      <c r="T121" s="3"/>
      <c r="U121" s="3"/>
      <c r="V121" s="3"/>
      <c r="AJ121" s="72" t="s">
        <v>9</v>
      </c>
      <c r="AK121" s="72" t="s">
        <v>379</v>
      </c>
      <c r="BA121" s="398">
        <f>BA122</f>
        <v>0</v>
      </c>
    </row>
    <row r="122" spans="1:55" s="399" customFormat="1" ht="25.9" customHeight="1">
      <c r="B122" s="400"/>
      <c r="D122" s="401" t="s">
        <v>9</v>
      </c>
      <c r="E122" s="402" t="s">
        <v>114</v>
      </c>
      <c r="F122" s="402" t="s">
        <v>390</v>
      </c>
      <c r="J122" s="403">
        <f>J123+J137+J139+J148+J154</f>
        <v>0</v>
      </c>
      <c r="L122" s="400"/>
      <c r="AJ122" s="404" t="s">
        <v>9</v>
      </c>
      <c r="AK122" s="404" t="s">
        <v>0</v>
      </c>
      <c r="AO122" s="401" t="s">
        <v>391</v>
      </c>
      <c r="BA122" s="405">
        <f>BA123+BA137+BA148+BA139+BA154</f>
        <v>0</v>
      </c>
    </row>
    <row r="123" spans="1:55" s="399" customFormat="1" ht="22.9" customHeight="1">
      <c r="B123" s="400"/>
      <c r="D123" s="401" t="s">
        <v>9</v>
      </c>
      <c r="E123" s="406" t="s">
        <v>5</v>
      </c>
      <c r="F123" s="406" t="s">
        <v>392</v>
      </c>
      <c r="J123" s="407">
        <f>SUM(J124:J136)</f>
        <v>0</v>
      </c>
      <c r="L123" s="400"/>
      <c r="AJ123" s="404" t="s">
        <v>9</v>
      </c>
      <c r="AK123" s="404" t="s">
        <v>5</v>
      </c>
      <c r="AO123" s="401" t="s">
        <v>391</v>
      </c>
      <c r="BA123" s="405">
        <f>SUM(BA124:BA136)</f>
        <v>0</v>
      </c>
    </row>
    <row r="124" spans="1:55" s="2" customFormat="1" ht="24.25" customHeight="1">
      <c r="A124" s="3"/>
      <c r="B124" s="408"/>
      <c r="C124" s="409" t="s">
        <v>5</v>
      </c>
      <c r="D124" s="409" t="s">
        <v>393</v>
      </c>
      <c r="E124" s="410" t="s">
        <v>394</v>
      </c>
      <c r="F124" s="411" t="s">
        <v>395</v>
      </c>
      <c r="G124" s="412" t="s">
        <v>222</v>
      </c>
      <c r="H124" s="413">
        <v>81</v>
      </c>
      <c r="I124" s="414"/>
      <c r="J124" s="414">
        <f t="shared" ref="J124:J136" si="0">ROUND(I124*H124,2)</f>
        <v>0</v>
      </c>
      <c r="K124" s="415"/>
      <c r="L124" s="338"/>
      <c r="M124" s="3"/>
      <c r="N124" s="3"/>
      <c r="O124" s="3"/>
      <c r="P124" s="3"/>
      <c r="Q124" s="3"/>
      <c r="R124" s="3"/>
      <c r="S124" s="3"/>
      <c r="T124" s="3"/>
      <c r="U124" s="3"/>
      <c r="V124" s="3"/>
      <c r="AJ124" s="416" t="s">
        <v>393</v>
      </c>
      <c r="AK124" s="416" t="s">
        <v>120</v>
      </c>
      <c r="AO124" s="72" t="s">
        <v>391</v>
      </c>
      <c r="AU124" s="417" t="e">
        <f>IF(#REF!="základná",J124,0)</f>
        <v>#REF!</v>
      </c>
      <c r="AV124" s="417" t="e">
        <f>IF(#REF!="znížená",J124,0)</f>
        <v>#REF!</v>
      </c>
      <c r="AW124" s="417" t="e">
        <f>IF(#REF!="zákl. prenesená",J124,0)</f>
        <v>#REF!</v>
      </c>
      <c r="AX124" s="417" t="e">
        <f>IF(#REF!="zníž. prenesená",J124,0)</f>
        <v>#REF!</v>
      </c>
      <c r="AY124" s="417" t="e">
        <f>IF(#REF!="nulová",J124,0)</f>
        <v>#REF!</v>
      </c>
      <c r="AZ124" s="72" t="s">
        <v>120</v>
      </c>
      <c r="BA124" s="417">
        <f>ROUND(I124*H124,2)</f>
        <v>0</v>
      </c>
      <c r="BB124" s="72" t="s">
        <v>132</v>
      </c>
      <c r="BC124" s="416" t="s">
        <v>396</v>
      </c>
    </row>
    <row r="125" spans="1:55" s="2" customFormat="1" ht="37.9" customHeight="1">
      <c r="A125" s="3"/>
      <c r="B125" s="408"/>
      <c r="C125" s="409" t="s">
        <v>120</v>
      </c>
      <c r="D125" s="409" t="s">
        <v>393</v>
      </c>
      <c r="E125" s="410" t="s">
        <v>397</v>
      </c>
      <c r="F125" s="411" t="s">
        <v>398</v>
      </c>
      <c r="G125" s="412" t="s">
        <v>222</v>
      </c>
      <c r="H125" s="413">
        <v>81</v>
      </c>
      <c r="I125" s="414"/>
      <c r="J125" s="414">
        <f t="shared" si="0"/>
        <v>0</v>
      </c>
      <c r="K125" s="415"/>
      <c r="L125" s="338"/>
      <c r="M125" s="3"/>
      <c r="N125" s="3"/>
      <c r="O125" s="3"/>
      <c r="P125" s="3"/>
      <c r="Q125" s="3"/>
      <c r="R125" s="3"/>
      <c r="S125" s="3"/>
      <c r="T125" s="3"/>
      <c r="U125" s="3"/>
      <c r="V125" s="3"/>
      <c r="AJ125" s="416" t="s">
        <v>393</v>
      </c>
      <c r="AK125" s="416" t="s">
        <v>120</v>
      </c>
      <c r="AO125" s="72" t="s">
        <v>391</v>
      </c>
      <c r="AU125" s="417" t="e">
        <f>IF(#REF!="základná",J125,0)</f>
        <v>#REF!</v>
      </c>
      <c r="AV125" s="417" t="e">
        <f>IF(#REF!="znížená",J125,0)</f>
        <v>#REF!</v>
      </c>
      <c r="AW125" s="417" t="e">
        <f>IF(#REF!="zákl. prenesená",J125,0)</f>
        <v>#REF!</v>
      </c>
      <c r="AX125" s="417" t="e">
        <f>IF(#REF!="zníž. prenesená",J125,0)</f>
        <v>#REF!</v>
      </c>
      <c r="AY125" s="417" t="e">
        <f>IF(#REF!="nulová",J125,0)</f>
        <v>#REF!</v>
      </c>
      <c r="AZ125" s="72" t="s">
        <v>120</v>
      </c>
      <c r="BA125" s="417">
        <f>ROUND(I125*H125,2)</f>
        <v>0</v>
      </c>
      <c r="BB125" s="72" t="s">
        <v>132</v>
      </c>
      <c r="BC125" s="416" t="s">
        <v>399</v>
      </c>
    </row>
    <row r="126" spans="1:55" s="2" customFormat="1" ht="23.5" customHeight="1">
      <c r="A126" s="3"/>
      <c r="B126" s="408"/>
      <c r="C126" s="409" t="s">
        <v>126</v>
      </c>
      <c r="D126" s="409" t="s">
        <v>393</v>
      </c>
      <c r="E126" s="410" t="s">
        <v>400</v>
      </c>
      <c r="F126" s="411" t="s">
        <v>401</v>
      </c>
      <c r="G126" s="412" t="s">
        <v>222</v>
      </c>
      <c r="H126" s="413">
        <v>75.599999999999994</v>
      </c>
      <c r="I126" s="414"/>
      <c r="J126" s="414">
        <f t="shared" si="0"/>
        <v>0</v>
      </c>
      <c r="K126" s="415"/>
      <c r="L126" s="338"/>
      <c r="M126" s="3"/>
      <c r="N126" s="3"/>
      <c r="O126" s="3"/>
      <c r="P126" s="3"/>
      <c r="Q126" s="3"/>
      <c r="R126" s="3"/>
      <c r="S126" s="3"/>
      <c r="T126" s="3"/>
      <c r="U126" s="3"/>
      <c r="V126" s="3"/>
      <c r="AJ126" s="416"/>
      <c r="AK126" s="416"/>
      <c r="AO126" s="72"/>
      <c r="AU126" s="417"/>
      <c r="AV126" s="417"/>
      <c r="AW126" s="417"/>
      <c r="AX126" s="417"/>
      <c r="AY126" s="417"/>
      <c r="AZ126" s="72"/>
      <c r="BA126" s="417"/>
      <c r="BB126" s="72"/>
      <c r="BC126" s="416"/>
    </row>
    <row r="127" spans="1:55" s="2" customFormat="1" ht="24" customHeight="1">
      <c r="A127" s="3"/>
      <c r="B127" s="408"/>
      <c r="C127" s="409" t="s">
        <v>132</v>
      </c>
      <c r="D127" s="409" t="s">
        <v>393</v>
      </c>
      <c r="E127" s="410" t="s">
        <v>402</v>
      </c>
      <c r="F127" s="411" t="s">
        <v>403</v>
      </c>
      <c r="G127" s="412" t="s">
        <v>222</v>
      </c>
      <c r="H127" s="413">
        <v>75.599999999999994</v>
      </c>
      <c r="I127" s="414"/>
      <c r="J127" s="414">
        <f t="shared" si="0"/>
        <v>0</v>
      </c>
      <c r="K127" s="415"/>
      <c r="L127" s="338"/>
      <c r="M127" s="3"/>
      <c r="N127" s="3"/>
      <c r="O127" s="3"/>
      <c r="P127" s="3"/>
      <c r="Q127" s="3"/>
      <c r="R127" s="3"/>
      <c r="S127" s="3"/>
      <c r="T127" s="3"/>
      <c r="U127" s="3"/>
      <c r="V127" s="3"/>
      <c r="AJ127" s="416"/>
      <c r="AK127" s="416"/>
      <c r="AO127" s="72"/>
      <c r="AU127" s="417"/>
      <c r="AV127" s="417"/>
      <c r="AW127" s="417"/>
      <c r="AX127" s="417"/>
      <c r="AY127" s="417"/>
      <c r="AZ127" s="72"/>
      <c r="BA127" s="417"/>
      <c r="BB127" s="72"/>
      <c r="BC127" s="416"/>
    </row>
    <row r="128" spans="1:55" s="2" customFormat="1" ht="28" customHeight="1">
      <c r="A128" s="3"/>
      <c r="B128" s="408"/>
      <c r="C128" s="409" t="s">
        <v>136</v>
      </c>
      <c r="D128" s="409" t="s">
        <v>393</v>
      </c>
      <c r="E128" s="410" t="s">
        <v>404</v>
      </c>
      <c r="F128" s="411" t="s">
        <v>405</v>
      </c>
      <c r="G128" s="412" t="s">
        <v>202</v>
      </c>
      <c r="H128" s="413">
        <v>401.4</v>
      </c>
      <c r="I128" s="414"/>
      <c r="J128" s="414">
        <f t="shared" si="0"/>
        <v>0</v>
      </c>
      <c r="K128" s="415"/>
      <c r="L128" s="338"/>
      <c r="M128" s="3"/>
      <c r="N128" s="3"/>
      <c r="O128" s="3"/>
      <c r="P128" s="3"/>
      <c r="Q128" s="3"/>
      <c r="R128" s="3"/>
      <c r="S128" s="3"/>
      <c r="T128" s="3"/>
      <c r="U128" s="3"/>
      <c r="V128" s="3"/>
      <c r="AJ128" s="416" t="s">
        <v>393</v>
      </c>
      <c r="AK128" s="416" t="s">
        <v>120</v>
      </c>
      <c r="AO128" s="72" t="s">
        <v>391</v>
      </c>
      <c r="AU128" s="417" t="e">
        <f>IF(#REF!="základná",J128,0)</f>
        <v>#REF!</v>
      </c>
      <c r="AV128" s="417" t="e">
        <f>IF(#REF!="znížená",J128,0)</f>
        <v>#REF!</v>
      </c>
      <c r="AW128" s="417" t="e">
        <f>IF(#REF!="zákl. prenesená",J128,0)</f>
        <v>#REF!</v>
      </c>
      <c r="AX128" s="417" t="e">
        <f>IF(#REF!="zníž. prenesená",J128,0)</f>
        <v>#REF!</v>
      </c>
      <c r="AY128" s="417" t="e">
        <f>IF(#REF!="nulová",J128,0)</f>
        <v>#REF!</v>
      </c>
      <c r="AZ128" s="72" t="s">
        <v>120</v>
      </c>
      <c r="BA128" s="417">
        <f t="shared" ref="BA128:BA136" si="1">ROUND(I128*H128,2)</f>
        <v>0</v>
      </c>
      <c r="BB128" s="72" t="s">
        <v>132</v>
      </c>
      <c r="BC128" s="416" t="s">
        <v>406</v>
      </c>
    </row>
    <row r="129" spans="1:55" s="2" customFormat="1" ht="28" customHeight="1">
      <c r="A129" s="3"/>
      <c r="B129" s="408"/>
      <c r="C129" s="409" t="s">
        <v>140</v>
      </c>
      <c r="D129" s="409" t="s">
        <v>393</v>
      </c>
      <c r="E129" s="410" t="s">
        <v>407</v>
      </c>
      <c r="F129" s="411" t="s">
        <v>408</v>
      </c>
      <c r="G129" s="412" t="s">
        <v>202</v>
      </c>
      <c r="H129" s="413">
        <v>401.4</v>
      </c>
      <c r="I129" s="414"/>
      <c r="J129" s="414">
        <f t="shared" si="0"/>
        <v>0</v>
      </c>
      <c r="K129" s="415"/>
      <c r="L129" s="338"/>
      <c r="M129" s="3"/>
      <c r="N129" s="3"/>
      <c r="O129" s="3"/>
      <c r="P129" s="3"/>
      <c r="Q129" s="3"/>
      <c r="R129" s="3"/>
      <c r="S129" s="3"/>
      <c r="T129" s="3"/>
      <c r="U129" s="3"/>
      <c r="V129" s="3"/>
      <c r="AJ129" s="416" t="s">
        <v>393</v>
      </c>
      <c r="AK129" s="416" t="s">
        <v>120</v>
      </c>
      <c r="AO129" s="72" t="s">
        <v>391</v>
      </c>
      <c r="AU129" s="417" t="e">
        <f>IF(#REF!="základná",J129,0)</f>
        <v>#REF!</v>
      </c>
      <c r="AV129" s="417" t="e">
        <f>IF(#REF!="znížená",J129,0)</f>
        <v>#REF!</v>
      </c>
      <c r="AW129" s="417" t="e">
        <f>IF(#REF!="zákl. prenesená",J129,0)</f>
        <v>#REF!</v>
      </c>
      <c r="AX129" s="417" t="e">
        <f>IF(#REF!="zníž. prenesená",J129,0)</f>
        <v>#REF!</v>
      </c>
      <c r="AY129" s="417" t="e">
        <f>IF(#REF!="nulová",J129,0)</f>
        <v>#REF!</v>
      </c>
      <c r="AZ129" s="72" t="s">
        <v>120</v>
      </c>
      <c r="BA129" s="417">
        <f t="shared" si="1"/>
        <v>0</v>
      </c>
      <c r="BB129" s="72" t="s">
        <v>132</v>
      </c>
      <c r="BC129" s="416" t="s">
        <v>409</v>
      </c>
    </row>
    <row r="130" spans="1:55" s="2" customFormat="1" ht="37.9" customHeight="1">
      <c r="A130" s="3"/>
      <c r="B130" s="408"/>
      <c r="C130" s="409" t="s">
        <v>143</v>
      </c>
      <c r="D130" s="409" t="s">
        <v>393</v>
      </c>
      <c r="E130" s="410" t="s">
        <v>410</v>
      </c>
      <c r="F130" s="411" t="s">
        <v>411</v>
      </c>
      <c r="G130" s="412" t="s">
        <v>222</v>
      </c>
      <c r="H130" s="413">
        <v>18.900000000000006</v>
      </c>
      <c r="I130" s="414"/>
      <c r="J130" s="414">
        <f t="shared" si="0"/>
        <v>0</v>
      </c>
      <c r="K130" s="415"/>
      <c r="L130" s="338"/>
      <c r="M130" s="3"/>
      <c r="N130" s="3"/>
      <c r="O130" s="3"/>
      <c r="P130" s="3"/>
      <c r="Q130" s="3"/>
      <c r="R130" s="3"/>
      <c r="S130" s="3"/>
      <c r="T130" s="3"/>
      <c r="U130" s="3"/>
      <c r="V130" s="3"/>
      <c r="AJ130" s="416" t="s">
        <v>393</v>
      </c>
      <c r="AK130" s="416" t="s">
        <v>120</v>
      </c>
      <c r="AO130" s="72" t="s">
        <v>391</v>
      </c>
      <c r="AU130" s="417" t="e">
        <f>IF(#REF!="základná",J130,0)</f>
        <v>#REF!</v>
      </c>
      <c r="AV130" s="417" t="e">
        <f>IF(#REF!="znížená",J130,0)</f>
        <v>#REF!</v>
      </c>
      <c r="AW130" s="417" t="e">
        <f>IF(#REF!="zákl. prenesená",J130,0)</f>
        <v>#REF!</v>
      </c>
      <c r="AX130" s="417" t="e">
        <f>IF(#REF!="zníž. prenesená",J130,0)</f>
        <v>#REF!</v>
      </c>
      <c r="AY130" s="417" t="e">
        <f>IF(#REF!="nulová",J130,0)</f>
        <v>#REF!</v>
      </c>
      <c r="AZ130" s="72" t="s">
        <v>120</v>
      </c>
      <c r="BA130" s="417">
        <f t="shared" si="1"/>
        <v>0</v>
      </c>
      <c r="BB130" s="72" t="s">
        <v>132</v>
      </c>
      <c r="BC130" s="416" t="s">
        <v>412</v>
      </c>
    </row>
    <row r="131" spans="1:55" s="2" customFormat="1" ht="44.25" customHeight="1">
      <c r="A131" s="3"/>
      <c r="B131" s="408"/>
      <c r="C131" s="409" t="s">
        <v>116</v>
      </c>
      <c r="D131" s="409" t="s">
        <v>393</v>
      </c>
      <c r="E131" s="410" t="s">
        <v>413</v>
      </c>
      <c r="F131" s="411" t="s">
        <v>411</v>
      </c>
      <c r="G131" s="412" t="s">
        <v>222</v>
      </c>
      <c r="H131" s="413">
        <v>283.50000000000011</v>
      </c>
      <c r="I131" s="414"/>
      <c r="J131" s="414">
        <f t="shared" si="0"/>
        <v>0</v>
      </c>
      <c r="K131" s="415"/>
      <c r="L131" s="338"/>
      <c r="M131" s="3"/>
      <c r="N131" s="3"/>
      <c r="O131" s="3"/>
      <c r="P131" s="3"/>
      <c r="Q131" s="3"/>
      <c r="R131" s="3"/>
      <c r="S131" s="3"/>
      <c r="T131" s="3"/>
      <c r="U131" s="3"/>
      <c r="V131" s="3"/>
      <c r="AJ131" s="416" t="s">
        <v>393</v>
      </c>
      <c r="AK131" s="416" t="s">
        <v>120</v>
      </c>
      <c r="AO131" s="72" t="s">
        <v>391</v>
      </c>
      <c r="AU131" s="417" t="e">
        <f>IF(#REF!="základná",J131,0)</f>
        <v>#REF!</v>
      </c>
      <c r="AV131" s="417" t="e">
        <f>IF(#REF!="znížená",J131,0)</f>
        <v>#REF!</v>
      </c>
      <c r="AW131" s="417" t="e">
        <f>IF(#REF!="zákl. prenesená",J131,0)</f>
        <v>#REF!</v>
      </c>
      <c r="AX131" s="417" t="e">
        <f>IF(#REF!="zníž. prenesená",J131,0)</f>
        <v>#REF!</v>
      </c>
      <c r="AY131" s="417" t="e">
        <f>IF(#REF!="nulová",J131,0)</f>
        <v>#REF!</v>
      </c>
      <c r="AZ131" s="72" t="s">
        <v>120</v>
      </c>
      <c r="BA131" s="417">
        <f t="shared" si="1"/>
        <v>0</v>
      </c>
      <c r="BB131" s="72" t="s">
        <v>132</v>
      </c>
      <c r="BC131" s="416" t="s">
        <v>414</v>
      </c>
    </row>
    <row r="132" spans="1:55" s="2" customFormat="1" ht="21.75" customHeight="1">
      <c r="A132" s="3"/>
      <c r="B132" s="408"/>
      <c r="C132" s="409" t="s">
        <v>122</v>
      </c>
      <c r="D132" s="409" t="s">
        <v>393</v>
      </c>
      <c r="E132" s="410" t="s">
        <v>233</v>
      </c>
      <c r="F132" s="411" t="s">
        <v>415</v>
      </c>
      <c r="G132" s="412" t="s">
        <v>222</v>
      </c>
      <c r="H132" s="413">
        <v>18.900000000000006</v>
      </c>
      <c r="I132" s="414"/>
      <c r="J132" s="414">
        <f t="shared" si="0"/>
        <v>0</v>
      </c>
      <c r="K132" s="415"/>
      <c r="L132" s="338"/>
      <c r="M132" s="3"/>
      <c r="N132" s="3"/>
      <c r="O132" s="3"/>
      <c r="P132" s="3"/>
      <c r="Q132" s="3"/>
      <c r="R132" s="3"/>
      <c r="S132" s="3"/>
      <c r="T132" s="3"/>
      <c r="U132" s="3"/>
      <c r="V132" s="3"/>
      <c r="AJ132" s="416" t="s">
        <v>393</v>
      </c>
      <c r="AK132" s="416" t="s">
        <v>120</v>
      </c>
      <c r="AO132" s="72" t="s">
        <v>391</v>
      </c>
      <c r="AU132" s="417" t="e">
        <f>IF(#REF!="základná",J132,0)</f>
        <v>#REF!</v>
      </c>
      <c r="AV132" s="417" t="e">
        <f>IF(#REF!="znížená",J132,0)</f>
        <v>#REF!</v>
      </c>
      <c r="AW132" s="417" t="e">
        <f>IF(#REF!="zákl. prenesená",J132,0)</f>
        <v>#REF!</v>
      </c>
      <c r="AX132" s="417" t="e">
        <f>IF(#REF!="zníž. prenesená",J132,0)</f>
        <v>#REF!</v>
      </c>
      <c r="AY132" s="417" t="e">
        <f>IF(#REF!="nulová",J132,0)</f>
        <v>#REF!</v>
      </c>
      <c r="AZ132" s="72" t="s">
        <v>120</v>
      </c>
      <c r="BA132" s="417">
        <f t="shared" si="1"/>
        <v>0</v>
      </c>
      <c r="BB132" s="72" t="s">
        <v>132</v>
      </c>
      <c r="BC132" s="416" t="s">
        <v>416</v>
      </c>
    </row>
    <row r="133" spans="1:55" s="2" customFormat="1" ht="24.25" customHeight="1">
      <c r="A133" s="3"/>
      <c r="B133" s="408"/>
      <c r="C133" s="409" t="s">
        <v>128</v>
      </c>
      <c r="D133" s="409" t="s">
        <v>393</v>
      </c>
      <c r="E133" s="410" t="s">
        <v>235</v>
      </c>
      <c r="F133" s="411" t="s">
        <v>417</v>
      </c>
      <c r="G133" s="412" t="s">
        <v>237</v>
      </c>
      <c r="H133" s="413">
        <v>31.185000000000009</v>
      </c>
      <c r="I133" s="414"/>
      <c r="J133" s="414">
        <f t="shared" si="0"/>
        <v>0</v>
      </c>
      <c r="K133" s="415"/>
      <c r="L133" s="338"/>
      <c r="M133" s="3"/>
      <c r="N133" s="3"/>
      <c r="O133" s="3"/>
      <c r="P133" s="3"/>
      <c r="Q133" s="3"/>
      <c r="R133" s="3"/>
      <c r="S133" s="3"/>
      <c r="T133" s="3"/>
      <c r="U133" s="3"/>
      <c r="V133" s="3"/>
      <c r="AJ133" s="416" t="s">
        <v>393</v>
      </c>
      <c r="AK133" s="416" t="s">
        <v>120</v>
      </c>
      <c r="AO133" s="72" t="s">
        <v>391</v>
      </c>
      <c r="AU133" s="417" t="e">
        <f>IF(#REF!="základná",J133,0)</f>
        <v>#REF!</v>
      </c>
      <c r="AV133" s="417" t="e">
        <f>IF(#REF!="znížená",J133,0)</f>
        <v>#REF!</v>
      </c>
      <c r="AW133" s="417" t="e">
        <f>IF(#REF!="zákl. prenesená",J133,0)</f>
        <v>#REF!</v>
      </c>
      <c r="AX133" s="417" t="e">
        <f>IF(#REF!="zníž. prenesená",J133,0)</f>
        <v>#REF!</v>
      </c>
      <c r="AY133" s="417" t="e">
        <f>IF(#REF!="nulová",J133,0)</f>
        <v>#REF!</v>
      </c>
      <c r="AZ133" s="72" t="s">
        <v>120</v>
      </c>
      <c r="BA133" s="417">
        <f t="shared" si="1"/>
        <v>0</v>
      </c>
      <c r="BB133" s="72" t="s">
        <v>132</v>
      </c>
      <c r="BC133" s="416" t="s">
        <v>418</v>
      </c>
    </row>
    <row r="134" spans="1:55" s="2" customFormat="1" ht="33" customHeight="1">
      <c r="A134" s="3"/>
      <c r="B134" s="408"/>
      <c r="C134" s="409" t="s">
        <v>133</v>
      </c>
      <c r="D134" s="409" t="s">
        <v>393</v>
      </c>
      <c r="E134" s="410" t="s">
        <v>419</v>
      </c>
      <c r="F134" s="411" t="s">
        <v>420</v>
      </c>
      <c r="G134" s="412" t="s">
        <v>222</v>
      </c>
      <c r="H134" s="413">
        <v>104.75999999999999</v>
      </c>
      <c r="I134" s="414"/>
      <c r="J134" s="414">
        <f t="shared" si="0"/>
        <v>0</v>
      </c>
      <c r="K134" s="415"/>
      <c r="L134" s="338"/>
      <c r="M134" s="3"/>
      <c r="N134" s="3"/>
      <c r="O134" s="3"/>
      <c r="P134" s="3"/>
      <c r="Q134" s="3"/>
      <c r="R134" s="3"/>
      <c r="S134" s="3"/>
      <c r="T134" s="3"/>
      <c r="U134" s="3"/>
      <c r="V134" s="3"/>
      <c r="AJ134" s="416" t="s">
        <v>393</v>
      </c>
      <c r="AK134" s="416" t="s">
        <v>120</v>
      </c>
      <c r="AO134" s="72" t="s">
        <v>391</v>
      </c>
      <c r="AU134" s="417" t="e">
        <f>IF(#REF!="základná",J134,0)</f>
        <v>#REF!</v>
      </c>
      <c r="AV134" s="417" t="e">
        <f>IF(#REF!="znížená",J134,0)</f>
        <v>#REF!</v>
      </c>
      <c r="AW134" s="417" t="e">
        <f>IF(#REF!="zákl. prenesená",J134,0)</f>
        <v>#REF!</v>
      </c>
      <c r="AX134" s="417" t="e">
        <f>IF(#REF!="zníž. prenesená",J134,0)</f>
        <v>#REF!</v>
      </c>
      <c r="AY134" s="417" t="e">
        <f>IF(#REF!="nulová",J134,0)</f>
        <v>#REF!</v>
      </c>
      <c r="AZ134" s="72" t="s">
        <v>120</v>
      </c>
      <c r="BA134" s="417">
        <f t="shared" si="1"/>
        <v>0</v>
      </c>
      <c r="BB134" s="72" t="s">
        <v>132</v>
      </c>
      <c r="BC134" s="416" t="s">
        <v>421</v>
      </c>
    </row>
    <row r="135" spans="1:55" s="2" customFormat="1" ht="24.25" customHeight="1">
      <c r="A135" s="3"/>
      <c r="B135" s="408"/>
      <c r="C135" s="409" t="s">
        <v>145</v>
      </c>
      <c r="D135" s="409" t="s">
        <v>393</v>
      </c>
      <c r="E135" s="410" t="s">
        <v>422</v>
      </c>
      <c r="F135" s="411" t="s">
        <v>423</v>
      </c>
      <c r="G135" s="412" t="s">
        <v>222</v>
      </c>
      <c r="H135" s="413">
        <v>24.84</v>
      </c>
      <c r="I135" s="414"/>
      <c r="J135" s="414">
        <f t="shared" si="0"/>
        <v>0</v>
      </c>
      <c r="K135" s="415"/>
      <c r="L135" s="338"/>
      <c r="M135" s="3"/>
      <c r="N135" s="3"/>
      <c r="O135" s="3"/>
      <c r="P135" s="3"/>
      <c r="Q135" s="3"/>
      <c r="R135" s="3"/>
      <c r="S135" s="3"/>
      <c r="T135" s="3"/>
      <c r="U135" s="3"/>
      <c r="V135" s="3"/>
      <c r="AJ135" s="416" t="s">
        <v>393</v>
      </c>
      <c r="AK135" s="416" t="s">
        <v>120</v>
      </c>
      <c r="AO135" s="72" t="s">
        <v>391</v>
      </c>
      <c r="AU135" s="417" t="e">
        <f>IF(#REF!="základná",J135,0)</f>
        <v>#REF!</v>
      </c>
      <c r="AV135" s="417" t="e">
        <f>IF(#REF!="znížená",J135,0)</f>
        <v>#REF!</v>
      </c>
      <c r="AW135" s="417" t="e">
        <f>IF(#REF!="zákl. prenesená",J135,0)</f>
        <v>#REF!</v>
      </c>
      <c r="AX135" s="417" t="e">
        <f>IF(#REF!="zníž. prenesená",J135,0)</f>
        <v>#REF!</v>
      </c>
      <c r="AY135" s="417" t="e">
        <f>IF(#REF!="nulová",J135,0)</f>
        <v>#REF!</v>
      </c>
      <c r="AZ135" s="72" t="s">
        <v>120</v>
      </c>
      <c r="BA135" s="417">
        <f t="shared" si="1"/>
        <v>0</v>
      </c>
      <c r="BB135" s="72" t="s">
        <v>132</v>
      </c>
      <c r="BC135" s="416" t="s">
        <v>424</v>
      </c>
    </row>
    <row r="136" spans="1:55" s="2" customFormat="1" ht="22" customHeight="1">
      <c r="A136" s="3"/>
      <c r="B136" s="408"/>
      <c r="C136" s="418" t="s">
        <v>118</v>
      </c>
      <c r="D136" s="418" t="s">
        <v>425</v>
      </c>
      <c r="E136" s="419" t="s">
        <v>426</v>
      </c>
      <c r="F136" s="420" t="s">
        <v>427</v>
      </c>
      <c r="G136" s="421" t="s">
        <v>237</v>
      </c>
      <c r="H136" s="422">
        <v>39.744</v>
      </c>
      <c r="I136" s="423"/>
      <c r="J136" s="423">
        <f t="shared" si="0"/>
        <v>0</v>
      </c>
      <c r="K136" s="424"/>
      <c r="L136" s="425"/>
      <c r="M136" s="3"/>
      <c r="N136" s="3"/>
      <c r="O136" s="3"/>
      <c r="P136" s="3"/>
      <c r="Q136" s="3"/>
      <c r="R136" s="3"/>
      <c r="S136" s="3"/>
      <c r="T136" s="3"/>
      <c r="U136" s="3"/>
      <c r="V136" s="3"/>
      <c r="AJ136" s="416" t="s">
        <v>425</v>
      </c>
      <c r="AK136" s="416" t="s">
        <v>120</v>
      </c>
      <c r="AO136" s="72" t="s">
        <v>391</v>
      </c>
      <c r="AU136" s="417" t="e">
        <f>IF(#REF!="základná",J136,0)</f>
        <v>#REF!</v>
      </c>
      <c r="AV136" s="417" t="e">
        <f>IF(#REF!="znížená",J136,0)</f>
        <v>#REF!</v>
      </c>
      <c r="AW136" s="417" t="e">
        <f>IF(#REF!="zákl. prenesená",J136,0)</f>
        <v>#REF!</v>
      </c>
      <c r="AX136" s="417" t="e">
        <f>IF(#REF!="zníž. prenesená",J136,0)</f>
        <v>#REF!</v>
      </c>
      <c r="AY136" s="417" t="e">
        <f>IF(#REF!="nulová",J136,0)</f>
        <v>#REF!</v>
      </c>
      <c r="AZ136" s="72" t="s">
        <v>120</v>
      </c>
      <c r="BA136" s="417">
        <f t="shared" si="1"/>
        <v>0</v>
      </c>
      <c r="BB136" s="72" t="s">
        <v>132</v>
      </c>
      <c r="BC136" s="416" t="s">
        <v>428</v>
      </c>
    </row>
    <row r="137" spans="1:55" s="399" customFormat="1" ht="22.9" customHeight="1">
      <c r="B137" s="400"/>
      <c r="D137" s="401" t="s">
        <v>9</v>
      </c>
      <c r="E137" s="406" t="s">
        <v>132</v>
      </c>
      <c r="F137" s="406" t="s">
        <v>429</v>
      </c>
      <c r="J137" s="407">
        <f>J138</f>
        <v>0</v>
      </c>
      <c r="L137" s="400"/>
      <c r="AJ137" s="404" t="s">
        <v>9</v>
      </c>
      <c r="AK137" s="404" t="s">
        <v>5</v>
      </c>
      <c r="AO137" s="401" t="s">
        <v>391</v>
      </c>
      <c r="BA137" s="405">
        <f>BA138</f>
        <v>0</v>
      </c>
    </row>
    <row r="138" spans="1:55" s="2" customFormat="1" ht="33" customHeight="1">
      <c r="A138" s="3"/>
      <c r="B138" s="408"/>
      <c r="C138" s="409">
        <v>14</v>
      </c>
      <c r="D138" s="409" t="s">
        <v>393</v>
      </c>
      <c r="E138" s="410" t="s">
        <v>430</v>
      </c>
      <c r="F138" s="411" t="s">
        <v>431</v>
      </c>
      <c r="G138" s="412" t="s">
        <v>222</v>
      </c>
      <c r="H138" s="413">
        <v>8.1</v>
      </c>
      <c r="I138" s="414"/>
      <c r="J138" s="414">
        <f>ROUND(I138*H138,2)</f>
        <v>0</v>
      </c>
      <c r="K138" s="415"/>
      <c r="L138" s="338"/>
      <c r="M138" s="3"/>
      <c r="N138" s="3"/>
      <c r="O138" s="3"/>
      <c r="P138" s="3"/>
      <c r="Q138" s="3"/>
      <c r="R138" s="3"/>
      <c r="S138" s="3"/>
      <c r="T138" s="3"/>
      <c r="U138" s="3"/>
      <c r="V138" s="3"/>
      <c r="AJ138" s="416" t="s">
        <v>393</v>
      </c>
      <c r="AK138" s="416" t="s">
        <v>120</v>
      </c>
      <c r="AO138" s="72" t="s">
        <v>391</v>
      </c>
      <c r="AU138" s="417" t="e">
        <f>IF(#REF!="základná",J138,0)</f>
        <v>#REF!</v>
      </c>
      <c r="AV138" s="417" t="e">
        <f>IF(#REF!="znížená",J138,0)</f>
        <v>#REF!</v>
      </c>
      <c r="AW138" s="417" t="e">
        <f>IF(#REF!="zákl. prenesená",J138,0)</f>
        <v>#REF!</v>
      </c>
      <c r="AX138" s="417" t="e">
        <f>IF(#REF!="zníž. prenesená",J138,0)</f>
        <v>#REF!</v>
      </c>
      <c r="AY138" s="417" t="e">
        <f>IF(#REF!="nulová",J138,0)</f>
        <v>#REF!</v>
      </c>
      <c r="AZ138" s="72" t="s">
        <v>120</v>
      </c>
      <c r="BA138" s="417">
        <f>ROUND(I138*H138,2)</f>
        <v>0</v>
      </c>
      <c r="BB138" s="72" t="s">
        <v>132</v>
      </c>
      <c r="BC138" s="416" t="s">
        <v>432</v>
      </c>
    </row>
    <row r="139" spans="1:55" s="399" customFormat="1" ht="22.9" customHeight="1">
      <c r="B139" s="400"/>
      <c r="D139" s="401" t="s">
        <v>9</v>
      </c>
      <c r="E139" s="406" t="s">
        <v>116</v>
      </c>
      <c r="F139" s="406" t="s">
        <v>433</v>
      </c>
      <c r="J139" s="407">
        <f>SUM(J140:J147)</f>
        <v>0</v>
      </c>
      <c r="L139" s="400"/>
      <c r="AJ139" s="404" t="s">
        <v>9</v>
      </c>
      <c r="AK139" s="404" t="s">
        <v>5</v>
      </c>
      <c r="AO139" s="401" t="s">
        <v>391</v>
      </c>
      <c r="BA139" s="405">
        <f>SUM(BA140:BA147)</f>
        <v>0</v>
      </c>
    </row>
    <row r="140" spans="1:55" s="2" customFormat="1" ht="63" customHeight="1">
      <c r="A140" s="3"/>
      <c r="B140" s="408"/>
      <c r="C140" s="409">
        <v>15</v>
      </c>
      <c r="D140" s="409" t="s">
        <v>393</v>
      </c>
      <c r="E140" s="410" t="s">
        <v>434</v>
      </c>
      <c r="F140" s="411" t="s">
        <v>435</v>
      </c>
      <c r="G140" s="412" t="s">
        <v>436</v>
      </c>
      <c r="H140" s="413">
        <v>35</v>
      </c>
      <c r="I140" s="414"/>
      <c r="J140" s="414">
        <f t="shared" ref="J140:J147" si="2">ROUND(I140*H140,2)</f>
        <v>0</v>
      </c>
      <c r="K140" s="415"/>
      <c r="L140" s="338"/>
      <c r="M140" s="3"/>
      <c r="N140" s="3"/>
      <c r="O140" s="3"/>
      <c r="P140" s="3"/>
      <c r="Q140" s="3"/>
      <c r="R140" s="3"/>
      <c r="S140" s="3"/>
      <c r="T140" s="3"/>
      <c r="U140" s="3"/>
      <c r="V140" s="3"/>
      <c r="AJ140" s="416"/>
      <c r="AK140" s="416"/>
      <c r="AO140" s="72"/>
      <c r="AU140" s="417"/>
      <c r="AV140" s="417"/>
      <c r="AW140" s="417"/>
      <c r="AX140" s="417"/>
      <c r="AY140" s="417"/>
      <c r="AZ140" s="72"/>
      <c r="BA140" s="417"/>
      <c r="BB140" s="72"/>
      <c r="BC140" s="416"/>
    </row>
    <row r="141" spans="1:55" s="2" customFormat="1" ht="28" customHeight="1">
      <c r="A141" s="3"/>
      <c r="B141" s="408"/>
      <c r="C141" s="409">
        <v>16</v>
      </c>
      <c r="D141" s="409" t="s">
        <v>393</v>
      </c>
      <c r="E141" s="410" t="s">
        <v>437</v>
      </c>
      <c r="F141" s="411" t="s">
        <v>438</v>
      </c>
      <c r="G141" s="412" t="s">
        <v>205</v>
      </c>
      <c r="H141" s="413">
        <v>45</v>
      </c>
      <c r="I141" s="414"/>
      <c r="J141" s="414">
        <f t="shared" si="2"/>
        <v>0</v>
      </c>
      <c r="K141" s="415"/>
      <c r="L141" s="338"/>
      <c r="M141" s="3"/>
      <c r="N141" s="3"/>
      <c r="O141" s="3"/>
      <c r="P141" s="3"/>
      <c r="Q141" s="3"/>
      <c r="R141" s="3"/>
      <c r="S141" s="3"/>
      <c r="T141" s="3"/>
      <c r="U141" s="3"/>
      <c r="V141" s="3"/>
      <c r="AJ141" s="416"/>
      <c r="AK141" s="416"/>
      <c r="AO141" s="72"/>
      <c r="AU141" s="417"/>
      <c r="AV141" s="417"/>
      <c r="AW141" s="417"/>
      <c r="AX141" s="417"/>
      <c r="AY141" s="417"/>
      <c r="AZ141" s="72"/>
      <c r="BA141" s="417"/>
      <c r="BB141" s="72"/>
      <c r="BC141" s="416"/>
    </row>
    <row r="142" spans="1:55" s="2" customFormat="1" ht="25" customHeight="1">
      <c r="A142" s="3"/>
      <c r="B142" s="408"/>
      <c r="C142" s="418">
        <v>17</v>
      </c>
      <c r="D142" s="418" t="s">
        <v>425</v>
      </c>
      <c r="E142" s="419" t="s">
        <v>439</v>
      </c>
      <c r="F142" s="420" t="s">
        <v>440</v>
      </c>
      <c r="G142" s="421" t="s">
        <v>275</v>
      </c>
      <c r="H142" s="422">
        <v>45</v>
      </c>
      <c r="I142" s="423"/>
      <c r="J142" s="423">
        <f t="shared" si="2"/>
        <v>0</v>
      </c>
      <c r="K142" s="424"/>
      <c r="L142" s="425"/>
      <c r="M142" s="3"/>
      <c r="N142" s="3"/>
      <c r="O142" s="3"/>
      <c r="P142" s="3"/>
      <c r="Q142" s="3"/>
      <c r="R142" s="3"/>
      <c r="S142" s="3"/>
      <c r="T142" s="3"/>
      <c r="U142" s="3"/>
      <c r="V142" s="3"/>
      <c r="AJ142" s="416" t="s">
        <v>425</v>
      </c>
      <c r="AK142" s="416" t="s">
        <v>120</v>
      </c>
      <c r="AO142" s="72" t="s">
        <v>391</v>
      </c>
      <c r="AU142" s="417" t="e">
        <f>IF(#REF!="základná",J142,0)</f>
        <v>#REF!</v>
      </c>
      <c r="AV142" s="417" t="e">
        <f>IF(#REF!="znížená",J142,0)</f>
        <v>#REF!</v>
      </c>
      <c r="AW142" s="417" t="e">
        <f>IF(#REF!="zákl. prenesená",J142,0)</f>
        <v>#REF!</v>
      </c>
      <c r="AX142" s="417" t="e">
        <f>IF(#REF!="zníž. prenesená",J142,0)</f>
        <v>#REF!</v>
      </c>
      <c r="AY142" s="417" t="e">
        <f>IF(#REF!="nulová",J142,0)</f>
        <v>#REF!</v>
      </c>
      <c r="AZ142" s="72" t="s">
        <v>120</v>
      </c>
      <c r="BA142" s="417">
        <f t="shared" ref="BA142:BA147" si="3">ROUND(I142*H142,2)</f>
        <v>0</v>
      </c>
      <c r="BB142" s="72" t="s">
        <v>132</v>
      </c>
      <c r="BC142" s="416" t="s">
        <v>441</v>
      </c>
    </row>
    <row r="143" spans="1:55" s="2" customFormat="1" ht="16.5" customHeight="1">
      <c r="A143" s="3"/>
      <c r="B143" s="408"/>
      <c r="C143" s="409">
        <v>18</v>
      </c>
      <c r="D143" s="409" t="s">
        <v>393</v>
      </c>
      <c r="E143" s="410" t="s">
        <v>442</v>
      </c>
      <c r="F143" s="411" t="s">
        <v>443</v>
      </c>
      <c r="G143" s="412" t="s">
        <v>205</v>
      </c>
      <c r="H143" s="413">
        <v>35</v>
      </c>
      <c r="I143" s="414"/>
      <c r="J143" s="414">
        <f t="shared" si="2"/>
        <v>0</v>
      </c>
      <c r="K143" s="415"/>
      <c r="L143" s="338"/>
      <c r="M143" s="3"/>
      <c r="N143" s="3"/>
      <c r="O143" s="3"/>
      <c r="P143" s="3"/>
      <c r="Q143" s="3"/>
      <c r="R143" s="3"/>
      <c r="S143" s="3"/>
      <c r="T143" s="3"/>
      <c r="U143" s="3"/>
      <c r="V143" s="3"/>
      <c r="AJ143" s="416" t="s">
        <v>393</v>
      </c>
      <c r="AK143" s="416" t="s">
        <v>120</v>
      </c>
      <c r="AO143" s="72" t="s">
        <v>391</v>
      </c>
      <c r="AU143" s="417" t="e">
        <f>IF(#REF!="základná",J143,0)</f>
        <v>#REF!</v>
      </c>
      <c r="AV143" s="417" t="e">
        <f>IF(#REF!="znížená",J143,0)</f>
        <v>#REF!</v>
      </c>
      <c r="AW143" s="417" t="e">
        <f>IF(#REF!="zákl. prenesená",J143,0)</f>
        <v>#REF!</v>
      </c>
      <c r="AX143" s="417" t="e">
        <f>IF(#REF!="zníž. prenesená",J143,0)</f>
        <v>#REF!</v>
      </c>
      <c r="AY143" s="417" t="e">
        <f>IF(#REF!="nulová",J143,0)</f>
        <v>#REF!</v>
      </c>
      <c r="AZ143" s="72" t="s">
        <v>120</v>
      </c>
      <c r="BA143" s="417">
        <f t="shared" si="3"/>
        <v>0</v>
      </c>
      <c r="BB143" s="72" t="s">
        <v>132</v>
      </c>
      <c r="BC143" s="416" t="s">
        <v>444</v>
      </c>
    </row>
    <row r="144" spans="1:55" s="2" customFormat="1" ht="28" customHeight="1">
      <c r="A144" s="3"/>
      <c r="B144" s="408"/>
      <c r="C144" s="418">
        <v>19</v>
      </c>
      <c r="D144" s="418" t="s">
        <v>425</v>
      </c>
      <c r="E144" s="419" t="s">
        <v>445</v>
      </c>
      <c r="F144" s="420" t="s">
        <v>446</v>
      </c>
      <c r="G144" s="421" t="s">
        <v>275</v>
      </c>
      <c r="H144" s="422">
        <v>35</v>
      </c>
      <c r="I144" s="423"/>
      <c r="J144" s="423">
        <f t="shared" si="2"/>
        <v>0</v>
      </c>
      <c r="K144" s="424"/>
      <c r="L144" s="425"/>
      <c r="M144" s="3"/>
      <c r="N144" s="3"/>
      <c r="O144" s="3"/>
      <c r="P144" s="3"/>
      <c r="Q144" s="3"/>
      <c r="R144" s="3"/>
      <c r="S144" s="3"/>
      <c r="T144" s="3"/>
      <c r="U144" s="3"/>
      <c r="V144" s="3"/>
      <c r="AJ144" s="416" t="s">
        <v>425</v>
      </c>
      <c r="AK144" s="416" t="s">
        <v>120</v>
      </c>
      <c r="AO144" s="72" t="s">
        <v>391</v>
      </c>
      <c r="AU144" s="417" t="e">
        <f>IF(#REF!="základná",J144,0)</f>
        <v>#REF!</v>
      </c>
      <c r="AV144" s="417" t="e">
        <f>IF(#REF!="znížená",J144,0)</f>
        <v>#REF!</v>
      </c>
      <c r="AW144" s="417" t="e">
        <f>IF(#REF!="zákl. prenesená",J144,0)</f>
        <v>#REF!</v>
      </c>
      <c r="AX144" s="417" t="e">
        <f>IF(#REF!="zníž. prenesená",J144,0)</f>
        <v>#REF!</v>
      </c>
      <c r="AY144" s="417" t="e">
        <f>IF(#REF!="nulová",J144,0)</f>
        <v>#REF!</v>
      </c>
      <c r="AZ144" s="72" t="s">
        <v>120</v>
      </c>
      <c r="BA144" s="417">
        <f t="shared" si="3"/>
        <v>0</v>
      </c>
      <c r="BB144" s="72" t="s">
        <v>132</v>
      </c>
      <c r="BC144" s="416" t="s">
        <v>447</v>
      </c>
    </row>
    <row r="145" spans="1:55" s="2" customFormat="1" ht="16.5" customHeight="1">
      <c r="A145" s="3"/>
      <c r="B145" s="408"/>
      <c r="C145" s="409">
        <v>20</v>
      </c>
      <c r="D145" s="409" t="s">
        <v>393</v>
      </c>
      <c r="E145" s="410" t="s">
        <v>448</v>
      </c>
      <c r="F145" s="411" t="s">
        <v>449</v>
      </c>
      <c r="G145" s="412" t="s">
        <v>205</v>
      </c>
      <c r="H145" s="413">
        <v>45</v>
      </c>
      <c r="I145" s="414"/>
      <c r="J145" s="414">
        <f t="shared" si="2"/>
        <v>0</v>
      </c>
      <c r="K145" s="415"/>
      <c r="L145" s="338"/>
      <c r="M145" s="3"/>
      <c r="N145" s="3"/>
      <c r="O145" s="3"/>
      <c r="P145" s="3"/>
      <c r="Q145" s="3"/>
      <c r="R145" s="3"/>
      <c r="S145" s="3"/>
      <c r="T145" s="3"/>
      <c r="U145" s="3"/>
      <c r="V145" s="3"/>
      <c r="AJ145" s="416" t="s">
        <v>393</v>
      </c>
      <c r="AK145" s="416" t="s">
        <v>120</v>
      </c>
      <c r="AO145" s="72" t="s">
        <v>391</v>
      </c>
      <c r="AU145" s="417" t="e">
        <f>IF(#REF!="základná",J145,0)</f>
        <v>#REF!</v>
      </c>
      <c r="AV145" s="417" t="e">
        <f>IF(#REF!="znížená",J145,0)</f>
        <v>#REF!</v>
      </c>
      <c r="AW145" s="417" t="e">
        <f>IF(#REF!="zákl. prenesená",J145,0)</f>
        <v>#REF!</v>
      </c>
      <c r="AX145" s="417" t="e">
        <f>IF(#REF!="zníž. prenesená",J145,0)</f>
        <v>#REF!</v>
      </c>
      <c r="AY145" s="417" t="e">
        <f>IF(#REF!="nulová",J145,0)</f>
        <v>#REF!</v>
      </c>
      <c r="AZ145" s="72" t="s">
        <v>120</v>
      </c>
      <c r="BA145" s="417">
        <f t="shared" si="3"/>
        <v>0</v>
      </c>
      <c r="BB145" s="72" t="s">
        <v>132</v>
      </c>
      <c r="BC145" s="416" t="s">
        <v>450</v>
      </c>
    </row>
    <row r="146" spans="1:55" s="2" customFormat="1" ht="24.25" customHeight="1">
      <c r="A146" s="3"/>
      <c r="B146" s="408"/>
      <c r="C146" s="409">
        <v>21</v>
      </c>
      <c r="D146" s="409" t="s">
        <v>393</v>
      </c>
      <c r="E146" s="410" t="s">
        <v>451</v>
      </c>
      <c r="F146" s="411" t="s">
        <v>452</v>
      </c>
      <c r="G146" s="412" t="s">
        <v>205</v>
      </c>
      <c r="H146" s="413">
        <v>45</v>
      </c>
      <c r="I146" s="414"/>
      <c r="J146" s="414">
        <f t="shared" si="2"/>
        <v>0</v>
      </c>
      <c r="K146" s="415"/>
      <c r="L146" s="338"/>
      <c r="M146" s="3"/>
      <c r="N146" s="3"/>
      <c r="O146" s="3"/>
      <c r="P146" s="3"/>
      <c r="Q146" s="3"/>
      <c r="R146" s="3"/>
      <c r="S146" s="3"/>
      <c r="T146" s="3"/>
      <c r="U146" s="3"/>
      <c r="V146" s="3"/>
      <c r="AJ146" s="416" t="s">
        <v>393</v>
      </c>
      <c r="AK146" s="416" t="s">
        <v>120</v>
      </c>
      <c r="AO146" s="72" t="s">
        <v>391</v>
      </c>
      <c r="AU146" s="417" t="e">
        <f>IF(#REF!="základná",J146,0)</f>
        <v>#REF!</v>
      </c>
      <c r="AV146" s="417" t="e">
        <f>IF(#REF!="znížená",J146,0)</f>
        <v>#REF!</v>
      </c>
      <c r="AW146" s="417" t="e">
        <f>IF(#REF!="zákl. prenesená",J146,0)</f>
        <v>#REF!</v>
      </c>
      <c r="AX146" s="417" t="e">
        <f>IF(#REF!="zníž. prenesená",J146,0)</f>
        <v>#REF!</v>
      </c>
      <c r="AY146" s="417" t="e">
        <f>IF(#REF!="nulová",J146,0)</f>
        <v>#REF!</v>
      </c>
      <c r="AZ146" s="72" t="s">
        <v>120</v>
      </c>
      <c r="BA146" s="417">
        <f t="shared" si="3"/>
        <v>0</v>
      </c>
      <c r="BB146" s="72" t="s">
        <v>132</v>
      </c>
      <c r="BC146" s="416" t="s">
        <v>453</v>
      </c>
    </row>
    <row r="147" spans="1:55" s="2" customFormat="1" ht="16.5" customHeight="1">
      <c r="A147" s="3"/>
      <c r="B147" s="408"/>
      <c r="C147" s="409">
        <v>22</v>
      </c>
      <c r="D147" s="409" t="s">
        <v>393</v>
      </c>
      <c r="E147" s="410" t="s">
        <v>454</v>
      </c>
      <c r="F147" s="411" t="s">
        <v>455</v>
      </c>
      <c r="G147" s="412" t="s">
        <v>456</v>
      </c>
      <c r="H147" s="413">
        <v>36</v>
      </c>
      <c r="I147" s="414"/>
      <c r="J147" s="414">
        <f t="shared" si="2"/>
        <v>0</v>
      </c>
      <c r="K147" s="415"/>
      <c r="L147" s="338"/>
      <c r="M147" s="3"/>
      <c r="N147" s="3"/>
      <c r="O147" s="3"/>
      <c r="P147" s="3"/>
      <c r="Q147" s="3"/>
      <c r="R147" s="3"/>
      <c r="S147" s="3"/>
      <c r="T147" s="3"/>
      <c r="U147" s="3"/>
      <c r="V147" s="3"/>
      <c r="AJ147" s="416" t="s">
        <v>393</v>
      </c>
      <c r="AK147" s="416" t="s">
        <v>120</v>
      </c>
      <c r="AO147" s="72" t="s">
        <v>391</v>
      </c>
      <c r="AU147" s="417" t="e">
        <f>IF(#REF!="základná",J147,0)</f>
        <v>#REF!</v>
      </c>
      <c r="AV147" s="417" t="e">
        <f>IF(#REF!="znížená",J147,0)</f>
        <v>#REF!</v>
      </c>
      <c r="AW147" s="417" t="e">
        <f>IF(#REF!="zákl. prenesená",J147,0)</f>
        <v>#REF!</v>
      </c>
      <c r="AX147" s="417" t="e">
        <f>IF(#REF!="zníž. prenesená",J147,0)</f>
        <v>#REF!</v>
      </c>
      <c r="AY147" s="417" t="e">
        <f>IF(#REF!="nulová",J147,0)</f>
        <v>#REF!</v>
      </c>
      <c r="AZ147" s="72" t="s">
        <v>120</v>
      </c>
      <c r="BA147" s="417">
        <f t="shared" si="3"/>
        <v>0</v>
      </c>
      <c r="BB147" s="72" t="s">
        <v>132</v>
      </c>
      <c r="BC147" s="416" t="s">
        <v>457</v>
      </c>
    </row>
    <row r="148" spans="1:55" s="399" customFormat="1" ht="22.9" customHeight="1">
      <c r="B148" s="400"/>
      <c r="D148" s="401" t="s">
        <v>9</v>
      </c>
      <c r="E148" s="406">
        <v>9</v>
      </c>
      <c r="F148" s="406" t="s">
        <v>458</v>
      </c>
      <c r="J148" s="407">
        <f>SUM(J149:J153)</f>
        <v>0</v>
      </c>
      <c r="L148" s="400"/>
      <c r="AJ148" s="404" t="s">
        <v>9</v>
      </c>
      <c r="AK148" s="404" t="s">
        <v>5</v>
      </c>
      <c r="AO148" s="401" t="s">
        <v>391</v>
      </c>
      <c r="BA148" s="405">
        <f>SUM(BA149:BA153)</f>
        <v>0</v>
      </c>
    </row>
    <row r="149" spans="1:55" s="2" customFormat="1" ht="29" customHeight="1">
      <c r="A149" s="3"/>
      <c r="B149" s="408"/>
      <c r="C149" s="409">
        <v>23</v>
      </c>
      <c r="D149" s="409" t="s">
        <v>393</v>
      </c>
      <c r="E149" s="410" t="s">
        <v>459</v>
      </c>
      <c r="F149" s="411" t="s">
        <v>460</v>
      </c>
      <c r="G149" s="412" t="s">
        <v>436</v>
      </c>
      <c r="H149" s="413">
        <v>36</v>
      </c>
      <c r="I149" s="414"/>
      <c r="J149" s="414">
        <f>ROUND(I149*H149,2)</f>
        <v>0</v>
      </c>
      <c r="K149" s="415"/>
      <c r="L149" s="338"/>
      <c r="M149" s="3"/>
      <c r="N149" s="3"/>
      <c r="O149" s="3"/>
      <c r="P149" s="3"/>
      <c r="Q149" s="3"/>
      <c r="R149" s="3"/>
      <c r="S149" s="3"/>
      <c r="T149" s="3"/>
      <c r="U149" s="3"/>
      <c r="V149" s="3"/>
      <c r="AJ149" s="416" t="s">
        <v>393</v>
      </c>
      <c r="AK149" s="416" t="s">
        <v>120</v>
      </c>
      <c r="AO149" s="72" t="s">
        <v>391</v>
      </c>
      <c r="AU149" s="417" t="e">
        <f>IF(#REF!="základná",J149,0)</f>
        <v>#REF!</v>
      </c>
      <c r="AV149" s="417" t="e">
        <f>IF(#REF!="znížená",J149,0)</f>
        <v>#REF!</v>
      </c>
      <c r="AW149" s="417" t="e">
        <f>IF(#REF!="zákl. prenesená",J149,0)</f>
        <v>#REF!</v>
      </c>
      <c r="AX149" s="417" t="e">
        <f>IF(#REF!="zníž. prenesená",J149,0)</f>
        <v>#REF!</v>
      </c>
      <c r="AY149" s="417" t="e">
        <f>IF(#REF!="nulová",J149,0)</f>
        <v>#REF!</v>
      </c>
      <c r="AZ149" s="72" t="s">
        <v>120</v>
      </c>
      <c r="BA149" s="417">
        <f>ROUND(I149*H149,2)</f>
        <v>0</v>
      </c>
      <c r="BB149" s="72" t="s">
        <v>132</v>
      </c>
      <c r="BC149" s="416" t="s">
        <v>461</v>
      </c>
    </row>
    <row r="150" spans="1:55" s="2" customFormat="1" ht="26.5" customHeight="1">
      <c r="A150" s="3"/>
      <c r="B150" s="408"/>
      <c r="C150" s="409">
        <v>24</v>
      </c>
      <c r="D150" s="409" t="s">
        <v>393</v>
      </c>
      <c r="E150" s="410" t="s">
        <v>462</v>
      </c>
      <c r="F150" s="411" t="s">
        <v>463</v>
      </c>
      <c r="G150" s="412" t="s">
        <v>237</v>
      </c>
      <c r="H150" s="413">
        <v>18</v>
      </c>
      <c r="I150" s="414"/>
      <c r="J150" s="414">
        <f>ROUND(I150*H150,2)</f>
        <v>0</v>
      </c>
      <c r="K150" s="415"/>
      <c r="L150" s="338"/>
      <c r="M150" s="3"/>
      <c r="N150" s="3"/>
      <c r="O150" s="3"/>
      <c r="P150" s="3"/>
      <c r="Q150" s="3"/>
      <c r="R150" s="3"/>
      <c r="S150" s="3"/>
      <c r="T150" s="3"/>
      <c r="U150" s="3"/>
      <c r="V150" s="3"/>
      <c r="AJ150" s="416" t="s">
        <v>393</v>
      </c>
      <c r="AK150" s="416" t="s">
        <v>120</v>
      </c>
      <c r="AO150" s="72" t="s">
        <v>391</v>
      </c>
      <c r="AU150" s="417" t="e">
        <f>IF(#REF!="základná",J150,0)</f>
        <v>#REF!</v>
      </c>
      <c r="AV150" s="417" t="e">
        <f>IF(#REF!="znížená",J150,0)</f>
        <v>#REF!</v>
      </c>
      <c r="AW150" s="417" t="e">
        <f>IF(#REF!="zákl. prenesená",J150,0)</f>
        <v>#REF!</v>
      </c>
      <c r="AX150" s="417" t="e">
        <f>IF(#REF!="zníž. prenesená",J150,0)</f>
        <v>#REF!</v>
      </c>
      <c r="AY150" s="417" t="e">
        <f>IF(#REF!="nulová",J150,0)</f>
        <v>#REF!</v>
      </c>
      <c r="AZ150" s="72" t="s">
        <v>120</v>
      </c>
      <c r="BA150" s="417">
        <f>ROUND(I150*H150,2)</f>
        <v>0</v>
      </c>
      <c r="BB150" s="72" t="s">
        <v>132</v>
      </c>
      <c r="BC150" s="416" t="s">
        <v>464</v>
      </c>
    </row>
    <row r="151" spans="1:55" s="2" customFormat="1" ht="24.25" customHeight="1">
      <c r="A151" s="3"/>
      <c r="B151" s="408"/>
      <c r="C151" s="409">
        <v>25</v>
      </c>
      <c r="D151" s="409" t="s">
        <v>393</v>
      </c>
      <c r="E151" s="410" t="s">
        <v>465</v>
      </c>
      <c r="F151" s="411" t="s">
        <v>466</v>
      </c>
      <c r="G151" s="412" t="s">
        <v>237</v>
      </c>
      <c r="H151" s="413">
        <v>306</v>
      </c>
      <c r="I151" s="414"/>
      <c r="J151" s="414">
        <f>ROUND(I151*H151,2)</f>
        <v>0</v>
      </c>
      <c r="K151" s="415"/>
      <c r="L151" s="338"/>
      <c r="M151" s="3"/>
      <c r="N151" s="3"/>
      <c r="O151" s="3"/>
      <c r="P151" s="3"/>
      <c r="Q151" s="3"/>
      <c r="R151" s="3"/>
      <c r="S151" s="3"/>
      <c r="T151" s="3"/>
      <c r="U151" s="3"/>
      <c r="V151" s="3"/>
      <c r="AJ151" s="416" t="s">
        <v>393</v>
      </c>
      <c r="AK151" s="416" t="s">
        <v>120</v>
      </c>
      <c r="AO151" s="72" t="s">
        <v>391</v>
      </c>
      <c r="AU151" s="417" t="e">
        <f>IF(#REF!="základná",J151,0)</f>
        <v>#REF!</v>
      </c>
      <c r="AV151" s="417" t="e">
        <f>IF(#REF!="znížená",J151,0)</f>
        <v>#REF!</v>
      </c>
      <c r="AW151" s="417" t="e">
        <f>IF(#REF!="zákl. prenesená",J151,0)</f>
        <v>#REF!</v>
      </c>
      <c r="AX151" s="417" t="e">
        <f>IF(#REF!="zníž. prenesená",J151,0)</f>
        <v>#REF!</v>
      </c>
      <c r="AY151" s="417" t="e">
        <f>IF(#REF!="nulová",J151,0)</f>
        <v>#REF!</v>
      </c>
      <c r="AZ151" s="72" t="s">
        <v>120</v>
      </c>
      <c r="BA151" s="417">
        <f>ROUND(I151*H151,2)</f>
        <v>0</v>
      </c>
      <c r="BB151" s="72" t="s">
        <v>132</v>
      </c>
      <c r="BC151" s="416" t="s">
        <v>467</v>
      </c>
    </row>
    <row r="152" spans="1:55" s="2" customFormat="1" ht="29.5" customHeight="1">
      <c r="A152" s="3"/>
      <c r="B152" s="408"/>
      <c r="C152" s="409">
        <v>26</v>
      </c>
      <c r="D152" s="409" t="s">
        <v>393</v>
      </c>
      <c r="E152" s="410" t="s">
        <v>468</v>
      </c>
      <c r="F152" s="411" t="s">
        <v>469</v>
      </c>
      <c r="G152" s="412" t="s">
        <v>237</v>
      </c>
      <c r="H152" s="413">
        <v>18</v>
      </c>
      <c r="I152" s="414"/>
      <c r="J152" s="414">
        <f>ROUND(I152*H152,2)</f>
        <v>0</v>
      </c>
      <c r="K152" s="415"/>
      <c r="L152" s="338"/>
      <c r="M152" s="3"/>
      <c r="N152" s="3"/>
      <c r="O152" s="3"/>
      <c r="P152" s="3"/>
      <c r="Q152" s="3"/>
      <c r="R152" s="3"/>
      <c r="S152" s="3"/>
      <c r="T152" s="3"/>
      <c r="U152" s="3"/>
      <c r="V152" s="3"/>
      <c r="AJ152" s="416" t="s">
        <v>393</v>
      </c>
      <c r="AK152" s="416" t="s">
        <v>120</v>
      </c>
      <c r="AO152" s="72" t="s">
        <v>391</v>
      </c>
      <c r="AU152" s="417" t="e">
        <f>IF(#REF!="základná",J152,0)</f>
        <v>#REF!</v>
      </c>
      <c r="AV152" s="417" t="e">
        <f>IF(#REF!="znížená",J152,0)</f>
        <v>#REF!</v>
      </c>
      <c r="AW152" s="417" t="e">
        <f>IF(#REF!="zákl. prenesená",J152,0)</f>
        <v>#REF!</v>
      </c>
      <c r="AX152" s="417" t="e">
        <f>IF(#REF!="zníž. prenesená",J152,0)</f>
        <v>#REF!</v>
      </c>
      <c r="AY152" s="417" t="e">
        <f>IF(#REF!="nulová",J152,0)</f>
        <v>#REF!</v>
      </c>
      <c r="AZ152" s="72" t="s">
        <v>120</v>
      </c>
      <c r="BA152" s="417">
        <f>ROUND(I152*H152,2)</f>
        <v>0</v>
      </c>
      <c r="BB152" s="72" t="s">
        <v>132</v>
      </c>
      <c r="BC152" s="416" t="s">
        <v>470</v>
      </c>
    </row>
    <row r="153" spans="1:55" s="2" customFormat="1" ht="27.5" customHeight="1">
      <c r="A153" s="3"/>
      <c r="B153" s="408"/>
      <c r="C153" s="409">
        <v>27</v>
      </c>
      <c r="D153" s="409" t="s">
        <v>393</v>
      </c>
      <c r="E153" s="410" t="s">
        <v>471</v>
      </c>
      <c r="F153" s="411" t="s">
        <v>472</v>
      </c>
      <c r="G153" s="412" t="s">
        <v>237</v>
      </c>
      <c r="H153" s="413">
        <v>18</v>
      </c>
      <c r="I153" s="414"/>
      <c r="J153" s="414">
        <f>ROUND(I153*H153,2)</f>
        <v>0</v>
      </c>
      <c r="K153" s="415"/>
      <c r="L153" s="338"/>
      <c r="M153" s="3"/>
      <c r="N153" s="3"/>
      <c r="O153" s="3"/>
      <c r="P153" s="3"/>
      <c r="Q153" s="3"/>
      <c r="R153" s="3"/>
      <c r="S153" s="3"/>
      <c r="T153" s="3"/>
      <c r="U153" s="3"/>
      <c r="V153" s="3"/>
      <c r="AJ153" s="416" t="s">
        <v>393</v>
      </c>
      <c r="AK153" s="416" t="s">
        <v>120</v>
      </c>
      <c r="AO153" s="72" t="s">
        <v>391</v>
      </c>
      <c r="AU153" s="417" t="e">
        <f>IF(#REF!="základná",J153,0)</f>
        <v>#REF!</v>
      </c>
      <c r="AV153" s="417" t="e">
        <f>IF(#REF!="znížená",J153,0)</f>
        <v>#REF!</v>
      </c>
      <c r="AW153" s="417" t="e">
        <f>IF(#REF!="zákl. prenesená",J153,0)</f>
        <v>#REF!</v>
      </c>
      <c r="AX153" s="417" t="e">
        <f>IF(#REF!="zníž. prenesená",J153,0)</f>
        <v>#REF!</v>
      </c>
      <c r="AY153" s="417" t="e">
        <f>IF(#REF!="nulová",J153,0)</f>
        <v>#REF!</v>
      </c>
      <c r="AZ153" s="72" t="s">
        <v>120</v>
      </c>
      <c r="BA153" s="417">
        <f>ROUND(I153*H153,2)</f>
        <v>0</v>
      </c>
      <c r="BB153" s="72" t="s">
        <v>132</v>
      </c>
      <c r="BC153" s="416" t="s">
        <v>473</v>
      </c>
    </row>
    <row r="154" spans="1:55" s="399" customFormat="1" ht="22.9" customHeight="1">
      <c r="B154" s="400"/>
      <c r="D154" s="401" t="s">
        <v>9</v>
      </c>
      <c r="E154" s="406" t="s">
        <v>189</v>
      </c>
      <c r="F154" s="406" t="s">
        <v>474</v>
      </c>
      <c r="J154" s="407">
        <f>J155</f>
        <v>0</v>
      </c>
      <c r="L154" s="400"/>
      <c r="AJ154" s="404" t="s">
        <v>9</v>
      </c>
      <c r="AK154" s="404" t="s">
        <v>5</v>
      </c>
      <c r="AO154" s="401" t="s">
        <v>391</v>
      </c>
      <c r="BA154" s="405">
        <f>BA155</f>
        <v>0</v>
      </c>
    </row>
    <row r="155" spans="1:55" s="2" customFormat="1" ht="33" customHeight="1">
      <c r="A155" s="3"/>
      <c r="B155" s="408"/>
      <c r="C155" s="409">
        <v>28</v>
      </c>
      <c r="D155" s="409" t="s">
        <v>393</v>
      </c>
      <c r="E155" s="410" t="s">
        <v>475</v>
      </c>
      <c r="F155" s="411" t="s">
        <v>476</v>
      </c>
      <c r="G155" s="412" t="s">
        <v>237</v>
      </c>
      <c r="H155" s="413">
        <v>81.353716599999998</v>
      </c>
      <c r="I155" s="414"/>
      <c r="J155" s="414">
        <f>ROUND(I155*H155,2)</f>
        <v>0</v>
      </c>
      <c r="K155" s="415"/>
      <c r="L155" s="338"/>
      <c r="M155" s="3"/>
      <c r="N155" s="3"/>
      <c r="O155" s="3"/>
      <c r="P155" s="3"/>
      <c r="Q155" s="3"/>
      <c r="R155" s="3"/>
      <c r="S155" s="3"/>
      <c r="T155" s="3"/>
      <c r="U155" s="3"/>
      <c r="V155" s="3"/>
      <c r="AJ155" s="416" t="s">
        <v>393</v>
      </c>
      <c r="AK155" s="416" t="s">
        <v>120</v>
      </c>
      <c r="AO155" s="72" t="s">
        <v>391</v>
      </c>
      <c r="AU155" s="417" t="e">
        <f>IF(#REF!="základná",J155,0)</f>
        <v>#REF!</v>
      </c>
      <c r="AV155" s="417" t="e">
        <f>IF(#REF!="znížená",J155,0)</f>
        <v>#REF!</v>
      </c>
      <c r="AW155" s="417" t="e">
        <f>IF(#REF!="zákl. prenesená",J155,0)</f>
        <v>#REF!</v>
      </c>
      <c r="AX155" s="417" t="e">
        <f>IF(#REF!="zníž. prenesená",J155,0)</f>
        <v>#REF!</v>
      </c>
      <c r="AY155" s="417" t="e">
        <f>IF(#REF!="nulová",J155,0)</f>
        <v>#REF!</v>
      </c>
      <c r="AZ155" s="72" t="s">
        <v>120</v>
      </c>
      <c r="BA155" s="417">
        <f>ROUND(I155*H155,2)</f>
        <v>0</v>
      </c>
      <c r="BB155" s="72" t="s">
        <v>132</v>
      </c>
      <c r="BC155" s="416" t="s">
        <v>477</v>
      </c>
    </row>
    <row r="156" spans="1:55" s="2" customFormat="1" ht="7" customHeight="1">
      <c r="A156" s="3"/>
      <c r="B156" s="370"/>
      <c r="C156" s="371"/>
      <c r="D156" s="371"/>
      <c r="E156" s="371"/>
      <c r="F156" s="371"/>
      <c r="G156" s="371"/>
      <c r="H156" s="371"/>
      <c r="I156" s="371"/>
      <c r="J156" s="371"/>
      <c r="K156" s="371"/>
      <c r="L156" s="338"/>
      <c r="M156" s="3"/>
      <c r="N156" s="3"/>
      <c r="O156" s="3"/>
      <c r="P156" s="3"/>
      <c r="Q156" s="3"/>
      <c r="R156" s="3"/>
      <c r="S156" s="3"/>
      <c r="T156" s="3"/>
      <c r="U156" s="3"/>
      <c r="V156" s="3"/>
    </row>
  </sheetData>
  <autoFilter ref="C120:K155" xr:uid="{00000000-0009-0000-0000-000003000000}"/>
  <mergeCells count="8">
    <mergeCell ref="E111:H111"/>
    <mergeCell ref="E113:H113"/>
    <mergeCell ref="L2:M2"/>
    <mergeCell ref="E7:H7"/>
    <mergeCell ref="E9:H9"/>
    <mergeCell ref="E27:H27"/>
    <mergeCell ref="E84:H84"/>
    <mergeCell ref="E86:H86"/>
  </mergeCells>
  <pageMargins left="0.39370078740157483" right="0.39370078740157483" top="0.39370078740157483" bottom="0.39370078740157483" header="0" footer="0"/>
  <pageSetup paperSize="9" scale="89" fitToHeight="100" orientation="portrait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AD04-E404-4E1B-BF7E-47E04DCEA47A}">
  <dimension ref="A1:S48"/>
  <sheetViews>
    <sheetView showGridLines="0" view="pageBreakPreview" zoomScaleNormal="100" zoomScaleSheetLayoutView="100" workbookViewId="0">
      <pane ySplit="3" topLeftCell="A7" activePane="bottomLeft" state="frozenSplit"/>
      <selection activeCell="X19" sqref="X19"/>
      <selection pane="bottomLeft" activeCell="Y35" sqref="Y35"/>
    </sheetView>
  </sheetViews>
  <sheetFormatPr defaultColWidth="10.44140625" defaultRowHeight="12" customHeight="1"/>
  <cols>
    <col min="1" max="1" width="3" style="87" customWidth="1"/>
    <col min="2" max="2" width="2.44140625" style="87" customWidth="1"/>
    <col min="3" max="3" width="3.77734375" style="87" customWidth="1"/>
    <col min="4" max="4" width="11" style="87" customWidth="1"/>
    <col min="5" max="5" width="14.77734375" style="87" customWidth="1"/>
    <col min="6" max="6" width="0.44140625" style="87" customWidth="1"/>
    <col min="7" max="7" width="3.109375" style="87" customWidth="1"/>
    <col min="8" max="8" width="3" style="87" customWidth="1"/>
    <col min="9" max="9" width="12.33203125" style="87" customWidth="1"/>
    <col min="10" max="10" width="16.109375" style="87" customWidth="1"/>
    <col min="11" max="11" width="0.6640625" style="87" customWidth="1"/>
    <col min="12" max="12" width="3" style="87" customWidth="1"/>
    <col min="13" max="13" width="4.6640625" style="87" customWidth="1"/>
    <col min="14" max="14" width="6.109375" style="87" customWidth="1"/>
    <col min="15" max="15" width="6.77734375" style="87" customWidth="1"/>
    <col min="16" max="16" width="15.33203125" style="87" customWidth="1"/>
    <col min="17" max="17" width="7.44140625" style="87" customWidth="1"/>
    <col min="18" max="18" width="14.77734375" style="87" customWidth="1"/>
    <col min="19" max="19" width="0.44140625" style="87" customWidth="1"/>
    <col min="20" max="16384" width="10.44140625" style="213"/>
  </cols>
  <sheetData>
    <row r="1" spans="1:19" s="87" customFormat="1" ht="14.25" customHeight="1">
      <c r="A1" s="83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  <c r="P1" s="84"/>
      <c r="Q1" s="84"/>
      <c r="R1" s="84"/>
      <c r="S1" s="86"/>
    </row>
    <row r="2" spans="1:19" s="87" customFormat="1" ht="21" customHeight="1">
      <c r="A2" s="88"/>
      <c r="B2" s="89"/>
      <c r="C2" s="89"/>
      <c r="D2" s="89"/>
      <c r="E2" s="89"/>
      <c r="F2" s="89"/>
      <c r="G2" s="90" t="s">
        <v>69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91"/>
    </row>
    <row r="3" spans="1:19" s="87" customFormat="1" ht="8.5" customHeight="1">
      <c r="A3" s="9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19" s="87" customFormat="1" ht="9" customHeight="1" thickBot="1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7"/>
      <c r="P4" s="96"/>
      <c r="Q4" s="96"/>
      <c r="R4" s="96"/>
      <c r="S4" s="98"/>
    </row>
    <row r="5" spans="1:19" s="87" customFormat="1" ht="24.75" customHeight="1">
      <c r="A5" s="99"/>
      <c r="B5" s="97" t="s">
        <v>82</v>
      </c>
      <c r="C5" s="97"/>
      <c r="D5" s="97"/>
      <c r="E5" s="471" t="s">
        <v>83</v>
      </c>
      <c r="F5" s="472"/>
      <c r="G5" s="472"/>
      <c r="H5" s="472"/>
      <c r="I5" s="472"/>
      <c r="J5" s="472"/>
      <c r="K5" s="472"/>
      <c r="L5" s="472"/>
      <c r="M5" s="473"/>
      <c r="N5" s="97"/>
      <c r="O5" s="97"/>
      <c r="P5" s="97" t="s">
        <v>84</v>
      </c>
      <c r="Q5" s="100"/>
      <c r="R5" s="101"/>
      <c r="S5" s="102"/>
    </row>
    <row r="6" spans="1:19" s="87" customFormat="1" ht="24.75" customHeight="1">
      <c r="A6" s="99"/>
      <c r="B6" s="97" t="s">
        <v>85</v>
      </c>
      <c r="C6" s="97"/>
      <c r="D6" s="97"/>
      <c r="E6" s="474" t="s">
        <v>79</v>
      </c>
      <c r="F6" s="475"/>
      <c r="G6" s="475"/>
      <c r="H6" s="475"/>
      <c r="I6" s="475"/>
      <c r="J6" s="475"/>
      <c r="K6" s="475"/>
      <c r="L6" s="475"/>
      <c r="M6" s="476"/>
      <c r="N6" s="97"/>
      <c r="O6" s="97"/>
      <c r="P6" s="97" t="s">
        <v>86</v>
      </c>
      <c r="Q6" s="103"/>
      <c r="R6" s="104"/>
      <c r="S6" s="102"/>
    </row>
    <row r="7" spans="1:19" s="87" customFormat="1" ht="24.75" customHeight="1" thickBot="1">
      <c r="A7" s="99"/>
      <c r="B7" s="97"/>
      <c r="C7" s="97"/>
      <c r="D7" s="97"/>
      <c r="E7" s="477" t="s">
        <v>87</v>
      </c>
      <c r="F7" s="478"/>
      <c r="G7" s="478"/>
      <c r="H7" s="478"/>
      <c r="I7" s="478"/>
      <c r="J7" s="478"/>
      <c r="K7" s="478"/>
      <c r="L7" s="478"/>
      <c r="M7" s="479"/>
      <c r="N7" s="97"/>
      <c r="O7" s="97"/>
      <c r="P7" s="97" t="s">
        <v>88</v>
      </c>
      <c r="Q7" s="105" t="s">
        <v>75</v>
      </c>
      <c r="R7" s="106"/>
      <c r="S7" s="102"/>
    </row>
    <row r="8" spans="1:19" s="87" customFormat="1" ht="17" customHeight="1" thickBot="1">
      <c r="A8" s="99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 t="s">
        <v>89</v>
      </c>
      <c r="Q8" s="97" t="s">
        <v>90</v>
      </c>
      <c r="R8" s="97"/>
      <c r="S8" s="102"/>
    </row>
    <row r="9" spans="1:19" s="87" customFormat="1" ht="24.75" customHeight="1" thickBot="1">
      <c r="A9" s="99"/>
      <c r="B9" s="97" t="s">
        <v>41</v>
      </c>
      <c r="C9" s="97"/>
      <c r="D9" s="97"/>
      <c r="E9" s="480" t="s">
        <v>91</v>
      </c>
      <c r="F9" s="481"/>
      <c r="G9" s="481"/>
      <c r="H9" s="481"/>
      <c r="I9" s="481"/>
      <c r="J9" s="481"/>
      <c r="K9" s="481"/>
      <c r="L9" s="481"/>
      <c r="M9" s="482"/>
      <c r="N9" s="97"/>
      <c r="O9" s="97"/>
      <c r="P9" s="107" t="s">
        <v>92</v>
      </c>
      <c r="Q9" s="108"/>
      <c r="R9" s="109"/>
      <c r="S9" s="102"/>
    </row>
    <row r="10" spans="1:19" s="87" customFormat="1" ht="24.75" customHeight="1" thickBot="1">
      <c r="A10" s="99"/>
      <c r="B10" s="97" t="s">
        <v>43</v>
      </c>
      <c r="C10" s="97"/>
      <c r="D10" s="97"/>
      <c r="E10" s="483" t="s">
        <v>93</v>
      </c>
      <c r="F10" s="484"/>
      <c r="G10" s="484"/>
      <c r="H10" s="484"/>
      <c r="I10" s="484"/>
      <c r="J10" s="484"/>
      <c r="K10" s="484"/>
      <c r="L10" s="484"/>
      <c r="M10" s="485"/>
      <c r="N10" s="97"/>
      <c r="O10" s="97"/>
      <c r="P10" s="107"/>
      <c r="Q10" s="108"/>
      <c r="R10" s="109"/>
      <c r="S10" s="102"/>
    </row>
    <row r="11" spans="1:19" s="87" customFormat="1" ht="24.75" customHeight="1" thickBot="1">
      <c r="A11" s="99"/>
      <c r="B11" s="97" t="s">
        <v>40</v>
      </c>
      <c r="C11" s="97"/>
      <c r="D11" s="97"/>
      <c r="E11" s="483" t="s">
        <v>94</v>
      </c>
      <c r="F11" s="484"/>
      <c r="G11" s="484"/>
      <c r="H11" s="484"/>
      <c r="I11" s="484"/>
      <c r="J11" s="484"/>
      <c r="K11" s="484"/>
      <c r="L11" s="484"/>
      <c r="M11" s="485"/>
      <c r="N11" s="97"/>
      <c r="O11" s="97"/>
      <c r="P11" s="107"/>
      <c r="Q11" s="108"/>
      <c r="R11" s="109"/>
      <c r="S11" s="102"/>
    </row>
    <row r="12" spans="1:19" s="87" customFormat="1" ht="21.75" customHeight="1" thickBot="1">
      <c r="A12" s="110"/>
      <c r="B12" s="466" t="s">
        <v>95</v>
      </c>
      <c r="C12" s="466"/>
      <c r="D12" s="466"/>
      <c r="E12" s="486"/>
      <c r="F12" s="487"/>
      <c r="G12" s="487"/>
      <c r="H12" s="487"/>
      <c r="I12" s="487"/>
      <c r="J12" s="487"/>
      <c r="K12" s="487"/>
      <c r="L12" s="487"/>
      <c r="M12" s="488"/>
      <c r="N12" s="111"/>
      <c r="O12" s="111"/>
      <c r="P12" s="112"/>
      <c r="Q12" s="499"/>
      <c r="R12" s="500"/>
      <c r="S12" s="113"/>
    </row>
    <row r="13" spans="1:19" s="87" customFormat="1" ht="10.5" customHeight="1" thickBot="1">
      <c r="A13" s="110"/>
      <c r="B13" s="111"/>
      <c r="C13" s="111"/>
      <c r="D13" s="111"/>
      <c r="E13" s="114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4"/>
      <c r="Q13" s="114"/>
      <c r="R13" s="111"/>
      <c r="S13" s="113"/>
    </row>
    <row r="14" spans="1:19" s="87" customFormat="1" ht="16.5" customHeight="1" thickBot="1">
      <c r="A14" s="99"/>
      <c r="B14" s="97"/>
      <c r="C14" s="97"/>
      <c r="D14" s="97"/>
      <c r="E14" s="115" t="s">
        <v>96</v>
      </c>
      <c r="F14" s="97"/>
      <c r="G14" s="111"/>
      <c r="H14" s="97" t="s">
        <v>97</v>
      </c>
      <c r="I14" s="111"/>
      <c r="J14" s="97"/>
      <c r="K14" s="97"/>
      <c r="L14" s="97"/>
      <c r="M14" s="97"/>
      <c r="N14" s="97"/>
      <c r="O14" s="97"/>
      <c r="P14" s="97" t="s">
        <v>98</v>
      </c>
      <c r="Q14" s="116"/>
      <c r="R14" s="101"/>
      <c r="S14" s="102"/>
    </row>
    <row r="15" spans="1:19" s="87" customFormat="1" ht="18.75" customHeight="1" thickBot="1">
      <c r="A15" s="99"/>
      <c r="B15" s="97"/>
      <c r="C15" s="97"/>
      <c r="D15" s="97"/>
      <c r="E15" s="112"/>
      <c r="F15" s="97"/>
      <c r="G15" s="111"/>
      <c r="H15" s="489"/>
      <c r="I15" s="490"/>
      <c r="J15" s="97"/>
      <c r="K15" s="97"/>
      <c r="L15" s="97"/>
      <c r="M15" s="97"/>
      <c r="N15" s="97"/>
      <c r="O15" s="97"/>
      <c r="P15" s="117" t="s">
        <v>99</v>
      </c>
      <c r="Q15" s="118"/>
      <c r="R15" s="106"/>
      <c r="S15" s="102"/>
    </row>
    <row r="16" spans="1:19" s="87" customFormat="1" ht="9" customHeight="1">
      <c r="A16" s="119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1"/>
    </row>
    <row r="17" spans="1:19" s="87" customFormat="1" ht="20.25" customHeight="1">
      <c r="A17" s="122"/>
      <c r="B17" s="123"/>
      <c r="C17" s="123"/>
      <c r="D17" s="123"/>
      <c r="E17" s="124" t="s">
        <v>100</v>
      </c>
      <c r="F17" s="123"/>
      <c r="G17" s="123"/>
      <c r="H17" s="123"/>
      <c r="I17" s="123"/>
      <c r="J17" s="123"/>
      <c r="K17" s="123"/>
      <c r="L17" s="123"/>
      <c r="M17" s="123"/>
      <c r="N17" s="123"/>
      <c r="O17" s="120"/>
      <c r="P17" s="123"/>
      <c r="Q17" s="123"/>
      <c r="R17" s="123"/>
      <c r="S17" s="125"/>
    </row>
    <row r="18" spans="1:19" s="87" customFormat="1" ht="21.75" customHeight="1">
      <c r="A18" s="126" t="s">
        <v>101</v>
      </c>
      <c r="B18" s="127"/>
      <c r="C18" s="127"/>
      <c r="D18" s="128"/>
      <c r="E18" s="129" t="s">
        <v>102</v>
      </c>
      <c r="F18" s="128"/>
      <c r="G18" s="129" t="s">
        <v>103</v>
      </c>
      <c r="H18" s="127"/>
      <c r="I18" s="128"/>
      <c r="J18" s="129" t="s">
        <v>104</v>
      </c>
      <c r="K18" s="127"/>
      <c r="L18" s="129" t="s">
        <v>105</v>
      </c>
      <c r="M18" s="127"/>
      <c r="N18" s="127"/>
      <c r="O18" s="130"/>
      <c r="P18" s="128"/>
      <c r="Q18" s="129" t="s">
        <v>106</v>
      </c>
      <c r="R18" s="127"/>
      <c r="S18" s="131"/>
    </row>
    <row r="19" spans="1:19" s="87" customFormat="1" ht="16.5" customHeight="1">
      <c r="A19" s="132"/>
      <c r="B19" s="133"/>
      <c r="C19" s="133"/>
      <c r="D19" s="134">
        <v>0</v>
      </c>
      <c r="E19" s="135">
        <v>0</v>
      </c>
      <c r="F19" s="136"/>
      <c r="G19" s="137"/>
      <c r="H19" s="133"/>
      <c r="I19" s="134">
        <v>0</v>
      </c>
      <c r="J19" s="135">
        <v>0</v>
      </c>
      <c r="K19" s="138"/>
      <c r="L19" s="137"/>
      <c r="M19" s="133"/>
      <c r="N19" s="133"/>
      <c r="O19" s="139"/>
      <c r="P19" s="134">
        <v>0</v>
      </c>
      <c r="Q19" s="137"/>
      <c r="R19" s="140">
        <v>0</v>
      </c>
      <c r="S19" s="141"/>
    </row>
    <row r="20" spans="1:19" s="87" customFormat="1" ht="16.5" customHeight="1">
      <c r="A20" s="122"/>
      <c r="B20" s="123"/>
      <c r="C20" s="123"/>
      <c r="D20" s="123"/>
      <c r="E20" s="124" t="s">
        <v>107</v>
      </c>
      <c r="F20" s="123"/>
      <c r="G20" s="123"/>
      <c r="H20" s="123"/>
      <c r="I20" s="123"/>
      <c r="J20" s="142" t="s">
        <v>44</v>
      </c>
      <c r="K20" s="123"/>
      <c r="L20" s="123"/>
      <c r="M20" s="123"/>
      <c r="N20" s="123"/>
      <c r="O20" s="120"/>
      <c r="P20" s="123"/>
      <c r="Q20" s="123"/>
      <c r="R20" s="123"/>
      <c r="S20" s="125"/>
    </row>
    <row r="21" spans="1:19" s="87" customFormat="1" ht="19.5" customHeight="1">
      <c r="A21" s="143" t="s">
        <v>108</v>
      </c>
      <c r="B21" s="144"/>
      <c r="C21" s="145" t="s">
        <v>109</v>
      </c>
      <c r="D21" s="146"/>
      <c r="E21" s="146"/>
      <c r="F21" s="147"/>
      <c r="G21" s="143" t="s">
        <v>110</v>
      </c>
      <c r="H21" s="148"/>
      <c r="I21" s="145" t="s">
        <v>111</v>
      </c>
      <c r="J21" s="146"/>
      <c r="K21" s="146"/>
      <c r="L21" s="143" t="s">
        <v>112</v>
      </c>
      <c r="M21" s="148"/>
      <c r="N21" s="145" t="s">
        <v>113</v>
      </c>
      <c r="O21" s="149"/>
      <c r="P21" s="146"/>
      <c r="Q21" s="146"/>
      <c r="R21" s="146"/>
      <c r="S21" s="147"/>
    </row>
    <row r="22" spans="1:19" s="87" customFormat="1" ht="19.5" customHeight="1">
      <c r="A22" s="150" t="s">
        <v>5</v>
      </c>
      <c r="B22" s="151" t="s">
        <v>114</v>
      </c>
      <c r="C22" s="152"/>
      <c r="D22" s="153" t="s">
        <v>115</v>
      </c>
      <c r="E22" s="496">
        <f>'01-Rekapitulácia rozpočtu'!C13</f>
        <v>0</v>
      </c>
      <c r="F22" s="154"/>
      <c r="G22" s="150" t="s">
        <v>116</v>
      </c>
      <c r="H22" s="155" t="s">
        <v>117</v>
      </c>
      <c r="I22" s="156"/>
      <c r="J22" s="157">
        <v>0</v>
      </c>
      <c r="K22" s="158"/>
      <c r="L22" s="150" t="s">
        <v>118</v>
      </c>
      <c r="M22" s="159" t="s">
        <v>119</v>
      </c>
      <c r="N22" s="160"/>
      <c r="O22" s="130"/>
      <c r="P22" s="160"/>
      <c r="Q22" s="161"/>
      <c r="R22" s="162">
        <v>0</v>
      </c>
      <c r="S22" s="154"/>
    </row>
    <row r="23" spans="1:19" s="87" customFormat="1" ht="19.5" customHeight="1">
      <c r="A23" s="150" t="s">
        <v>120</v>
      </c>
      <c r="B23" s="163"/>
      <c r="C23" s="164"/>
      <c r="D23" s="153" t="s">
        <v>121</v>
      </c>
      <c r="E23" s="497"/>
      <c r="F23" s="154"/>
      <c r="G23" s="150" t="s">
        <v>122</v>
      </c>
      <c r="H23" s="97" t="s">
        <v>123</v>
      </c>
      <c r="I23" s="156"/>
      <c r="J23" s="157">
        <v>0</v>
      </c>
      <c r="K23" s="158"/>
      <c r="L23" s="150" t="s">
        <v>124</v>
      </c>
      <c r="M23" s="159" t="s">
        <v>125</v>
      </c>
      <c r="N23" s="160"/>
      <c r="O23" s="130"/>
      <c r="P23" s="160"/>
      <c r="Q23" s="161"/>
      <c r="R23" s="162">
        <v>0</v>
      </c>
      <c r="S23" s="154"/>
    </row>
    <row r="24" spans="1:19" s="87" customFormat="1" ht="19.5" customHeight="1">
      <c r="A24" s="150" t="s">
        <v>126</v>
      </c>
      <c r="B24" s="151" t="s">
        <v>127</v>
      </c>
      <c r="C24" s="152"/>
      <c r="D24" s="153" t="s">
        <v>115</v>
      </c>
      <c r="E24" s="496">
        <v>0</v>
      </c>
      <c r="F24" s="154"/>
      <c r="G24" s="150" t="s">
        <v>128</v>
      </c>
      <c r="H24" s="155" t="s">
        <v>129</v>
      </c>
      <c r="I24" s="156"/>
      <c r="J24" s="157">
        <v>0</v>
      </c>
      <c r="K24" s="158"/>
      <c r="L24" s="150" t="s">
        <v>130</v>
      </c>
      <c r="M24" s="159" t="s">
        <v>131</v>
      </c>
      <c r="N24" s="160"/>
      <c r="O24" s="130"/>
      <c r="P24" s="160"/>
      <c r="Q24" s="161"/>
      <c r="R24" s="162">
        <v>0</v>
      </c>
      <c r="S24" s="154"/>
    </row>
    <row r="25" spans="1:19" s="87" customFormat="1" ht="19.5" customHeight="1">
      <c r="A25" s="150" t="s">
        <v>132</v>
      </c>
      <c r="B25" s="163"/>
      <c r="C25" s="164"/>
      <c r="D25" s="153" t="s">
        <v>121</v>
      </c>
      <c r="E25" s="497"/>
      <c r="F25" s="154"/>
      <c r="G25" s="150" t="s">
        <v>133</v>
      </c>
      <c r="H25" s="155"/>
      <c r="I25" s="156"/>
      <c r="J25" s="157">
        <v>0</v>
      </c>
      <c r="K25" s="158"/>
      <c r="L25" s="150" t="s">
        <v>134</v>
      </c>
      <c r="M25" s="159" t="s">
        <v>135</v>
      </c>
      <c r="N25" s="160"/>
      <c r="O25" s="130"/>
      <c r="P25" s="160"/>
      <c r="Q25" s="161"/>
      <c r="R25" s="162">
        <v>0</v>
      </c>
      <c r="S25" s="154"/>
    </row>
    <row r="26" spans="1:19" s="87" customFormat="1" ht="19.5" customHeight="1">
      <c r="A26" s="150" t="s">
        <v>136</v>
      </c>
      <c r="B26" s="151" t="s">
        <v>137</v>
      </c>
      <c r="C26" s="152"/>
      <c r="D26" s="153" t="s">
        <v>115</v>
      </c>
      <c r="E26" s="496">
        <v>0</v>
      </c>
      <c r="F26" s="154"/>
      <c r="G26" s="165"/>
      <c r="H26" s="160"/>
      <c r="I26" s="156"/>
      <c r="J26" s="157"/>
      <c r="K26" s="158"/>
      <c r="L26" s="150" t="s">
        <v>138</v>
      </c>
      <c r="M26" s="159" t="s">
        <v>139</v>
      </c>
      <c r="N26" s="160"/>
      <c r="O26" s="130"/>
      <c r="P26" s="160"/>
      <c r="Q26" s="161"/>
      <c r="R26" s="162">
        <v>0</v>
      </c>
      <c r="S26" s="154"/>
    </row>
    <row r="27" spans="1:19" s="87" customFormat="1" ht="19.5" customHeight="1">
      <c r="A27" s="150" t="s">
        <v>140</v>
      </c>
      <c r="B27" s="163"/>
      <c r="C27" s="164"/>
      <c r="D27" s="153" t="s">
        <v>121</v>
      </c>
      <c r="E27" s="498"/>
      <c r="F27" s="154"/>
      <c r="G27" s="165"/>
      <c r="H27" s="160"/>
      <c r="I27" s="156"/>
      <c r="J27" s="157"/>
      <c r="K27" s="158"/>
      <c r="L27" s="150" t="s">
        <v>141</v>
      </c>
      <c r="M27" s="155" t="s">
        <v>142</v>
      </c>
      <c r="N27" s="160"/>
      <c r="O27" s="130"/>
      <c r="P27" s="160"/>
      <c r="Q27" s="156"/>
      <c r="R27" s="162">
        <v>0</v>
      </c>
      <c r="S27" s="154"/>
    </row>
    <row r="28" spans="1:19" s="87" customFormat="1" ht="19.5" customHeight="1">
      <c r="A28" s="150" t="s">
        <v>143</v>
      </c>
      <c r="B28" s="467" t="s">
        <v>144</v>
      </c>
      <c r="C28" s="467"/>
      <c r="D28" s="467"/>
      <c r="E28" s="166">
        <f>SUM(E22:E27)</f>
        <v>0</v>
      </c>
      <c r="F28" s="125"/>
      <c r="G28" s="150" t="s">
        <v>145</v>
      </c>
      <c r="H28" s="167" t="s">
        <v>146</v>
      </c>
      <c r="I28" s="156"/>
      <c r="J28" s="168"/>
      <c r="K28" s="169"/>
      <c r="L28" s="150" t="s">
        <v>147</v>
      </c>
      <c r="M28" s="167" t="s">
        <v>148</v>
      </c>
      <c r="N28" s="160"/>
      <c r="O28" s="130"/>
      <c r="P28" s="160"/>
      <c r="Q28" s="156"/>
      <c r="R28" s="166">
        <v>0</v>
      </c>
      <c r="S28" s="125"/>
    </row>
    <row r="29" spans="1:19" s="87" customFormat="1" ht="19.5" customHeight="1">
      <c r="A29" s="170" t="s">
        <v>70</v>
      </c>
      <c r="B29" s="171" t="s">
        <v>149</v>
      </c>
      <c r="C29" s="172"/>
      <c r="D29" s="173"/>
      <c r="E29" s="174">
        <v>0</v>
      </c>
      <c r="F29" s="121"/>
      <c r="G29" s="170" t="s">
        <v>150</v>
      </c>
      <c r="H29" s="171" t="s">
        <v>151</v>
      </c>
      <c r="I29" s="173"/>
      <c r="J29" s="175">
        <v>0</v>
      </c>
      <c r="K29" s="176"/>
      <c r="L29" s="170" t="s">
        <v>152</v>
      </c>
      <c r="M29" s="171" t="s">
        <v>153</v>
      </c>
      <c r="N29" s="172"/>
      <c r="O29" s="120"/>
      <c r="P29" s="172"/>
      <c r="Q29" s="173"/>
      <c r="R29" s="174">
        <v>0</v>
      </c>
      <c r="S29" s="121"/>
    </row>
    <row r="30" spans="1:19" s="87" customFormat="1" ht="19.5" customHeight="1">
      <c r="A30" s="177" t="s">
        <v>43</v>
      </c>
      <c r="B30" s="96"/>
      <c r="C30" s="96"/>
      <c r="D30" s="96"/>
      <c r="E30" s="96"/>
      <c r="F30" s="178"/>
      <c r="G30" s="179"/>
      <c r="H30" s="96"/>
      <c r="I30" s="96"/>
      <c r="J30" s="96"/>
      <c r="K30" s="96"/>
      <c r="L30" s="143" t="s">
        <v>9</v>
      </c>
      <c r="M30" s="128"/>
      <c r="N30" s="145" t="s">
        <v>154</v>
      </c>
      <c r="O30" s="149"/>
      <c r="P30" s="127"/>
      <c r="Q30" s="127"/>
      <c r="R30" s="127"/>
      <c r="S30" s="131"/>
    </row>
    <row r="31" spans="1:19" s="87" customFormat="1" ht="19.5" customHeight="1">
      <c r="A31" s="99"/>
      <c r="B31" s="97"/>
      <c r="C31" s="97"/>
      <c r="D31" s="97"/>
      <c r="E31" s="97"/>
      <c r="F31" s="180"/>
      <c r="G31" s="181"/>
      <c r="H31" s="97"/>
      <c r="I31" s="97"/>
      <c r="J31" s="97"/>
      <c r="K31" s="97"/>
      <c r="L31" s="150" t="s">
        <v>155</v>
      </c>
      <c r="M31" s="155" t="s">
        <v>156</v>
      </c>
      <c r="N31" s="160"/>
      <c r="O31" s="130"/>
      <c r="P31" s="160"/>
      <c r="Q31" s="156"/>
      <c r="R31" s="166">
        <f>E28+J28+R28+E29+J29+R29</f>
        <v>0</v>
      </c>
      <c r="S31" s="125"/>
    </row>
    <row r="32" spans="1:19" s="87" customFormat="1" ht="19.5" customHeight="1" thickBot="1">
      <c r="A32" s="182" t="s">
        <v>157</v>
      </c>
      <c r="B32" s="130"/>
      <c r="C32" s="130"/>
      <c r="D32" s="130"/>
      <c r="E32" s="130"/>
      <c r="F32" s="164"/>
      <c r="G32" s="183" t="s">
        <v>38</v>
      </c>
      <c r="H32" s="130"/>
      <c r="I32" s="130"/>
      <c r="J32" s="130"/>
      <c r="K32" s="130"/>
      <c r="L32" s="150" t="s">
        <v>158</v>
      </c>
      <c r="M32" s="159" t="s">
        <v>52</v>
      </c>
      <c r="N32" s="184">
        <v>20</v>
      </c>
      <c r="O32" s="130" t="s">
        <v>159</v>
      </c>
      <c r="P32" s="185">
        <f>R31</f>
        <v>0</v>
      </c>
      <c r="Q32" s="156"/>
      <c r="R32" s="186">
        <f>ROUND(0.2*P32,2)</f>
        <v>0</v>
      </c>
      <c r="S32" s="187"/>
    </row>
    <row r="33" spans="1:19" s="87" customFormat="1" ht="12.75" hidden="1" customHeight="1">
      <c r="A33" s="188"/>
      <c r="B33" s="189"/>
      <c r="C33" s="189"/>
      <c r="D33" s="189"/>
      <c r="E33" s="189"/>
      <c r="F33" s="152"/>
      <c r="G33" s="190"/>
      <c r="H33" s="189"/>
      <c r="I33" s="189"/>
      <c r="J33" s="189"/>
      <c r="K33" s="189"/>
      <c r="L33" s="191"/>
      <c r="M33" s="192"/>
      <c r="N33" s="193"/>
      <c r="O33" s="194"/>
      <c r="P33" s="195"/>
      <c r="Q33" s="193"/>
      <c r="R33" s="196"/>
      <c r="S33" s="154"/>
    </row>
    <row r="34" spans="1:19" s="87" customFormat="1" ht="35.25" customHeight="1" thickBot="1">
      <c r="A34" s="197" t="s">
        <v>41</v>
      </c>
      <c r="B34" s="198"/>
      <c r="C34" s="198"/>
      <c r="D34" s="198"/>
      <c r="E34" s="97"/>
      <c r="F34" s="180"/>
      <c r="G34" s="181"/>
      <c r="H34" s="97"/>
      <c r="I34" s="97"/>
      <c r="J34" s="97"/>
      <c r="K34" s="97"/>
      <c r="L34" s="170" t="s">
        <v>160</v>
      </c>
      <c r="M34" s="199" t="s">
        <v>161</v>
      </c>
      <c r="N34" s="172"/>
      <c r="O34" s="120"/>
      <c r="P34" s="172"/>
      <c r="Q34" s="173"/>
      <c r="R34" s="200">
        <f>SUM(R31:R33)</f>
        <v>0</v>
      </c>
      <c r="S34" s="109"/>
    </row>
    <row r="35" spans="1:19" s="87" customFormat="1" ht="33" customHeight="1">
      <c r="A35" s="182" t="s">
        <v>157</v>
      </c>
      <c r="B35" s="130"/>
      <c r="C35" s="130"/>
      <c r="D35" s="130"/>
      <c r="E35" s="130"/>
      <c r="F35" s="164"/>
      <c r="G35" s="183" t="s">
        <v>38</v>
      </c>
      <c r="H35" s="130"/>
      <c r="I35" s="130"/>
      <c r="J35" s="130"/>
      <c r="K35" s="130"/>
      <c r="L35" s="143" t="s">
        <v>162</v>
      </c>
      <c r="M35" s="128"/>
      <c r="N35" s="145" t="s">
        <v>163</v>
      </c>
      <c r="O35" s="149"/>
      <c r="P35" s="127"/>
      <c r="Q35" s="127"/>
      <c r="R35" s="201"/>
      <c r="S35" s="131"/>
    </row>
    <row r="36" spans="1:19" s="87" customFormat="1" ht="20.25" customHeight="1">
      <c r="A36" s="202" t="s">
        <v>40</v>
      </c>
      <c r="B36" s="189"/>
      <c r="C36" s="189"/>
      <c r="D36" s="189"/>
      <c r="E36" s="189"/>
      <c r="F36" s="152"/>
      <c r="G36" s="203"/>
      <c r="H36" s="189"/>
      <c r="I36" s="189"/>
      <c r="J36" s="189"/>
      <c r="K36" s="189"/>
      <c r="L36" s="150" t="s">
        <v>164</v>
      </c>
      <c r="M36" s="155" t="s">
        <v>165</v>
      </c>
      <c r="N36" s="160"/>
      <c r="O36" s="130"/>
      <c r="P36" s="160"/>
      <c r="Q36" s="156"/>
      <c r="R36" s="162">
        <v>0</v>
      </c>
      <c r="S36" s="154"/>
    </row>
    <row r="37" spans="1:19" s="87" customFormat="1" ht="19.5" customHeight="1">
      <c r="A37" s="99"/>
      <c r="B37" s="97"/>
      <c r="C37" s="97"/>
      <c r="D37" s="97"/>
      <c r="E37" s="97"/>
      <c r="F37" s="180"/>
      <c r="G37" s="204"/>
      <c r="H37" s="97"/>
      <c r="I37" s="97"/>
      <c r="J37" s="97"/>
      <c r="K37" s="97"/>
      <c r="L37" s="150" t="s">
        <v>166</v>
      </c>
      <c r="M37" s="155" t="s">
        <v>167</v>
      </c>
      <c r="N37" s="160"/>
      <c r="O37" s="130"/>
      <c r="P37" s="160"/>
      <c r="Q37" s="156"/>
      <c r="R37" s="162">
        <v>0</v>
      </c>
      <c r="S37" s="154"/>
    </row>
    <row r="38" spans="1:19" s="87" customFormat="1" ht="19.5" customHeight="1">
      <c r="A38" s="205" t="s">
        <v>157</v>
      </c>
      <c r="B38" s="120"/>
      <c r="C38" s="120"/>
      <c r="D38" s="120"/>
      <c r="E38" s="120"/>
      <c r="F38" s="206"/>
      <c r="G38" s="207" t="s">
        <v>38</v>
      </c>
      <c r="H38" s="120"/>
      <c r="I38" s="120"/>
      <c r="J38" s="120"/>
      <c r="K38" s="120"/>
      <c r="L38" s="170" t="s">
        <v>168</v>
      </c>
      <c r="M38" s="171" t="s">
        <v>169</v>
      </c>
      <c r="N38" s="172"/>
      <c r="O38" s="120"/>
      <c r="P38" s="172"/>
      <c r="Q38" s="173"/>
      <c r="R38" s="135">
        <v>0</v>
      </c>
      <c r="S38" s="208"/>
    </row>
    <row r="39" spans="1:19" s="87" customFormat="1" ht="14.25" customHeight="1">
      <c r="A39" s="464" t="s">
        <v>170</v>
      </c>
      <c r="B39" s="465"/>
      <c r="C39" s="465"/>
      <c r="D39" s="465"/>
      <c r="E39" s="465"/>
      <c r="F39" s="465"/>
      <c r="G39" s="209"/>
      <c r="H39" s="209"/>
      <c r="I39" s="209"/>
      <c r="J39" s="209"/>
      <c r="K39" s="209"/>
      <c r="L39" s="209"/>
      <c r="M39" s="209"/>
      <c r="N39" s="209"/>
      <c r="O39" s="111"/>
      <c r="P39" s="209"/>
      <c r="Q39" s="209"/>
      <c r="R39" s="210"/>
      <c r="S39" s="211"/>
    </row>
    <row r="40" spans="1:19" s="87" customFormat="1" ht="15.5" customHeight="1">
      <c r="A40" s="468" t="s">
        <v>171</v>
      </c>
      <c r="B40" s="494"/>
      <c r="C40" s="494"/>
      <c r="D40" s="494"/>
      <c r="E40" s="494"/>
      <c r="F40" s="494"/>
      <c r="G40" s="494"/>
      <c r="H40" s="494"/>
      <c r="I40" s="494"/>
      <c r="J40" s="494"/>
      <c r="K40" s="494"/>
      <c r="L40" s="494"/>
      <c r="M40" s="494"/>
      <c r="N40" s="494"/>
      <c r="O40" s="494"/>
      <c r="P40" s="494"/>
      <c r="Q40" s="494"/>
      <c r="R40" s="494"/>
      <c r="S40" s="113"/>
    </row>
    <row r="41" spans="1:19" s="87" customFormat="1" ht="15.5" customHeight="1">
      <c r="A41" s="495"/>
      <c r="B41" s="494"/>
      <c r="C41" s="494"/>
      <c r="D41" s="494"/>
      <c r="E41" s="494"/>
      <c r="F41" s="494"/>
      <c r="G41" s="494"/>
      <c r="H41" s="494"/>
      <c r="I41" s="494"/>
      <c r="J41" s="494"/>
      <c r="K41" s="494"/>
      <c r="L41" s="494"/>
      <c r="M41" s="494"/>
      <c r="N41" s="494"/>
      <c r="O41" s="494"/>
      <c r="P41" s="494"/>
      <c r="Q41" s="494"/>
      <c r="R41" s="494"/>
      <c r="S41" s="113"/>
    </row>
    <row r="42" spans="1:19" s="87" customFormat="1" ht="15.5" customHeight="1">
      <c r="A42" s="491" t="s">
        <v>172</v>
      </c>
      <c r="B42" s="492"/>
      <c r="C42" s="492"/>
      <c r="D42" s="492"/>
      <c r="E42" s="492"/>
      <c r="F42" s="492"/>
      <c r="G42" s="492"/>
      <c r="H42" s="492"/>
      <c r="I42" s="492"/>
      <c r="J42" s="492"/>
      <c r="K42" s="492"/>
      <c r="L42" s="492"/>
      <c r="M42" s="492"/>
      <c r="N42" s="492"/>
      <c r="O42" s="492"/>
      <c r="P42" s="492"/>
      <c r="Q42" s="492"/>
      <c r="R42" s="492"/>
      <c r="S42" s="113"/>
    </row>
    <row r="43" spans="1:19" s="87" customFormat="1" ht="19" customHeight="1">
      <c r="A43" s="493"/>
      <c r="B43" s="492"/>
      <c r="C43" s="492"/>
      <c r="D43" s="492"/>
      <c r="E43" s="492"/>
      <c r="F43" s="492"/>
      <c r="G43" s="492"/>
      <c r="H43" s="492"/>
      <c r="I43" s="492"/>
      <c r="J43" s="492"/>
      <c r="K43" s="492"/>
      <c r="L43" s="492"/>
      <c r="M43" s="492"/>
      <c r="N43" s="492"/>
      <c r="O43" s="492"/>
      <c r="P43" s="492"/>
      <c r="Q43" s="492"/>
      <c r="R43" s="492"/>
      <c r="S43" s="113"/>
    </row>
    <row r="44" spans="1:19" s="87" customFormat="1" ht="14.5" customHeight="1">
      <c r="A44" s="491" t="s">
        <v>173</v>
      </c>
      <c r="B44" s="492"/>
      <c r="C44" s="492"/>
      <c r="D44" s="492"/>
      <c r="E44" s="492"/>
      <c r="F44" s="492"/>
      <c r="G44" s="492"/>
      <c r="H44" s="492"/>
      <c r="I44" s="492"/>
      <c r="J44" s="492"/>
      <c r="K44" s="492"/>
      <c r="L44" s="492"/>
      <c r="M44" s="492"/>
      <c r="N44" s="492"/>
      <c r="O44" s="492"/>
      <c r="P44" s="492"/>
      <c r="Q44" s="492"/>
      <c r="R44" s="492"/>
      <c r="S44" s="113"/>
    </row>
    <row r="45" spans="1:19" s="87" customFormat="1" ht="14.5" customHeight="1">
      <c r="A45" s="493"/>
      <c r="B45" s="492"/>
      <c r="C45" s="492"/>
      <c r="D45" s="492"/>
      <c r="E45" s="492"/>
      <c r="F45" s="492"/>
      <c r="G45" s="492"/>
      <c r="H45" s="492"/>
      <c r="I45" s="492"/>
      <c r="J45" s="492"/>
      <c r="K45" s="492"/>
      <c r="L45" s="492"/>
      <c r="M45" s="492"/>
      <c r="N45" s="492"/>
      <c r="O45" s="492"/>
      <c r="P45" s="492"/>
      <c r="Q45" s="492"/>
      <c r="R45" s="492"/>
      <c r="S45" s="113"/>
    </row>
    <row r="46" spans="1:19" s="87" customFormat="1" ht="10.5" customHeight="1">
      <c r="A46" s="468" t="s">
        <v>174</v>
      </c>
      <c r="B46" s="469"/>
      <c r="C46" s="469"/>
      <c r="D46" s="469"/>
      <c r="E46" s="469"/>
      <c r="F46" s="469"/>
      <c r="G46" s="469"/>
      <c r="H46" s="469"/>
      <c r="I46" s="469"/>
      <c r="J46" s="469"/>
      <c r="K46" s="469"/>
      <c r="L46" s="469"/>
      <c r="M46" s="469"/>
      <c r="N46" s="469"/>
      <c r="O46" s="469"/>
      <c r="P46" s="469"/>
      <c r="Q46" s="469"/>
      <c r="R46" s="469"/>
      <c r="S46" s="113"/>
    </row>
    <row r="47" spans="1:19" s="87" customFormat="1" ht="10.5" customHeight="1">
      <c r="A47" s="470"/>
      <c r="B47" s="469"/>
      <c r="C47" s="469"/>
      <c r="D47" s="469"/>
      <c r="E47" s="469"/>
      <c r="F47" s="469"/>
      <c r="G47" s="469"/>
      <c r="H47" s="469"/>
      <c r="I47" s="469"/>
      <c r="J47" s="469"/>
      <c r="K47" s="469"/>
      <c r="L47" s="469"/>
      <c r="M47" s="469"/>
      <c r="N47" s="469"/>
      <c r="O47" s="469"/>
      <c r="P47" s="469"/>
      <c r="Q47" s="469"/>
      <c r="R47" s="469"/>
      <c r="S47" s="113"/>
    </row>
    <row r="48" spans="1:19" s="87" customFormat="1" ht="3" customHeight="1">
      <c r="A48" s="119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212"/>
    </row>
  </sheetData>
  <mergeCells count="19">
    <mergeCell ref="E24:E25"/>
    <mergeCell ref="E26:E27"/>
    <mergeCell ref="Q12:R12"/>
    <mergeCell ref="A39:F39"/>
    <mergeCell ref="B12:D12"/>
    <mergeCell ref="B28:D28"/>
    <mergeCell ref="A46:R47"/>
    <mergeCell ref="E5:M5"/>
    <mergeCell ref="E6:M6"/>
    <mergeCell ref="E7:M7"/>
    <mergeCell ref="E9:M9"/>
    <mergeCell ref="E10:M10"/>
    <mergeCell ref="E11:M11"/>
    <mergeCell ref="E12:M12"/>
    <mergeCell ref="H15:I15"/>
    <mergeCell ref="A44:R45"/>
    <mergeCell ref="A40:R41"/>
    <mergeCell ref="A42:R43"/>
    <mergeCell ref="E22:E23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85" orientation="portrait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6A409-E30B-4261-B602-447A42ED6AFA}">
  <sheetPr>
    <pageSetUpPr fitToPage="1"/>
  </sheetPr>
  <dimension ref="A1:E19"/>
  <sheetViews>
    <sheetView showGridLines="0" view="pageBreakPreview" zoomScaleNormal="100" zoomScaleSheetLayoutView="100" workbookViewId="0">
      <selection activeCell="H27" sqref="H27"/>
    </sheetView>
  </sheetViews>
  <sheetFormatPr defaultColWidth="10.6640625" defaultRowHeight="12" customHeight="1"/>
  <cols>
    <col min="1" max="1" width="16.33203125" style="87" customWidth="1"/>
    <col min="2" max="2" width="72.33203125" style="87" customWidth="1"/>
    <col min="3" max="3" width="21.44140625" style="87" customWidth="1"/>
    <col min="4" max="5" width="19.6640625" style="87" customWidth="1"/>
    <col min="6" max="16384" width="10.6640625" style="213"/>
  </cols>
  <sheetData>
    <row r="1" spans="1:5" s="87" customFormat="1" ht="30.75" customHeight="1">
      <c r="A1" s="501" t="s">
        <v>175</v>
      </c>
      <c r="B1" s="501"/>
      <c r="C1" s="501"/>
      <c r="D1" s="501"/>
      <c r="E1" s="501"/>
    </row>
    <row r="2" spans="1:5" s="87" customFormat="1" ht="12.75" customHeight="1">
      <c r="A2" s="285" t="s">
        <v>176</v>
      </c>
      <c r="B2" s="285"/>
      <c r="C2" s="285"/>
      <c r="D2" s="285"/>
      <c r="E2" s="285"/>
    </row>
    <row r="3" spans="1:5" s="87" customFormat="1" ht="12.75" customHeight="1">
      <c r="A3" s="285" t="s">
        <v>308</v>
      </c>
      <c r="B3" s="285"/>
      <c r="C3" s="285"/>
      <c r="D3" s="285"/>
      <c r="E3" s="285"/>
    </row>
    <row r="4" spans="1:5" s="87" customFormat="1" ht="13.5" customHeight="1">
      <c r="A4" s="286"/>
      <c r="B4" s="286"/>
      <c r="C4" s="285"/>
      <c r="D4" s="285"/>
      <c r="E4" s="285"/>
    </row>
    <row r="5" spans="1:5" s="87" customFormat="1" ht="6.75" customHeight="1">
      <c r="A5" s="216"/>
      <c r="B5" s="216"/>
      <c r="C5" s="216"/>
      <c r="D5" s="216"/>
      <c r="E5" s="216"/>
    </row>
    <row r="6" spans="1:5" s="87" customFormat="1" ht="13.5" customHeight="1">
      <c r="A6" s="282" t="s">
        <v>178</v>
      </c>
      <c r="B6" s="282"/>
      <c r="C6" s="284"/>
      <c r="D6" s="284"/>
      <c r="E6" s="284"/>
    </row>
    <row r="7" spans="1:5" s="87" customFormat="1" ht="14.25" customHeight="1">
      <c r="A7" s="282" t="s">
        <v>179</v>
      </c>
      <c r="B7" s="282"/>
      <c r="C7" s="282" t="s">
        <v>481</v>
      </c>
      <c r="D7" s="283"/>
      <c r="E7" s="281"/>
    </row>
    <row r="8" spans="1:5" s="87" customFormat="1" ht="14.25" customHeight="1">
      <c r="A8" s="282" t="s">
        <v>180</v>
      </c>
      <c r="B8" s="282"/>
      <c r="C8" s="217" t="s">
        <v>478</v>
      </c>
      <c r="D8" s="281"/>
      <c r="E8" s="281"/>
    </row>
    <row r="9" spans="1:5" s="87" customFormat="1" ht="6.75" customHeight="1">
      <c r="A9" s="277"/>
      <c r="B9" s="277"/>
      <c r="C9" s="277"/>
      <c r="D9" s="277"/>
      <c r="E9" s="277"/>
    </row>
    <row r="10" spans="1:5" s="87" customFormat="1" ht="23.25" customHeight="1">
      <c r="A10" s="280" t="s">
        <v>27</v>
      </c>
      <c r="B10" s="280" t="s">
        <v>26</v>
      </c>
      <c r="C10" s="280" t="s">
        <v>181</v>
      </c>
      <c r="D10" s="280" t="s">
        <v>182</v>
      </c>
      <c r="E10" s="280" t="s">
        <v>183</v>
      </c>
    </row>
    <row r="11" spans="1:5" s="87" customFormat="1" ht="12.75" hidden="1" customHeight="1">
      <c r="A11" s="280" t="s">
        <v>5</v>
      </c>
      <c r="B11" s="280" t="s">
        <v>120</v>
      </c>
      <c r="C11" s="279" t="s">
        <v>136</v>
      </c>
      <c r="D11" s="279" t="s">
        <v>140</v>
      </c>
      <c r="E11" s="279" t="s">
        <v>143</v>
      </c>
    </row>
    <row r="12" spans="1:5" s="87" customFormat="1" ht="4.5" customHeight="1">
      <c r="A12" s="278"/>
      <c r="B12" s="278"/>
      <c r="C12" s="277"/>
      <c r="D12" s="277"/>
      <c r="E12" s="277"/>
    </row>
    <row r="13" spans="1:5" s="87" customFormat="1" ht="30.75" customHeight="1">
      <c r="A13" s="276" t="s">
        <v>114</v>
      </c>
      <c r="B13" s="275" t="s">
        <v>184</v>
      </c>
      <c r="C13" s="274">
        <f>SUM(C14:C18)</f>
        <v>0</v>
      </c>
      <c r="D13" s="273">
        <f>SUM(D14:D18)</f>
        <v>2775.7754675000001</v>
      </c>
      <c r="E13" s="273">
        <f>SUM(E14:E18)</f>
        <v>1976.3990449999999</v>
      </c>
    </row>
    <row r="14" spans="1:5" s="87" customFormat="1" ht="28.5" customHeight="1">
      <c r="A14" s="271" t="s">
        <v>5</v>
      </c>
      <c r="B14" s="270" t="s">
        <v>185</v>
      </c>
      <c r="C14" s="269">
        <f>'01-Rozpočet s výkazom výmer'!G14</f>
        <v>0</v>
      </c>
      <c r="D14" s="268">
        <v>34.990967499999996</v>
      </c>
      <c r="E14" s="268">
        <v>1976.3990449999999</v>
      </c>
    </row>
    <row r="15" spans="1:5" s="87" customFormat="1" ht="28.5" customHeight="1">
      <c r="A15" s="271" t="s">
        <v>136</v>
      </c>
      <c r="B15" s="270" t="s">
        <v>186</v>
      </c>
      <c r="C15" s="269">
        <f>'01-Rozpočet s výkazom výmer'!G27</f>
        <v>0</v>
      </c>
      <c r="D15" s="268">
        <v>2597.1770000000001</v>
      </c>
      <c r="E15" s="268">
        <v>0</v>
      </c>
    </row>
    <row r="16" spans="1:5" s="87" customFormat="1" ht="28.5" customHeight="1">
      <c r="A16" s="271">
        <v>8</v>
      </c>
      <c r="B16" s="272" t="s">
        <v>187</v>
      </c>
      <c r="C16" s="269">
        <f>'01-Rozpočet s výkazom výmer'!G42</f>
        <v>0</v>
      </c>
      <c r="D16" s="268">
        <v>10.263500000000001</v>
      </c>
      <c r="E16" s="268">
        <v>0</v>
      </c>
    </row>
    <row r="17" spans="1:5" s="87" customFormat="1" ht="28.5" customHeight="1">
      <c r="A17" s="271" t="s">
        <v>122</v>
      </c>
      <c r="B17" s="270" t="s">
        <v>188</v>
      </c>
      <c r="C17" s="269">
        <f>'01-Rozpočet s výkazom výmer'!G44</f>
        <v>0</v>
      </c>
      <c r="D17" s="268">
        <v>133.34399999999999</v>
      </c>
      <c r="E17" s="268">
        <v>0</v>
      </c>
    </row>
    <row r="18" spans="1:5" s="87" customFormat="1" ht="28.5" customHeight="1">
      <c r="A18" s="271" t="s">
        <v>189</v>
      </c>
      <c r="B18" s="270" t="s">
        <v>190</v>
      </c>
      <c r="C18" s="269">
        <f>'01-Rozpočet s výkazom výmer'!G58</f>
        <v>0</v>
      </c>
      <c r="D18" s="268">
        <v>0</v>
      </c>
      <c r="E18" s="268">
        <v>0</v>
      </c>
    </row>
    <row r="19" spans="1:5" s="87" customFormat="1" ht="30.75" customHeight="1">
      <c r="A19" s="267"/>
      <c r="B19" s="266" t="s">
        <v>191</v>
      </c>
      <c r="C19" s="265">
        <f>C13</f>
        <v>0</v>
      </c>
      <c r="D19" s="264">
        <f>D13</f>
        <v>2775.7754675000001</v>
      </c>
      <c r="E19" s="264">
        <f>E13</f>
        <v>1976.3990449999999</v>
      </c>
    </row>
  </sheetData>
  <mergeCells count="1">
    <mergeCell ref="A1:E1"/>
  </mergeCells>
  <pageMargins left="0.39370078740157483" right="0.39370078740157483" top="0.78740157480314965" bottom="0.78740157480314965" header="0" footer="0"/>
  <pageSetup paperSize="9" scale="81" fitToHeight="100" orientation="portrait" r:id="rId1"/>
  <headerFooter alignWithMargins="0">
    <oddFooter>&amp;C   Strana &amp;P 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822DD-B5DC-419B-B4F4-3A571193FF9F}">
  <sheetPr>
    <pageSetUpPr fitToPage="1"/>
  </sheetPr>
  <dimension ref="A1:G60"/>
  <sheetViews>
    <sheetView showGridLines="0" view="pageBreakPreview" zoomScaleNormal="100" zoomScaleSheetLayoutView="100" workbookViewId="0">
      <pane ySplit="12" topLeftCell="A40" activePane="bottomLeft" state="frozenSplit"/>
      <selection activeCell="X19" sqref="X19"/>
      <selection pane="bottomLeft" activeCell="E68" sqref="E68"/>
    </sheetView>
  </sheetViews>
  <sheetFormatPr defaultColWidth="10.44140625" defaultRowHeight="12" customHeight="1"/>
  <cols>
    <col min="1" max="1" width="7.44140625" style="260" customWidth="1"/>
    <col min="2" max="2" width="16.33203125" style="261" customWidth="1"/>
    <col min="3" max="3" width="49.109375" style="261" customWidth="1"/>
    <col min="4" max="4" width="4.6640625" style="261" customWidth="1"/>
    <col min="5" max="5" width="10.77734375" style="262" customWidth="1"/>
    <col min="6" max="6" width="10.77734375" style="263" customWidth="1"/>
    <col min="7" max="7" width="14.44140625" style="263" customWidth="1"/>
    <col min="8" max="16384" width="10.44140625" style="213"/>
  </cols>
  <sheetData>
    <row r="1" spans="1:7" s="87" customFormat="1" ht="27.75" customHeight="1">
      <c r="A1" s="502" t="s">
        <v>480</v>
      </c>
      <c r="B1" s="502"/>
      <c r="C1" s="502"/>
      <c r="D1" s="502"/>
      <c r="E1" s="502"/>
      <c r="F1" s="502"/>
      <c r="G1" s="502"/>
    </row>
    <row r="2" spans="1:7" s="87" customFormat="1" ht="12.75" customHeight="1">
      <c r="A2" s="240" t="s">
        <v>176</v>
      </c>
      <c r="B2" s="303"/>
      <c r="C2" s="303"/>
      <c r="D2" s="303"/>
      <c r="E2" s="303"/>
      <c r="F2" s="303"/>
      <c r="G2" s="303"/>
    </row>
    <row r="3" spans="1:7" s="87" customFormat="1" ht="12.75" customHeight="1">
      <c r="A3" s="240" t="s">
        <v>349</v>
      </c>
      <c r="B3" s="303"/>
      <c r="C3" s="303"/>
      <c r="D3" s="303"/>
      <c r="E3" s="303"/>
      <c r="F3" s="303"/>
      <c r="G3" s="303"/>
    </row>
    <row r="4" spans="1:7" s="87" customFormat="1" ht="13.5" customHeight="1">
      <c r="A4" s="286"/>
      <c r="B4" s="286"/>
      <c r="C4" s="286"/>
      <c r="D4" s="303"/>
      <c r="E4" s="303"/>
      <c r="F4" s="303"/>
      <c r="G4" s="303"/>
    </row>
    <row r="5" spans="1:7" s="87" customFormat="1" ht="6.75" customHeight="1">
      <c r="A5" s="306"/>
      <c r="B5" s="302"/>
      <c r="C5" s="302"/>
      <c r="D5" s="302"/>
      <c r="E5" s="305"/>
      <c r="F5" s="304"/>
      <c r="G5" s="304"/>
    </row>
    <row r="6" spans="1:7" s="87" customFormat="1" ht="12.75" customHeight="1">
      <c r="A6" s="303" t="s">
        <v>178</v>
      </c>
      <c r="B6" s="303"/>
      <c r="C6" s="303"/>
      <c r="D6" s="303"/>
      <c r="E6" s="303"/>
      <c r="F6" s="303"/>
      <c r="G6" s="303"/>
    </row>
    <row r="7" spans="1:7" s="87" customFormat="1" ht="13.5" customHeight="1">
      <c r="A7" s="303" t="s">
        <v>194</v>
      </c>
      <c r="B7" s="303"/>
      <c r="C7" s="303"/>
      <c r="D7" s="303"/>
      <c r="E7" s="503" t="s">
        <v>482</v>
      </c>
      <c r="F7" s="504"/>
      <c r="G7" s="504"/>
    </row>
    <row r="8" spans="1:7" s="87" customFormat="1" ht="13.5" customHeight="1">
      <c r="A8" s="303" t="s">
        <v>180</v>
      </c>
      <c r="B8" s="302"/>
      <c r="C8" s="302"/>
      <c r="D8" s="302"/>
      <c r="E8" s="505" t="s">
        <v>478</v>
      </c>
      <c r="F8" s="506"/>
      <c r="G8" s="506"/>
    </row>
    <row r="9" spans="1:7" s="87" customFormat="1" ht="6" customHeight="1">
      <c r="A9" s="277"/>
      <c r="B9" s="277"/>
      <c r="C9" s="277"/>
      <c r="D9" s="277"/>
      <c r="E9" s="277"/>
      <c r="F9" s="277"/>
      <c r="G9" s="277"/>
    </row>
    <row r="10" spans="1:7" s="87" customFormat="1" ht="24" customHeight="1">
      <c r="A10" s="245" t="s">
        <v>195</v>
      </c>
      <c r="B10" s="245" t="s">
        <v>196</v>
      </c>
      <c r="C10" s="245" t="s">
        <v>26</v>
      </c>
      <c r="D10" s="245" t="s">
        <v>197</v>
      </c>
      <c r="E10" s="245" t="s">
        <v>198</v>
      </c>
      <c r="F10" s="245" t="s">
        <v>199</v>
      </c>
      <c r="G10" s="245" t="s">
        <v>181</v>
      </c>
    </row>
    <row r="11" spans="1:7" s="87" customFormat="1" ht="12.75" hidden="1" customHeight="1">
      <c r="A11" s="245" t="s">
        <v>5</v>
      </c>
      <c r="B11" s="245" t="s">
        <v>120</v>
      </c>
      <c r="C11" s="245" t="s">
        <v>126</v>
      </c>
      <c r="D11" s="245" t="s">
        <v>132</v>
      </c>
      <c r="E11" s="245" t="s">
        <v>136</v>
      </c>
      <c r="F11" s="245" t="s">
        <v>140</v>
      </c>
      <c r="G11" s="245" t="s">
        <v>143</v>
      </c>
    </row>
    <row r="12" spans="1:7" s="87" customFormat="1" ht="4.5" customHeight="1">
      <c r="A12" s="277"/>
      <c r="B12" s="277"/>
      <c r="C12" s="277"/>
      <c r="D12" s="277"/>
      <c r="E12" s="277"/>
      <c r="F12" s="277"/>
      <c r="G12" s="277"/>
    </row>
    <row r="13" spans="1:7" s="87" customFormat="1" ht="30.75" customHeight="1">
      <c r="A13" s="301"/>
      <c r="B13" s="275" t="s">
        <v>114</v>
      </c>
      <c r="C13" s="275" t="s">
        <v>184</v>
      </c>
      <c r="D13" s="275"/>
      <c r="E13" s="273"/>
      <c r="F13" s="274"/>
      <c r="G13" s="274">
        <f>G14+G27+G42+G58</f>
        <v>0</v>
      </c>
    </row>
    <row r="14" spans="1:7" s="87" customFormat="1" ht="28.5" customHeight="1">
      <c r="A14" s="295"/>
      <c r="B14" s="272" t="s">
        <v>5</v>
      </c>
      <c r="C14" s="272" t="s">
        <v>185</v>
      </c>
      <c r="D14" s="272"/>
      <c r="E14" s="294"/>
      <c r="F14" s="293"/>
      <c r="G14" s="293">
        <f>SUM(G15:G26)</f>
        <v>0</v>
      </c>
    </row>
    <row r="15" spans="1:7" s="87" customFormat="1" ht="24" customHeight="1">
      <c r="A15" s="292">
        <v>1</v>
      </c>
      <c r="B15" s="291" t="s">
        <v>200</v>
      </c>
      <c r="C15" s="291" t="s">
        <v>348</v>
      </c>
      <c r="D15" s="291" t="s">
        <v>202</v>
      </c>
      <c r="E15" s="290">
        <v>4.45</v>
      </c>
      <c r="F15" s="289"/>
      <c r="G15" s="289">
        <f>ROUND(E15*F15,2)</f>
        <v>0</v>
      </c>
    </row>
    <row r="16" spans="1:7" s="87" customFormat="1" ht="24" customHeight="1">
      <c r="A16" s="292">
        <v>2</v>
      </c>
      <c r="B16" s="291" t="s">
        <v>347</v>
      </c>
      <c r="C16" s="291" t="s">
        <v>346</v>
      </c>
      <c r="D16" s="291" t="s">
        <v>202</v>
      </c>
      <c r="E16" s="290">
        <v>134.57599999999999</v>
      </c>
      <c r="F16" s="289"/>
      <c r="G16" s="289">
        <f>ROUND(E16*F16,2)</f>
        <v>0</v>
      </c>
    </row>
    <row r="17" spans="1:7" s="87" customFormat="1" ht="24" customHeight="1">
      <c r="A17" s="292">
        <v>3</v>
      </c>
      <c r="B17" s="291" t="s">
        <v>345</v>
      </c>
      <c r="C17" s="291" t="s">
        <v>344</v>
      </c>
      <c r="D17" s="291" t="s">
        <v>205</v>
      </c>
      <c r="E17" s="290">
        <v>126.5</v>
      </c>
      <c r="F17" s="289"/>
      <c r="G17" s="289">
        <f>ROUND(E17*F17,2)</f>
        <v>0</v>
      </c>
    </row>
    <row r="18" spans="1:7" s="87" customFormat="1" ht="24" customHeight="1">
      <c r="A18" s="292">
        <v>4</v>
      </c>
      <c r="B18" s="291" t="s">
        <v>203</v>
      </c>
      <c r="C18" s="291" t="s">
        <v>343</v>
      </c>
      <c r="D18" s="291" t="s">
        <v>205</v>
      </c>
      <c r="E18" s="290">
        <v>151.5</v>
      </c>
      <c r="F18" s="289"/>
      <c r="G18" s="289">
        <f>ROUND(E18*F18,2)</f>
        <v>0</v>
      </c>
    </row>
    <row r="19" spans="1:7" s="87" customFormat="1" ht="24" customHeight="1">
      <c r="A19" s="292">
        <v>5</v>
      </c>
      <c r="B19" s="291" t="s">
        <v>206</v>
      </c>
      <c r="C19" s="291" t="s">
        <v>342</v>
      </c>
      <c r="D19" s="291" t="s">
        <v>202</v>
      </c>
      <c r="E19" s="290">
        <v>285.16300000000001</v>
      </c>
      <c r="F19" s="289"/>
      <c r="G19" s="289">
        <f>ROUND(E19*F19,2)</f>
        <v>0</v>
      </c>
    </row>
    <row r="20" spans="1:7" s="87" customFormat="1" ht="24" customHeight="1">
      <c r="A20" s="292">
        <v>6</v>
      </c>
      <c r="B20" s="291" t="s">
        <v>208</v>
      </c>
      <c r="C20" s="291" t="s">
        <v>341</v>
      </c>
      <c r="D20" s="291" t="s">
        <v>202</v>
      </c>
      <c r="E20" s="290">
        <v>2008.4</v>
      </c>
      <c r="F20" s="289"/>
      <c r="G20" s="289">
        <f>ROUND(E20*F20,2)</f>
        <v>0</v>
      </c>
    </row>
    <row r="21" spans="1:7" s="87" customFormat="1" ht="24" customHeight="1">
      <c r="A21" s="292">
        <v>7</v>
      </c>
      <c r="B21" s="291" t="s">
        <v>210</v>
      </c>
      <c r="C21" s="291" t="s">
        <v>340</v>
      </c>
      <c r="D21" s="291" t="s">
        <v>202</v>
      </c>
      <c r="E21" s="290">
        <v>2293.5630000000001</v>
      </c>
      <c r="F21" s="289"/>
      <c r="G21" s="289">
        <f>ROUND(E21*F21,2)</f>
        <v>0</v>
      </c>
    </row>
    <row r="22" spans="1:7" s="87" customFormat="1" ht="24" customHeight="1">
      <c r="A22" s="292">
        <v>8</v>
      </c>
      <c r="B22" s="291" t="s">
        <v>212</v>
      </c>
      <c r="C22" s="291" t="s">
        <v>339</v>
      </c>
      <c r="D22" s="291" t="s">
        <v>202</v>
      </c>
      <c r="E22" s="290">
        <v>285.16300000000001</v>
      </c>
      <c r="F22" s="289"/>
      <c r="G22" s="289">
        <f>ROUND(E22*F22,2)</f>
        <v>0</v>
      </c>
    </row>
    <row r="23" spans="1:7" s="87" customFormat="1" ht="24" customHeight="1">
      <c r="A23" s="292">
        <v>9</v>
      </c>
      <c r="B23" s="291" t="s">
        <v>214</v>
      </c>
      <c r="C23" s="291" t="s">
        <v>338</v>
      </c>
      <c r="D23" s="291" t="s">
        <v>202</v>
      </c>
      <c r="E23" s="290">
        <v>2008.4</v>
      </c>
      <c r="F23" s="289"/>
      <c r="G23" s="289">
        <f>ROUND(E23*F23,2)</f>
        <v>0</v>
      </c>
    </row>
    <row r="24" spans="1:7" s="87" customFormat="1" ht="24" customHeight="1">
      <c r="A24" s="292">
        <v>10</v>
      </c>
      <c r="B24" s="291" t="s">
        <v>216</v>
      </c>
      <c r="C24" s="291" t="s">
        <v>337</v>
      </c>
      <c r="D24" s="291" t="s">
        <v>202</v>
      </c>
      <c r="E24" s="290">
        <v>17.25</v>
      </c>
      <c r="F24" s="289"/>
      <c r="G24" s="289">
        <f>ROUND(E24*F24,2)</f>
        <v>0</v>
      </c>
    </row>
    <row r="25" spans="1:7" s="87" customFormat="1" ht="24" customHeight="1">
      <c r="A25" s="292">
        <v>11</v>
      </c>
      <c r="B25" s="291" t="s">
        <v>218</v>
      </c>
      <c r="C25" s="291" t="s">
        <v>336</v>
      </c>
      <c r="D25" s="291" t="s">
        <v>202</v>
      </c>
      <c r="E25" s="290">
        <v>139.02600000000001</v>
      </c>
      <c r="F25" s="289"/>
      <c r="G25" s="289">
        <f>ROUND(E25*F25,2)</f>
        <v>0</v>
      </c>
    </row>
    <row r="26" spans="1:7" s="87" customFormat="1" ht="16" customHeight="1">
      <c r="A26" s="292">
        <v>12</v>
      </c>
      <c r="B26" s="291" t="s">
        <v>216</v>
      </c>
      <c r="C26" s="291" t="s">
        <v>240</v>
      </c>
      <c r="D26" s="291" t="s">
        <v>202</v>
      </c>
      <c r="E26" s="290">
        <v>2496.7629999999999</v>
      </c>
      <c r="F26" s="289"/>
      <c r="G26" s="289">
        <f>ROUND(E26*F26,2)</f>
        <v>0</v>
      </c>
    </row>
    <row r="27" spans="1:7" s="87" customFormat="1" ht="28.5" customHeight="1">
      <c r="A27" s="295"/>
      <c r="B27" s="272" t="s">
        <v>136</v>
      </c>
      <c r="C27" s="272" t="s">
        <v>186</v>
      </c>
      <c r="D27" s="272"/>
      <c r="E27" s="294"/>
      <c r="F27" s="293"/>
      <c r="G27" s="293">
        <f>SUM(G28:G41)</f>
        <v>0</v>
      </c>
    </row>
    <row r="28" spans="1:7" s="87" customFormat="1" ht="24" customHeight="1">
      <c r="A28" s="292">
        <v>13</v>
      </c>
      <c r="B28" s="291" t="s">
        <v>241</v>
      </c>
      <c r="C28" s="291" t="s">
        <v>335</v>
      </c>
      <c r="D28" s="291" t="s">
        <v>202</v>
      </c>
      <c r="E28" s="290">
        <v>287.52300000000002</v>
      </c>
      <c r="F28" s="289"/>
      <c r="G28" s="289">
        <f>ROUND(E28*F28,2)</f>
        <v>0</v>
      </c>
    </row>
    <row r="29" spans="1:7" s="87" customFormat="1" ht="24" customHeight="1">
      <c r="A29" s="292">
        <v>14</v>
      </c>
      <c r="B29" s="291" t="s">
        <v>243</v>
      </c>
      <c r="C29" s="291" t="s">
        <v>334</v>
      </c>
      <c r="D29" s="291" t="s">
        <v>202</v>
      </c>
      <c r="E29" s="290">
        <v>2209.2400000000002</v>
      </c>
      <c r="F29" s="289"/>
      <c r="G29" s="289">
        <f>ROUND(E29*F29,2)</f>
        <v>0</v>
      </c>
    </row>
    <row r="30" spans="1:7" s="87" customFormat="1" ht="24" customHeight="1">
      <c r="A30" s="292">
        <v>15</v>
      </c>
      <c r="B30" s="291" t="s">
        <v>247</v>
      </c>
      <c r="C30" s="291" t="s">
        <v>333</v>
      </c>
      <c r="D30" s="291" t="s">
        <v>202</v>
      </c>
      <c r="E30" s="290">
        <v>2008.4</v>
      </c>
      <c r="F30" s="289"/>
      <c r="G30" s="289">
        <f>ROUND(E30*F30,2)</f>
        <v>0</v>
      </c>
    </row>
    <row r="31" spans="1:7" s="87" customFormat="1" ht="24" customHeight="1">
      <c r="A31" s="292">
        <v>16</v>
      </c>
      <c r="B31" s="291" t="s">
        <v>249</v>
      </c>
      <c r="C31" s="291" t="s">
        <v>332</v>
      </c>
      <c r="D31" s="291" t="s">
        <v>202</v>
      </c>
      <c r="E31" s="290">
        <v>287.52300000000002</v>
      </c>
      <c r="F31" s="289"/>
      <c r="G31" s="289">
        <f>ROUND(E31*F31,2)</f>
        <v>0</v>
      </c>
    </row>
    <row r="32" spans="1:7" s="87" customFormat="1" ht="24" customHeight="1">
      <c r="A32" s="292">
        <v>17</v>
      </c>
      <c r="B32" s="291" t="s">
        <v>251</v>
      </c>
      <c r="C32" s="291" t="s">
        <v>331</v>
      </c>
      <c r="D32" s="291" t="s">
        <v>202</v>
      </c>
      <c r="E32" s="290">
        <v>2008.4</v>
      </c>
      <c r="F32" s="289"/>
      <c r="G32" s="289">
        <f>ROUND(E32*F32,2)</f>
        <v>0</v>
      </c>
    </row>
    <row r="33" spans="1:7" s="87" customFormat="1" ht="24" customHeight="1">
      <c r="A33" s="292">
        <v>18</v>
      </c>
      <c r="B33" s="291" t="s">
        <v>255</v>
      </c>
      <c r="C33" s="291" t="s">
        <v>256</v>
      </c>
      <c r="D33" s="291" t="s">
        <v>202</v>
      </c>
      <c r="E33" s="290">
        <v>6042.45</v>
      </c>
      <c r="F33" s="289"/>
      <c r="G33" s="289">
        <f>ROUND(E33*F33,2)</f>
        <v>0</v>
      </c>
    </row>
    <row r="34" spans="1:7" s="87" customFormat="1" ht="24" customHeight="1">
      <c r="A34" s="292">
        <v>19</v>
      </c>
      <c r="B34" s="291" t="s">
        <v>257</v>
      </c>
      <c r="C34" s="291" t="s">
        <v>330</v>
      </c>
      <c r="D34" s="291" t="s">
        <v>202</v>
      </c>
      <c r="E34" s="290">
        <v>2025.65</v>
      </c>
      <c r="F34" s="289"/>
      <c r="G34" s="289">
        <f>ROUND(E34*F34,2)</f>
        <v>0</v>
      </c>
    </row>
    <row r="35" spans="1:7" s="87" customFormat="1" ht="24" customHeight="1">
      <c r="A35" s="292">
        <v>20</v>
      </c>
      <c r="B35" s="291" t="s">
        <v>259</v>
      </c>
      <c r="C35" s="291" t="s">
        <v>329</v>
      </c>
      <c r="D35" s="291" t="s">
        <v>202</v>
      </c>
      <c r="E35" s="290">
        <v>2008.4</v>
      </c>
      <c r="F35" s="289"/>
      <c r="G35" s="289">
        <f>ROUND(E35*F35,2)</f>
        <v>0</v>
      </c>
    </row>
    <row r="36" spans="1:7" s="87" customFormat="1" ht="34.5" customHeight="1">
      <c r="A36" s="292">
        <v>21</v>
      </c>
      <c r="B36" s="291" t="s">
        <v>261</v>
      </c>
      <c r="C36" s="291" t="s">
        <v>322</v>
      </c>
      <c r="D36" s="291" t="s">
        <v>202</v>
      </c>
      <c r="E36" s="290">
        <v>134.57599999999999</v>
      </c>
      <c r="F36" s="289"/>
      <c r="G36" s="289">
        <f>ROUND(E36*F36,2)</f>
        <v>0</v>
      </c>
    </row>
    <row r="37" spans="1:7" s="87" customFormat="1" ht="24" customHeight="1">
      <c r="A37" s="299">
        <v>22</v>
      </c>
      <c r="B37" s="298" t="s">
        <v>328</v>
      </c>
      <c r="C37" s="298" t="s">
        <v>327</v>
      </c>
      <c r="D37" s="298" t="s">
        <v>202</v>
      </c>
      <c r="E37" s="297">
        <v>134.57599999999999</v>
      </c>
      <c r="F37" s="296"/>
      <c r="G37" s="296">
        <f>ROUND(E37*F37,2)</f>
        <v>0</v>
      </c>
    </row>
    <row r="38" spans="1:7" s="87" customFormat="1" ht="34.5" customHeight="1">
      <c r="A38" s="292">
        <v>23</v>
      </c>
      <c r="B38" s="291" t="s">
        <v>326</v>
      </c>
      <c r="C38" s="291" t="s">
        <v>325</v>
      </c>
      <c r="D38" s="291" t="s">
        <v>202</v>
      </c>
      <c r="E38" s="290">
        <v>279.63299999999998</v>
      </c>
      <c r="F38" s="289"/>
      <c r="G38" s="289">
        <f>ROUND(E38*F38,2)</f>
        <v>0</v>
      </c>
    </row>
    <row r="39" spans="1:7" s="87" customFormat="1" ht="24" customHeight="1">
      <c r="A39" s="299">
        <v>24</v>
      </c>
      <c r="B39" s="255" t="s">
        <v>267</v>
      </c>
      <c r="C39" s="298" t="s">
        <v>324</v>
      </c>
      <c r="D39" s="298" t="s">
        <v>202</v>
      </c>
      <c r="E39" s="297">
        <v>285.226</v>
      </c>
      <c r="F39" s="296"/>
      <c r="G39" s="296">
        <f>ROUND(E39*F39,2)</f>
        <v>0</v>
      </c>
    </row>
    <row r="40" spans="1:7" s="87" customFormat="1" ht="34.5" customHeight="1">
      <c r="A40" s="292">
        <v>25</v>
      </c>
      <c r="B40" s="291" t="s">
        <v>323</v>
      </c>
      <c r="C40" s="291" t="s">
        <v>322</v>
      </c>
      <c r="D40" s="291" t="s">
        <v>202</v>
      </c>
      <c r="E40" s="290">
        <v>7.89</v>
      </c>
      <c r="F40" s="289"/>
      <c r="G40" s="289">
        <f>ROUND(E40*F40,2)</f>
        <v>0</v>
      </c>
    </row>
    <row r="41" spans="1:7" s="87" customFormat="1" ht="24" customHeight="1">
      <c r="A41" s="299">
        <v>26</v>
      </c>
      <c r="B41" s="298" t="s">
        <v>263</v>
      </c>
      <c r="C41" s="298" t="s">
        <v>321</v>
      </c>
      <c r="D41" s="298" t="s">
        <v>202</v>
      </c>
      <c r="E41" s="297">
        <v>8.048</v>
      </c>
      <c r="F41" s="296"/>
      <c r="G41" s="296">
        <f>ROUND(E41*F41,2)</f>
        <v>0</v>
      </c>
    </row>
    <row r="42" spans="1:7" s="87" customFormat="1" ht="13.5" customHeight="1">
      <c r="A42" s="300"/>
      <c r="B42" s="272" t="s">
        <v>116</v>
      </c>
      <c r="C42" s="272" t="s">
        <v>187</v>
      </c>
      <c r="D42" s="272"/>
      <c r="E42" s="294"/>
      <c r="F42" s="293"/>
      <c r="G42" s="293">
        <f>SUM(G43:G57)</f>
        <v>0</v>
      </c>
    </row>
    <row r="43" spans="1:7" s="87" customFormat="1" ht="23.5" customHeight="1">
      <c r="A43" s="292">
        <v>27</v>
      </c>
      <c r="B43" s="291" t="s">
        <v>273</v>
      </c>
      <c r="C43" s="291" t="s">
        <v>274</v>
      </c>
      <c r="D43" s="291" t="s">
        <v>275</v>
      </c>
      <c r="E43" s="290">
        <v>25</v>
      </c>
      <c r="F43" s="289"/>
      <c r="G43" s="289">
        <f>ROUND(E43*F43,2)</f>
        <v>0</v>
      </c>
    </row>
    <row r="44" spans="1:7" s="87" customFormat="1" ht="28.5" customHeight="1">
      <c r="A44" s="295"/>
      <c r="B44" s="272" t="s">
        <v>122</v>
      </c>
      <c r="C44" s="272" t="s">
        <v>188</v>
      </c>
      <c r="D44" s="272"/>
      <c r="E44" s="294"/>
      <c r="F44" s="293"/>
      <c r="G44" s="293"/>
    </row>
    <row r="45" spans="1:7" s="87" customFormat="1" ht="24" customHeight="1">
      <c r="A45" s="292">
        <v>28</v>
      </c>
      <c r="B45" s="291" t="s">
        <v>276</v>
      </c>
      <c r="C45" s="291" t="s">
        <v>320</v>
      </c>
      <c r="D45" s="291" t="s">
        <v>205</v>
      </c>
      <c r="E45" s="290">
        <v>293</v>
      </c>
      <c r="F45" s="289"/>
      <c r="G45" s="289">
        <f>ROUND(E45*F45,2)</f>
        <v>0</v>
      </c>
    </row>
    <row r="46" spans="1:7" s="87" customFormat="1" ht="24" customHeight="1">
      <c r="A46" s="292">
        <v>29</v>
      </c>
      <c r="B46" s="291" t="s">
        <v>280</v>
      </c>
      <c r="C46" s="291" t="s">
        <v>319</v>
      </c>
      <c r="D46" s="291" t="s">
        <v>205</v>
      </c>
      <c r="E46" s="290">
        <v>293</v>
      </c>
      <c r="F46" s="289"/>
      <c r="G46" s="289">
        <f>ROUND(E46*F46,2)</f>
        <v>0</v>
      </c>
    </row>
    <row r="47" spans="1:7" s="87" customFormat="1" ht="24" customHeight="1">
      <c r="A47" s="292">
        <v>30</v>
      </c>
      <c r="B47" s="291" t="s">
        <v>318</v>
      </c>
      <c r="C47" s="291" t="s">
        <v>317</v>
      </c>
      <c r="D47" s="291" t="s">
        <v>205</v>
      </c>
      <c r="E47" s="290">
        <v>151.5</v>
      </c>
      <c r="F47" s="289"/>
      <c r="G47" s="289">
        <f>ROUND(E47*F47,2)</f>
        <v>0</v>
      </c>
    </row>
    <row r="48" spans="1:7" s="87" customFormat="1" ht="13.5" customHeight="1">
      <c r="A48" s="299">
        <v>31</v>
      </c>
      <c r="B48" s="298" t="s">
        <v>316</v>
      </c>
      <c r="C48" s="298" t="s">
        <v>315</v>
      </c>
      <c r="D48" s="298" t="s">
        <v>275</v>
      </c>
      <c r="E48" s="297">
        <v>153</v>
      </c>
      <c r="F48" s="296"/>
      <c r="G48" s="296">
        <f>ROUND(E48*F48,2)</f>
        <v>0</v>
      </c>
    </row>
    <row r="49" spans="1:7" s="87" customFormat="1" ht="24" customHeight="1">
      <c r="A49" s="292">
        <v>32</v>
      </c>
      <c r="B49" s="291" t="s">
        <v>284</v>
      </c>
      <c r="C49" s="291" t="s">
        <v>314</v>
      </c>
      <c r="D49" s="291" t="s">
        <v>205</v>
      </c>
      <c r="E49" s="290">
        <v>178.5</v>
      </c>
      <c r="F49" s="289"/>
      <c r="G49" s="289">
        <f>ROUND(E49*F49,2)</f>
        <v>0</v>
      </c>
    </row>
    <row r="50" spans="1:7" s="87" customFormat="1" ht="13.5" customHeight="1">
      <c r="A50" s="299">
        <v>33</v>
      </c>
      <c r="B50" s="298" t="s">
        <v>286</v>
      </c>
      <c r="C50" s="298" t="s">
        <v>287</v>
      </c>
      <c r="D50" s="298" t="s">
        <v>275</v>
      </c>
      <c r="E50" s="297">
        <v>181</v>
      </c>
      <c r="F50" s="296"/>
      <c r="G50" s="296">
        <f>ROUND(E50*F50,2)</f>
        <v>0</v>
      </c>
    </row>
    <row r="51" spans="1:7" s="87" customFormat="1" ht="24" customHeight="1">
      <c r="A51" s="292">
        <v>34</v>
      </c>
      <c r="B51" s="291" t="s">
        <v>292</v>
      </c>
      <c r="C51" s="291" t="s">
        <v>293</v>
      </c>
      <c r="D51" s="291" t="s">
        <v>222</v>
      </c>
      <c r="E51" s="290">
        <v>23.099999999999998</v>
      </c>
      <c r="F51" s="289"/>
      <c r="G51" s="289">
        <f>ROUND(E51*F51,2)</f>
        <v>0</v>
      </c>
    </row>
    <row r="52" spans="1:7" s="87" customFormat="1" ht="24" customHeight="1">
      <c r="A52" s="292">
        <v>35</v>
      </c>
      <c r="B52" s="291" t="s">
        <v>294</v>
      </c>
      <c r="C52" s="291" t="s">
        <v>295</v>
      </c>
      <c r="D52" s="291" t="s">
        <v>205</v>
      </c>
      <c r="E52" s="290">
        <v>34.5</v>
      </c>
      <c r="F52" s="289"/>
      <c r="G52" s="289">
        <f>ROUND(E52*F52,2)</f>
        <v>0</v>
      </c>
    </row>
    <row r="53" spans="1:7" s="87" customFormat="1" ht="24" customHeight="1">
      <c r="A53" s="292">
        <v>36</v>
      </c>
      <c r="B53" s="291" t="s">
        <v>296</v>
      </c>
      <c r="C53" s="291" t="s">
        <v>297</v>
      </c>
      <c r="D53" s="291" t="s">
        <v>237</v>
      </c>
      <c r="E53" s="290">
        <v>1976.3989999999999</v>
      </c>
      <c r="F53" s="289"/>
      <c r="G53" s="289">
        <f>ROUND(E53*F53,2)</f>
        <v>0</v>
      </c>
    </row>
    <row r="54" spans="1:7" s="87" customFormat="1" ht="24" customHeight="1">
      <c r="A54" s="292">
        <v>37</v>
      </c>
      <c r="B54" s="291" t="s">
        <v>298</v>
      </c>
      <c r="C54" s="291" t="s">
        <v>313</v>
      </c>
      <c r="D54" s="291" t="s">
        <v>237</v>
      </c>
      <c r="E54" s="290">
        <v>5929.1970000000001</v>
      </c>
      <c r="F54" s="289"/>
      <c r="G54" s="289">
        <f>ROUND(E54*F54,2)</f>
        <v>0</v>
      </c>
    </row>
    <row r="55" spans="1:7" s="87" customFormat="1" ht="24" customHeight="1">
      <c r="A55" s="292">
        <v>38</v>
      </c>
      <c r="B55" s="291" t="s">
        <v>300</v>
      </c>
      <c r="C55" s="291" t="s">
        <v>312</v>
      </c>
      <c r="D55" s="291" t="s">
        <v>237</v>
      </c>
      <c r="E55" s="290">
        <v>1976.3989999999999</v>
      </c>
      <c r="F55" s="289"/>
      <c r="G55" s="289">
        <f>ROUND(E55*F55,2)</f>
        <v>0</v>
      </c>
    </row>
    <row r="56" spans="1:7" s="87" customFormat="1" ht="24" customHeight="1">
      <c r="A56" s="292">
        <v>39</v>
      </c>
      <c r="B56" s="291" t="s">
        <v>302</v>
      </c>
      <c r="C56" s="291" t="s">
        <v>311</v>
      </c>
      <c r="D56" s="291" t="s">
        <v>237</v>
      </c>
      <c r="E56" s="290">
        <v>1436.9290000000001</v>
      </c>
      <c r="F56" s="289"/>
      <c r="G56" s="289">
        <f>ROUND(E56*F56,2)</f>
        <v>0</v>
      </c>
    </row>
    <row r="57" spans="1:7" s="87" customFormat="1" ht="24" customHeight="1">
      <c r="A57" s="292">
        <v>40</v>
      </c>
      <c r="B57" s="291" t="s">
        <v>304</v>
      </c>
      <c r="C57" s="291" t="s">
        <v>310</v>
      </c>
      <c r="D57" s="291" t="s">
        <v>237</v>
      </c>
      <c r="E57" s="290">
        <v>539.47</v>
      </c>
      <c r="F57" s="289"/>
      <c r="G57" s="289">
        <f>ROUND(E57*F57,2)</f>
        <v>0</v>
      </c>
    </row>
    <row r="58" spans="1:7" s="87" customFormat="1" ht="28.5" customHeight="1">
      <c r="A58" s="295"/>
      <c r="B58" s="272" t="s">
        <v>189</v>
      </c>
      <c r="C58" s="272" t="s">
        <v>190</v>
      </c>
      <c r="D58" s="272"/>
      <c r="E58" s="294"/>
      <c r="F58" s="293"/>
      <c r="G58" s="293">
        <f>SUM(G59)</f>
        <v>0</v>
      </c>
    </row>
    <row r="59" spans="1:7" s="87" customFormat="1" ht="24" customHeight="1">
      <c r="A59" s="292">
        <v>41</v>
      </c>
      <c r="B59" s="291" t="s">
        <v>306</v>
      </c>
      <c r="C59" s="291" t="s">
        <v>309</v>
      </c>
      <c r="D59" s="291" t="s">
        <v>237</v>
      </c>
      <c r="E59" s="290">
        <v>2775.7750000000001</v>
      </c>
      <c r="F59" s="289"/>
      <c r="G59" s="288">
        <f>ROUND(E59*F59,2)</f>
        <v>0</v>
      </c>
    </row>
    <row r="60" spans="1:7" s="87" customFormat="1" ht="28.5" customHeight="1">
      <c r="A60" s="287"/>
      <c r="B60" s="266"/>
      <c r="C60" s="266" t="s">
        <v>191</v>
      </c>
      <c r="D60" s="266"/>
      <c r="E60" s="264"/>
      <c r="F60" s="265"/>
      <c r="G60" s="265">
        <f>G13</f>
        <v>0</v>
      </c>
    </row>
  </sheetData>
  <mergeCells count="3">
    <mergeCell ref="A1:G1"/>
    <mergeCell ref="E7:G7"/>
    <mergeCell ref="E8:G8"/>
  </mergeCells>
  <pageMargins left="0.39370078740157483" right="0.39370078740157483" top="0.78740157480314965" bottom="0.78740157480314965" header="0" footer="0"/>
  <pageSetup paperSize="9" fitToHeight="100" orientation="portrait" r:id="rId1"/>
  <headerFooter alignWithMargins="0">
    <oddFooter>&amp;C   Strana &amp;P 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40E24-2466-401C-A6F6-E8736BC64A8E}">
  <dimension ref="A1:S48"/>
  <sheetViews>
    <sheetView showGridLines="0" view="pageBreakPreview" zoomScaleNormal="100" zoomScaleSheetLayoutView="100" workbookViewId="0">
      <pane ySplit="3" topLeftCell="A13" activePane="bottomLeft" state="frozenSplit"/>
      <selection activeCell="AB32" sqref="AB32"/>
      <selection pane="bottomLeft" activeCell="W40" sqref="W40"/>
    </sheetView>
  </sheetViews>
  <sheetFormatPr defaultColWidth="10.44140625" defaultRowHeight="12" customHeight="1"/>
  <cols>
    <col min="1" max="1" width="3" style="87" customWidth="1"/>
    <col min="2" max="2" width="2.44140625" style="87" customWidth="1"/>
    <col min="3" max="3" width="3.77734375" style="87" customWidth="1"/>
    <col min="4" max="4" width="11" style="87" customWidth="1"/>
    <col min="5" max="5" width="14.77734375" style="87" customWidth="1"/>
    <col min="6" max="6" width="0.44140625" style="87" customWidth="1"/>
    <col min="7" max="7" width="3.109375" style="87" customWidth="1"/>
    <col min="8" max="8" width="3" style="87" customWidth="1"/>
    <col min="9" max="9" width="13.21875" style="87" customWidth="1"/>
    <col min="10" max="10" width="16.109375" style="87" customWidth="1"/>
    <col min="11" max="11" width="0.6640625" style="87" customWidth="1"/>
    <col min="12" max="12" width="3" style="87" customWidth="1"/>
    <col min="13" max="13" width="4.6640625" style="87" customWidth="1"/>
    <col min="14" max="14" width="6.109375" style="87" customWidth="1"/>
    <col min="15" max="15" width="6.77734375" style="87" customWidth="1"/>
    <col min="16" max="16" width="15.33203125" style="87" customWidth="1"/>
    <col min="17" max="17" width="7.44140625" style="87" customWidth="1"/>
    <col min="18" max="18" width="14.77734375" style="87" customWidth="1"/>
    <col min="19" max="19" width="0.44140625" style="87" customWidth="1"/>
    <col min="20" max="256" width="10.44140625" style="213"/>
    <col min="257" max="257" width="3" style="213" customWidth="1"/>
    <col min="258" max="258" width="2.44140625" style="213" customWidth="1"/>
    <col min="259" max="259" width="3.77734375" style="213" customWidth="1"/>
    <col min="260" max="260" width="11" style="213" customWidth="1"/>
    <col min="261" max="261" width="14.77734375" style="213" customWidth="1"/>
    <col min="262" max="262" width="0.44140625" style="213" customWidth="1"/>
    <col min="263" max="263" width="3.109375" style="213" customWidth="1"/>
    <col min="264" max="264" width="3" style="213" customWidth="1"/>
    <col min="265" max="265" width="12.33203125" style="213" customWidth="1"/>
    <col min="266" max="266" width="16.109375" style="213" customWidth="1"/>
    <col min="267" max="267" width="0.6640625" style="213" customWidth="1"/>
    <col min="268" max="268" width="3" style="213" customWidth="1"/>
    <col min="269" max="269" width="4.6640625" style="213" customWidth="1"/>
    <col min="270" max="270" width="6.109375" style="213" customWidth="1"/>
    <col min="271" max="271" width="6.77734375" style="213" customWidth="1"/>
    <col min="272" max="272" width="15.33203125" style="213" customWidth="1"/>
    <col min="273" max="273" width="7.44140625" style="213" customWidth="1"/>
    <col min="274" max="274" width="14.77734375" style="213" customWidth="1"/>
    <col min="275" max="275" width="0.44140625" style="213" customWidth="1"/>
    <col min="276" max="512" width="10.44140625" style="213"/>
    <col min="513" max="513" width="3" style="213" customWidth="1"/>
    <col min="514" max="514" width="2.44140625" style="213" customWidth="1"/>
    <col min="515" max="515" width="3.77734375" style="213" customWidth="1"/>
    <col min="516" max="516" width="11" style="213" customWidth="1"/>
    <col min="517" max="517" width="14.77734375" style="213" customWidth="1"/>
    <col min="518" max="518" width="0.44140625" style="213" customWidth="1"/>
    <col min="519" max="519" width="3.109375" style="213" customWidth="1"/>
    <col min="520" max="520" width="3" style="213" customWidth="1"/>
    <col min="521" max="521" width="12.33203125" style="213" customWidth="1"/>
    <col min="522" max="522" width="16.109375" style="213" customWidth="1"/>
    <col min="523" max="523" width="0.6640625" style="213" customWidth="1"/>
    <col min="524" max="524" width="3" style="213" customWidth="1"/>
    <col min="525" max="525" width="4.6640625" style="213" customWidth="1"/>
    <col min="526" max="526" width="6.109375" style="213" customWidth="1"/>
    <col min="527" max="527" width="6.77734375" style="213" customWidth="1"/>
    <col min="528" max="528" width="15.33203125" style="213" customWidth="1"/>
    <col min="529" max="529" width="7.44140625" style="213" customWidth="1"/>
    <col min="530" max="530" width="14.77734375" style="213" customWidth="1"/>
    <col min="531" max="531" width="0.44140625" style="213" customWidth="1"/>
    <col min="532" max="768" width="10.44140625" style="213"/>
    <col min="769" max="769" width="3" style="213" customWidth="1"/>
    <col min="770" max="770" width="2.44140625" style="213" customWidth="1"/>
    <col min="771" max="771" width="3.77734375" style="213" customWidth="1"/>
    <col min="772" max="772" width="11" style="213" customWidth="1"/>
    <col min="773" max="773" width="14.77734375" style="213" customWidth="1"/>
    <col min="774" max="774" width="0.44140625" style="213" customWidth="1"/>
    <col min="775" max="775" width="3.109375" style="213" customWidth="1"/>
    <col min="776" max="776" width="3" style="213" customWidth="1"/>
    <col min="777" max="777" width="12.33203125" style="213" customWidth="1"/>
    <col min="778" max="778" width="16.109375" style="213" customWidth="1"/>
    <col min="779" max="779" width="0.6640625" style="213" customWidth="1"/>
    <col min="780" max="780" width="3" style="213" customWidth="1"/>
    <col min="781" max="781" width="4.6640625" style="213" customWidth="1"/>
    <col min="782" max="782" width="6.109375" style="213" customWidth="1"/>
    <col min="783" max="783" width="6.77734375" style="213" customWidth="1"/>
    <col min="784" max="784" width="15.33203125" style="213" customWidth="1"/>
    <col min="785" max="785" width="7.44140625" style="213" customWidth="1"/>
    <col min="786" max="786" width="14.77734375" style="213" customWidth="1"/>
    <col min="787" max="787" width="0.44140625" style="213" customWidth="1"/>
    <col min="788" max="1024" width="10.44140625" style="213"/>
    <col min="1025" max="1025" width="3" style="213" customWidth="1"/>
    <col min="1026" max="1026" width="2.44140625" style="213" customWidth="1"/>
    <col min="1027" max="1027" width="3.77734375" style="213" customWidth="1"/>
    <col min="1028" max="1028" width="11" style="213" customWidth="1"/>
    <col min="1029" max="1029" width="14.77734375" style="213" customWidth="1"/>
    <col min="1030" max="1030" width="0.44140625" style="213" customWidth="1"/>
    <col min="1031" max="1031" width="3.109375" style="213" customWidth="1"/>
    <col min="1032" max="1032" width="3" style="213" customWidth="1"/>
    <col min="1033" max="1033" width="12.33203125" style="213" customWidth="1"/>
    <col min="1034" max="1034" width="16.109375" style="213" customWidth="1"/>
    <col min="1035" max="1035" width="0.6640625" style="213" customWidth="1"/>
    <col min="1036" max="1036" width="3" style="213" customWidth="1"/>
    <col min="1037" max="1037" width="4.6640625" style="213" customWidth="1"/>
    <col min="1038" max="1038" width="6.109375" style="213" customWidth="1"/>
    <col min="1039" max="1039" width="6.77734375" style="213" customWidth="1"/>
    <col min="1040" max="1040" width="15.33203125" style="213" customWidth="1"/>
    <col min="1041" max="1041" width="7.44140625" style="213" customWidth="1"/>
    <col min="1042" max="1042" width="14.77734375" style="213" customWidth="1"/>
    <col min="1043" max="1043" width="0.44140625" style="213" customWidth="1"/>
    <col min="1044" max="1280" width="10.44140625" style="213"/>
    <col min="1281" max="1281" width="3" style="213" customWidth="1"/>
    <col min="1282" max="1282" width="2.44140625" style="213" customWidth="1"/>
    <col min="1283" max="1283" width="3.77734375" style="213" customWidth="1"/>
    <col min="1284" max="1284" width="11" style="213" customWidth="1"/>
    <col min="1285" max="1285" width="14.77734375" style="213" customWidth="1"/>
    <col min="1286" max="1286" width="0.44140625" style="213" customWidth="1"/>
    <col min="1287" max="1287" width="3.109375" style="213" customWidth="1"/>
    <col min="1288" max="1288" width="3" style="213" customWidth="1"/>
    <col min="1289" max="1289" width="12.33203125" style="213" customWidth="1"/>
    <col min="1290" max="1290" width="16.109375" style="213" customWidth="1"/>
    <col min="1291" max="1291" width="0.6640625" style="213" customWidth="1"/>
    <col min="1292" max="1292" width="3" style="213" customWidth="1"/>
    <col min="1293" max="1293" width="4.6640625" style="213" customWidth="1"/>
    <col min="1294" max="1294" width="6.109375" style="213" customWidth="1"/>
    <col min="1295" max="1295" width="6.77734375" style="213" customWidth="1"/>
    <col min="1296" max="1296" width="15.33203125" style="213" customWidth="1"/>
    <col min="1297" max="1297" width="7.44140625" style="213" customWidth="1"/>
    <col min="1298" max="1298" width="14.77734375" style="213" customWidth="1"/>
    <col min="1299" max="1299" width="0.44140625" style="213" customWidth="1"/>
    <col min="1300" max="1536" width="10.44140625" style="213"/>
    <col min="1537" max="1537" width="3" style="213" customWidth="1"/>
    <col min="1538" max="1538" width="2.44140625" style="213" customWidth="1"/>
    <col min="1539" max="1539" width="3.77734375" style="213" customWidth="1"/>
    <col min="1540" max="1540" width="11" style="213" customWidth="1"/>
    <col min="1541" max="1541" width="14.77734375" style="213" customWidth="1"/>
    <col min="1542" max="1542" width="0.44140625" style="213" customWidth="1"/>
    <col min="1543" max="1543" width="3.109375" style="213" customWidth="1"/>
    <col min="1544" max="1544" width="3" style="213" customWidth="1"/>
    <col min="1545" max="1545" width="12.33203125" style="213" customWidth="1"/>
    <col min="1546" max="1546" width="16.109375" style="213" customWidth="1"/>
    <col min="1547" max="1547" width="0.6640625" style="213" customWidth="1"/>
    <col min="1548" max="1548" width="3" style="213" customWidth="1"/>
    <col min="1549" max="1549" width="4.6640625" style="213" customWidth="1"/>
    <col min="1550" max="1550" width="6.109375" style="213" customWidth="1"/>
    <col min="1551" max="1551" width="6.77734375" style="213" customWidth="1"/>
    <col min="1552" max="1552" width="15.33203125" style="213" customWidth="1"/>
    <col min="1553" max="1553" width="7.44140625" style="213" customWidth="1"/>
    <col min="1554" max="1554" width="14.77734375" style="213" customWidth="1"/>
    <col min="1555" max="1555" width="0.44140625" style="213" customWidth="1"/>
    <col min="1556" max="1792" width="10.44140625" style="213"/>
    <col min="1793" max="1793" width="3" style="213" customWidth="1"/>
    <col min="1794" max="1794" width="2.44140625" style="213" customWidth="1"/>
    <col min="1795" max="1795" width="3.77734375" style="213" customWidth="1"/>
    <col min="1796" max="1796" width="11" style="213" customWidth="1"/>
    <col min="1797" max="1797" width="14.77734375" style="213" customWidth="1"/>
    <col min="1798" max="1798" width="0.44140625" style="213" customWidth="1"/>
    <col min="1799" max="1799" width="3.109375" style="213" customWidth="1"/>
    <col min="1800" max="1800" width="3" style="213" customWidth="1"/>
    <col min="1801" max="1801" width="12.33203125" style="213" customWidth="1"/>
    <col min="1802" max="1802" width="16.109375" style="213" customWidth="1"/>
    <col min="1803" max="1803" width="0.6640625" style="213" customWidth="1"/>
    <col min="1804" max="1804" width="3" style="213" customWidth="1"/>
    <col min="1805" max="1805" width="4.6640625" style="213" customWidth="1"/>
    <col min="1806" max="1806" width="6.109375" style="213" customWidth="1"/>
    <col min="1807" max="1807" width="6.77734375" style="213" customWidth="1"/>
    <col min="1808" max="1808" width="15.33203125" style="213" customWidth="1"/>
    <col min="1809" max="1809" width="7.44140625" style="213" customWidth="1"/>
    <col min="1810" max="1810" width="14.77734375" style="213" customWidth="1"/>
    <col min="1811" max="1811" width="0.44140625" style="213" customWidth="1"/>
    <col min="1812" max="2048" width="10.44140625" style="213"/>
    <col min="2049" max="2049" width="3" style="213" customWidth="1"/>
    <col min="2050" max="2050" width="2.44140625" style="213" customWidth="1"/>
    <col min="2051" max="2051" width="3.77734375" style="213" customWidth="1"/>
    <col min="2052" max="2052" width="11" style="213" customWidth="1"/>
    <col min="2053" max="2053" width="14.77734375" style="213" customWidth="1"/>
    <col min="2054" max="2054" width="0.44140625" style="213" customWidth="1"/>
    <col min="2055" max="2055" width="3.109375" style="213" customWidth="1"/>
    <col min="2056" max="2056" width="3" style="213" customWidth="1"/>
    <col min="2057" max="2057" width="12.33203125" style="213" customWidth="1"/>
    <col min="2058" max="2058" width="16.109375" style="213" customWidth="1"/>
    <col min="2059" max="2059" width="0.6640625" style="213" customWidth="1"/>
    <col min="2060" max="2060" width="3" style="213" customWidth="1"/>
    <col min="2061" max="2061" width="4.6640625" style="213" customWidth="1"/>
    <col min="2062" max="2062" width="6.109375" style="213" customWidth="1"/>
    <col min="2063" max="2063" width="6.77734375" style="213" customWidth="1"/>
    <col min="2064" max="2064" width="15.33203125" style="213" customWidth="1"/>
    <col min="2065" max="2065" width="7.44140625" style="213" customWidth="1"/>
    <col min="2066" max="2066" width="14.77734375" style="213" customWidth="1"/>
    <col min="2067" max="2067" width="0.44140625" style="213" customWidth="1"/>
    <col min="2068" max="2304" width="10.44140625" style="213"/>
    <col min="2305" max="2305" width="3" style="213" customWidth="1"/>
    <col min="2306" max="2306" width="2.44140625" style="213" customWidth="1"/>
    <col min="2307" max="2307" width="3.77734375" style="213" customWidth="1"/>
    <col min="2308" max="2308" width="11" style="213" customWidth="1"/>
    <col min="2309" max="2309" width="14.77734375" style="213" customWidth="1"/>
    <col min="2310" max="2310" width="0.44140625" style="213" customWidth="1"/>
    <col min="2311" max="2311" width="3.109375" style="213" customWidth="1"/>
    <col min="2312" max="2312" width="3" style="213" customWidth="1"/>
    <col min="2313" max="2313" width="12.33203125" style="213" customWidth="1"/>
    <col min="2314" max="2314" width="16.109375" style="213" customWidth="1"/>
    <col min="2315" max="2315" width="0.6640625" style="213" customWidth="1"/>
    <col min="2316" max="2316" width="3" style="213" customWidth="1"/>
    <col min="2317" max="2317" width="4.6640625" style="213" customWidth="1"/>
    <col min="2318" max="2318" width="6.109375" style="213" customWidth="1"/>
    <col min="2319" max="2319" width="6.77734375" style="213" customWidth="1"/>
    <col min="2320" max="2320" width="15.33203125" style="213" customWidth="1"/>
    <col min="2321" max="2321" width="7.44140625" style="213" customWidth="1"/>
    <col min="2322" max="2322" width="14.77734375" style="213" customWidth="1"/>
    <col min="2323" max="2323" width="0.44140625" style="213" customWidth="1"/>
    <col min="2324" max="2560" width="10.44140625" style="213"/>
    <col min="2561" max="2561" width="3" style="213" customWidth="1"/>
    <col min="2562" max="2562" width="2.44140625" style="213" customWidth="1"/>
    <col min="2563" max="2563" width="3.77734375" style="213" customWidth="1"/>
    <col min="2564" max="2564" width="11" style="213" customWidth="1"/>
    <col min="2565" max="2565" width="14.77734375" style="213" customWidth="1"/>
    <col min="2566" max="2566" width="0.44140625" style="213" customWidth="1"/>
    <col min="2567" max="2567" width="3.109375" style="213" customWidth="1"/>
    <col min="2568" max="2568" width="3" style="213" customWidth="1"/>
    <col min="2569" max="2569" width="12.33203125" style="213" customWidth="1"/>
    <col min="2570" max="2570" width="16.109375" style="213" customWidth="1"/>
    <col min="2571" max="2571" width="0.6640625" style="213" customWidth="1"/>
    <col min="2572" max="2572" width="3" style="213" customWidth="1"/>
    <col min="2573" max="2573" width="4.6640625" style="213" customWidth="1"/>
    <col min="2574" max="2574" width="6.109375" style="213" customWidth="1"/>
    <col min="2575" max="2575" width="6.77734375" style="213" customWidth="1"/>
    <col min="2576" max="2576" width="15.33203125" style="213" customWidth="1"/>
    <col min="2577" max="2577" width="7.44140625" style="213" customWidth="1"/>
    <col min="2578" max="2578" width="14.77734375" style="213" customWidth="1"/>
    <col min="2579" max="2579" width="0.44140625" style="213" customWidth="1"/>
    <col min="2580" max="2816" width="10.44140625" style="213"/>
    <col min="2817" max="2817" width="3" style="213" customWidth="1"/>
    <col min="2818" max="2818" width="2.44140625" style="213" customWidth="1"/>
    <col min="2819" max="2819" width="3.77734375" style="213" customWidth="1"/>
    <col min="2820" max="2820" width="11" style="213" customWidth="1"/>
    <col min="2821" max="2821" width="14.77734375" style="213" customWidth="1"/>
    <col min="2822" max="2822" width="0.44140625" style="213" customWidth="1"/>
    <col min="2823" max="2823" width="3.109375" style="213" customWidth="1"/>
    <col min="2824" max="2824" width="3" style="213" customWidth="1"/>
    <col min="2825" max="2825" width="12.33203125" style="213" customWidth="1"/>
    <col min="2826" max="2826" width="16.109375" style="213" customWidth="1"/>
    <col min="2827" max="2827" width="0.6640625" style="213" customWidth="1"/>
    <col min="2828" max="2828" width="3" style="213" customWidth="1"/>
    <col min="2829" max="2829" width="4.6640625" style="213" customWidth="1"/>
    <col min="2830" max="2830" width="6.109375" style="213" customWidth="1"/>
    <col min="2831" max="2831" width="6.77734375" style="213" customWidth="1"/>
    <col min="2832" max="2832" width="15.33203125" style="213" customWidth="1"/>
    <col min="2833" max="2833" width="7.44140625" style="213" customWidth="1"/>
    <col min="2834" max="2834" width="14.77734375" style="213" customWidth="1"/>
    <col min="2835" max="2835" width="0.44140625" style="213" customWidth="1"/>
    <col min="2836" max="3072" width="10.44140625" style="213"/>
    <col min="3073" max="3073" width="3" style="213" customWidth="1"/>
    <col min="3074" max="3074" width="2.44140625" style="213" customWidth="1"/>
    <col min="3075" max="3075" width="3.77734375" style="213" customWidth="1"/>
    <col min="3076" max="3076" width="11" style="213" customWidth="1"/>
    <col min="3077" max="3077" width="14.77734375" style="213" customWidth="1"/>
    <col min="3078" max="3078" width="0.44140625" style="213" customWidth="1"/>
    <col min="3079" max="3079" width="3.109375" style="213" customWidth="1"/>
    <col min="3080" max="3080" width="3" style="213" customWidth="1"/>
    <col min="3081" max="3081" width="12.33203125" style="213" customWidth="1"/>
    <col min="3082" max="3082" width="16.109375" style="213" customWidth="1"/>
    <col min="3083" max="3083" width="0.6640625" style="213" customWidth="1"/>
    <col min="3084" max="3084" width="3" style="213" customWidth="1"/>
    <col min="3085" max="3085" width="4.6640625" style="213" customWidth="1"/>
    <col min="3086" max="3086" width="6.109375" style="213" customWidth="1"/>
    <col min="3087" max="3087" width="6.77734375" style="213" customWidth="1"/>
    <col min="3088" max="3088" width="15.33203125" style="213" customWidth="1"/>
    <col min="3089" max="3089" width="7.44140625" style="213" customWidth="1"/>
    <col min="3090" max="3090" width="14.77734375" style="213" customWidth="1"/>
    <col min="3091" max="3091" width="0.44140625" style="213" customWidth="1"/>
    <col min="3092" max="3328" width="10.44140625" style="213"/>
    <col min="3329" max="3329" width="3" style="213" customWidth="1"/>
    <col min="3330" max="3330" width="2.44140625" style="213" customWidth="1"/>
    <col min="3331" max="3331" width="3.77734375" style="213" customWidth="1"/>
    <col min="3332" max="3332" width="11" style="213" customWidth="1"/>
    <col min="3333" max="3333" width="14.77734375" style="213" customWidth="1"/>
    <col min="3334" max="3334" width="0.44140625" style="213" customWidth="1"/>
    <col min="3335" max="3335" width="3.109375" style="213" customWidth="1"/>
    <col min="3336" max="3336" width="3" style="213" customWidth="1"/>
    <col min="3337" max="3337" width="12.33203125" style="213" customWidth="1"/>
    <col min="3338" max="3338" width="16.109375" style="213" customWidth="1"/>
    <col min="3339" max="3339" width="0.6640625" style="213" customWidth="1"/>
    <col min="3340" max="3340" width="3" style="213" customWidth="1"/>
    <col min="3341" max="3341" width="4.6640625" style="213" customWidth="1"/>
    <col min="3342" max="3342" width="6.109375" style="213" customWidth="1"/>
    <col min="3343" max="3343" width="6.77734375" style="213" customWidth="1"/>
    <col min="3344" max="3344" width="15.33203125" style="213" customWidth="1"/>
    <col min="3345" max="3345" width="7.44140625" style="213" customWidth="1"/>
    <col min="3346" max="3346" width="14.77734375" style="213" customWidth="1"/>
    <col min="3347" max="3347" width="0.44140625" style="213" customWidth="1"/>
    <col min="3348" max="3584" width="10.44140625" style="213"/>
    <col min="3585" max="3585" width="3" style="213" customWidth="1"/>
    <col min="3586" max="3586" width="2.44140625" style="213" customWidth="1"/>
    <col min="3587" max="3587" width="3.77734375" style="213" customWidth="1"/>
    <col min="3588" max="3588" width="11" style="213" customWidth="1"/>
    <col min="3589" max="3589" width="14.77734375" style="213" customWidth="1"/>
    <col min="3590" max="3590" width="0.44140625" style="213" customWidth="1"/>
    <col min="3591" max="3591" width="3.109375" style="213" customWidth="1"/>
    <col min="3592" max="3592" width="3" style="213" customWidth="1"/>
    <col min="3593" max="3593" width="12.33203125" style="213" customWidth="1"/>
    <col min="3594" max="3594" width="16.109375" style="213" customWidth="1"/>
    <col min="3595" max="3595" width="0.6640625" style="213" customWidth="1"/>
    <col min="3596" max="3596" width="3" style="213" customWidth="1"/>
    <col min="3597" max="3597" width="4.6640625" style="213" customWidth="1"/>
    <col min="3598" max="3598" width="6.109375" style="213" customWidth="1"/>
    <col min="3599" max="3599" width="6.77734375" style="213" customWidth="1"/>
    <col min="3600" max="3600" width="15.33203125" style="213" customWidth="1"/>
    <col min="3601" max="3601" width="7.44140625" style="213" customWidth="1"/>
    <col min="3602" max="3602" width="14.77734375" style="213" customWidth="1"/>
    <col min="3603" max="3603" width="0.44140625" style="213" customWidth="1"/>
    <col min="3604" max="3840" width="10.44140625" style="213"/>
    <col min="3841" max="3841" width="3" style="213" customWidth="1"/>
    <col min="3842" max="3842" width="2.44140625" style="213" customWidth="1"/>
    <col min="3843" max="3843" width="3.77734375" style="213" customWidth="1"/>
    <col min="3844" max="3844" width="11" style="213" customWidth="1"/>
    <col min="3845" max="3845" width="14.77734375" style="213" customWidth="1"/>
    <col min="3846" max="3846" width="0.44140625" style="213" customWidth="1"/>
    <col min="3847" max="3847" width="3.109375" style="213" customWidth="1"/>
    <col min="3848" max="3848" width="3" style="213" customWidth="1"/>
    <col min="3849" max="3849" width="12.33203125" style="213" customWidth="1"/>
    <col min="3850" max="3850" width="16.109375" style="213" customWidth="1"/>
    <col min="3851" max="3851" width="0.6640625" style="213" customWidth="1"/>
    <col min="3852" max="3852" width="3" style="213" customWidth="1"/>
    <col min="3853" max="3853" width="4.6640625" style="213" customWidth="1"/>
    <col min="3854" max="3854" width="6.109375" style="213" customWidth="1"/>
    <col min="3855" max="3855" width="6.77734375" style="213" customWidth="1"/>
    <col min="3856" max="3856" width="15.33203125" style="213" customWidth="1"/>
    <col min="3857" max="3857" width="7.44140625" style="213" customWidth="1"/>
    <col min="3858" max="3858" width="14.77734375" style="213" customWidth="1"/>
    <col min="3859" max="3859" width="0.44140625" style="213" customWidth="1"/>
    <col min="3860" max="4096" width="10.44140625" style="213"/>
    <col min="4097" max="4097" width="3" style="213" customWidth="1"/>
    <col min="4098" max="4098" width="2.44140625" style="213" customWidth="1"/>
    <col min="4099" max="4099" width="3.77734375" style="213" customWidth="1"/>
    <col min="4100" max="4100" width="11" style="213" customWidth="1"/>
    <col min="4101" max="4101" width="14.77734375" style="213" customWidth="1"/>
    <col min="4102" max="4102" width="0.44140625" style="213" customWidth="1"/>
    <col min="4103" max="4103" width="3.109375" style="213" customWidth="1"/>
    <col min="4104" max="4104" width="3" style="213" customWidth="1"/>
    <col min="4105" max="4105" width="12.33203125" style="213" customWidth="1"/>
    <col min="4106" max="4106" width="16.109375" style="213" customWidth="1"/>
    <col min="4107" max="4107" width="0.6640625" style="213" customWidth="1"/>
    <col min="4108" max="4108" width="3" style="213" customWidth="1"/>
    <col min="4109" max="4109" width="4.6640625" style="213" customWidth="1"/>
    <col min="4110" max="4110" width="6.109375" style="213" customWidth="1"/>
    <col min="4111" max="4111" width="6.77734375" style="213" customWidth="1"/>
    <col min="4112" max="4112" width="15.33203125" style="213" customWidth="1"/>
    <col min="4113" max="4113" width="7.44140625" style="213" customWidth="1"/>
    <col min="4114" max="4114" width="14.77734375" style="213" customWidth="1"/>
    <col min="4115" max="4115" width="0.44140625" style="213" customWidth="1"/>
    <col min="4116" max="4352" width="10.44140625" style="213"/>
    <col min="4353" max="4353" width="3" style="213" customWidth="1"/>
    <col min="4354" max="4354" width="2.44140625" style="213" customWidth="1"/>
    <col min="4355" max="4355" width="3.77734375" style="213" customWidth="1"/>
    <col min="4356" max="4356" width="11" style="213" customWidth="1"/>
    <col min="4357" max="4357" width="14.77734375" style="213" customWidth="1"/>
    <col min="4358" max="4358" width="0.44140625" style="213" customWidth="1"/>
    <col min="4359" max="4359" width="3.109375" style="213" customWidth="1"/>
    <col min="4360" max="4360" width="3" style="213" customWidth="1"/>
    <col min="4361" max="4361" width="12.33203125" style="213" customWidth="1"/>
    <col min="4362" max="4362" width="16.109375" style="213" customWidth="1"/>
    <col min="4363" max="4363" width="0.6640625" style="213" customWidth="1"/>
    <col min="4364" max="4364" width="3" style="213" customWidth="1"/>
    <col min="4365" max="4365" width="4.6640625" style="213" customWidth="1"/>
    <col min="4366" max="4366" width="6.109375" style="213" customWidth="1"/>
    <col min="4367" max="4367" width="6.77734375" style="213" customWidth="1"/>
    <col min="4368" max="4368" width="15.33203125" style="213" customWidth="1"/>
    <col min="4369" max="4369" width="7.44140625" style="213" customWidth="1"/>
    <col min="4370" max="4370" width="14.77734375" style="213" customWidth="1"/>
    <col min="4371" max="4371" width="0.44140625" style="213" customWidth="1"/>
    <col min="4372" max="4608" width="10.44140625" style="213"/>
    <col min="4609" max="4609" width="3" style="213" customWidth="1"/>
    <col min="4610" max="4610" width="2.44140625" style="213" customWidth="1"/>
    <col min="4611" max="4611" width="3.77734375" style="213" customWidth="1"/>
    <col min="4612" max="4612" width="11" style="213" customWidth="1"/>
    <col min="4613" max="4613" width="14.77734375" style="213" customWidth="1"/>
    <col min="4614" max="4614" width="0.44140625" style="213" customWidth="1"/>
    <col min="4615" max="4615" width="3.109375" style="213" customWidth="1"/>
    <col min="4616" max="4616" width="3" style="213" customWidth="1"/>
    <col min="4617" max="4617" width="12.33203125" style="213" customWidth="1"/>
    <col min="4618" max="4618" width="16.109375" style="213" customWidth="1"/>
    <col min="4619" max="4619" width="0.6640625" style="213" customWidth="1"/>
    <col min="4620" max="4620" width="3" style="213" customWidth="1"/>
    <col min="4621" max="4621" width="4.6640625" style="213" customWidth="1"/>
    <col min="4622" max="4622" width="6.109375" style="213" customWidth="1"/>
    <col min="4623" max="4623" width="6.77734375" style="213" customWidth="1"/>
    <col min="4624" max="4624" width="15.33203125" style="213" customWidth="1"/>
    <col min="4625" max="4625" width="7.44140625" style="213" customWidth="1"/>
    <col min="4626" max="4626" width="14.77734375" style="213" customWidth="1"/>
    <col min="4627" max="4627" width="0.44140625" style="213" customWidth="1"/>
    <col min="4628" max="4864" width="10.44140625" style="213"/>
    <col min="4865" max="4865" width="3" style="213" customWidth="1"/>
    <col min="4866" max="4866" width="2.44140625" style="213" customWidth="1"/>
    <col min="4867" max="4867" width="3.77734375" style="213" customWidth="1"/>
    <col min="4868" max="4868" width="11" style="213" customWidth="1"/>
    <col min="4869" max="4869" width="14.77734375" style="213" customWidth="1"/>
    <col min="4870" max="4870" width="0.44140625" style="213" customWidth="1"/>
    <col min="4871" max="4871" width="3.109375" style="213" customWidth="1"/>
    <col min="4872" max="4872" width="3" style="213" customWidth="1"/>
    <col min="4873" max="4873" width="12.33203125" style="213" customWidth="1"/>
    <col min="4874" max="4874" width="16.109375" style="213" customWidth="1"/>
    <col min="4875" max="4875" width="0.6640625" style="213" customWidth="1"/>
    <col min="4876" max="4876" width="3" style="213" customWidth="1"/>
    <col min="4877" max="4877" width="4.6640625" style="213" customWidth="1"/>
    <col min="4878" max="4878" width="6.109375" style="213" customWidth="1"/>
    <col min="4879" max="4879" width="6.77734375" style="213" customWidth="1"/>
    <col min="4880" max="4880" width="15.33203125" style="213" customWidth="1"/>
    <col min="4881" max="4881" width="7.44140625" style="213" customWidth="1"/>
    <col min="4882" max="4882" width="14.77734375" style="213" customWidth="1"/>
    <col min="4883" max="4883" width="0.44140625" style="213" customWidth="1"/>
    <col min="4884" max="5120" width="10.44140625" style="213"/>
    <col min="5121" max="5121" width="3" style="213" customWidth="1"/>
    <col min="5122" max="5122" width="2.44140625" style="213" customWidth="1"/>
    <col min="5123" max="5123" width="3.77734375" style="213" customWidth="1"/>
    <col min="5124" max="5124" width="11" style="213" customWidth="1"/>
    <col min="5125" max="5125" width="14.77734375" style="213" customWidth="1"/>
    <col min="5126" max="5126" width="0.44140625" style="213" customWidth="1"/>
    <col min="5127" max="5127" width="3.109375" style="213" customWidth="1"/>
    <col min="5128" max="5128" width="3" style="213" customWidth="1"/>
    <col min="5129" max="5129" width="12.33203125" style="213" customWidth="1"/>
    <col min="5130" max="5130" width="16.109375" style="213" customWidth="1"/>
    <col min="5131" max="5131" width="0.6640625" style="213" customWidth="1"/>
    <col min="5132" max="5132" width="3" style="213" customWidth="1"/>
    <col min="5133" max="5133" width="4.6640625" style="213" customWidth="1"/>
    <col min="5134" max="5134" width="6.109375" style="213" customWidth="1"/>
    <col min="5135" max="5135" width="6.77734375" style="213" customWidth="1"/>
    <col min="5136" max="5136" width="15.33203125" style="213" customWidth="1"/>
    <col min="5137" max="5137" width="7.44140625" style="213" customWidth="1"/>
    <col min="5138" max="5138" width="14.77734375" style="213" customWidth="1"/>
    <col min="5139" max="5139" width="0.44140625" style="213" customWidth="1"/>
    <col min="5140" max="5376" width="10.44140625" style="213"/>
    <col min="5377" max="5377" width="3" style="213" customWidth="1"/>
    <col min="5378" max="5378" width="2.44140625" style="213" customWidth="1"/>
    <col min="5379" max="5379" width="3.77734375" style="213" customWidth="1"/>
    <col min="5380" max="5380" width="11" style="213" customWidth="1"/>
    <col min="5381" max="5381" width="14.77734375" style="213" customWidth="1"/>
    <col min="5382" max="5382" width="0.44140625" style="213" customWidth="1"/>
    <col min="5383" max="5383" width="3.109375" style="213" customWidth="1"/>
    <col min="5384" max="5384" width="3" style="213" customWidth="1"/>
    <col min="5385" max="5385" width="12.33203125" style="213" customWidth="1"/>
    <col min="5386" max="5386" width="16.109375" style="213" customWidth="1"/>
    <col min="5387" max="5387" width="0.6640625" style="213" customWidth="1"/>
    <col min="5388" max="5388" width="3" style="213" customWidth="1"/>
    <col min="5389" max="5389" width="4.6640625" style="213" customWidth="1"/>
    <col min="5390" max="5390" width="6.109375" style="213" customWidth="1"/>
    <col min="5391" max="5391" width="6.77734375" style="213" customWidth="1"/>
    <col min="5392" max="5392" width="15.33203125" style="213" customWidth="1"/>
    <col min="5393" max="5393" width="7.44140625" style="213" customWidth="1"/>
    <col min="5394" max="5394" width="14.77734375" style="213" customWidth="1"/>
    <col min="5395" max="5395" width="0.44140625" style="213" customWidth="1"/>
    <col min="5396" max="5632" width="10.44140625" style="213"/>
    <col min="5633" max="5633" width="3" style="213" customWidth="1"/>
    <col min="5634" max="5634" width="2.44140625" style="213" customWidth="1"/>
    <col min="5635" max="5635" width="3.77734375" style="213" customWidth="1"/>
    <col min="5636" max="5636" width="11" style="213" customWidth="1"/>
    <col min="5637" max="5637" width="14.77734375" style="213" customWidth="1"/>
    <col min="5638" max="5638" width="0.44140625" style="213" customWidth="1"/>
    <col min="5639" max="5639" width="3.109375" style="213" customWidth="1"/>
    <col min="5640" max="5640" width="3" style="213" customWidth="1"/>
    <col min="5641" max="5641" width="12.33203125" style="213" customWidth="1"/>
    <col min="5642" max="5642" width="16.109375" style="213" customWidth="1"/>
    <col min="5643" max="5643" width="0.6640625" style="213" customWidth="1"/>
    <col min="5644" max="5644" width="3" style="213" customWidth="1"/>
    <col min="5645" max="5645" width="4.6640625" style="213" customWidth="1"/>
    <col min="5646" max="5646" width="6.109375" style="213" customWidth="1"/>
    <col min="5647" max="5647" width="6.77734375" style="213" customWidth="1"/>
    <col min="5648" max="5648" width="15.33203125" style="213" customWidth="1"/>
    <col min="5649" max="5649" width="7.44140625" style="213" customWidth="1"/>
    <col min="5650" max="5650" width="14.77734375" style="213" customWidth="1"/>
    <col min="5651" max="5651" width="0.44140625" style="213" customWidth="1"/>
    <col min="5652" max="5888" width="10.44140625" style="213"/>
    <col min="5889" max="5889" width="3" style="213" customWidth="1"/>
    <col min="5890" max="5890" width="2.44140625" style="213" customWidth="1"/>
    <col min="5891" max="5891" width="3.77734375" style="213" customWidth="1"/>
    <col min="5892" max="5892" width="11" style="213" customWidth="1"/>
    <col min="5893" max="5893" width="14.77734375" style="213" customWidth="1"/>
    <col min="5894" max="5894" width="0.44140625" style="213" customWidth="1"/>
    <col min="5895" max="5895" width="3.109375" style="213" customWidth="1"/>
    <col min="5896" max="5896" width="3" style="213" customWidth="1"/>
    <col min="5897" max="5897" width="12.33203125" style="213" customWidth="1"/>
    <col min="5898" max="5898" width="16.109375" style="213" customWidth="1"/>
    <col min="5899" max="5899" width="0.6640625" style="213" customWidth="1"/>
    <col min="5900" max="5900" width="3" style="213" customWidth="1"/>
    <col min="5901" max="5901" width="4.6640625" style="213" customWidth="1"/>
    <col min="5902" max="5902" width="6.109375" style="213" customWidth="1"/>
    <col min="5903" max="5903" width="6.77734375" style="213" customWidth="1"/>
    <col min="5904" max="5904" width="15.33203125" style="213" customWidth="1"/>
    <col min="5905" max="5905" width="7.44140625" style="213" customWidth="1"/>
    <col min="5906" max="5906" width="14.77734375" style="213" customWidth="1"/>
    <col min="5907" max="5907" width="0.44140625" style="213" customWidth="1"/>
    <col min="5908" max="6144" width="10.44140625" style="213"/>
    <col min="6145" max="6145" width="3" style="213" customWidth="1"/>
    <col min="6146" max="6146" width="2.44140625" style="213" customWidth="1"/>
    <col min="6147" max="6147" width="3.77734375" style="213" customWidth="1"/>
    <col min="6148" max="6148" width="11" style="213" customWidth="1"/>
    <col min="6149" max="6149" width="14.77734375" style="213" customWidth="1"/>
    <col min="6150" max="6150" width="0.44140625" style="213" customWidth="1"/>
    <col min="6151" max="6151" width="3.109375" style="213" customWidth="1"/>
    <col min="6152" max="6152" width="3" style="213" customWidth="1"/>
    <col min="6153" max="6153" width="12.33203125" style="213" customWidth="1"/>
    <col min="6154" max="6154" width="16.109375" style="213" customWidth="1"/>
    <col min="6155" max="6155" width="0.6640625" style="213" customWidth="1"/>
    <col min="6156" max="6156" width="3" style="213" customWidth="1"/>
    <col min="6157" max="6157" width="4.6640625" style="213" customWidth="1"/>
    <col min="6158" max="6158" width="6.109375" style="213" customWidth="1"/>
    <col min="6159" max="6159" width="6.77734375" style="213" customWidth="1"/>
    <col min="6160" max="6160" width="15.33203125" style="213" customWidth="1"/>
    <col min="6161" max="6161" width="7.44140625" style="213" customWidth="1"/>
    <col min="6162" max="6162" width="14.77734375" style="213" customWidth="1"/>
    <col min="6163" max="6163" width="0.44140625" style="213" customWidth="1"/>
    <col min="6164" max="6400" width="10.44140625" style="213"/>
    <col min="6401" max="6401" width="3" style="213" customWidth="1"/>
    <col min="6402" max="6402" width="2.44140625" style="213" customWidth="1"/>
    <col min="6403" max="6403" width="3.77734375" style="213" customWidth="1"/>
    <col min="6404" max="6404" width="11" style="213" customWidth="1"/>
    <col min="6405" max="6405" width="14.77734375" style="213" customWidth="1"/>
    <col min="6406" max="6406" width="0.44140625" style="213" customWidth="1"/>
    <col min="6407" max="6407" width="3.109375" style="213" customWidth="1"/>
    <col min="6408" max="6408" width="3" style="213" customWidth="1"/>
    <col min="6409" max="6409" width="12.33203125" style="213" customWidth="1"/>
    <col min="6410" max="6410" width="16.109375" style="213" customWidth="1"/>
    <col min="6411" max="6411" width="0.6640625" style="213" customWidth="1"/>
    <col min="6412" max="6412" width="3" style="213" customWidth="1"/>
    <col min="6413" max="6413" width="4.6640625" style="213" customWidth="1"/>
    <col min="6414" max="6414" width="6.109375" style="213" customWidth="1"/>
    <col min="6415" max="6415" width="6.77734375" style="213" customWidth="1"/>
    <col min="6416" max="6416" width="15.33203125" style="213" customWidth="1"/>
    <col min="6417" max="6417" width="7.44140625" style="213" customWidth="1"/>
    <col min="6418" max="6418" width="14.77734375" style="213" customWidth="1"/>
    <col min="6419" max="6419" width="0.44140625" style="213" customWidth="1"/>
    <col min="6420" max="6656" width="10.44140625" style="213"/>
    <col min="6657" max="6657" width="3" style="213" customWidth="1"/>
    <col min="6658" max="6658" width="2.44140625" style="213" customWidth="1"/>
    <col min="6659" max="6659" width="3.77734375" style="213" customWidth="1"/>
    <col min="6660" max="6660" width="11" style="213" customWidth="1"/>
    <col min="6661" max="6661" width="14.77734375" style="213" customWidth="1"/>
    <col min="6662" max="6662" width="0.44140625" style="213" customWidth="1"/>
    <col min="6663" max="6663" width="3.109375" style="213" customWidth="1"/>
    <col min="6664" max="6664" width="3" style="213" customWidth="1"/>
    <col min="6665" max="6665" width="12.33203125" style="213" customWidth="1"/>
    <col min="6666" max="6666" width="16.109375" style="213" customWidth="1"/>
    <col min="6667" max="6667" width="0.6640625" style="213" customWidth="1"/>
    <col min="6668" max="6668" width="3" style="213" customWidth="1"/>
    <col min="6669" max="6669" width="4.6640625" style="213" customWidth="1"/>
    <col min="6670" max="6670" width="6.109375" style="213" customWidth="1"/>
    <col min="6671" max="6671" width="6.77734375" style="213" customWidth="1"/>
    <col min="6672" max="6672" width="15.33203125" style="213" customWidth="1"/>
    <col min="6673" max="6673" width="7.44140625" style="213" customWidth="1"/>
    <col min="6674" max="6674" width="14.77734375" style="213" customWidth="1"/>
    <col min="6675" max="6675" width="0.44140625" style="213" customWidth="1"/>
    <col min="6676" max="6912" width="10.44140625" style="213"/>
    <col min="6913" max="6913" width="3" style="213" customWidth="1"/>
    <col min="6914" max="6914" width="2.44140625" style="213" customWidth="1"/>
    <col min="6915" max="6915" width="3.77734375" style="213" customWidth="1"/>
    <col min="6916" max="6916" width="11" style="213" customWidth="1"/>
    <col min="6917" max="6917" width="14.77734375" style="213" customWidth="1"/>
    <col min="6918" max="6918" width="0.44140625" style="213" customWidth="1"/>
    <col min="6919" max="6919" width="3.109375" style="213" customWidth="1"/>
    <col min="6920" max="6920" width="3" style="213" customWidth="1"/>
    <col min="6921" max="6921" width="12.33203125" style="213" customWidth="1"/>
    <col min="6922" max="6922" width="16.109375" style="213" customWidth="1"/>
    <col min="6923" max="6923" width="0.6640625" style="213" customWidth="1"/>
    <col min="6924" max="6924" width="3" style="213" customWidth="1"/>
    <col min="6925" max="6925" width="4.6640625" style="213" customWidth="1"/>
    <col min="6926" max="6926" width="6.109375" style="213" customWidth="1"/>
    <col min="6927" max="6927" width="6.77734375" style="213" customWidth="1"/>
    <col min="6928" max="6928" width="15.33203125" style="213" customWidth="1"/>
    <col min="6929" max="6929" width="7.44140625" style="213" customWidth="1"/>
    <col min="6930" max="6930" width="14.77734375" style="213" customWidth="1"/>
    <col min="6931" max="6931" width="0.44140625" style="213" customWidth="1"/>
    <col min="6932" max="7168" width="10.44140625" style="213"/>
    <col min="7169" max="7169" width="3" style="213" customWidth="1"/>
    <col min="7170" max="7170" width="2.44140625" style="213" customWidth="1"/>
    <col min="7171" max="7171" width="3.77734375" style="213" customWidth="1"/>
    <col min="7172" max="7172" width="11" style="213" customWidth="1"/>
    <col min="7173" max="7173" width="14.77734375" style="213" customWidth="1"/>
    <col min="7174" max="7174" width="0.44140625" style="213" customWidth="1"/>
    <col min="7175" max="7175" width="3.109375" style="213" customWidth="1"/>
    <col min="7176" max="7176" width="3" style="213" customWidth="1"/>
    <col min="7177" max="7177" width="12.33203125" style="213" customWidth="1"/>
    <col min="7178" max="7178" width="16.109375" style="213" customWidth="1"/>
    <col min="7179" max="7179" width="0.6640625" style="213" customWidth="1"/>
    <col min="7180" max="7180" width="3" style="213" customWidth="1"/>
    <col min="7181" max="7181" width="4.6640625" style="213" customWidth="1"/>
    <col min="7182" max="7182" width="6.109375" style="213" customWidth="1"/>
    <col min="7183" max="7183" width="6.77734375" style="213" customWidth="1"/>
    <col min="7184" max="7184" width="15.33203125" style="213" customWidth="1"/>
    <col min="7185" max="7185" width="7.44140625" style="213" customWidth="1"/>
    <col min="7186" max="7186" width="14.77734375" style="213" customWidth="1"/>
    <col min="7187" max="7187" width="0.44140625" style="213" customWidth="1"/>
    <col min="7188" max="7424" width="10.44140625" style="213"/>
    <col min="7425" max="7425" width="3" style="213" customWidth="1"/>
    <col min="7426" max="7426" width="2.44140625" style="213" customWidth="1"/>
    <col min="7427" max="7427" width="3.77734375" style="213" customWidth="1"/>
    <col min="7428" max="7428" width="11" style="213" customWidth="1"/>
    <col min="7429" max="7429" width="14.77734375" style="213" customWidth="1"/>
    <col min="7430" max="7430" width="0.44140625" style="213" customWidth="1"/>
    <col min="7431" max="7431" width="3.109375" style="213" customWidth="1"/>
    <col min="7432" max="7432" width="3" style="213" customWidth="1"/>
    <col min="7433" max="7433" width="12.33203125" style="213" customWidth="1"/>
    <col min="7434" max="7434" width="16.109375" style="213" customWidth="1"/>
    <col min="7435" max="7435" width="0.6640625" style="213" customWidth="1"/>
    <col min="7436" max="7436" width="3" style="213" customWidth="1"/>
    <col min="7437" max="7437" width="4.6640625" style="213" customWidth="1"/>
    <col min="7438" max="7438" width="6.109375" style="213" customWidth="1"/>
    <col min="7439" max="7439" width="6.77734375" style="213" customWidth="1"/>
    <col min="7440" max="7440" width="15.33203125" style="213" customWidth="1"/>
    <col min="7441" max="7441" width="7.44140625" style="213" customWidth="1"/>
    <col min="7442" max="7442" width="14.77734375" style="213" customWidth="1"/>
    <col min="7443" max="7443" width="0.44140625" style="213" customWidth="1"/>
    <col min="7444" max="7680" width="10.44140625" style="213"/>
    <col min="7681" max="7681" width="3" style="213" customWidth="1"/>
    <col min="7682" max="7682" width="2.44140625" style="213" customWidth="1"/>
    <col min="7683" max="7683" width="3.77734375" style="213" customWidth="1"/>
    <col min="7684" max="7684" width="11" style="213" customWidth="1"/>
    <col min="7685" max="7685" width="14.77734375" style="213" customWidth="1"/>
    <col min="7686" max="7686" width="0.44140625" style="213" customWidth="1"/>
    <col min="7687" max="7687" width="3.109375" style="213" customWidth="1"/>
    <col min="7688" max="7688" width="3" style="213" customWidth="1"/>
    <col min="7689" max="7689" width="12.33203125" style="213" customWidth="1"/>
    <col min="7690" max="7690" width="16.109375" style="213" customWidth="1"/>
    <col min="7691" max="7691" width="0.6640625" style="213" customWidth="1"/>
    <col min="7692" max="7692" width="3" style="213" customWidth="1"/>
    <col min="7693" max="7693" width="4.6640625" style="213" customWidth="1"/>
    <col min="7694" max="7694" width="6.109375" style="213" customWidth="1"/>
    <col min="7695" max="7695" width="6.77734375" style="213" customWidth="1"/>
    <col min="7696" max="7696" width="15.33203125" style="213" customWidth="1"/>
    <col min="7697" max="7697" width="7.44140625" style="213" customWidth="1"/>
    <col min="7698" max="7698" width="14.77734375" style="213" customWidth="1"/>
    <col min="7699" max="7699" width="0.44140625" style="213" customWidth="1"/>
    <col min="7700" max="7936" width="10.44140625" style="213"/>
    <col min="7937" max="7937" width="3" style="213" customWidth="1"/>
    <col min="7938" max="7938" width="2.44140625" style="213" customWidth="1"/>
    <col min="7939" max="7939" width="3.77734375" style="213" customWidth="1"/>
    <col min="7940" max="7940" width="11" style="213" customWidth="1"/>
    <col min="7941" max="7941" width="14.77734375" style="213" customWidth="1"/>
    <col min="7942" max="7942" width="0.44140625" style="213" customWidth="1"/>
    <col min="7943" max="7943" width="3.109375" style="213" customWidth="1"/>
    <col min="7944" max="7944" width="3" style="213" customWidth="1"/>
    <col min="7945" max="7945" width="12.33203125" style="213" customWidth="1"/>
    <col min="7946" max="7946" width="16.109375" style="213" customWidth="1"/>
    <col min="7947" max="7947" width="0.6640625" style="213" customWidth="1"/>
    <col min="7948" max="7948" width="3" style="213" customWidth="1"/>
    <col min="7949" max="7949" width="4.6640625" style="213" customWidth="1"/>
    <col min="7950" max="7950" width="6.109375" style="213" customWidth="1"/>
    <col min="7951" max="7951" width="6.77734375" style="213" customWidth="1"/>
    <col min="7952" max="7952" width="15.33203125" style="213" customWidth="1"/>
    <col min="7953" max="7953" width="7.44140625" style="213" customWidth="1"/>
    <col min="7954" max="7954" width="14.77734375" style="213" customWidth="1"/>
    <col min="7955" max="7955" width="0.44140625" style="213" customWidth="1"/>
    <col min="7956" max="8192" width="10.44140625" style="213"/>
    <col min="8193" max="8193" width="3" style="213" customWidth="1"/>
    <col min="8194" max="8194" width="2.44140625" style="213" customWidth="1"/>
    <col min="8195" max="8195" width="3.77734375" style="213" customWidth="1"/>
    <col min="8196" max="8196" width="11" style="213" customWidth="1"/>
    <col min="8197" max="8197" width="14.77734375" style="213" customWidth="1"/>
    <col min="8198" max="8198" width="0.44140625" style="213" customWidth="1"/>
    <col min="8199" max="8199" width="3.109375" style="213" customWidth="1"/>
    <col min="8200" max="8200" width="3" style="213" customWidth="1"/>
    <col min="8201" max="8201" width="12.33203125" style="213" customWidth="1"/>
    <col min="8202" max="8202" width="16.109375" style="213" customWidth="1"/>
    <col min="8203" max="8203" width="0.6640625" style="213" customWidth="1"/>
    <col min="8204" max="8204" width="3" style="213" customWidth="1"/>
    <col min="8205" max="8205" width="4.6640625" style="213" customWidth="1"/>
    <col min="8206" max="8206" width="6.109375" style="213" customWidth="1"/>
    <col min="8207" max="8207" width="6.77734375" style="213" customWidth="1"/>
    <col min="8208" max="8208" width="15.33203125" style="213" customWidth="1"/>
    <col min="8209" max="8209" width="7.44140625" style="213" customWidth="1"/>
    <col min="8210" max="8210" width="14.77734375" style="213" customWidth="1"/>
    <col min="8211" max="8211" width="0.44140625" style="213" customWidth="1"/>
    <col min="8212" max="8448" width="10.44140625" style="213"/>
    <col min="8449" max="8449" width="3" style="213" customWidth="1"/>
    <col min="8450" max="8450" width="2.44140625" style="213" customWidth="1"/>
    <col min="8451" max="8451" width="3.77734375" style="213" customWidth="1"/>
    <col min="8452" max="8452" width="11" style="213" customWidth="1"/>
    <col min="8453" max="8453" width="14.77734375" style="213" customWidth="1"/>
    <col min="8454" max="8454" width="0.44140625" style="213" customWidth="1"/>
    <col min="8455" max="8455" width="3.109375" style="213" customWidth="1"/>
    <col min="8456" max="8456" width="3" style="213" customWidth="1"/>
    <col min="8457" max="8457" width="12.33203125" style="213" customWidth="1"/>
    <col min="8458" max="8458" width="16.109375" style="213" customWidth="1"/>
    <col min="8459" max="8459" width="0.6640625" style="213" customWidth="1"/>
    <col min="8460" max="8460" width="3" style="213" customWidth="1"/>
    <col min="8461" max="8461" width="4.6640625" style="213" customWidth="1"/>
    <col min="8462" max="8462" width="6.109375" style="213" customWidth="1"/>
    <col min="8463" max="8463" width="6.77734375" style="213" customWidth="1"/>
    <col min="8464" max="8464" width="15.33203125" style="213" customWidth="1"/>
    <col min="8465" max="8465" width="7.44140625" style="213" customWidth="1"/>
    <col min="8466" max="8466" width="14.77734375" style="213" customWidth="1"/>
    <col min="8467" max="8467" width="0.44140625" style="213" customWidth="1"/>
    <col min="8468" max="8704" width="10.44140625" style="213"/>
    <col min="8705" max="8705" width="3" style="213" customWidth="1"/>
    <col min="8706" max="8706" width="2.44140625" style="213" customWidth="1"/>
    <col min="8707" max="8707" width="3.77734375" style="213" customWidth="1"/>
    <col min="8708" max="8708" width="11" style="213" customWidth="1"/>
    <col min="8709" max="8709" width="14.77734375" style="213" customWidth="1"/>
    <col min="8710" max="8710" width="0.44140625" style="213" customWidth="1"/>
    <col min="8711" max="8711" width="3.109375" style="213" customWidth="1"/>
    <col min="8712" max="8712" width="3" style="213" customWidth="1"/>
    <col min="8713" max="8713" width="12.33203125" style="213" customWidth="1"/>
    <col min="8714" max="8714" width="16.109375" style="213" customWidth="1"/>
    <col min="8715" max="8715" width="0.6640625" style="213" customWidth="1"/>
    <col min="8716" max="8716" width="3" style="213" customWidth="1"/>
    <col min="8717" max="8717" width="4.6640625" style="213" customWidth="1"/>
    <col min="8718" max="8718" width="6.109375" style="213" customWidth="1"/>
    <col min="8719" max="8719" width="6.77734375" style="213" customWidth="1"/>
    <col min="8720" max="8720" width="15.33203125" style="213" customWidth="1"/>
    <col min="8721" max="8721" width="7.44140625" style="213" customWidth="1"/>
    <col min="8722" max="8722" width="14.77734375" style="213" customWidth="1"/>
    <col min="8723" max="8723" width="0.44140625" style="213" customWidth="1"/>
    <col min="8724" max="8960" width="10.44140625" style="213"/>
    <col min="8961" max="8961" width="3" style="213" customWidth="1"/>
    <col min="8962" max="8962" width="2.44140625" style="213" customWidth="1"/>
    <col min="8963" max="8963" width="3.77734375" style="213" customWidth="1"/>
    <col min="8964" max="8964" width="11" style="213" customWidth="1"/>
    <col min="8965" max="8965" width="14.77734375" style="213" customWidth="1"/>
    <col min="8966" max="8966" width="0.44140625" style="213" customWidth="1"/>
    <col min="8967" max="8967" width="3.109375" style="213" customWidth="1"/>
    <col min="8968" max="8968" width="3" style="213" customWidth="1"/>
    <col min="8969" max="8969" width="12.33203125" style="213" customWidth="1"/>
    <col min="8970" max="8970" width="16.109375" style="213" customWidth="1"/>
    <col min="8971" max="8971" width="0.6640625" style="213" customWidth="1"/>
    <col min="8972" max="8972" width="3" style="213" customWidth="1"/>
    <col min="8973" max="8973" width="4.6640625" style="213" customWidth="1"/>
    <col min="8974" max="8974" width="6.109375" style="213" customWidth="1"/>
    <col min="8975" max="8975" width="6.77734375" style="213" customWidth="1"/>
    <col min="8976" max="8976" width="15.33203125" style="213" customWidth="1"/>
    <col min="8977" max="8977" width="7.44140625" style="213" customWidth="1"/>
    <col min="8978" max="8978" width="14.77734375" style="213" customWidth="1"/>
    <col min="8979" max="8979" width="0.44140625" style="213" customWidth="1"/>
    <col min="8980" max="9216" width="10.44140625" style="213"/>
    <col min="9217" max="9217" width="3" style="213" customWidth="1"/>
    <col min="9218" max="9218" width="2.44140625" style="213" customWidth="1"/>
    <col min="9219" max="9219" width="3.77734375" style="213" customWidth="1"/>
    <col min="9220" max="9220" width="11" style="213" customWidth="1"/>
    <col min="9221" max="9221" width="14.77734375" style="213" customWidth="1"/>
    <col min="9222" max="9222" width="0.44140625" style="213" customWidth="1"/>
    <col min="9223" max="9223" width="3.109375" style="213" customWidth="1"/>
    <col min="9224" max="9224" width="3" style="213" customWidth="1"/>
    <col min="9225" max="9225" width="12.33203125" style="213" customWidth="1"/>
    <col min="9226" max="9226" width="16.109375" style="213" customWidth="1"/>
    <col min="9227" max="9227" width="0.6640625" style="213" customWidth="1"/>
    <col min="9228" max="9228" width="3" style="213" customWidth="1"/>
    <col min="9229" max="9229" width="4.6640625" style="213" customWidth="1"/>
    <col min="9230" max="9230" width="6.109375" style="213" customWidth="1"/>
    <col min="9231" max="9231" width="6.77734375" style="213" customWidth="1"/>
    <col min="9232" max="9232" width="15.33203125" style="213" customWidth="1"/>
    <col min="9233" max="9233" width="7.44140625" style="213" customWidth="1"/>
    <col min="9234" max="9234" width="14.77734375" style="213" customWidth="1"/>
    <col min="9235" max="9235" width="0.44140625" style="213" customWidth="1"/>
    <col min="9236" max="9472" width="10.44140625" style="213"/>
    <col min="9473" max="9473" width="3" style="213" customWidth="1"/>
    <col min="9474" max="9474" width="2.44140625" style="213" customWidth="1"/>
    <col min="9475" max="9475" width="3.77734375" style="213" customWidth="1"/>
    <col min="9476" max="9476" width="11" style="213" customWidth="1"/>
    <col min="9477" max="9477" width="14.77734375" style="213" customWidth="1"/>
    <col min="9478" max="9478" width="0.44140625" style="213" customWidth="1"/>
    <col min="9479" max="9479" width="3.109375" style="213" customWidth="1"/>
    <col min="9480" max="9480" width="3" style="213" customWidth="1"/>
    <col min="9481" max="9481" width="12.33203125" style="213" customWidth="1"/>
    <col min="9482" max="9482" width="16.109375" style="213" customWidth="1"/>
    <col min="9483" max="9483" width="0.6640625" style="213" customWidth="1"/>
    <col min="9484" max="9484" width="3" style="213" customWidth="1"/>
    <col min="9485" max="9485" width="4.6640625" style="213" customWidth="1"/>
    <col min="9486" max="9486" width="6.109375" style="213" customWidth="1"/>
    <col min="9487" max="9487" width="6.77734375" style="213" customWidth="1"/>
    <col min="9488" max="9488" width="15.33203125" style="213" customWidth="1"/>
    <col min="9489" max="9489" width="7.44140625" style="213" customWidth="1"/>
    <col min="9490" max="9490" width="14.77734375" style="213" customWidth="1"/>
    <col min="9491" max="9491" width="0.44140625" style="213" customWidth="1"/>
    <col min="9492" max="9728" width="10.44140625" style="213"/>
    <col min="9729" max="9729" width="3" style="213" customWidth="1"/>
    <col min="9730" max="9730" width="2.44140625" style="213" customWidth="1"/>
    <col min="9731" max="9731" width="3.77734375" style="213" customWidth="1"/>
    <col min="9732" max="9732" width="11" style="213" customWidth="1"/>
    <col min="9733" max="9733" width="14.77734375" style="213" customWidth="1"/>
    <col min="9734" max="9734" width="0.44140625" style="213" customWidth="1"/>
    <col min="9735" max="9735" width="3.109375" style="213" customWidth="1"/>
    <col min="9736" max="9736" width="3" style="213" customWidth="1"/>
    <col min="9737" max="9737" width="12.33203125" style="213" customWidth="1"/>
    <col min="9738" max="9738" width="16.109375" style="213" customWidth="1"/>
    <col min="9739" max="9739" width="0.6640625" style="213" customWidth="1"/>
    <col min="9740" max="9740" width="3" style="213" customWidth="1"/>
    <col min="9741" max="9741" width="4.6640625" style="213" customWidth="1"/>
    <col min="9742" max="9742" width="6.109375" style="213" customWidth="1"/>
    <col min="9743" max="9743" width="6.77734375" style="213" customWidth="1"/>
    <col min="9744" max="9744" width="15.33203125" style="213" customWidth="1"/>
    <col min="9745" max="9745" width="7.44140625" style="213" customWidth="1"/>
    <col min="9746" max="9746" width="14.77734375" style="213" customWidth="1"/>
    <col min="9747" max="9747" width="0.44140625" style="213" customWidth="1"/>
    <col min="9748" max="9984" width="10.44140625" style="213"/>
    <col min="9985" max="9985" width="3" style="213" customWidth="1"/>
    <col min="9986" max="9986" width="2.44140625" style="213" customWidth="1"/>
    <col min="9987" max="9987" width="3.77734375" style="213" customWidth="1"/>
    <col min="9988" max="9988" width="11" style="213" customWidth="1"/>
    <col min="9989" max="9989" width="14.77734375" style="213" customWidth="1"/>
    <col min="9990" max="9990" width="0.44140625" style="213" customWidth="1"/>
    <col min="9991" max="9991" width="3.109375" style="213" customWidth="1"/>
    <col min="9992" max="9992" width="3" style="213" customWidth="1"/>
    <col min="9993" max="9993" width="12.33203125" style="213" customWidth="1"/>
    <col min="9994" max="9994" width="16.109375" style="213" customWidth="1"/>
    <col min="9995" max="9995" width="0.6640625" style="213" customWidth="1"/>
    <col min="9996" max="9996" width="3" style="213" customWidth="1"/>
    <col min="9997" max="9997" width="4.6640625" style="213" customWidth="1"/>
    <col min="9998" max="9998" width="6.109375" style="213" customWidth="1"/>
    <col min="9999" max="9999" width="6.77734375" style="213" customWidth="1"/>
    <col min="10000" max="10000" width="15.33203125" style="213" customWidth="1"/>
    <col min="10001" max="10001" width="7.44140625" style="213" customWidth="1"/>
    <col min="10002" max="10002" width="14.77734375" style="213" customWidth="1"/>
    <col min="10003" max="10003" width="0.44140625" style="213" customWidth="1"/>
    <col min="10004" max="10240" width="10.44140625" style="213"/>
    <col min="10241" max="10241" width="3" style="213" customWidth="1"/>
    <col min="10242" max="10242" width="2.44140625" style="213" customWidth="1"/>
    <col min="10243" max="10243" width="3.77734375" style="213" customWidth="1"/>
    <col min="10244" max="10244" width="11" style="213" customWidth="1"/>
    <col min="10245" max="10245" width="14.77734375" style="213" customWidth="1"/>
    <col min="10246" max="10246" width="0.44140625" style="213" customWidth="1"/>
    <col min="10247" max="10247" width="3.109375" style="213" customWidth="1"/>
    <col min="10248" max="10248" width="3" style="213" customWidth="1"/>
    <col min="10249" max="10249" width="12.33203125" style="213" customWidth="1"/>
    <col min="10250" max="10250" width="16.109375" style="213" customWidth="1"/>
    <col min="10251" max="10251" width="0.6640625" style="213" customWidth="1"/>
    <col min="10252" max="10252" width="3" style="213" customWidth="1"/>
    <col min="10253" max="10253" width="4.6640625" style="213" customWidth="1"/>
    <col min="10254" max="10254" width="6.109375" style="213" customWidth="1"/>
    <col min="10255" max="10255" width="6.77734375" style="213" customWidth="1"/>
    <col min="10256" max="10256" width="15.33203125" style="213" customWidth="1"/>
    <col min="10257" max="10257" width="7.44140625" style="213" customWidth="1"/>
    <col min="10258" max="10258" width="14.77734375" style="213" customWidth="1"/>
    <col min="10259" max="10259" width="0.44140625" style="213" customWidth="1"/>
    <col min="10260" max="10496" width="10.44140625" style="213"/>
    <col min="10497" max="10497" width="3" style="213" customWidth="1"/>
    <col min="10498" max="10498" width="2.44140625" style="213" customWidth="1"/>
    <col min="10499" max="10499" width="3.77734375" style="213" customWidth="1"/>
    <col min="10500" max="10500" width="11" style="213" customWidth="1"/>
    <col min="10501" max="10501" width="14.77734375" style="213" customWidth="1"/>
    <col min="10502" max="10502" width="0.44140625" style="213" customWidth="1"/>
    <col min="10503" max="10503" width="3.109375" style="213" customWidth="1"/>
    <col min="10504" max="10504" width="3" style="213" customWidth="1"/>
    <col min="10505" max="10505" width="12.33203125" style="213" customWidth="1"/>
    <col min="10506" max="10506" width="16.109375" style="213" customWidth="1"/>
    <col min="10507" max="10507" width="0.6640625" style="213" customWidth="1"/>
    <col min="10508" max="10508" width="3" style="213" customWidth="1"/>
    <col min="10509" max="10509" width="4.6640625" style="213" customWidth="1"/>
    <col min="10510" max="10510" width="6.109375" style="213" customWidth="1"/>
    <col min="10511" max="10511" width="6.77734375" style="213" customWidth="1"/>
    <col min="10512" max="10512" width="15.33203125" style="213" customWidth="1"/>
    <col min="10513" max="10513" width="7.44140625" style="213" customWidth="1"/>
    <col min="10514" max="10514" width="14.77734375" style="213" customWidth="1"/>
    <col min="10515" max="10515" width="0.44140625" style="213" customWidth="1"/>
    <col min="10516" max="10752" width="10.44140625" style="213"/>
    <col min="10753" max="10753" width="3" style="213" customWidth="1"/>
    <col min="10754" max="10754" width="2.44140625" style="213" customWidth="1"/>
    <col min="10755" max="10755" width="3.77734375" style="213" customWidth="1"/>
    <col min="10756" max="10756" width="11" style="213" customWidth="1"/>
    <col min="10757" max="10757" width="14.77734375" style="213" customWidth="1"/>
    <col min="10758" max="10758" width="0.44140625" style="213" customWidth="1"/>
    <col min="10759" max="10759" width="3.109375" style="213" customWidth="1"/>
    <col min="10760" max="10760" width="3" style="213" customWidth="1"/>
    <col min="10761" max="10761" width="12.33203125" style="213" customWidth="1"/>
    <col min="10762" max="10762" width="16.109375" style="213" customWidth="1"/>
    <col min="10763" max="10763" width="0.6640625" style="213" customWidth="1"/>
    <col min="10764" max="10764" width="3" style="213" customWidth="1"/>
    <col min="10765" max="10765" width="4.6640625" style="213" customWidth="1"/>
    <col min="10766" max="10766" width="6.109375" style="213" customWidth="1"/>
    <col min="10767" max="10767" width="6.77734375" style="213" customWidth="1"/>
    <col min="10768" max="10768" width="15.33203125" style="213" customWidth="1"/>
    <col min="10769" max="10769" width="7.44140625" style="213" customWidth="1"/>
    <col min="10770" max="10770" width="14.77734375" style="213" customWidth="1"/>
    <col min="10771" max="10771" width="0.44140625" style="213" customWidth="1"/>
    <col min="10772" max="11008" width="10.44140625" style="213"/>
    <col min="11009" max="11009" width="3" style="213" customWidth="1"/>
    <col min="11010" max="11010" width="2.44140625" style="213" customWidth="1"/>
    <col min="11011" max="11011" width="3.77734375" style="213" customWidth="1"/>
    <col min="11012" max="11012" width="11" style="213" customWidth="1"/>
    <col min="11013" max="11013" width="14.77734375" style="213" customWidth="1"/>
    <col min="11014" max="11014" width="0.44140625" style="213" customWidth="1"/>
    <col min="11015" max="11015" width="3.109375" style="213" customWidth="1"/>
    <col min="11016" max="11016" width="3" style="213" customWidth="1"/>
    <col min="11017" max="11017" width="12.33203125" style="213" customWidth="1"/>
    <col min="11018" max="11018" width="16.109375" style="213" customWidth="1"/>
    <col min="11019" max="11019" width="0.6640625" style="213" customWidth="1"/>
    <col min="11020" max="11020" width="3" style="213" customWidth="1"/>
    <col min="11021" max="11021" width="4.6640625" style="213" customWidth="1"/>
    <col min="11022" max="11022" width="6.109375" style="213" customWidth="1"/>
    <col min="11023" max="11023" width="6.77734375" style="213" customWidth="1"/>
    <col min="11024" max="11024" width="15.33203125" style="213" customWidth="1"/>
    <col min="11025" max="11025" width="7.44140625" style="213" customWidth="1"/>
    <col min="11026" max="11026" width="14.77734375" style="213" customWidth="1"/>
    <col min="11027" max="11027" width="0.44140625" style="213" customWidth="1"/>
    <col min="11028" max="11264" width="10.44140625" style="213"/>
    <col min="11265" max="11265" width="3" style="213" customWidth="1"/>
    <col min="11266" max="11266" width="2.44140625" style="213" customWidth="1"/>
    <col min="11267" max="11267" width="3.77734375" style="213" customWidth="1"/>
    <col min="11268" max="11268" width="11" style="213" customWidth="1"/>
    <col min="11269" max="11269" width="14.77734375" style="213" customWidth="1"/>
    <col min="11270" max="11270" width="0.44140625" style="213" customWidth="1"/>
    <col min="11271" max="11271" width="3.109375" style="213" customWidth="1"/>
    <col min="11272" max="11272" width="3" style="213" customWidth="1"/>
    <col min="11273" max="11273" width="12.33203125" style="213" customWidth="1"/>
    <col min="11274" max="11274" width="16.109375" style="213" customWidth="1"/>
    <col min="11275" max="11275" width="0.6640625" style="213" customWidth="1"/>
    <col min="11276" max="11276" width="3" style="213" customWidth="1"/>
    <col min="11277" max="11277" width="4.6640625" style="213" customWidth="1"/>
    <col min="11278" max="11278" width="6.109375" style="213" customWidth="1"/>
    <col min="11279" max="11279" width="6.77734375" style="213" customWidth="1"/>
    <col min="11280" max="11280" width="15.33203125" style="213" customWidth="1"/>
    <col min="11281" max="11281" width="7.44140625" style="213" customWidth="1"/>
    <col min="11282" max="11282" width="14.77734375" style="213" customWidth="1"/>
    <col min="11283" max="11283" width="0.44140625" style="213" customWidth="1"/>
    <col min="11284" max="11520" width="10.44140625" style="213"/>
    <col min="11521" max="11521" width="3" style="213" customWidth="1"/>
    <col min="11522" max="11522" width="2.44140625" style="213" customWidth="1"/>
    <col min="11523" max="11523" width="3.77734375" style="213" customWidth="1"/>
    <col min="11524" max="11524" width="11" style="213" customWidth="1"/>
    <col min="11525" max="11525" width="14.77734375" style="213" customWidth="1"/>
    <col min="11526" max="11526" width="0.44140625" style="213" customWidth="1"/>
    <col min="11527" max="11527" width="3.109375" style="213" customWidth="1"/>
    <col min="11528" max="11528" width="3" style="213" customWidth="1"/>
    <col min="11529" max="11529" width="12.33203125" style="213" customWidth="1"/>
    <col min="11530" max="11530" width="16.109375" style="213" customWidth="1"/>
    <col min="11531" max="11531" width="0.6640625" style="213" customWidth="1"/>
    <col min="11532" max="11532" width="3" style="213" customWidth="1"/>
    <col min="11533" max="11533" width="4.6640625" style="213" customWidth="1"/>
    <col min="11534" max="11534" width="6.109375" style="213" customWidth="1"/>
    <col min="11535" max="11535" width="6.77734375" style="213" customWidth="1"/>
    <col min="11536" max="11536" width="15.33203125" style="213" customWidth="1"/>
    <col min="11537" max="11537" width="7.44140625" style="213" customWidth="1"/>
    <col min="11538" max="11538" width="14.77734375" style="213" customWidth="1"/>
    <col min="11539" max="11539" width="0.44140625" style="213" customWidth="1"/>
    <col min="11540" max="11776" width="10.44140625" style="213"/>
    <col min="11777" max="11777" width="3" style="213" customWidth="1"/>
    <col min="11778" max="11778" width="2.44140625" style="213" customWidth="1"/>
    <col min="11779" max="11779" width="3.77734375" style="213" customWidth="1"/>
    <col min="11780" max="11780" width="11" style="213" customWidth="1"/>
    <col min="11781" max="11781" width="14.77734375" style="213" customWidth="1"/>
    <col min="11782" max="11782" width="0.44140625" style="213" customWidth="1"/>
    <col min="11783" max="11783" width="3.109375" style="213" customWidth="1"/>
    <col min="11784" max="11784" width="3" style="213" customWidth="1"/>
    <col min="11785" max="11785" width="12.33203125" style="213" customWidth="1"/>
    <col min="11786" max="11786" width="16.109375" style="213" customWidth="1"/>
    <col min="11787" max="11787" width="0.6640625" style="213" customWidth="1"/>
    <col min="11788" max="11788" width="3" style="213" customWidth="1"/>
    <col min="11789" max="11789" width="4.6640625" style="213" customWidth="1"/>
    <col min="11790" max="11790" width="6.109375" style="213" customWidth="1"/>
    <col min="11791" max="11791" width="6.77734375" style="213" customWidth="1"/>
    <col min="11792" max="11792" width="15.33203125" style="213" customWidth="1"/>
    <col min="11793" max="11793" width="7.44140625" style="213" customWidth="1"/>
    <col min="11794" max="11794" width="14.77734375" style="213" customWidth="1"/>
    <col min="11795" max="11795" width="0.44140625" style="213" customWidth="1"/>
    <col min="11796" max="12032" width="10.44140625" style="213"/>
    <col min="12033" max="12033" width="3" style="213" customWidth="1"/>
    <col min="12034" max="12034" width="2.44140625" style="213" customWidth="1"/>
    <col min="12035" max="12035" width="3.77734375" style="213" customWidth="1"/>
    <col min="12036" max="12036" width="11" style="213" customWidth="1"/>
    <col min="12037" max="12037" width="14.77734375" style="213" customWidth="1"/>
    <col min="12038" max="12038" width="0.44140625" style="213" customWidth="1"/>
    <col min="12039" max="12039" width="3.109375" style="213" customWidth="1"/>
    <col min="12040" max="12040" width="3" style="213" customWidth="1"/>
    <col min="12041" max="12041" width="12.33203125" style="213" customWidth="1"/>
    <col min="12042" max="12042" width="16.109375" style="213" customWidth="1"/>
    <col min="12043" max="12043" width="0.6640625" style="213" customWidth="1"/>
    <col min="12044" max="12044" width="3" style="213" customWidth="1"/>
    <col min="12045" max="12045" width="4.6640625" style="213" customWidth="1"/>
    <col min="12046" max="12046" width="6.109375" style="213" customWidth="1"/>
    <col min="12047" max="12047" width="6.77734375" style="213" customWidth="1"/>
    <col min="12048" max="12048" width="15.33203125" style="213" customWidth="1"/>
    <col min="12049" max="12049" width="7.44140625" style="213" customWidth="1"/>
    <col min="12050" max="12050" width="14.77734375" style="213" customWidth="1"/>
    <col min="12051" max="12051" width="0.44140625" style="213" customWidth="1"/>
    <col min="12052" max="12288" width="10.44140625" style="213"/>
    <col min="12289" max="12289" width="3" style="213" customWidth="1"/>
    <col min="12290" max="12290" width="2.44140625" style="213" customWidth="1"/>
    <col min="12291" max="12291" width="3.77734375" style="213" customWidth="1"/>
    <col min="12292" max="12292" width="11" style="213" customWidth="1"/>
    <col min="12293" max="12293" width="14.77734375" style="213" customWidth="1"/>
    <col min="12294" max="12294" width="0.44140625" style="213" customWidth="1"/>
    <col min="12295" max="12295" width="3.109375" style="213" customWidth="1"/>
    <col min="12296" max="12296" width="3" style="213" customWidth="1"/>
    <col min="12297" max="12297" width="12.33203125" style="213" customWidth="1"/>
    <col min="12298" max="12298" width="16.109375" style="213" customWidth="1"/>
    <col min="12299" max="12299" width="0.6640625" style="213" customWidth="1"/>
    <col min="12300" max="12300" width="3" style="213" customWidth="1"/>
    <col min="12301" max="12301" width="4.6640625" style="213" customWidth="1"/>
    <col min="12302" max="12302" width="6.109375" style="213" customWidth="1"/>
    <col min="12303" max="12303" width="6.77734375" style="213" customWidth="1"/>
    <col min="12304" max="12304" width="15.33203125" style="213" customWidth="1"/>
    <col min="12305" max="12305" width="7.44140625" style="213" customWidth="1"/>
    <col min="12306" max="12306" width="14.77734375" style="213" customWidth="1"/>
    <col min="12307" max="12307" width="0.44140625" style="213" customWidth="1"/>
    <col min="12308" max="12544" width="10.44140625" style="213"/>
    <col min="12545" max="12545" width="3" style="213" customWidth="1"/>
    <col min="12546" max="12546" width="2.44140625" style="213" customWidth="1"/>
    <col min="12547" max="12547" width="3.77734375" style="213" customWidth="1"/>
    <col min="12548" max="12548" width="11" style="213" customWidth="1"/>
    <col min="12549" max="12549" width="14.77734375" style="213" customWidth="1"/>
    <col min="12550" max="12550" width="0.44140625" style="213" customWidth="1"/>
    <col min="12551" max="12551" width="3.109375" style="213" customWidth="1"/>
    <col min="12552" max="12552" width="3" style="213" customWidth="1"/>
    <col min="12553" max="12553" width="12.33203125" style="213" customWidth="1"/>
    <col min="12554" max="12554" width="16.109375" style="213" customWidth="1"/>
    <col min="12555" max="12555" width="0.6640625" style="213" customWidth="1"/>
    <col min="12556" max="12556" width="3" style="213" customWidth="1"/>
    <col min="12557" max="12557" width="4.6640625" style="213" customWidth="1"/>
    <col min="12558" max="12558" width="6.109375" style="213" customWidth="1"/>
    <col min="12559" max="12559" width="6.77734375" style="213" customWidth="1"/>
    <col min="12560" max="12560" width="15.33203125" style="213" customWidth="1"/>
    <col min="12561" max="12561" width="7.44140625" style="213" customWidth="1"/>
    <col min="12562" max="12562" width="14.77734375" style="213" customWidth="1"/>
    <col min="12563" max="12563" width="0.44140625" style="213" customWidth="1"/>
    <col min="12564" max="12800" width="10.44140625" style="213"/>
    <col min="12801" max="12801" width="3" style="213" customWidth="1"/>
    <col min="12802" max="12802" width="2.44140625" style="213" customWidth="1"/>
    <col min="12803" max="12803" width="3.77734375" style="213" customWidth="1"/>
    <col min="12804" max="12804" width="11" style="213" customWidth="1"/>
    <col min="12805" max="12805" width="14.77734375" style="213" customWidth="1"/>
    <col min="12806" max="12806" width="0.44140625" style="213" customWidth="1"/>
    <col min="12807" max="12807" width="3.109375" style="213" customWidth="1"/>
    <col min="12808" max="12808" width="3" style="213" customWidth="1"/>
    <col min="12809" max="12809" width="12.33203125" style="213" customWidth="1"/>
    <col min="12810" max="12810" width="16.109375" style="213" customWidth="1"/>
    <col min="12811" max="12811" width="0.6640625" style="213" customWidth="1"/>
    <col min="12812" max="12812" width="3" style="213" customWidth="1"/>
    <col min="12813" max="12813" width="4.6640625" style="213" customWidth="1"/>
    <col min="12814" max="12814" width="6.109375" style="213" customWidth="1"/>
    <col min="12815" max="12815" width="6.77734375" style="213" customWidth="1"/>
    <col min="12816" max="12816" width="15.33203125" style="213" customWidth="1"/>
    <col min="12817" max="12817" width="7.44140625" style="213" customWidth="1"/>
    <col min="12818" max="12818" width="14.77734375" style="213" customWidth="1"/>
    <col min="12819" max="12819" width="0.44140625" style="213" customWidth="1"/>
    <col min="12820" max="13056" width="10.44140625" style="213"/>
    <col min="13057" max="13057" width="3" style="213" customWidth="1"/>
    <col min="13058" max="13058" width="2.44140625" style="213" customWidth="1"/>
    <col min="13059" max="13059" width="3.77734375" style="213" customWidth="1"/>
    <col min="13060" max="13060" width="11" style="213" customWidth="1"/>
    <col min="13061" max="13061" width="14.77734375" style="213" customWidth="1"/>
    <col min="13062" max="13062" width="0.44140625" style="213" customWidth="1"/>
    <col min="13063" max="13063" width="3.109375" style="213" customWidth="1"/>
    <col min="13064" max="13064" width="3" style="213" customWidth="1"/>
    <col min="13065" max="13065" width="12.33203125" style="213" customWidth="1"/>
    <col min="13066" max="13066" width="16.109375" style="213" customWidth="1"/>
    <col min="13067" max="13067" width="0.6640625" style="213" customWidth="1"/>
    <col min="13068" max="13068" width="3" style="213" customWidth="1"/>
    <col min="13069" max="13069" width="4.6640625" style="213" customWidth="1"/>
    <col min="13070" max="13070" width="6.109375" style="213" customWidth="1"/>
    <col min="13071" max="13071" width="6.77734375" style="213" customWidth="1"/>
    <col min="13072" max="13072" width="15.33203125" style="213" customWidth="1"/>
    <col min="13073" max="13073" width="7.44140625" style="213" customWidth="1"/>
    <col min="13074" max="13074" width="14.77734375" style="213" customWidth="1"/>
    <col min="13075" max="13075" width="0.44140625" style="213" customWidth="1"/>
    <col min="13076" max="13312" width="10.44140625" style="213"/>
    <col min="13313" max="13313" width="3" style="213" customWidth="1"/>
    <col min="13314" max="13314" width="2.44140625" style="213" customWidth="1"/>
    <col min="13315" max="13315" width="3.77734375" style="213" customWidth="1"/>
    <col min="13316" max="13316" width="11" style="213" customWidth="1"/>
    <col min="13317" max="13317" width="14.77734375" style="213" customWidth="1"/>
    <col min="13318" max="13318" width="0.44140625" style="213" customWidth="1"/>
    <col min="13319" max="13319" width="3.109375" style="213" customWidth="1"/>
    <col min="13320" max="13320" width="3" style="213" customWidth="1"/>
    <col min="13321" max="13321" width="12.33203125" style="213" customWidth="1"/>
    <col min="13322" max="13322" width="16.109375" style="213" customWidth="1"/>
    <col min="13323" max="13323" width="0.6640625" style="213" customWidth="1"/>
    <col min="13324" max="13324" width="3" style="213" customWidth="1"/>
    <col min="13325" max="13325" width="4.6640625" style="213" customWidth="1"/>
    <col min="13326" max="13326" width="6.109375" style="213" customWidth="1"/>
    <col min="13327" max="13327" width="6.77734375" style="213" customWidth="1"/>
    <col min="13328" max="13328" width="15.33203125" style="213" customWidth="1"/>
    <col min="13329" max="13329" width="7.44140625" style="213" customWidth="1"/>
    <col min="13330" max="13330" width="14.77734375" style="213" customWidth="1"/>
    <col min="13331" max="13331" width="0.44140625" style="213" customWidth="1"/>
    <col min="13332" max="13568" width="10.44140625" style="213"/>
    <col min="13569" max="13569" width="3" style="213" customWidth="1"/>
    <col min="13570" max="13570" width="2.44140625" style="213" customWidth="1"/>
    <col min="13571" max="13571" width="3.77734375" style="213" customWidth="1"/>
    <col min="13572" max="13572" width="11" style="213" customWidth="1"/>
    <col min="13573" max="13573" width="14.77734375" style="213" customWidth="1"/>
    <col min="13574" max="13574" width="0.44140625" style="213" customWidth="1"/>
    <col min="13575" max="13575" width="3.109375" style="213" customWidth="1"/>
    <col min="13576" max="13576" width="3" style="213" customWidth="1"/>
    <col min="13577" max="13577" width="12.33203125" style="213" customWidth="1"/>
    <col min="13578" max="13578" width="16.109375" style="213" customWidth="1"/>
    <col min="13579" max="13579" width="0.6640625" style="213" customWidth="1"/>
    <col min="13580" max="13580" width="3" style="213" customWidth="1"/>
    <col min="13581" max="13581" width="4.6640625" style="213" customWidth="1"/>
    <col min="13582" max="13582" width="6.109375" style="213" customWidth="1"/>
    <col min="13583" max="13583" width="6.77734375" style="213" customWidth="1"/>
    <col min="13584" max="13584" width="15.33203125" style="213" customWidth="1"/>
    <col min="13585" max="13585" width="7.44140625" style="213" customWidth="1"/>
    <col min="13586" max="13586" width="14.77734375" style="213" customWidth="1"/>
    <col min="13587" max="13587" width="0.44140625" style="213" customWidth="1"/>
    <col min="13588" max="13824" width="10.44140625" style="213"/>
    <col min="13825" max="13825" width="3" style="213" customWidth="1"/>
    <col min="13826" max="13826" width="2.44140625" style="213" customWidth="1"/>
    <col min="13827" max="13827" width="3.77734375" style="213" customWidth="1"/>
    <col min="13828" max="13828" width="11" style="213" customWidth="1"/>
    <col min="13829" max="13829" width="14.77734375" style="213" customWidth="1"/>
    <col min="13830" max="13830" width="0.44140625" style="213" customWidth="1"/>
    <col min="13831" max="13831" width="3.109375" style="213" customWidth="1"/>
    <col min="13832" max="13832" width="3" style="213" customWidth="1"/>
    <col min="13833" max="13833" width="12.33203125" style="213" customWidth="1"/>
    <col min="13834" max="13834" width="16.109375" style="213" customWidth="1"/>
    <col min="13835" max="13835" width="0.6640625" style="213" customWidth="1"/>
    <col min="13836" max="13836" width="3" style="213" customWidth="1"/>
    <col min="13837" max="13837" width="4.6640625" style="213" customWidth="1"/>
    <col min="13838" max="13838" width="6.109375" style="213" customWidth="1"/>
    <col min="13839" max="13839" width="6.77734375" style="213" customWidth="1"/>
    <col min="13840" max="13840" width="15.33203125" style="213" customWidth="1"/>
    <col min="13841" max="13841" width="7.44140625" style="213" customWidth="1"/>
    <col min="13842" max="13842" width="14.77734375" style="213" customWidth="1"/>
    <col min="13843" max="13843" width="0.44140625" style="213" customWidth="1"/>
    <col min="13844" max="14080" width="10.44140625" style="213"/>
    <col min="14081" max="14081" width="3" style="213" customWidth="1"/>
    <col min="14082" max="14082" width="2.44140625" style="213" customWidth="1"/>
    <col min="14083" max="14083" width="3.77734375" style="213" customWidth="1"/>
    <col min="14084" max="14084" width="11" style="213" customWidth="1"/>
    <col min="14085" max="14085" width="14.77734375" style="213" customWidth="1"/>
    <col min="14086" max="14086" width="0.44140625" style="213" customWidth="1"/>
    <col min="14087" max="14087" width="3.109375" style="213" customWidth="1"/>
    <col min="14088" max="14088" width="3" style="213" customWidth="1"/>
    <col min="14089" max="14089" width="12.33203125" style="213" customWidth="1"/>
    <col min="14090" max="14090" width="16.109375" style="213" customWidth="1"/>
    <col min="14091" max="14091" width="0.6640625" style="213" customWidth="1"/>
    <col min="14092" max="14092" width="3" style="213" customWidth="1"/>
    <col min="14093" max="14093" width="4.6640625" style="213" customWidth="1"/>
    <col min="14094" max="14094" width="6.109375" style="213" customWidth="1"/>
    <col min="14095" max="14095" width="6.77734375" style="213" customWidth="1"/>
    <col min="14096" max="14096" width="15.33203125" style="213" customWidth="1"/>
    <col min="14097" max="14097" width="7.44140625" style="213" customWidth="1"/>
    <col min="14098" max="14098" width="14.77734375" style="213" customWidth="1"/>
    <col min="14099" max="14099" width="0.44140625" style="213" customWidth="1"/>
    <col min="14100" max="14336" width="10.44140625" style="213"/>
    <col min="14337" max="14337" width="3" style="213" customWidth="1"/>
    <col min="14338" max="14338" width="2.44140625" style="213" customWidth="1"/>
    <col min="14339" max="14339" width="3.77734375" style="213" customWidth="1"/>
    <col min="14340" max="14340" width="11" style="213" customWidth="1"/>
    <col min="14341" max="14341" width="14.77734375" style="213" customWidth="1"/>
    <col min="14342" max="14342" width="0.44140625" style="213" customWidth="1"/>
    <col min="14343" max="14343" width="3.109375" style="213" customWidth="1"/>
    <col min="14344" max="14344" width="3" style="213" customWidth="1"/>
    <col min="14345" max="14345" width="12.33203125" style="213" customWidth="1"/>
    <col min="14346" max="14346" width="16.109375" style="213" customWidth="1"/>
    <col min="14347" max="14347" width="0.6640625" style="213" customWidth="1"/>
    <col min="14348" max="14348" width="3" style="213" customWidth="1"/>
    <col min="14349" max="14349" width="4.6640625" style="213" customWidth="1"/>
    <col min="14350" max="14350" width="6.109375" style="213" customWidth="1"/>
    <col min="14351" max="14351" width="6.77734375" style="213" customWidth="1"/>
    <col min="14352" max="14352" width="15.33203125" style="213" customWidth="1"/>
    <col min="14353" max="14353" width="7.44140625" style="213" customWidth="1"/>
    <col min="14354" max="14354" width="14.77734375" style="213" customWidth="1"/>
    <col min="14355" max="14355" width="0.44140625" style="213" customWidth="1"/>
    <col min="14356" max="14592" width="10.44140625" style="213"/>
    <col min="14593" max="14593" width="3" style="213" customWidth="1"/>
    <col min="14594" max="14594" width="2.44140625" style="213" customWidth="1"/>
    <col min="14595" max="14595" width="3.77734375" style="213" customWidth="1"/>
    <col min="14596" max="14596" width="11" style="213" customWidth="1"/>
    <col min="14597" max="14597" width="14.77734375" style="213" customWidth="1"/>
    <col min="14598" max="14598" width="0.44140625" style="213" customWidth="1"/>
    <col min="14599" max="14599" width="3.109375" style="213" customWidth="1"/>
    <col min="14600" max="14600" width="3" style="213" customWidth="1"/>
    <col min="14601" max="14601" width="12.33203125" style="213" customWidth="1"/>
    <col min="14602" max="14602" width="16.109375" style="213" customWidth="1"/>
    <col min="14603" max="14603" width="0.6640625" style="213" customWidth="1"/>
    <col min="14604" max="14604" width="3" style="213" customWidth="1"/>
    <col min="14605" max="14605" width="4.6640625" style="213" customWidth="1"/>
    <col min="14606" max="14606" width="6.109375" style="213" customWidth="1"/>
    <col min="14607" max="14607" width="6.77734375" style="213" customWidth="1"/>
    <col min="14608" max="14608" width="15.33203125" style="213" customWidth="1"/>
    <col min="14609" max="14609" width="7.44140625" style="213" customWidth="1"/>
    <col min="14610" max="14610" width="14.77734375" style="213" customWidth="1"/>
    <col min="14611" max="14611" width="0.44140625" style="213" customWidth="1"/>
    <col min="14612" max="14848" width="10.44140625" style="213"/>
    <col min="14849" max="14849" width="3" style="213" customWidth="1"/>
    <col min="14850" max="14850" width="2.44140625" style="213" customWidth="1"/>
    <col min="14851" max="14851" width="3.77734375" style="213" customWidth="1"/>
    <col min="14852" max="14852" width="11" style="213" customWidth="1"/>
    <col min="14853" max="14853" width="14.77734375" style="213" customWidth="1"/>
    <col min="14854" max="14854" width="0.44140625" style="213" customWidth="1"/>
    <col min="14855" max="14855" width="3.109375" style="213" customWidth="1"/>
    <col min="14856" max="14856" width="3" style="213" customWidth="1"/>
    <col min="14857" max="14857" width="12.33203125" style="213" customWidth="1"/>
    <col min="14858" max="14858" width="16.109375" style="213" customWidth="1"/>
    <col min="14859" max="14859" width="0.6640625" style="213" customWidth="1"/>
    <col min="14860" max="14860" width="3" style="213" customWidth="1"/>
    <col min="14861" max="14861" width="4.6640625" style="213" customWidth="1"/>
    <col min="14862" max="14862" width="6.109375" style="213" customWidth="1"/>
    <col min="14863" max="14863" width="6.77734375" style="213" customWidth="1"/>
    <col min="14864" max="14864" width="15.33203125" style="213" customWidth="1"/>
    <col min="14865" max="14865" width="7.44140625" style="213" customWidth="1"/>
    <col min="14866" max="14866" width="14.77734375" style="213" customWidth="1"/>
    <col min="14867" max="14867" width="0.44140625" style="213" customWidth="1"/>
    <col min="14868" max="15104" width="10.44140625" style="213"/>
    <col min="15105" max="15105" width="3" style="213" customWidth="1"/>
    <col min="15106" max="15106" width="2.44140625" style="213" customWidth="1"/>
    <col min="15107" max="15107" width="3.77734375" style="213" customWidth="1"/>
    <col min="15108" max="15108" width="11" style="213" customWidth="1"/>
    <col min="15109" max="15109" width="14.77734375" style="213" customWidth="1"/>
    <col min="15110" max="15110" width="0.44140625" style="213" customWidth="1"/>
    <col min="15111" max="15111" width="3.109375" style="213" customWidth="1"/>
    <col min="15112" max="15112" width="3" style="213" customWidth="1"/>
    <col min="15113" max="15113" width="12.33203125" style="213" customWidth="1"/>
    <col min="15114" max="15114" width="16.109375" style="213" customWidth="1"/>
    <col min="15115" max="15115" width="0.6640625" style="213" customWidth="1"/>
    <col min="15116" max="15116" width="3" style="213" customWidth="1"/>
    <col min="15117" max="15117" width="4.6640625" style="213" customWidth="1"/>
    <col min="15118" max="15118" width="6.109375" style="213" customWidth="1"/>
    <col min="15119" max="15119" width="6.77734375" style="213" customWidth="1"/>
    <col min="15120" max="15120" width="15.33203125" style="213" customWidth="1"/>
    <col min="15121" max="15121" width="7.44140625" style="213" customWidth="1"/>
    <col min="15122" max="15122" width="14.77734375" style="213" customWidth="1"/>
    <col min="15123" max="15123" width="0.44140625" style="213" customWidth="1"/>
    <col min="15124" max="15360" width="10.44140625" style="213"/>
    <col min="15361" max="15361" width="3" style="213" customWidth="1"/>
    <col min="15362" max="15362" width="2.44140625" style="213" customWidth="1"/>
    <col min="15363" max="15363" width="3.77734375" style="213" customWidth="1"/>
    <col min="15364" max="15364" width="11" style="213" customWidth="1"/>
    <col min="15365" max="15365" width="14.77734375" style="213" customWidth="1"/>
    <col min="15366" max="15366" width="0.44140625" style="213" customWidth="1"/>
    <col min="15367" max="15367" width="3.109375" style="213" customWidth="1"/>
    <col min="15368" max="15368" width="3" style="213" customWidth="1"/>
    <col min="15369" max="15369" width="12.33203125" style="213" customWidth="1"/>
    <col min="15370" max="15370" width="16.109375" style="213" customWidth="1"/>
    <col min="15371" max="15371" width="0.6640625" style="213" customWidth="1"/>
    <col min="15372" max="15372" width="3" style="213" customWidth="1"/>
    <col min="15373" max="15373" width="4.6640625" style="213" customWidth="1"/>
    <col min="15374" max="15374" width="6.109375" style="213" customWidth="1"/>
    <col min="15375" max="15375" width="6.77734375" style="213" customWidth="1"/>
    <col min="15376" max="15376" width="15.33203125" style="213" customWidth="1"/>
    <col min="15377" max="15377" width="7.44140625" style="213" customWidth="1"/>
    <col min="15378" max="15378" width="14.77734375" style="213" customWidth="1"/>
    <col min="15379" max="15379" width="0.44140625" style="213" customWidth="1"/>
    <col min="15380" max="15616" width="10.44140625" style="213"/>
    <col min="15617" max="15617" width="3" style="213" customWidth="1"/>
    <col min="15618" max="15618" width="2.44140625" style="213" customWidth="1"/>
    <col min="15619" max="15619" width="3.77734375" style="213" customWidth="1"/>
    <col min="15620" max="15620" width="11" style="213" customWidth="1"/>
    <col min="15621" max="15621" width="14.77734375" style="213" customWidth="1"/>
    <col min="15622" max="15622" width="0.44140625" style="213" customWidth="1"/>
    <col min="15623" max="15623" width="3.109375" style="213" customWidth="1"/>
    <col min="15624" max="15624" width="3" style="213" customWidth="1"/>
    <col min="15625" max="15625" width="12.33203125" style="213" customWidth="1"/>
    <col min="15626" max="15626" width="16.109375" style="213" customWidth="1"/>
    <col min="15627" max="15627" width="0.6640625" style="213" customWidth="1"/>
    <col min="15628" max="15628" width="3" style="213" customWidth="1"/>
    <col min="15629" max="15629" width="4.6640625" style="213" customWidth="1"/>
    <col min="15630" max="15630" width="6.109375" style="213" customWidth="1"/>
    <col min="15631" max="15631" width="6.77734375" style="213" customWidth="1"/>
    <col min="15632" max="15632" width="15.33203125" style="213" customWidth="1"/>
    <col min="15633" max="15633" width="7.44140625" style="213" customWidth="1"/>
    <col min="15634" max="15634" width="14.77734375" style="213" customWidth="1"/>
    <col min="15635" max="15635" width="0.44140625" style="213" customWidth="1"/>
    <col min="15636" max="15872" width="10.44140625" style="213"/>
    <col min="15873" max="15873" width="3" style="213" customWidth="1"/>
    <col min="15874" max="15874" width="2.44140625" style="213" customWidth="1"/>
    <col min="15875" max="15875" width="3.77734375" style="213" customWidth="1"/>
    <col min="15876" max="15876" width="11" style="213" customWidth="1"/>
    <col min="15877" max="15877" width="14.77734375" style="213" customWidth="1"/>
    <col min="15878" max="15878" width="0.44140625" style="213" customWidth="1"/>
    <col min="15879" max="15879" width="3.109375" style="213" customWidth="1"/>
    <col min="15880" max="15880" width="3" style="213" customWidth="1"/>
    <col min="15881" max="15881" width="12.33203125" style="213" customWidth="1"/>
    <col min="15882" max="15882" width="16.109375" style="213" customWidth="1"/>
    <col min="15883" max="15883" width="0.6640625" style="213" customWidth="1"/>
    <col min="15884" max="15884" width="3" style="213" customWidth="1"/>
    <col min="15885" max="15885" width="4.6640625" style="213" customWidth="1"/>
    <col min="15886" max="15886" width="6.109375" style="213" customWidth="1"/>
    <col min="15887" max="15887" width="6.77734375" style="213" customWidth="1"/>
    <col min="15888" max="15888" width="15.33203125" style="213" customWidth="1"/>
    <col min="15889" max="15889" width="7.44140625" style="213" customWidth="1"/>
    <col min="15890" max="15890" width="14.77734375" style="213" customWidth="1"/>
    <col min="15891" max="15891" width="0.44140625" style="213" customWidth="1"/>
    <col min="15892" max="16128" width="10.44140625" style="213"/>
    <col min="16129" max="16129" width="3" style="213" customWidth="1"/>
    <col min="16130" max="16130" width="2.44140625" style="213" customWidth="1"/>
    <col min="16131" max="16131" width="3.77734375" style="213" customWidth="1"/>
    <col min="16132" max="16132" width="11" style="213" customWidth="1"/>
    <col min="16133" max="16133" width="14.77734375" style="213" customWidth="1"/>
    <col min="16134" max="16134" width="0.44140625" style="213" customWidth="1"/>
    <col min="16135" max="16135" width="3.109375" style="213" customWidth="1"/>
    <col min="16136" max="16136" width="3" style="213" customWidth="1"/>
    <col min="16137" max="16137" width="12.33203125" style="213" customWidth="1"/>
    <col min="16138" max="16138" width="16.109375" style="213" customWidth="1"/>
    <col min="16139" max="16139" width="0.6640625" style="213" customWidth="1"/>
    <col min="16140" max="16140" width="3" style="213" customWidth="1"/>
    <col min="16141" max="16141" width="4.6640625" style="213" customWidth="1"/>
    <col min="16142" max="16142" width="6.109375" style="213" customWidth="1"/>
    <col min="16143" max="16143" width="6.77734375" style="213" customWidth="1"/>
    <col min="16144" max="16144" width="15.33203125" style="213" customWidth="1"/>
    <col min="16145" max="16145" width="7.44140625" style="213" customWidth="1"/>
    <col min="16146" max="16146" width="14.77734375" style="213" customWidth="1"/>
    <col min="16147" max="16147" width="0.44140625" style="213" customWidth="1"/>
    <col min="16148" max="16384" width="10.44140625" style="213"/>
  </cols>
  <sheetData>
    <row r="1" spans="1:19" s="87" customFormat="1" ht="7.5" customHeight="1">
      <c r="A1" s="83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  <c r="P1" s="84"/>
      <c r="Q1" s="84"/>
      <c r="R1" s="84"/>
      <c r="S1" s="86"/>
    </row>
    <row r="2" spans="1:19" s="87" customFormat="1" ht="21" customHeight="1">
      <c r="A2" s="88"/>
      <c r="B2" s="89"/>
      <c r="C2" s="89"/>
      <c r="D2" s="89"/>
      <c r="E2" s="89"/>
      <c r="F2" s="89"/>
      <c r="G2" s="90" t="s">
        <v>69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91"/>
    </row>
    <row r="3" spans="1:19" s="87" customFormat="1" ht="9.5" customHeight="1">
      <c r="A3" s="9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19" s="87" customFormat="1" ht="9" customHeight="1" thickBot="1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7"/>
      <c r="P4" s="96"/>
      <c r="Q4" s="96"/>
      <c r="R4" s="96"/>
      <c r="S4" s="98"/>
    </row>
    <row r="5" spans="1:19" s="87" customFormat="1" ht="24.75" customHeight="1">
      <c r="A5" s="99"/>
      <c r="B5" s="97" t="s">
        <v>82</v>
      </c>
      <c r="C5" s="97"/>
      <c r="D5" s="97"/>
      <c r="E5" s="471" t="s">
        <v>83</v>
      </c>
      <c r="F5" s="472"/>
      <c r="G5" s="472"/>
      <c r="H5" s="472"/>
      <c r="I5" s="472"/>
      <c r="J5" s="472"/>
      <c r="K5" s="472"/>
      <c r="L5" s="472"/>
      <c r="M5" s="473"/>
      <c r="N5" s="97"/>
      <c r="O5" s="97"/>
      <c r="P5" s="97" t="s">
        <v>84</v>
      </c>
      <c r="Q5" s="100"/>
      <c r="R5" s="101"/>
      <c r="S5" s="102"/>
    </row>
    <row r="6" spans="1:19" s="87" customFormat="1" ht="24.75" customHeight="1">
      <c r="A6" s="99"/>
      <c r="B6" s="97" t="s">
        <v>85</v>
      </c>
      <c r="C6" s="97"/>
      <c r="D6" s="97"/>
      <c r="E6" s="474" t="s">
        <v>78</v>
      </c>
      <c r="F6" s="475"/>
      <c r="G6" s="475"/>
      <c r="H6" s="475"/>
      <c r="I6" s="475"/>
      <c r="J6" s="475"/>
      <c r="K6" s="475"/>
      <c r="L6" s="475"/>
      <c r="M6" s="476"/>
      <c r="N6" s="97"/>
      <c r="O6" s="97"/>
      <c r="P6" s="97" t="s">
        <v>86</v>
      </c>
      <c r="Q6" s="103"/>
      <c r="R6" s="104"/>
      <c r="S6" s="102"/>
    </row>
    <row r="7" spans="1:19" s="87" customFormat="1" ht="17" customHeight="1" thickBot="1">
      <c r="A7" s="99"/>
      <c r="B7" s="97"/>
      <c r="C7" s="97"/>
      <c r="D7" s="97"/>
      <c r="E7" s="477" t="s">
        <v>87</v>
      </c>
      <c r="F7" s="478"/>
      <c r="G7" s="478"/>
      <c r="H7" s="478"/>
      <c r="I7" s="478"/>
      <c r="J7" s="478"/>
      <c r="K7" s="478"/>
      <c r="L7" s="478"/>
      <c r="M7" s="479"/>
      <c r="N7" s="97"/>
      <c r="O7" s="97"/>
      <c r="P7" s="97" t="s">
        <v>88</v>
      </c>
      <c r="Q7" s="105" t="s">
        <v>75</v>
      </c>
      <c r="R7" s="106"/>
      <c r="S7" s="102"/>
    </row>
    <row r="8" spans="1:19" s="87" customFormat="1" ht="16.5" customHeight="1" thickBot="1">
      <c r="A8" s="99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 t="s">
        <v>89</v>
      </c>
      <c r="Q8" s="97" t="s">
        <v>90</v>
      </c>
      <c r="R8" s="97"/>
      <c r="S8" s="102"/>
    </row>
    <row r="9" spans="1:19" s="87" customFormat="1" ht="24.75" customHeight="1" thickBot="1">
      <c r="A9" s="99"/>
      <c r="B9" s="97" t="s">
        <v>41</v>
      </c>
      <c r="C9" s="97"/>
      <c r="D9" s="97"/>
      <c r="E9" s="480" t="s">
        <v>91</v>
      </c>
      <c r="F9" s="481"/>
      <c r="G9" s="481"/>
      <c r="H9" s="481"/>
      <c r="I9" s="481"/>
      <c r="J9" s="481"/>
      <c r="K9" s="481"/>
      <c r="L9" s="481"/>
      <c r="M9" s="482"/>
      <c r="N9" s="97"/>
      <c r="O9" s="97"/>
      <c r="P9" s="107" t="s">
        <v>92</v>
      </c>
      <c r="Q9" s="108"/>
      <c r="R9" s="109"/>
      <c r="S9" s="102"/>
    </row>
    <row r="10" spans="1:19" s="87" customFormat="1" ht="24.75" customHeight="1" thickBot="1">
      <c r="A10" s="99"/>
      <c r="B10" s="97" t="s">
        <v>43</v>
      </c>
      <c r="C10" s="97"/>
      <c r="D10" s="97"/>
      <c r="E10" s="483" t="s">
        <v>93</v>
      </c>
      <c r="F10" s="484"/>
      <c r="G10" s="484"/>
      <c r="H10" s="484"/>
      <c r="I10" s="484"/>
      <c r="J10" s="484"/>
      <c r="K10" s="484"/>
      <c r="L10" s="484"/>
      <c r="M10" s="485"/>
      <c r="N10" s="97"/>
      <c r="O10" s="97"/>
      <c r="P10" s="107"/>
      <c r="Q10" s="108"/>
      <c r="R10" s="109"/>
      <c r="S10" s="102"/>
    </row>
    <row r="11" spans="1:19" s="87" customFormat="1" ht="24.75" customHeight="1" thickBot="1">
      <c r="A11" s="99"/>
      <c r="B11" s="97" t="s">
        <v>40</v>
      </c>
      <c r="C11" s="97"/>
      <c r="D11" s="97"/>
      <c r="E11" s="483" t="s">
        <v>94</v>
      </c>
      <c r="F11" s="484"/>
      <c r="G11" s="484"/>
      <c r="H11" s="484"/>
      <c r="I11" s="484"/>
      <c r="J11" s="484"/>
      <c r="K11" s="484"/>
      <c r="L11" s="484"/>
      <c r="M11" s="485"/>
      <c r="N11" s="97"/>
      <c r="O11" s="97"/>
      <c r="P11" s="107"/>
      <c r="Q11" s="108"/>
      <c r="R11" s="109"/>
      <c r="S11" s="102"/>
    </row>
    <row r="12" spans="1:19" s="87" customFormat="1" ht="21.75" customHeight="1" thickBot="1">
      <c r="A12" s="110"/>
      <c r="B12" s="466" t="s">
        <v>95</v>
      </c>
      <c r="C12" s="466"/>
      <c r="D12" s="466"/>
      <c r="E12" s="486"/>
      <c r="F12" s="487"/>
      <c r="G12" s="487"/>
      <c r="H12" s="487"/>
      <c r="I12" s="487"/>
      <c r="J12" s="487"/>
      <c r="K12" s="487"/>
      <c r="L12" s="487"/>
      <c r="M12" s="488"/>
      <c r="N12" s="111"/>
      <c r="O12" s="111"/>
      <c r="P12" s="112"/>
      <c r="Q12" s="499"/>
      <c r="R12" s="500"/>
      <c r="S12" s="113"/>
    </row>
    <row r="13" spans="1:19" s="87" customFormat="1" ht="10.5" customHeight="1" thickBot="1">
      <c r="A13" s="110"/>
      <c r="B13" s="111"/>
      <c r="C13" s="111"/>
      <c r="D13" s="111"/>
      <c r="E13" s="114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4"/>
      <c r="Q13" s="114"/>
      <c r="R13" s="111"/>
      <c r="S13" s="113"/>
    </row>
    <row r="14" spans="1:19" s="87" customFormat="1" ht="18.75" customHeight="1" thickBot="1">
      <c r="A14" s="99"/>
      <c r="B14" s="97"/>
      <c r="C14" s="97"/>
      <c r="D14" s="97"/>
      <c r="E14" s="115" t="s">
        <v>96</v>
      </c>
      <c r="F14" s="97"/>
      <c r="G14" s="111"/>
      <c r="H14" s="97" t="s">
        <v>97</v>
      </c>
      <c r="I14" s="111"/>
      <c r="J14" s="97"/>
      <c r="K14" s="97"/>
      <c r="L14" s="97"/>
      <c r="M14" s="97"/>
      <c r="N14" s="97"/>
      <c r="O14" s="97"/>
      <c r="P14" s="97" t="s">
        <v>98</v>
      </c>
      <c r="Q14" s="116"/>
      <c r="R14" s="101"/>
      <c r="S14" s="102"/>
    </row>
    <row r="15" spans="1:19" s="87" customFormat="1" ht="18.75" customHeight="1" thickBot="1">
      <c r="A15" s="99"/>
      <c r="B15" s="97"/>
      <c r="C15" s="97"/>
      <c r="D15" s="97"/>
      <c r="E15" s="112"/>
      <c r="F15" s="97"/>
      <c r="G15" s="111"/>
      <c r="H15" s="489"/>
      <c r="I15" s="490"/>
      <c r="J15" s="97"/>
      <c r="K15" s="97"/>
      <c r="L15" s="97"/>
      <c r="M15" s="97"/>
      <c r="N15" s="97"/>
      <c r="O15" s="97"/>
      <c r="P15" s="117" t="s">
        <v>99</v>
      </c>
      <c r="Q15" s="118"/>
      <c r="R15" s="106"/>
      <c r="S15" s="102"/>
    </row>
    <row r="16" spans="1:19" s="87" customFormat="1" ht="9" customHeight="1">
      <c r="A16" s="119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1"/>
    </row>
    <row r="17" spans="1:19" s="87" customFormat="1" ht="20.25" customHeight="1">
      <c r="A17" s="122"/>
      <c r="B17" s="123"/>
      <c r="C17" s="123"/>
      <c r="D17" s="123"/>
      <c r="E17" s="124" t="s">
        <v>100</v>
      </c>
      <c r="F17" s="123"/>
      <c r="G17" s="123"/>
      <c r="H17" s="123"/>
      <c r="I17" s="123"/>
      <c r="J17" s="123"/>
      <c r="K17" s="123"/>
      <c r="L17" s="123"/>
      <c r="M17" s="123"/>
      <c r="N17" s="123"/>
      <c r="O17" s="120"/>
      <c r="P17" s="123"/>
      <c r="Q17" s="123"/>
      <c r="R17" s="123"/>
      <c r="S17" s="125"/>
    </row>
    <row r="18" spans="1:19" s="87" customFormat="1" ht="21.75" customHeight="1">
      <c r="A18" s="126" t="s">
        <v>101</v>
      </c>
      <c r="B18" s="127"/>
      <c r="C18" s="127"/>
      <c r="D18" s="128"/>
      <c r="E18" s="129" t="s">
        <v>102</v>
      </c>
      <c r="F18" s="128"/>
      <c r="G18" s="129" t="s">
        <v>103</v>
      </c>
      <c r="H18" s="127"/>
      <c r="I18" s="128"/>
      <c r="J18" s="129" t="s">
        <v>104</v>
      </c>
      <c r="K18" s="127"/>
      <c r="L18" s="129" t="s">
        <v>105</v>
      </c>
      <c r="M18" s="127"/>
      <c r="N18" s="127"/>
      <c r="O18" s="130"/>
      <c r="P18" s="128"/>
      <c r="Q18" s="129" t="s">
        <v>106</v>
      </c>
      <c r="R18" s="127"/>
      <c r="S18" s="131"/>
    </row>
    <row r="19" spans="1:19" s="87" customFormat="1" ht="19.5" customHeight="1">
      <c r="A19" s="132"/>
      <c r="B19" s="133"/>
      <c r="C19" s="133"/>
      <c r="D19" s="134">
        <v>0</v>
      </c>
      <c r="E19" s="135">
        <v>0</v>
      </c>
      <c r="F19" s="136"/>
      <c r="G19" s="137"/>
      <c r="H19" s="133"/>
      <c r="I19" s="134">
        <v>0</v>
      </c>
      <c r="J19" s="135">
        <v>0</v>
      </c>
      <c r="K19" s="138"/>
      <c r="L19" s="137"/>
      <c r="M19" s="133"/>
      <c r="N19" s="133"/>
      <c r="O19" s="139"/>
      <c r="P19" s="134">
        <v>0</v>
      </c>
      <c r="Q19" s="137"/>
      <c r="R19" s="140">
        <v>0</v>
      </c>
      <c r="S19" s="141"/>
    </row>
    <row r="20" spans="1:19" s="87" customFormat="1" ht="20.25" customHeight="1">
      <c r="A20" s="122"/>
      <c r="B20" s="123"/>
      <c r="C20" s="123"/>
      <c r="D20" s="123"/>
      <c r="E20" s="124" t="s">
        <v>107</v>
      </c>
      <c r="F20" s="123"/>
      <c r="G20" s="123"/>
      <c r="H20" s="123"/>
      <c r="I20" s="123"/>
      <c r="J20" s="142" t="s">
        <v>44</v>
      </c>
      <c r="K20" s="123"/>
      <c r="L20" s="123"/>
      <c r="M20" s="123"/>
      <c r="N20" s="123"/>
      <c r="O20" s="120"/>
      <c r="P20" s="123"/>
      <c r="Q20" s="123"/>
      <c r="R20" s="123"/>
      <c r="S20" s="125"/>
    </row>
    <row r="21" spans="1:19" s="87" customFormat="1" ht="19.5" customHeight="1">
      <c r="A21" s="143" t="s">
        <v>108</v>
      </c>
      <c r="B21" s="144"/>
      <c r="C21" s="145" t="s">
        <v>109</v>
      </c>
      <c r="D21" s="146"/>
      <c r="E21" s="146"/>
      <c r="F21" s="147"/>
      <c r="G21" s="143" t="s">
        <v>110</v>
      </c>
      <c r="H21" s="148"/>
      <c r="I21" s="145" t="s">
        <v>111</v>
      </c>
      <c r="J21" s="146"/>
      <c r="K21" s="146"/>
      <c r="L21" s="143" t="s">
        <v>112</v>
      </c>
      <c r="M21" s="148"/>
      <c r="N21" s="145" t="s">
        <v>113</v>
      </c>
      <c r="O21" s="149"/>
      <c r="P21" s="146"/>
      <c r="Q21" s="146"/>
      <c r="R21" s="146"/>
      <c r="S21" s="147"/>
    </row>
    <row r="22" spans="1:19" s="87" customFormat="1" ht="19.5" customHeight="1">
      <c r="A22" s="150" t="s">
        <v>5</v>
      </c>
      <c r="B22" s="151" t="s">
        <v>114</v>
      </c>
      <c r="C22" s="152"/>
      <c r="D22" s="153" t="s">
        <v>115</v>
      </c>
      <c r="E22" s="496">
        <f>'02-Rekapitulácia rozpočtu'!C13</f>
        <v>0</v>
      </c>
      <c r="F22" s="154"/>
      <c r="G22" s="150" t="s">
        <v>116</v>
      </c>
      <c r="H22" s="155" t="s">
        <v>117</v>
      </c>
      <c r="I22" s="156"/>
      <c r="J22" s="157">
        <v>0</v>
      </c>
      <c r="K22" s="158"/>
      <c r="L22" s="150" t="s">
        <v>118</v>
      </c>
      <c r="M22" s="159" t="s">
        <v>119</v>
      </c>
      <c r="N22" s="160"/>
      <c r="O22" s="130"/>
      <c r="P22" s="160"/>
      <c r="Q22" s="161"/>
      <c r="R22" s="162">
        <v>0</v>
      </c>
      <c r="S22" s="154"/>
    </row>
    <row r="23" spans="1:19" s="87" customFormat="1" ht="19.5" customHeight="1">
      <c r="A23" s="150" t="s">
        <v>120</v>
      </c>
      <c r="B23" s="163"/>
      <c r="C23" s="164"/>
      <c r="D23" s="153" t="s">
        <v>121</v>
      </c>
      <c r="E23" s="497"/>
      <c r="F23" s="154"/>
      <c r="G23" s="150" t="s">
        <v>122</v>
      </c>
      <c r="H23" s="97" t="s">
        <v>123</v>
      </c>
      <c r="I23" s="156"/>
      <c r="J23" s="157">
        <v>0</v>
      </c>
      <c r="K23" s="158"/>
      <c r="L23" s="150" t="s">
        <v>124</v>
      </c>
      <c r="M23" s="159" t="s">
        <v>125</v>
      </c>
      <c r="N23" s="160"/>
      <c r="O23" s="130"/>
      <c r="P23" s="160"/>
      <c r="Q23" s="161"/>
      <c r="R23" s="162">
        <v>0</v>
      </c>
      <c r="S23" s="154"/>
    </row>
    <row r="24" spans="1:19" s="87" customFormat="1" ht="19.5" customHeight="1">
      <c r="A24" s="150" t="s">
        <v>126</v>
      </c>
      <c r="B24" s="151" t="s">
        <v>127</v>
      </c>
      <c r="C24" s="152"/>
      <c r="D24" s="153" t="s">
        <v>115</v>
      </c>
      <c r="E24" s="496">
        <v>0</v>
      </c>
      <c r="F24" s="154"/>
      <c r="G24" s="150" t="s">
        <v>128</v>
      </c>
      <c r="H24" s="155" t="s">
        <v>129</v>
      </c>
      <c r="I24" s="156"/>
      <c r="J24" s="157">
        <v>0</v>
      </c>
      <c r="K24" s="158"/>
      <c r="L24" s="150" t="s">
        <v>130</v>
      </c>
      <c r="M24" s="159" t="s">
        <v>131</v>
      </c>
      <c r="N24" s="160"/>
      <c r="O24" s="130"/>
      <c r="P24" s="160"/>
      <c r="Q24" s="161"/>
      <c r="R24" s="162">
        <v>0</v>
      </c>
      <c r="S24" s="154"/>
    </row>
    <row r="25" spans="1:19" s="87" customFormat="1" ht="19.5" customHeight="1">
      <c r="A25" s="150" t="s">
        <v>132</v>
      </c>
      <c r="B25" s="163"/>
      <c r="C25" s="164"/>
      <c r="D25" s="153" t="s">
        <v>121</v>
      </c>
      <c r="E25" s="497"/>
      <c r="F25" s="154"/>
      <c r="G25" s="150" t="s">
        <v>133</v>
      </c>
      <c r="H25" s="155"/>
      <c r="I25" s="156"/>
      <c r="J25" s="157">
        <v>0</v>
      </c>
      <c r="K25" s="158"/>
      <c r="L25" s="150" t="s">
        <v>134</v>
      </c>
      <c r="M25" s="159" t="s">
        <v>135</v>
      </c>
      <c r="N25" s="160"/>
      <c r="O25" s="130"/>
      <c r="P25" s="160"/>
      <c r="Q25" s="161"/>
      <c r="R25" s="162">
        <v>0</v>
      </c>
      <c r="S25" s="154"/>
    </row>
    <row r="26" spans="1:19" s="87" customFormat="1" ht="19.5" customHeight="1">
      <c r="A26" s="150" t="s">
        <v>136</v>
      </c>
      <c r="B26" s="151" t="s">
        <v>137</v>
      </c>
      <c r="C26" s="152"/>
      <c r="D26" s="153" t="s">
        <v>115</v>
      </c>
      <c r="E26" s="496">
        <v>0</v>
      </c>
      <c r="F26" s="154"/>
      <c r="G26" s="165"/>
      <c r="H26" s="160"/>
      <c r="I26" s="156"/>
      <c r="J26" s="157"/>
      <c r="K26" s="158"/>
      <c r="L26" s="150" t="s">
        <v>138</v>
      </c>
      <c r="M26" s="159" t="s">
        <v>139</v>
      </c>
      <c r="N26" s="160"/>
      <c r="O26" s="130"/>
      <c r="P26" s="160"/>
      <c r="Q26" s="161"/>
      <c r="R26" s="162">
        <v>0</v>
      </c>
      <c r="S26" s="154"/>
    </row>
    <row r="27" spans="1:19" s="87" customFormat="1" ht="19.5" customHeight="1">
      <c r="A27" s="150" t="s">
        <v>140</v>
      </c>
      <c r="B27" s="163"/>
      <c r="C27" s="164"/>
      <c r="D27" s="153" t="s">
        <v>121</v>
      </c>
      <c r="E27" s="498"/>
      <c r="F27" s="154"/>
      <c r="G27" s="165"/>
      <c r="H27" s="160"/>
      <c r="I27" s="156"/>
      <c r="J27" s="157"/>
      <c r="K27" s="158"/>
      <c r="L27" s="150" t="s">
        <v>141</v>
      </c>
      <c r="M27" s="155" t="s">
        <v>142</v>
      </c>
      <c r="N27" s="160"/>
      <c r="O27" s="130"/>
      <c r="P27" s="160"/>
      <c r="Q27" s="156"/>
      <c r="R27" s="162">
        <v>0</v>
      </c>
      <c r="S27" s="154"/>
    </row>
    <row r="28" spans="1:19" s="87" customFormat="1" ht="19.5" customHeight="1">
      <c r="A28" s="150" t="s">
        <v>143</v>
      </c>
      <c r="B28" s="467" t="s">
        <v>144</v>
      </c>
      <c r="C28" s="467"/>
      <c r="D28" s="467"/>
      <c r="E28" s="166">
        <f>SUM(E22:E27)</f>
        <v>0</v>
      </c>
      <c r="F28" s="125"/>
      <c r="G28" s="150" t="s">
        <v>145</v>
      </c>
      <c r="H28" s="167" t="s">
        <v>146</v>
      </c>
      <c r="I28" s="156"/>
      <c r="J28" s="168"/>
      <c r="K28" s="169"/>
      <c r="L28" s="150" t="s">
        <v>147</v>
      </c>
      <c r="M28" s="167" t="s">
        <v>148</v>
      </c>
      <c r="N28" s="160"/>
      <c r="O28" s="130"/>
      <c r="P28" s="160"/>
      <c r="Q28" s="156"/>
      <c r="R28" s="166">
        <v>0</v>
      </c>
      <c r="S28" s="125"/>
    </row>
    <row r="29" spans="1:19" s="87" customFormat="1" ht="19.5" customHeight="1">
      <c r="A29" s="170" t="s">
        <v>70</v>
      </c>
      <c r="B29" s="171" t="s">
        <v>149</v>
      </c>
      <c r="C29" s="172"/>
      <c r="D29" s="173"/>
      <c r="E29" s="174">
        <v>0</v>
      </c>
      <c r="F29" s="121"/>
      <c r="G29" s="170" t="s">
        <v>150</v>
      </c>
      <c r="H29" s="171" t="s">
        <v>151</v>
      </c>
      <c r="I29" s="173"/>
      <c r="J29" s="175">
        <v>0</v>
      </c>
      <c r="K29" s="176"/>
      <c r="L29" s="170" t="s">
        <v>152</v>
      </c>
      <c r="M29" s="171" t="s">
        <v>153</v>
      </c>
      <c r="N29" s="172"/>
      <c r="O29" s="120"/>
      <c r="P29" s="172"/>
      <c r="Q29" s="173"/>
      <c r="R29" s="174">
        <v>0</v>
      </c>
      <c r="S29" s="121"/>
    </row>
    <row r="30" spans="1:19" s="87" customFormat="1" ht="19.5" customHeight="1">
      <c r="A30" s="177" t="s">
        <v>43</v>
      </c>
      <c r="B30" s="96"/>
      <c r="C30" s="96"/>
      <c r="D30" s="96"/>
      <c r="E30" s="96"/>
      <c r="F30" s="178"/>
      <c r="G30" s="179"/>
      <c r="H30" s="96"/>
      <c r="I30" s="96"/>
      <c r="J30" s="96"/>
      <c r="K30" s="96"/>
      <c r="L30" s="143" t="s">
        <v>9</v>
      </c>
      <c r="M30" s="128"/>
      <c r="N30" s="145" t="s">
        <v>154</v>
      </c>
      <c r="O30" s="149"/>
      <c r="P30" s="127"/>
      <c r="Q30" s="127"/>
      <c r="R30" s="127"/>
      <c r="S30" s="131"/>
    </row>
    <row r="31" spans="1:19" s="87" customFormat="1" ht="19.5" customHeight="1">
      <c r="A31" s="99"/>
      <c r="B31" s="97"/>
      <c r="C31" s="97"/>
      <c r="D31" s="97"/>
      <c r="E31" s="97"/>
      <c r="F31" s="180"/>
      <c r="G31" s="181"/>
      <c r="H31" s="97"/>
      <c r="I31" s="97"/>
      <c r="J31" s="97"/>
      <c r="K31" s="97"/>
      <c r="L31" s="150" t="s">
        <v>155</v>
      </c>
      <c r="M31" s="155" t="s">
        <v>156</v>
      </c>
      <c r="N31" s="160"/>
      <c r="O31" s="130"/>
      <c r="P31" s="160"/>
      <c r="Q31" s="156"/>
      <c r="R31" s="166">
        <f>E28+J28+R28+E29+J29+R29</f>
        <v>0</v>
      </c>
      <c r="S31" s="125"/>
    </row>
    <row r="32" spans="1:19" s="87" customFormat="1" ht="19.5" customHeight="1" thickBot="1">
      <c r="A32" s="182" t="s">
        <v>157</v>
      </c>
      <c r="B32" s="130"/>
      <c r="C32" s="130"/>
      <c r="D32" s="130"/>
      <c r="E32" s="130"/>
      <c r="F32" s="164"/>
      <c r="G32" s="183" t="s">
        <v>38</v>
      </c>
      <c r="H32" s="130"/>
      <c r="I32" s="130"/>
      <c r="J32" s="130"/>
      <c r="K32" s="130"/>
      <c r="L32" s="150" t="s">
        <v>158</v>
      </c>
      <c r="M32" s="159" t="s">
        <v>52</v>
      </c>
      <c r="N32" s="184">
        <v>20</v>
      </c>
      <c r="O32" s="130" t="s">
        <v>159</v>
      </c>
      <c r="P32" s="185">
        <f>R31</f>
        <v>0</v>
      </c>
      <c r="Q32" s="156"/>
      <c r="R32" s="186">
        <f>ROUND(0.2*P32,2)</f>
        <v>0</v>
      </c>
      <c r="S32" s="187"/>
    </row>
    <row r="33" spans="1:19" s="87" customFormat="1" ht="12.75" hidden="1" customHeight="1">
      <c r="A33" s="188"/>
      <c r="B33" s="189"/>
      <c r="C33" s="189"/>
      <c r="D33" s="189"/>
      <c r="E33" s="189"/>
      <c r="F33" s="152"/>
      <c r="G33" s="190"/>
      <c r="H33" s="189"/>
      <c r="I33" s="189"/>
      <c r="J33" s="189"/>
      <c r="K33" s="189"/>
      <c r="L33" s="191"/>
      <c r="M33" s="192"/>
      <c r="N33" s="193"/>
      <c r="O33" s="194"/>
      <c r="P33" s="195"/>
      <c r="Q33" s="193"/>
      <c r="R33" s="196"/>
      <c r="S33" s="154"/>
    </row>
    <row r="34" spans="1:19" s="87" customFormat="1" ht="33" customHeight="1" thickBot="1">
      <c r="A34" s="197" t="s">
        <v>41</v>
      </c>
      <c r="B34" s="198"/>
      <c r="C34" s="198"/>
      <c r="D34" s="198"/>
      <c r="E34" s="97"/>
      <c r="F34" s="180"/>
      <c r="G34" s="181"/>
      <c r="H34" s="97"/>
      <c r="I34" s="97"/>
      <c r="J34" s="97"/>
      <c r="K34" s="97"/>
      <c r="L34" s="170" t="s">
        <v>160</v>
      </c>
      <c r="M34" s="199" t="s">
        <v>161</v>
      </c>
      <c r="N34" s="172"/>
      <c r="O34" s="120"/>
      <c r="P34" s="172"/>
      <c r="Q34" s="173"/>
      <c r="R34" s="200">
        <f>SUM(R31:R33)</f>
        <v>0</v>
      </c>
      <c r="S34" s="109"/>
    </row>
    <row r="35" spans="1:19" s="87" customFormat="1" ht="29.5" customHeight="1">
      <c r="A35" s="182" t="s">
        <v>157</v>
      </c>
      <c r="B35" s="130"/>
      <c r="C35" s="130"/>
      <c r="D35" s="130"/>
      <c r="E35" s="130"/>
      <c r="F35" s="164"/>
      <c r="G35" s="183" t="s">
        <v>38</v>
      </c>
      <c r="H35" s="130"/>
      <c r="I35" s="130"/>
      <c r="J35" s="130"/>
      <c r="K35" s="130"/>
      <c r="L35" s="143" t="s">
        <v>162</v>
      </c>
      <c r="M35" s="128"/>
      <c r="N35" s="145" t="s">
        <v>163</v>
      </c>
      <c r="O35" s="149"/>
      <c r="P35" s="127"/>
      <c r="Q35" s="127"/>
      <c r="R35" s="201"/>
      <c r="S35" s="131"/>
    </row>
    <row r="36" spans="1:19" s="87" customFormat="1" ht="20.25" customHeight="1">
      <c r="A36" s="202" t="s">
        <v>40</v>
      </c>
      <c r="B36" s="189"/>
      <c r="C36" s="189"/>
      <c r="D36" s="189"/>
      <c r="E36" s="189"/>
      <c r="F36" s="152"/>
      <c r="G36" s="203"/>
      <c r="H36" s="189"/>
      <c r="I36" s="189"/>
      <c r="J36" s="189"/>
      <c r="K36" s="189"/>
      <c r="L36" s="150" t="s">
        <v>164</v>
      </c>
      <c r="M36" s="155" t="s">
        <v>165</v>
      </c>
      <c r="N36" s="160"/>
      <c r="O36" s="130"/>
      <c r="P36" s="160"/>
      <c r="Q36" s="156"/>
      <c r="R36" s="162">
        <v>0</v>
      </c>
      <c r="S36" s="154"/>
    </row>
    <row r="37" spans="1:19" s="87" customFormat="1" ht="19.5" customHeight="1">
      <c r="A37" s="99"/>
      <c r="B37" s="97"/>
      <c r="C37" s="97"/>
      <c r="D37" s="97"/>
      <c r="E37" s="97"/>
      <c r="F37" s="180"/>
      <c r="G37" s="204"/>
      <c r="H37" s="97"/>
      <c r="I37" s="97"/>
      <c r="J37" s="97"/>
      <c r="K37" s="97"/>
      <c r="L37" s="150" t="s">
        <v>166</v>
      </c>
      <c r="M37" s="155" t="s">
        <v>167</v>
      </c>
      <c r="N37" s="160"/>
      <c r="O37" s="130"/>
      <c r="P37" s="160"/>
      <c r="Q37" s="156"/>
      <c r="R37" s="162">
        <v>0</v>
      </c>
      <c r="S37" s="154"/>
    </row>
    <row r="38" spans="1:19" s="87" customFormat="1" ht="19.5" customHeight="1">
      <c r="A38" s="205" t="s">
        <v>157</v>
      </c>
      <c r="B38" s="120"/>
      <c r="C38" s="120"/>
      <c r="D38" s="120"/>
      <c r="E38" s="120"/>
      <c r="F38" s="206"/>
      <c r="G38" s="207" t="s">
        <v>38</v>
      </c>
      <c r="H38" s="120"/>
      <c r="I38" s="120"/>
      <c r="J38" s="120"/>
      <c r="K38" s="120"/>
      <c r="L38" s="170" t="s">
        <v>168</v>
      </c>
      <c r="M38" s="171" t="s">
        <v>169</v>
      </c>
      <c r="N38" s="172"/>
      <c r="O38" s="120"/>
      <c r="P38" s="172"/>
      <c r="Q38" s="173"/>
      <c r="R38" s="135">
        <v>0</v>
      </c>
      <c r="S38" s="208"/>
    </row>
    <row r="39" spans="1:19" s="87" customFormat="1" ht="14.25" customHeight="1">
      <c r="A39" s="464" t="s">
        <v>170</v>
      </c>
      <c r="B39" s="465"/>
      <c r="C39" s="465"/>
      <c r="D39" s="465"/>
      <c r="E39" s="465"/>
      <c r="F39" s="465"/>
      <c r="G39" s="209"/>
      <c r="H39" s="209"/>
      <c r="I39" s="209"/>
      <c r="J39" s="209"/>
      <c r="K39" s="209"/>
      <c r="L39" s="209"/>
      <c r="M39" s="209"/>
      <c r="N39" s="209"/>
      <c r="O39" s="111"/>
      <c r="P39" s="209"/>
      <c r="Q39" s="209"/>
      <c r="R39" s="210"/>
      <c r="S39" s="211"/>
    </row>
    <row r="40" spans="1:19" s="87" customFormat="1" ht="17" customHeight="1">
      <c r="A40" s="468" t="s">
        <v>171</v>
      </c>
      <c r="B40" s="494"/>
      <c r="C40" s="494"/>
      <c r="D40" s="494"/>
      <c r="E40" s="494"/>
      <c r="F40" s="494"/>
      <c r="G40" s="494"/>
      <c r="H40" s="494"/>
      <c r="I40" s="494"/>
      <c r="J40" s="494"/>
      <c r="K40" s="494"/>
      <c r="L40" s="494"/>
      <c r="M40" s="494"/>
      <c r="N40" s="494"/>
      <c r="O40" s="494"/>
      <c r="P40" s="494"/>
      <c r="Q40" s="494"/>
      <c r="R40" s="494"/>
      <c r="S40" s="113"/>
    </row>
    <row r="41" spans="1:19" s="87" customFormat="1" ht="17" customHeight="1">
      <c r="A41" s="495"/>
      <c r="B41" s="494"/>
      <c r="C41" s="494"/>
      <c r="D41" s="494"/>
      <c r="E41" s="494"/>
      <c r="F41" s="494"/>
      <c r="G41" s="494"/>
      <c r="H41" s="494"/>
      <c r="I41" s="494"/>
      <c r="J41" s="494"/>
      <c r="K41" s="494"/>
      <c r="L41" s="494"/>
      <c r="M41" s="494"/>
      <c r="N41" s="494"/>
      <c r="O41" s="494"/>
      <c r="P41" s="494"/>
      <c r="Q41" s="494"/>
      <c r="R41" s="494"/>
      <c r="S41" s="113"/>
    </row>
    <row r="42" spans="1:19" s="87" customFormat="1" ht="15.5" customHeight="1">
      <c r="A42" s="491" t="s">
        <v>172</v>
      </c>
      <c r="B42" s="492"/>
      <c r="C42" s="492"/>
      <c r="D42" s="492"/>
      <c r="E42" s="492"/>
      <c r="F42" s="492"/>
      <c r="G42" s="492"/>
      <c r="H42" s="492"/>
      <c r="I42" s="492"/>
      <c r="J42" s="492"/>
      <c r="K42" s="492"/>
      <c r="L42" s="492"/>
      <c r="M42" s="492"/>
      <c r="N42" s="492"/>
      <c r="O42" s="492"/>
      <c r="P42" s="492"/>
      <c r="Q42" s="492"/>
      <c r="R42" s="492"/>
      <c r="S42" s="113"/>
    </row>
    <row r="43" spans="1:19" s="87" customFormat="1" ht="19" customHeight="1">
      <c r="A43" s="493"/>
      <c r="B43" s="492"/>
      <c r="C43" s="492"/>
      <c r="D43" s="492"/>
      <c r="E43" s="492"/>
      <c r="F43" s="492"/>
      <c r="G43" s="492"/>
      <c r="H43" s="492"/>
      <c r="I43" s="492"/>
      <c r="J43" s="492"/>
      <c r="K43" s="492"/>
      <c r="L43" s="492"/>
      <c r="M43" s="492"/>
      <c r="N43" s="492"/>
      <c r="O43" s="492"/>
      <c r="P43" s="492"/>
      <c r="Q43" s="492"/>
      <c r="R43" s="492"/>
      <c r="S43" s="113"/>
    </row>
    <row r="44" spans="1:19" s="87" customFormat="1" ht="14.5" customHeight="1">
      <c r="A44" s="491" t="s">
        <v>173</v>
      </c>
      <c r="B44" s="492"/>
      <c r="C44" s="492"/>
      <c r="D44" s="492"/>
      <c r="E44" s="492"/>
      <c r="F44" s="492"/>
      <c r="G44" s="492"/>
      <c r="H44" s="492"/>
      <c r="I44" s="492"/>
      <c r="J44" s="492"/>
      <c r="K44" s="492"/>
      <c r="L44" s="492"/>
      <c r="M44" s="492"/>
      <c r="N44" s="492"/>
      <c r="O44" s="492"/>
      <c r="P44" s="492"/>
      <c r="Q44" s="492"/>
      <c r="R44" s="492"/>
      <c r="S44" s="113"/>
    </row>
    <row r="45" spans="1:19" s="87" customFormat="1" ht="14.5" customHeight="1">
      <c r="A45" s="493"/>
      <c r="B45" s="492"/>
      <c r="C45" s="492"/>
      <c r="D45" s="492"/>
      <c r="E45" s="492"/>
      <c r="F45" s="492"/>
      <c r="G45" s="492"/>
      <c r="H45" s="492"/>
      <c r="I45" s="492"/>
      <c r="J45" s="492"/>
      <c r="K45" s="492"/>
      <c r="L45" s="492"/>
      <c r="M45" s="492"/>
      <c r="N45" s="492"/>
      <c r="O45" s="492"/>
      <c r="P45" s="492"/>
      <c r="Q45" s="492"/>
      <c r="R45" s="492"/>
      <c r="S45" s="113"/>
    </row>
    <row r="46" spans="1:19" s="87" customFormat="1" ht="10.5" customHeight="1">
      <c r="A46" s="468" t="s">
        <v>174</v>
      </c>
      <c r="B46" s="469"/>
      <c r="C46" s="469"/>
      <c r="D46" s="469"/>
      <c r="E46" s="469"/>
      <c r="F46" s="469"/>
      <c r="G46" s="469"/>
      <c r="H46" s="469"/>
      <c r="I46" s="469"/>
      <c r="J46" s="469"/>
      <c r="K46" s="469"/>
      <c r="L46" s="469"/>
      <c r="M46" s="469"/>
      <c r="N46" s="469"/>
      <c r="O46" s="469"/>
      <c r="P46" s="469"/>
      <c r="Q46" s="469"/>
      <c r="R46" s="469"/>
      <c r="S46" s="113"/>
    </row>
    <row r="47" spans="1:19" s="87" customFormat="1" ht="10.5" customHeight="1">
      <c r="A47" s="470"/>
      <c r="B47" s="469"/>
      <c r="C47" s="469"/>
      <c r="D47" s="469"/>
      <c r="E47" s="469"/>
      <c r="F47" s="469"/>
      <c r="G47" s="469"/>
      <c r="H47" s="469"/>
      <c r="I47" s="469"/>
      <c r="J47" s="469"/>
      <c r="K47" s="469"/>
      <c r="L47" s="469"/>
      <c r="M47" s="469"/>
      <c r="N47" s="469"/>
      <c r="O47" s="469"/>
      <c r="P47" s="469"/>
      <c r="Q47" s="469"/>
      <c r="R47" s="469"/>
      <c r="S47" s="113"/>
    </row>
    <row r="48" spans="1:19" s="87" customFormat="1" ht="9.5" customHeight="1">
      <c r="A48" s="119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212"/>
    </row>
  </sheetData>
  <mergeCells count="19">
    <mergeCell ref="A46:R47"/>
    <mergeCell ref="E26:E27"/>
    <mergeCell ref="B28:D28"/>
    <mergeCell ref="A39:F39"/>
    <mergeCell ref="A40:R41"/>
    <mergeCell ref="A42:R43"/>
    <mergeCell ref="A44:R45"/>
    <mergeCell ref="B12:D12"/>
    <mergeCell ref="E12:M12"/>
    <mergeCell ref="Q12:R12"/>
    <mergeCell ref="H15:I15"/>
    <mergeCell ref="E22:E23"/>
    <mergeCell ref="E24:E25"/>
    <mergeCell ref="E5:M5"/>
    <mergeCell ref="E6:M6"/>
    <mergeCell ref="E7:M7"/>
    <mergeCell ref="E9:M9"/>
    <mergeCell ref="E10:M10"/>
    <mergeCell ref="E11:M11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85" orientation="portrait" r:id="rId1"/>
  <headerFooter alignWithMargins="0">
    <oddFooter>&amp;C   Strana &amp;P 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D17F8-D23F-4CE2-B858-EA794BB387EA}">
  <sheetPr>
    <pageSetUpPr fitToPage="1"/>
  </sheetPr>
  <dimension ref="A1:E19"/>
  <sheetViews>
    <sheetView showGridLines="0" view="pageBreakPreview" zoomScaleNormal="100" zoomScaleSheetLayoutView="100" workbookViewId="0">
      <selection activeCell="I29" sqref="I29"/>
    </sheetView>
  </sheetViews>
  <sheetFormatPr defaultColWidth="10.6640625" defaultRowHeight="12" customHeight="1"/>
  <cols>
    <col min="1" max="1" width="16.33203125" style="87" customWidth="1"/>
    <col min="2" max="2" width="72.33203125" style="87" customWidth="1"/>
    <col min="3" max="3" width="21.44140625" style="87" customWidth="1"/>
    <col min="4" max="5" width="19.6640625" style="87" customWidth="1"/>
    <col min="6" max="256" width="10.6640625" style="213"/>
    <col min="257" max="257" width="16.33203125" style="213" customWidth="1"/>
    <col min="258" max="258" width="72.33203125" style="213" customWidth="1"/>
    <col min="259" max="259" width="21.44140625" style="213" customWidth="1"/>
    <col min="260" max="261" width="19.6640625" style="213" customWidth="1"/>
    <col min="262" max="512" width="10.6640625" style="213"/>
    <col min="513" max="513" width="16.33203125" style="213" customWidth="1"/>
    <col min="514" max="514" width="72.33203125" style="213" customWidth="1"/>
    <col min="515" max="515" width="21.44140625" style="213" customWidth="1"/>
    <col min="516" max="517" width="19.6640625" style="213" customWidth="1"/>
    <col min="518" max="768" width="10.6640625" style="213"/>
    <col min="769" max="769" width="16.33203125" style="213" customWidth="1"/>
    <col min="770" max="770" width="72.33203125" style="213" customWidth="1"/>
    <col min="771" max="771" width="21.44140625" style="213" customWidth="1"/>
    <col min="772" max="773" width="19.6640625" style="213" customWidth="1"/>
    <col min="774" max="1024" width="10.6640625" style="213"/>
    <col min="1025" max="1025" width="16.33203125" style="213" customWidth="1"/>
    <col min="1026" max="1026" width="72.33203125" style="213" customWidth="1"/>
    <col min="1027" max="1027" width="21.44140625" style="213" customWidth="1"/>
    <col min="1028" max="1029" width="19.6640625" style="213" customWidth="1"/>
    <col min="1030" max="1280" width="10.6640625" style="213"/>
    <col min="1281" max="1281" width="16.33203125" style="213" customWidth="1"/>
    <col min="1282" max="1282" width="72.33203125" style="213" customWidth="1"/>
    <col min="1283" max="1283" width="21.44140625" style="213" customWidth="1"/>
    <col min="1284" max="1285" width="19.6640625" style="213" customWidth="1"/>
    <col min="1286" max="1536" width="10.6640625" style="213"/>
    <col min="1537" max="1537" width="16.33203125" style="213" customWidth="1"/>
    <col min="1538" max="1538" width="72.33203125" style="213" customWidth="1"/>
    <col min="1539" max="1539" width="21.44140625" style="213" customWidth="1"/>
    <col min="1540" max="1541" width="19.6640625" style="213" customWidth="1"/>
    <col min="1542" max="1792" width="10.6640625" style="213"/>
    <col min="1793" max="1793" width="16.33203125" style="213" customWidth="1"/>
    <col min="1794" max="1794" width="72.33203125" style="213" customWidth="1"/>
    <col min="1795" max="1795" width="21.44140625" style="213" customWidth="1"/>
    <col min="1796" max="1797" width="19.6640625" style="213" customWidth="1"/>
    <col min="1798" max="2048" width="10.6640625" style="213"/>
    <col min="2049" max="2049" width="16.33203125" style="213" customWidth="1"/>
    <col min="2050" max="2050" width="72.33203125" style="213" customWidth="1"/>
    <col min="2051" max="2051" width="21.44140625" style="213" customWidth="1"/>
    <col min="2052" max="2053" width="19.6640625" style="213" customWidth="1"/>
    <col min="2054" max="2304" width="10.6640625" style="213"/>
    <col min="2305" max="2305" width="16.33203125" style="213" customWidth="1"/>
    <col min="2306" max="2306" width="72.33203125" style="213" customWidth="1"/>
    <col min="2307" max="2307" width="21.44140625" style="213" customWidth="1"/>
    <col min="2308" max="2309" width="19.6640625" style="213" customWidth="1"/>
    <col min="2310" max="2560" width="10.6640625" style="213"/>
    <col min="2561" max="2561" width="16.33203125" style="213" customWidth="1"/>
    <col min="2562" max="2562" width="72.33203125" style="213" customWidth="1"/>
    <col min="2563" max="2563" width="21.44140625" style="213" customWidth="1"/>
    <col min="2564" max="2565" width="19.6640625" style="213" customWidth="1"/>
    <col min="2566" max="2816" width="10.6640625" style="213"/>
    <col min="2817" max="2817" width="16.33203125" style="213" customWidth="1"/>
    <col min="2818" max="2818" width="72.33203125" style="213" customWidth="1"/>
    <col min="2819" max="2819" width="21.44140625" style="213" customWidth="1"/>
    <col min="2820" max="2821" width="19.6640625" style="213" customWidth="1"/>
    <col min="2822" max="3072" width="10.6640625" style="213"/>
    <col min="3073" max="3073" width="16.33203125" style="213" customWidth="1"/>
    <col min="3074" max="3074" width="72.33203125" style="213" customWidth="1"/>
    <col min="3075" max="3075" width="21.44140625" style="213" customWidth="1"/>
    <col min="3076" max="3077" width="19.6640625" style="213" customWidth="1"/>
    <col min="3078" max="3328" width="10.6640625" style="213"/>
    <col min="3329" max="3329" width="16.33203125" style="213" customWidth="1"/>
    <col min="3330" max="3330" width="72.33203125" style="213" customWidth="1"/>
    <col min="3331" max="3331" width="21.44140625" style="213" customWidth="1"/>
    <col min="3332" max="3333" width="19.6640625" style="213" customWidth="1"/>
    <col min="3334" max="3584" width="10.6640625" style="213"/>
    <col min="3585" max="3585" width="16.33203125" style="213" customWidth="1"/>
    <col min="3586" max="3586" width="72.33203125" style="213" customWidth="1"/>
    <col min="3587" max="3587" width="21.44140625" style="213" customWidth="1"/>
    <col min="3588" max="3589" width="19.6640625" style="213" customWidth="1"/>
    <col min="3590" max="3840" width="10.6640625" style="213"/>
    <col min="3841" max="3841" width="16.33203125" style="213" customWidth="1"/>
    <col min="3842" max="3842" width="72.33203125" style="213" customWidth="1"/>
    <col min="3843" max="3843" width="21.44140625" style="213" customWidth="1"/>
    <col min="3844" max="3845" width="19.6640625" style="213" customWidth="1"/>
    <col min="3846" max="4096" width="10.6640625" style="213"/>
    <col min="4097" max="4097" width="16.33203125" style="213" customWidth="1"/>
    <col min="4098" max="4098" width="72.33203125" style="213" customWidth="1"/>
    <col min="4099" max="4099" width="21.44140625" style="213" customWidth="1"/>
    <col min="4100" max="4101" width="19.6640625" style="213" customWidth="1"/>
    <col min="4102" max="4352" width="10.6640625" style="213"/>
    <col min="4353" max="4353" width="16.33203125" style="213" customWidth="1"/>
    <col min="4354" max="4354" width="72.33203125" style="213" customWidth="1"/>
    <col min="4355" max="4355" width="21.44140625" style="213" customWidth="1"/>
    <col min="4356" max="4357" width="19.6640625" style="213" customWidth="1"/>
    <col min="4358" max="4608" width="10.6640625" style="213"/>
    <col min="4609" max="4609" width="16.33203125" style="213" customWidth="1"/>
    <col min="4610" max="4610" width="72.33203125" style="213" customWidth="1"/>
    <col min="4611" max="4611" width="21.44140625" style="213" customWidth="1"/>
    <col min="4612" max="4613" width="19.6640625" style="213" customWidth="1"/>
    <col min="4614" max="4864" width="10.6640625" style="213"/>
    <col min="4865" max="4865" width="16.33203125" style="213" customWidth="1"/>
    <col min="4866" max="4866" width="72.33203125" style="213" customWidth="1"/>
    <col min="4867" max="4867" width="21.44140625" style="213" customWidth="1"/>
    <col min="4868" max="4869" width="19.6640625" style="213" customWidth="1"/>
    <col min="4870" max="5120" width="10.6640625" style="213"/>
    <col min="5121" max="5121" width="16.33203125" style="213" customWidth="1"/>
    <col min="5122" max="5122" width="72.33203125" style="213" customWidth="1"/>
    <col min="5123" max="5123" width="21.44140625" style="213" customWidth="1"/>
    <col min="5124" max="5125" width="19.6640625" style="213" customWidth="1"/>
    <col min="5126" max="5376" width="10.6640625" style="213"/>
    <col min="5377" max="5377" width="16.33203125" style="213" customWidth="1"/>
    <col min="5378" max="5378" width="72.33203125" style="213" customWidth="1"/>
    <col min="5379" max="5379" width="21.44140625" style="213" customWidth="1"/>
    <col min="5380" max="5381" width="19.6640625" style="213" customWidth="1"/>
    <col min="5382" max="5632" width="10.6640625" style="213"/>
    <col min="5633" max="5633" width="16.33203125" style="213" customWidth="1"/>
    <col min="5634" max="5634" width="72.33203125" style="213" customWidth="1"/>
    <col min="5635" max="5635" width="21.44140625" style="213" customWidth="1"/>
    <col min="5636" max="5637" width="19.6640625" style="213" customWidth="1"/>
    <col min="5638" max="5888" width="10.6640625" style="213"/>
    <col min="5889" max="5889" width="16.33203125" style="213" customWidth="1"/>
    <col min="5890" max="5890" width="72.33203125" style="213" customWidth="1"/>
    <col min="5891" max="5891" width="21.44140625" style="213" customWidth="1"/>
    <col min="5892" max="5893" width="19.6640625" style="213" customWidth="1"/>
    <col min="5894" max="6144" width="10.6640625" style="213"/>
    <col min="6145" max="6145" width="16.33203125" style="213" customWidth="1"/>
    <col min="6146" max="6146" width="72.33203125" style="213" customWidth="1"/>
    <col min="6147" max="6147" width="21.44140625" style="213" customWidth="1"/>
    <col min="6148" max="6149" width="19.6640625" style="213" customWidth="1"/>
    <col min="6150" max="6400" width="10.6640625" style="213"/>
    <col min="6401" max="6401" width="16.33203125" style="213" customWidth="1"/>
    <col min="6402" max="6402" width="72.33203125" style="213" customWidth="1"/>
    <col min="6403" max="6403" width="21.44140625" style="213" customWidth="1"/>
    <col min="6404" max="6405" width="19.6640625" style="213" customWidth="1"/>
    <col min="6406" max="6656" width="10.6640625" style="213"/>
    <col min="6657" max="6657" width="16.33203125" style="213" customWidth="1"/>
    <col min="6658" max="6658" width="72.33203125" style="213" customWidth="1"/>
    <col min="6659" max="6659" width="21.44140625" style="213" customWidth="1"/>
    <col min="6660" max="6661" width="19.6640625" style="213" customWidth="1"/>
    <col min="6662" max="6912" width="10.6640625" style="213"/>
    <col min="6913" max="6913" width="16.33203125" style="213" customWidth="1"/>
    <col min="6914" max="6914" width="72.33203125" style="213" customWidth="1"/>
    <col min="6915" max="6915" width="21.44140625" style="213" customWidth="1"/>
    <col min="6916" max="6917" width="19.6640625" style="213" customWidth="1"/>
    <col min="6918" max="7168" width="10.6640625" style="213"/>
    <col min="7169" max="7169" width="16.33203125" style="213" customWidth="1"/>
    <col min="7170" max="7170" width="72.33203125" style="213" customWidth="1"/>
    <col min="7171" max="7171" width="21.44140625" style="213" customWidth="1"/>
    <col min="7172" max="7173" width="19.6640625" style="213" customWidth="1"/>
    <col min="7174" max="7424" width="10.6640625" style="213"/>
    <col min="7425" max="7425" width="16.33203125" style="213" customWidth="1"/>
    <col min="7426" max="7426" width="72.33203125" style="213" customWidth="1"/>
    <col min="7427" max="7427" width="21.44140625" style="213" customWidth="1"/>
    <col min="7428" max="7429" width="19.6640625" style="213" customWidth="1"/>
    <col min="7430" max="7680" width="10.6640625" style="213"/>
    <col min="7681" max="7681" width="16.33203125" style="213" customWidth="1"/>
    <col min="7682" max="7682" width="72.33203125" style="213" customWidth="1"/>
    <col min="7683" max="7683" width="21.44140625" style="213" customWidth="1"/>
    <col min="7684" max="7685" width="19.6640625" style="213" customWidth="1"/>
    <col min="7686" max="7936" width="10.6640625" style="213"/>
    <col min="7937" max="7937" width="16.33203125" style="213" customWidth="1"/>
    <col min="7938" max="7938" width="72.33203125" style="213" customWidth="1"/>
    <col min="7939" max="7939" width="21.44140625" style="213" customWidth="1"/>
    <col min="7940" max="7941" width="19.6640625" style="213" customWidth="1"/>
    <col min="7942" max="8192" width="10.6640625" style="213"/>
    <col min="8193" max="8193" width="16.33203125" style="213" customWidth="1"/>
    <col min="8194" max="8194" width="72.33203125" style="213" customWidth="1"/>
    <col min="8195" max="8195" width="21.44140625" style="213" customWidth="1"/>
    <col min="8196" max="8197" width="19.6640625" style="213" customWidth="1"/>
    <col min="8198" max="8448" width="10.6640625" style="213"/>
    <col min="8449" max="8449" width="16.33203125" style="213" customWidth="1"/>
    <col min="8450" max="8450" width="72.33203125" style="213" customWidth="1"/>
    <col min="8451" max="8451" width="21.44140625" style="213" customWidth="1"/>
    <col min="8452" max="8453" width="19.6640625" style="213" customWidth="1"/>
    <col min="8454" max="8704" width="10.6640625" style="213"/>
    <col min="8705" max="8705" width="16.33203125" style="213" customWidth="1"/>
    <col min="8706" max="8706" width="72.33203125" style="213" customWidth="1"/>
    <col min="8707" max="8707" width="21.44140625" style="213" customWidth="1"/>
    <col min="8708" max="8709" width="19.6640625" style="213" customWidth="1"/>
    <col min="8710" max="8960" width="10.6640625" style="213"/>
    <col min="8961" max="8961" width="16.33203125" style="213" customWidth="1"/>
    <col min="8962" max="8962" width="72.33203125" style="213" customWidth="1"/>
    <col min="8963" max="8963" width="21.44140625" style="213" customWidth="1"/>
    <col min="8964" max="8965" width="19.6640625" style="213" customWidth="1"/>
    <col min="8966" max="9216" width="10.6640625" style="213"/>
    <col min="9217" max="9217" width="16.33203125" style="213" customWidth="1"/>
    <col min="9218" max="9218" width="72.33203125" style="213" customWidth="1"/>
    <col min="9219" max="9219" width="21.44140625" style="213" customWidth="1"/>
    <col min="9220" max="9221" width="19.6640625" style="213" customWidth="1"/>
    <col min="9222" max="9472" width="10.6640625" style="213"/>
    <col min="9473" max="9473" width="16.33203125" style="213" customWidth="1"/>
    <col min="9474" max="9474" width="72.33203125" style="213" customWidth="1"/>
    <col min="9475" max="9475" width="21.44140625" style="213" customWidth="1"/>
    <col min="9476" max="9477" width="19.6640625" style="213" customWidth="1"/>
    <col min="9478" max="9728" width="10.6640625" style="213"/>
    <col min="9729" max="9729" width="16.33203125" style="213" customWidth="1"/>
    <col min="9730" max="9730" width="72.33203125" style="213" customWidth="1"/>
    <col min="9731" max="9731" width="21.44140625" style="213" customWidth="1"/>
    <col min="9732" max="9733" width="19.6640625" style="213" customWidth="1"/>
    <col min="9734" max="9984" width="10.6640625" style="213"/>
    <col min="9985" max="9985" width="16.33203125" style="213" customWidth="1"/>
    <col min="9986" max="9986" width="72.33203125" style="213" customWidth="1"/>
    <col min="9987" max="9987" width="21.44140625" style="213" customWidth="1"/>
    <col min="9988" max="9989" width="19.6640625" style="213" customWidth="1"/>
    <col min="9990" max="10240" width="10.6640625" style="213"/>
    <col min="10241" max="10241" width="16.33203125" style="213" customWidth="1"/>
    <col min="10242" max="10242" width="72.33203125" style="213" customWidth="1"/>
    <col min="10243" max="10243" width="21.44140625" style="213" customWidth="1"/>
    <col min="10244" max="10245" width="19.6640625" style="213" customWidth="1"/>
    <col min="10246" max="10496" width="10.6640625" style="213"/>
    <col min="10497" max="10497" width="16.33203125" style="213" customWidth="1"/>
    <col min="10498" max="10498" width="72.33203125" style="213" customWidth="1"/>
    <col min="10499" max="10499" width="21.44140625" style="213" customWidth="1"/>
    <col min="10500" max="10501" width="19.6640625" style="213" customWidth="1"/>
    <col min="10502" max="10752" width="10.6640625" style="213"/>
    <col min="10753" max="10753" width="16.33203125" style="213" customWidth="1"/>
    <col min="10754" max="10754" width="72.33203125" style="213" customWidth="1"/>
    <col min="10755" max="10755" width="21.44140625" style="213" customWidth="1"/>
    <col min="10756" max="10757" width="19.6640625" style="213" customWidth="1"/>
    <col min="10758" max="11008" width="10.6640625" style="213"/>
    <col min="11009" max="11009" width="16.33203125" style="213" customWidth="1"/>
    <col min="11010" max="11010" width="72.33203125" style="213" customWidth="1"/>
    <col min="11011" max="11011" width="21.44140625" style="213" customWidth="1"/>
    <col min="11012" max="11013" width="19.6640625" style="213" customWidth="1"/>
    <col min="11014" max="11264" width="10.6640625" style="213"/>
    <col min="11265" max="11265" width="16.33203125" style="213" customWidth="1"/>
    <col min="11266" max="11266" width="72.33203125" style="213" customWidth="1"/>
    <col min="11267" max="11267" width="21.44140625" style="213" customWidth="1"/>
    <col min="11268" max="11269" width="19.6640625" style="213" customWidth="1"/>
    <col min="11270" max="11520" width="10.6640625" style="213"/>
    <col min="11521" max="11521" width="16.33203125" style="213" customWidth="1"/>
    <col min="11522" max="11522" width="72.33203125" style="213" customWidth="1"/>
    <col min="11523" max="11523" width="21.44140625" style="213" customWidth="1"/>
    <col min="11524" max="11525" width="19.6640625" style="213" customWidth="1"/>
    <col min="11526" max="11776" width="10.6640625" style="213"/>
    <col min="11777" max="11777" width="16.33203125" style="213" customWidth="1"/>
    <col min="11778" max="11778" width="72.33203125" style="213" customWidth="1"/>
    <col min="11779" max="11779" width="21.44140625" style="213" customWidth="1"/>
    <col min="11780" max="11781" width="19.6640625" style="213" customWidth="1"/>
    <col min="11782" max="12032" width="10.6640625" style="213"/>
    <col min="12033" max="12033" width="16.33203125" style="213" customWidth="1"/>
    <col min="12034" max="12034" width="72.33203125" style="213" customWidth="1"/>
    <col min="12035" max="12035" width="21.44140625" style="213" customWidth="1"/>
    <col min="12036" max="12037" width="19.6640625" style="213" customWidth="1"/>
    <col min="12038" max="12288" width="10.6640625" style="213"/>
    <col min="12289" max="12289" width="16.33203125" style="213" customWidth="1"/>
    <col min="12290" max="12290" width="72.33203125" style="213" customWidth="1"/>
    <col min="12291" max="12291" width="21.44140625" style="213" customWidth="1"/>
    <col min="12292" max="12293" width="19.6640625" style="213" customWidth="1"/>
    <col min="12294" max="12544" width="10.6640625" style="213"/>
    <col min="12545" max="12545" width="16.33203125" style="213" customWidth="1"/>
    <col min="12546" max="12546" width="72.33203125" style="213" customWidth="1"/>
    <col min="12547" max="12547" width="21.44140625" style="213" customWidth="1"/>
    <col min="12548" max="12549" width="19.6640625" style="213" customWidth="1"/>
    <col min="12550" max="12800" width="10.6640625" style="213"/>
    <col min="12801" max="12801" width="16.33203125" style="213" customWidth="1"/>
    <col min="12802" max="12802" width="72.33203125" style="213" customWidth="1"/>
    <col min="12803" max="12803" width="21.44140625" style="213" customWidth="1"/>
    <col min="12804" max="12805" width="19.6640625" style="213" customWidth="1"/>
    <col min="12806" max="13056" width="10.6640625" style="213"/>
    <col min="13057" max="13057" width="16.33203125" style="213" customWidth="1"/>
    <col min="13058" max="13058" width="72.33203125" style="213" customWidth="1"/>
    <col min="13059" max="13059" width="21.44140625" style="213" customWidth="1"/>
    <col min="13060" max="13061" width="19.6640625" style="213" customWidth="1"/>
    <col min="13062" max="13312" width="10.6640625" style="213"/>
    <col min="13313" max="13313" width="16.33203125" style="213" customWidth="1"/>
    <col min="13314" max="13314" width="72.33203125" style="213" customWidth="1"/>
    <col min="13315" max="13315" width="21.44140625" style="213" customWidth="1"/>
    <col min="13316" max="13317" width="19.6640625" style="213" customWidth="1"/>
    <col min="13318" max="13568" width="10.6640625" style="213"/>
    <col min="13569" max="13569" width="16.33203125" style="213" customWidth="1"/>
    <col min="13570" max="13570" width="72.33203125" style="213" customWidth="1"/>
    <col min="13571" max="13571" width="21.44140625" style="213" customWidth="1"/>
    <col min="13572" max="13573" width="19.6640625" style="213" customWidth="1"/>
    <col min="13574" max="13824" width="10.6640625" style="213"/>
    <col min="13825" max="13825" width="16.33203125" style="213" customWidth="1"/>
    <col min="13826" max="13826" width="72.33203125" style="213" customWidth="1"/>
    <col min="13827" max="13827" width="21.44140625" style="213" customWidth="1"/>
    <col min="13828" max="13829" width="19.6640625" style="213" customWidth="1"/>
    <col min="13830" max="14080" width="10.6640625" style="213"/>
    <col min="14081" max="14081" width="16.33203125" style="213" customWidth="1"/>
    <col min="14082" max="14082" width="72.33203125" style="213" customWidth="1"/>
    <col min="14083" max="14083" width="21.44140625" style="213" customWidth="1"/>
    <col min="14084" max="14085" width="19.6640625" style="213" customWidth="1"/>
    <col min="14086" max="14336" width="10.6640625" style="213"/>
    <col min="14337" max="14337" width="16.33203125" style="213" customWidth="1"/>
    <col min="14338" max="14338" width="72.33203125" style="213" customWidth="1"/>
    <col min="14339" max="14339" width="21.44140625" style="213" customWidth="1"/>
    <col min="14340" max="14341" width="19.6640625" style="213" customWidth="1"/>
    <col min="14342" max="14592" width="10.6640625" style="213"/>
    <col min="14593" max="14593" width="16.33203125" style="213" customWidth="1"/>
    <col min="14594" max="14594" width="72.33203125" style="213" customWidth="1"/>
    <col min="14595" max="14595" width="21.44140625" style="213" customWidth="1"/>
    <col min="14596" max="14597" width="19.6640625" style="213" customWidth="1"/>
    <col min="14598" max="14848" width="10.6640625" style="213"/>
    <col min="14849" max="14849" width="16.33203125" style="213" customWidth="1"/>
    <col min="14850" max="14850" width="72.33203125" style="213" customWidth="1"/>
    <col min="14851" max="14851" width="21.44140625" style="213" customWidth="1"/>
    <col min="14852" max="14853" width="19.6640625" style="213" customWidth="1"/>
    <col min="14854" max="15104" width="10.6640625" style="213"/>
    <col min="15105" max="15105" width="16.33203125" style="213" customWidth="1"/>
    <col min="15106" max="15106" width="72.33203125" style="213" customWidth="1"/>
    <col min="15107" max="15107" width="21.44140625" style="213" customWidth="1"/>
    <col min="15108" max="15109" width="19.6640625" style="213" customWidth="1"/>
    <col min="15110" max="15360" width="10.6640625" style="213"/>
    <col min="15361" max="15361" width="16.33203125" style="213" customWidth="1"/>
    <col min="15362" max="15362" width="72.33203125" style="213" customWidth="1"/>
    <col min="15363" max="15363" width="21.44140625" style="213" customWidth="1"/>
    <col min="15364" max="15365" width="19.6640625" style="213" customWidth="1"/>
    <col min="15366" max="15616" width="10.6640625" style="213"/>
    <col min="15617" max="15617" width="16.33203125" style="213" customWidth="1"/>
    <col min="15618" max="15618" width="72.33203125" style="213" customWidth="1"/>
    <col min="15619" max="15619" width="21.44140625" style="213" customWidth="1"/>
    <col min="15620" max="15621" width="19.6640625" style="213" customWidth="1"/>
    <col min="15622" max="15872" width="10.6640625" style="213"/>
    <col min="15873" max="15873" width="16.33203125" style="213" customWidth="1"/>
    <col min="15874" max="15874" width="72.33203125" style="213" customWidth="1"/>
    <col min="15875" max="15875" width="21.44140625" style="213" customWidth="1"/>
    <col min="15876" max="15877" width="19.6640625" style="213" customWidth="1"/>
    <col min="15878" max="16128" width="10.6640625" style="213"/>
    <col min="16129" max="16129" width="16.33203125" style="213" customWidth="1"/>
    <col min="16130" max="16130" width="72.33203125" style="213" customWidth="1"/>
    <col min="16131" max="16131" width="21.44140625" style="213" customWidth="1"/>
    <col min="16132" max="16133" width="19.6640625" style="213" customWidth="1"/>
    <col min="16134" max="16384" width="10.6640625" style="213"/>
  </cols>
  <sheetData>
    <row r="1" spans="1:5" s="87" customFormat="1" ht="30.75" customHeight="1">
      <c r="A1" s="507" t="s">
        <v>175</v>
      </c>
      <c r="B1" s="507"/>
      <c r="C1" s="507"/>
      <c r="D1" s="507"/>
      <c r="E1" s="507"/>
    </row>
    <row r="2" spans="1:5" s="87" customFormat="1" ht="12.75" customHeight="1">
      <c r="A2" s="214" t="s">
        <v>176</v>
      </c>
      <c r="B2" s="214"/>
      <c r="C2" s="214"/>
      <c r="D2" s="214"/>
      <c r="E2" s="214"/>
    </row>
    <row r="3" spans="1:5" s="87" customFormat="1" ht="12.75" customHeight="1">
      <c r="A3" s="214" t="s">
        <v>177</v>
      </c>
      <c r="B3" s="214"/>
      <c r="C3" s="214"/>
      <c r="D3" s="214"/>
      <c r="E3" s="214"/>
    </row>
    <row r="4" spans="1:5" s="87" customFormat="1" ht="13.5" customHeight="1">
      <c r="A4" s="215"/>
      <c r="B4" s="215"/>
      <c r="C4" s="214"/>
      <c r="D4" s="214"/>
      <c r="E4" s="214"/>
    </row>
    <row r="5" spans="1:5" s="87" customFormat="1" ht="6.75" customHeight="1">
      <c r="A5" s="216"/>
      <c r="B5" s="216"/>
      <c r="C5" s="216"/>
      <c r="D5" s="216"/>
      <c r="E5" s="216"/>
    </row>
    <row r="6" spans="1:5" s="87" customFormat="1" ht="13.5" customHeight="1">
      <c r="A6" s="217" t="s">
        <v>178</v>
      </c>
      <c r="B6" s="217"/>
      <c r="C6" s="218"/>
      <c r="D6" s="218"/>
      <c r="E6" s="218"/>
    </row>
    <row r="7" spans="1:5" s="87" customFormat="1" ht="14.25" customHeight="1">
      <c r="A7" s="217" t="s">
        <v>179</v>
      </c>
      <c r="B7" s="217"/>
      <c r="C7" s="217" t="s">
        <v>481</v>
      </c>
      <c r="D7" s="219"/>
      <c r="E7" s="220"/>
    </row>
    <row r="8" spans="1:5" s="87" customFormat="1" ht="14.25" customHeight="1">
      <c r="A8" s="217" t="s">
        <v>180</v>
      </c>
      <c r="B8" s="217"/>
      <c r="C8" s="217" t="s">
        <v>479</v>
      </c>
      <c r="D8" s="220"/>
      <c r="E8" s="220"/>
    </row>
    <row r="9" spans="1:5" s="87" customFormat="1" ht="6.75" customHeight="1">
      <c r="A9" s="221"/>
      <c r="B9" s="221"/>
      <c r="C9" s="221"/>
      <c r="D9" s="221"/>
      <c r="E9" s="221"/>
    </row>
    <row r="10" spans="1:5" s="87" customFormat="1" ht="23.25" customHeight="1">
      <c r="A10" s="222" t="s">
        <v>27</v>
      </c>
      <c r="B10" s="222" t="s">
        <v>26</v>
      </c>
      <c r="C10" s="222" t="s">
        <v>181</v>
      </c>
      <c r="D10" s="222" t="s">
        <v>182</v>
      </c>
      <c r="E10" s="222" t="s">
        <v>183</v>
      </c>
    </row>
    <row r="11" spans="1:5" s="87" customFormat="1" ht="12.75" hidden="1" customHeight="1">
      <c r="A11" s="222" t="s">
        <v>5</v>
      </c>
      <c r="B11" s="222" t="s">
        <v>120</v>
      </c>
      <c r="C11" s="223" t="s">
        <v>136</v>
      </c>
      <c r="D11" s="223" t="s">
        <v>140</v>
      </c>
      <c r="E11" s="223" t="s">
        <v>143</v>
      </c>
    </row>
    <row r="12" spans="1:5" s="87" customFormat="1" ht="4.5" customHeight="1">
      <c r="A12" s="224"/>
      <c r="B12" s="224"/>
      <c r="C12" s="221"/>
      <c r="D12" s="221"/>
      <c r="E12" s="221"/>
    </row>
    <row r="13" spans="1:5" s="87" customFormat="1" ht="30.75" customHeight="1">
      <c r="A13" s="225" t="s">
        <v>114</v>
      </c>
      <c r="B13" s="226" t="s">
        <v>184</v>
      </c>
      <c r="C13" s="227">
        <f>SUM(C14:C18)</f>
        <v>0</v>
      </c>
      <c r="D13" s="228">
        <f>SUM(D14:D18)</f>
        <v>4935.6260000000002</v>
      </c>
      <c r="E13" s="228">
        <f>SUM(E14:E18)</f>
        <v>3505.4229999999998</v>
      </c>
    </row>
    <row r="14" spans="1:5" s="87" customFormat="1" ht="28.5" customHeight="1">
      <c r="A14" s="229" t="s">
        <v>5</v>
      </c>
      <c r="B14" s="230" t="s">
        <v>185</v>
      </c>
      <c r="C14" s="231">
        <f>'02-Rozpočet s výkazom výmer'!G14</f>
        <v>0</v>
      </c>
      <c r="D14" s="232">
        <v>2E-3</v>
      </c>
      <c r="E14" s="232">
        <v>3505.4229999999998</v>
      </c>
    </row>
    <row r="15" spans="1:5" s="87" customFormat="1" ht="28.5" customHeight="1">
      <c r="A15" s="229" t="s">
        <v>136</v>
      </c>
      <c r="B15" s="230" t="s">
        <v>186</v>
      </c>
      <c r="C15" s="231">
        <f>'02-Rozpočet s výkazom výmer'!G34</f>
        <v>0</v>
      </c>
      <c r="D15" s="232">
        <v>4454.9709999999995</v>
      </c>
      <c r="E15" s="232">
        <v>0</v>
      </c>
    </row>
    <row r="16" spans="1:5" s="87" customFormat="1" ht="28.5" customHeight="1">
      <c r="A16" s="229">
        <v>8</v>
      </c>
      <c r="B16" s="233" t="s">
        <v>187</v>
      </c>
      <c r="C16" s="231">
        <f>'02-Rozpočet s výkazom výmer'!G51</f>
        <v>0</v>
      </c>
      <c r="D16" s="232">
        <v>9.032</v>
      </c>
      <c r="E16" s="232">
        <v>0</v>
      </c>
    </row>
    <row r="17" spans="1:5" s="87" customFormat="1" ht="28.5" customHeight="1">
      <c r="A17" s="229" t="s">
        <v>122</v>
      </c>
      <c r="B17" s="230" t="s">
        <v>188</v>
      </c>
      <c r="C17" s="231">
        <f>'02-Rozpočet s výkazom výmer'!G53</f>
        <v>0</v>
      </c>
      <c r="D17" s="232">
        <v>471.62099999999998</v>
      </c>
      <c r="E17" s="232">
        <v>0</v>
      </c>
    </row>
    <row r="18" spans="1:5" s="87" customFormat="1" ht="28.5" customHeight="1">
      <c r="A18" s="229" t="s">
        <v>189</v>
      </c>
      <c r="B18" s="230" t="s">
        <v>190</v>
      </c>
      <c r="C18" s="231">
        <f>'02-Rozpočet s výkazom výmer'!G69</f>
        <v>0</v>
      </c>
      <c r="D18" s="232">
        <v>0</v>
      </c>
      <c r="E18" s="232">
        <v>0</v>
      </c>
    </row>
    <row r="19" spans="1:5" s="87" customFormat="1" ht="30.75" customHeight="1">
      <c r="A19" s="234"/>
      <c r="B19" s="235" t="s">
        <v>191</v>
      </c>
      <c r="C19" s="236">
        <f>C13</f>
        <v>0</v>
      </c>
      <c r="D19" s="237">
        <f>D13</f>
        <v>4935.6260000000002</v>
      </c>
      <c r="E19" s="237">
        <f>E13</f>
        <v>3505.4229999999998</v>
      </c>
    </row>
  </sheetData>
  <mergeCells count="1">
    <mergeCell ref="A1:E1"/>
  </mergeCells>
  <pageMargins left="0.39370078740157483" right="0.39370078740157483" top="0.78740157480314965" bottom="0.78740157480314965" header="0" footer="0"/>
  <pageSetup paperSize="9" scale="81" fitToHeight="100" orientation="portrait" r:id="rId1"/>
  <headerFooter alignWithMargins="0">
    <oddFooter>&amp;C   Strana &amp;P 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7270A-C19F-4E36-80CC-97124A92D9C1}">
  <dimension ref="A1:G75"/>
  <sheetViews>
    <sheetView showGridLines="0" view="pageBreakPreview" zoomScaleNormal="100" zoomScaleSheetLayoutView="100" workbookViewId="0">
      <pane ySplit="12" topLeftCell="A52" activePane="bottomLeft" state="frozenSplit"/>
      <selection activeCell="AB32" sqref="AB32"/>
      <selection pane="bottomLeft" activeCell="C76" sqref="C76"/>
    </sheetView>
  </sheetViews>
  <sheetFormatPr defaultColWidth="10.44140625" defaultRowHeight="12" customHeight="1"/>
  <cols>
    <col min="1" max="1" width="7.44140625" style="260" customWidth="1"/>
    <col min="2" max="2" width="16.33203125" style="261" customWidth="1"/>
    <col min="3" max="3" width="49.109375" style="261" customWidth="1"/>
    <col min="4" max="4" width="4.6640625" style="261" customWidth="1"/>
    <col min="5" max="5" width="10.77734375" style="262" customWidth="1"/>
    <col min="6" max="6" width="10.77734375" style="263" customWidth="1"/>
    <col min="7" max="7" width="14.44140625" style="263" customWidth="1"/>
    <col min="8" max="256" width="10.44140625" style="213"/>
    <col min="257" max="257" width="7.44140625" style="213" customWidth="1"/>
    <col min="258" max="258" width="16.33203125" style="213" customWidth="1"/>
    <col min="259" max="259" width="49.109375" style="213" customWidth="1"/>
    <col min="260" max="260" width="4.6640625" style="213" customWidth="1"/>
    <col min="261" max="262" width="10.77734375" style="213" customWidth="1"/>
    <col min="263" max="263" width="14.44140625" style="213" customWidth="1"/>
    <col min="264" max="512" width="10.44140625" style="213"/>
    <col min="513" max="513" width="7.44140625" style="213" customWidth="1"/>
    <col min="514" max="514" width="16.33203125" style="213" customWidth="1"/>
    <col min="515" max="515" width="49.109375" style="213" customWidth="1"/>
    <col min="516" max="516" width="4.6640625" style="213" customWidth="1"/>
    <col min="517" max="518" width="10.77734375" style="213" customWidth="1"/>
    <col min="519" max="519" width="14.44140625" style="213" customWidth="1"/>
    <col min="520" max="768" width="10.44140625" style="213"/>
    <col min="769" max="769" width="7.44140625" style="213" customWidth="1"/>
    <col min="770" max="770" width="16.33203125" style="213" customWidth="1"/>
    <col min="771" max="771" width="49.109375" style="213" customWidth="1"/>
    <col min="772" max="772" width="4.6640625" style="213" customWidth="1"/>
    <col min="773" max="774" width="10.77734375" style="213" customWidth="1"/>
    <col min="775" max="775" width="14.44140625" style="213" customWidth="1"/>
    <col min="776" max="1024" width="10.44140625" style="213"/>
    <col min="1025" max="1025" width="7.44140625" style="213" customWidth="1"/>
    <col min="1026" max="1026" width="16.33203125" style="213" customWidth="1"/>
    <col min="1027" max="1027" width="49.109375" style="213" customWidth="1"/>
    <col min="1028" max="1028" width="4.6640625" style="213" customWidth="1"/>
    <col min="1029" max="1030" width="10.77734375" style="213" customWidth="1"/>
    <col min="1031" max="1031" width="14.44140625" style="213" customWidth="1"/>
    <col min="1032" max="1280" width="10.44140625" style="213"/>
    <col min="1281" max="1281" width="7.44140625" style="213" customWidth="1"/>
    <col min="1282" max="1282" width="16.33203125" style="213" customWidth="1"/>
    <col min="1283" max="1283" width="49.109375" style="213" customWidth="1"/>
    <col min="1284" max="1284" width="4.6640625" style="213" customWidth="1"/>
    <col min="1285" max="1286" width="10.77734375" style="213" customWidth="1"/>
    <col min="1287" max="1287" width="14.44140625" style="213" customWidth="1"/>
    <col min="1288" max="1536" width="10.44140625" style="213"/>
    <col min="1537" max="1537" width="7.44140625" style="213" customWidth="1"/>
    <col min="1538" max="1538" width="16.33203125" style="213" customWidth="1"/>
    <col min="1539" max="1539" width="49.109375" style="213" customWidth="1"/>
    <col min="1540" max="1540" width="4.6640625" style="213" customWidth="1"/>
    <col min="1541" max="1542" width="10.77734375" style="213" customWidth="1"/>
    <col min="1543" max="1543" width="14.44140625" style="213" customWidth="1"/>
    <col min="1544" max="1792" width="10.44140625" style="213"/>
    <col min="1793" max="1793" width="7.44140625" style="213" customWidth="1"/>
    <col min="1794" max="1794" width="16.33203125" style="213" customWidth="1"/>
    <col min="1795" max="1795" width="49.109375" style="213" customWidth="1"/>
    <col min="1796" max="1796" width="4.6640625" style="213" customWidth="1"/>
    <col min="1797" max="1798" width="10.77734375" style="213" customWidth="1"/>
    <col min="1799" max="1799" width="14.44140625" style="213" customWidth="1"/>
    <col min="1800" max="2048" width="10.44140625" style="213"/>
    <col min="2049" max="2049" width="7.44140625" style="213" customWidth="1"/>
    <col min="2050" max="2050" width="16.33203125" style="213" customWidth="1"/>
    <col min="2051" max="2051" width="49.109375" style="213" customWidth="1"/>
    <col min="2052" max="2052" width="4.6640625" style="213" customWidth="1"/>
    <col min="2053" max="2054" width="10.77734375" style="213" customWidth="1"/>
    <col min="2055" max="2055" width="14.44140625" style="213" customWidth="1"/>
    <col min="2056" max="2304" width="10.44140625" style="213"/>
    <col min="2305" max="2305" width="7.44140625" style="213" customWidth="1"/>
    <col min="2306" max="2306" width="16.33203125" style="213" customWidth="1"/>
    <col min="2307" max="2307" width="49.109375" style="213" customWidth="1"/>
    <col min="2308" max="2308" width="4.6640625" style="213" customWidth="1"/>
    <col min="2309" max="2310" width="10.77734375" style="213" customWidth="1"/>
    <col min="2311" max="2311" width="14.44140625" style="213" customWidth="1"/>
    <col min="2312" max="2560" width="10.44140625" style="213"/>
    <col min="2561" max="2561" width="7.44140625" style="213" customWidth="1"/>
    <col min="2562" max="2562" width="16.33203125" style="213" customWidth="1"/>
    <col min="2563" max="2563" width="49.109375" style="213" customWidth="1"/>
    <col min="2564" max="2564" width="4.6640625" style="213" customWidth="1"/>
    <col min="2565" max="2566" width="10.77734375" style="213" customWidth="1"/>
    <col min="2567" max="2567" width="14.44140625" style="213" customWidth="1"/>
    <col min="2568" max="2816" width="10.44140625" style="213"/>
    <col min="2817" max="2817" width="7.44140625" style="213" customWidth="1"/>
    <col min="2818" max="2818" width="16.33203125" style="213" customWidth="1"/>
    <col min="2819" max="2819" width="49.109375" style="213" customWidth="1"/>
    <col min="2820" max="2820" width="4.6640625" style="213" customWidth="1"/>
    <col min="2821" max="2822" width="10.77734375" style="213" customWidth="1"/>
    <col min="2823" max="2823" width="14.44140625" style="213" customWidth="1"/>
    <col min="2824" max="3072" width="10.44140625" style="213"/>
    <col min="3073" max="3073" width="7.44140625" style="213" customWidth="1"/>
    <col min="3074" max="3074" width="16.33203125" style="213" customWidth="1"/>
    <col min="3075" max="3075" width="49.109375" style="213" customWidth="1"/>
    <col min="3076" max="3076" width="4.6640625" style="213" customWidth="1"/>
    <col min="3077" max="3078" width="10.77734375" style="213" customWidth="1"/>
    <col min="3079" max="3079" width="14.44140625" style="213" customWidth="1"/>
    <col min="3080" max="3328" width="10.44140625" style="213"/>
    <col min="3329" max="3329" width="7.44140625" style="213" customWidth="1"/>
    <col min="3330" max="3330" width="16.33203125" style="213" customWidth="1"/>
    <col min="3331" max="3331" width="49.109375" style="213" customWidth="1"/>
    <col min="3332" max="3332" width="4.6640625" style="213" customWidth="1"/>
    <col min="3333" max="3334" width="10.77734375" style="213" customWidth="1"/>
    <col min="3335" max="3335" width="14.44140625" style="213" customWidth="1"/>
    <col min="3336" max="3584" width="10.44140625" style="213"/>
    <col min="3585" max="3585" width="7.44140625" style="213" customWidth="1"/>
    <col min="3586" max="3586" width="16.33203125" style="213" customWidth="1"/>
    <col min="3587" max="3587" width="49.109375" style="213" customWidth="1"/>
    <col min="3588" max="3588" width="4.6640625" style="213" customWidth="1"/>
    <col min="3589" max="3590" width="10.77734375" style="213" customWidth="1"/>
    <col min="3591" max="3591" width="14.44140625" style="213" customWidth="1"/>
    <col min="3592" max="3840" width="10.44140625" style="213"/>
    <col min="3841" max="3841" width="7.44140625" style="213" customWidth="1"/>
    <col min="3842" max="3842" width="16.33203125" style="213" customWidth="1"/>
    <col min="3843" max="3843" width="49.109375" style="213" customWidth="1"/>
    <col min="3844" max="3844" width="4.6640625" style="213" customWidth="1"/>
    <col min="3845" max="3846" width="10.77734375" style="213" customWidth="1"/>
    <col min="3847" max="3847" width="14.44140625" style="213" customWidth="1"/>
    <col min="3848" max="4096" width="10.44140625" style="213"/>
    <col min="4097" max="4097" width="7.44140625" style="213" customWidth="1"/>
    <col min="4098" max="4098" width="16.33203125" style="213" customWidth="1"/>
    <col min="4099" max="4099" width="49.109375" style="213" customWidth="1"/>
    <col min="4100" max="4100" width="4.6640625" style="213" customWidth="1"/>
    <col min="4101" max="4102" width="10.77734375" style="213" customWidth="1"/>
    <col min="4103" max="4103" width="14.44140625" style="213" customWidth="1"/>
    <col min="4104" max="4352" width="10.44140625" style="213"/>
    <col min="4353" max="4353" width="7.44140625" style="213" customWidth="1"/>
    <col min="4354" max="4354" width="16.33203125" style="213" customWidth="1"/>
    <col min="4355" max="4355" width="49.109375" style="213" customWidth="1"/>
    <col min="4356" max="4356" width="4.6640625" style="213" customWidth="1"/>
    <col min="4357" max="4358" width="10.77734375" style="213" customWidth="1"/>
    <col min="4359" max="4359" width="14.44140625" style="213" customWidth="1"/>
    <col min="4360" max="4608" width="10.44140625" style="213"/>
    <col min="4609" max="4609" width="7.44140625" style="213" customWidth="1"/>
    <col min="4610" max="4610" width="16.33203125" style="213" customWidth="1"/>
    <col min="4611" max="4611" width="49.109375" style="213" customWidth="1"/>
    <col min="4612" max="4612" width="4.6640625" style="213" customWidth="1"/>
    <col min="4613" max="4614" width="10.77734375" style="213" customWidth="1"/>
    <col min="4615" max="4615" width="14.44140625" style="213" customWidth="1"/>
    <col min="4616" max="4864" width="10.44140625" style="213"/>
    <col min="4865" max="4865" width="7.44140625" style="213" customWidth="1"/>
    <col min="4866" max="4866" width="16.33203125" style="213" customWidth="1"/>
    <col min="4867" max="4867" width="49.109375" style="213" customWidth="1"/>
    <col min="4868" max="4868" width="4.6640625" style="213" customWidth="1"/>
    <col min="4869" max="4870" width="10.77734375" style="213" customWidth="1"/>
    <col min="4871" max="4871" width="14.44140625" style="213" customWidth="1"/>
    <col min="4872" max="5120" width="10.44140625" style="213"/>
    <col min="5121" max="5121" width="7.44140625" style="213" customWidth="1"/>
    <col min="5122" max="5122" width="16.33203125" style="213" customWidth="1"/>
    <col min="5123" max="5123" width="49.109375" style="213" customWidth="1"/>
    <col min="5124" max="5124" width="4.6640625" style="213" customWidth="1"/>
    <col min="5125" max="5126" width="10.77734375" style="213" customWidth="1"/>
    <col min="5127" max="5127" width="14.44140625" style="213" customWidth="1"/>
    <col min="5128" max="5376" width="10.44140625" style="213"/>
    <col min="5377" max="5377" width="7.44140625" style="213" customWidth="1"/>
    <col min="5378" max="5378" width="16.33203125" style="213" customWidth="1"/>
    <col min="5379" max="5379" width="49.109375" style="213" customWidth="1"/>
    <col min="5380" max="5380" width="4.6640625" style="213" customWidth="1"/>
    <col min="5381" max="5382" width="10.77734375" style="213" customWidth="1"/>
    <col min="5383" max="5383" width="14.44140625" style="213" customWidth="1"/>
    <col min="5384" max="5632" width="10.44140625" style="213"/>
    <col min="5633" max="5633" width="7.44140625" style="213" customWidth="1"/>
    <col min="5634" max="5634" width="16.33203125" style="213" customWidth="1"/>
    <col min="5635" max="5635" width="49.109375" style="213" customWidth="1"/>
    <col min="5636" max="5636" width="4.6640625" style="213" customWidth="1"/>
    <col min="5637" max="5638" width="10.77734375" style="213" customWidth="1"/>
    <col min="5639" max="5639" width="14.44140625" style="213" customWidth="1"/>
    <col min="5640" max="5888" width="10.44140625" style="213"/>
    <col min="5889" max="5889" width="7.44140625" style="213" customWidth="1"/>
    <col min="5890" max="5890" width="16.33203125" style="213" customWidth="1"/>
    <col min="5891" max="5891" width="49.109375" style="213" customWidth="1"/>
    <col min="5892" max="5892" width="4.6640625" style="213" customWidth="1"/>
    <col min="5893" max="5894" width="10.77734375" style="213" customWidth="1"/>
    <col min="5895" max="5895" width="14.44140625" style="213" customWidth="1"/>
    <col min="5896" max="6144" width="10.44140625" style="213"/>
    <col min="6145" max="6145" width="7.44140625" style="213" customWidth="1"/>
    <col min="6146" max="6146" width="16.33203125" style="213" customWidth="1"/>
    <col min="6147" max="6147" width="49.109375" style="213" customWidth="1"/>
    <col min="6148" max="6148" width="4.6640625" style="213" customWidth="1"/>
    <col min="6149" max="6150" width="10.77734375" style="213" customWidth="1"/>
    <col min="6151" max="6151" width="14.44140625" style="213" customWidth="1"/>
    <col min="6152" max="6400" width="10.44140625" style="213"/>
    <col min="6401" max="6401" width="7.44140625" style="213" customWidth="1"/>
    <col min="6402" max="6402" width="16.33203125" style="213" customWidth="1"/>
    <col min="6403" max="6403" width="49.109375" style="213" customWidth="1"/>
    <col min="6404" max="6404" width="4.6640625" style="213" customWidth="1"/>
    <col min="6405" max="6406" width="10.77734375" style="213" customWidth="1"/>
    <col min="6407" max="6407" width="14.44140625" style="213" customWidth="1"/>
    <col min="6408" max="6656" width="10.44140625" style="213"/>
    <col min="6657" max="6657" width="7.44140625" style="213" customWidth="1"/>
    <col min="6658" max="6658" width="16.33203125" style="213" customWidth="1"/>
    <col min="6659" max="6659" width="49.109375" style="213" customWidth="1"/>
    <col min="6660" max="6660" width="4.6640625" style="213" customWidth="1"/>
    <col min="6661" max="6662" width="10.77734375" style="213" customWidth="1"/>
    <col min="6663" max="6663" width="14.44140625" style="213" customWidth="1"/>
    <col min="6664" max="6912" width="10.44140625" style="213"/>
    <col min="6913" max="6913" width="7.44140625" style="213" customWidth="1"/>
    <col min="6914" max="6914" width="16.33203125" style="213" customWidth="1"/>
    <col min="6915" max="6915" width="49.109375" style="213" customWidth="1"/>
    <col min="6916" max="6916" width="4.6640625" style="213" customWidth="1"/>
    <col min="6917" max="6918" width="10.77734375" style="213" customWidth="1"/>
    <col min="6919" max="6919" width="14.44140625" style="213" customWidth="1"/>
    <col min="6920" max="7168" width="10.44140625" style="213"/>
    <col min="7169" max="7169" width="7.44140625" style="213" customWidth="1"/>
    <col min="7170" max="7170" width="16.33203125" style="213" customWidth="1"/>
    <col min="7171" max="7171" width="49.109375" style="213" customWidth="1"/>
    <col min="7172" max="7172" width="4.6640625" style="213" customWidth="1"/>
    <col min="7173" max="7174" width="10.77734375" style="213" customWidth="1"/>
    <col min="7175" max="7175" width="14.44140625" style="213" customWidth="1"/>
    <col min="7176" max="7424" width="10.44140625" style="213"/>
    <col min="7425" max="7425" width="7.44140625" style="213" customWidth="1"/>
    <col min="7426" max="7426" width="16.33203125" style="213" customWidth="1"/>
    <col min="7427" max="7427" width="49.109375" style="213" customWidth="1"/>
    <col min="7428" max="7428" width="4.6640625" style="213" customWidth="1"/>
    <col min="7429" max="7430" width="10.77734375" style="213" customWidth="1"/>
    <col min="7431" max="7431" width="14.44140625" style="213" customWidth="1"/>
    <col min="7432" max="7680" width="10.44140625" style="213"/>
    <col min="7681" max="7681" width="7.44140625" style="213" customWidth="1"/>
    <col min="7682" max="7682" width="16.33203125" style="213" customWidth="1"/>
    <col min="7683" max="7683" width="49.109375" style="213" customWidth="1"/>
    <col min="7684" max="7684" width="4.6640625" style="213" customWidth="1"/>
    <col min="7685" max="7686" width="10.77734375" style="213" customWidth="1"/>
    <col min="7687" max="7687" width="14.44140625" style="213" customWidth="1"/>
    <col min="7688" max="7936" width="10.44140625" style="213"/>
    <col min="7937" max="7937" width="7.44140625" style="213" customWidth="1"/>
    <col min="7938" max="7938" width="16.33203125" style="213" customWidth="1"/>
    <col min="7939" max="7939" width="49.109375" style="213" customWidth="1"/>
    <col min="7940" max="7940" width="4.6640625" style="213" customWidth="1"/>
    <col min="7941" max="7942" width="10.77734375" style="213" customWidth="1"/>
    <col min="7943" max="7943" width="14.44140625" style="213" customWidth="1"/>
    <col min="7944" max="8192" width="10.44140625" style="213"/>
    <col min="8193" max="8193" width="7.44140625" style="213" customWidth="1"/>
    <col min="8194" max="8194" width="16.33203125" style="213" customWidth="1"/>
    <col min="8195" max="8195" width="49.109375" style="213" customWidth="1"/>
    <col min="8196" max="8196" width="4.6640625" style="213" customWidth="1"/>
    <col min="8197" max="8198" width="10.77734375" style="213" customWidth="1"/>
    <col min="8199" max="8199" width="14.44140625" style="213" customWidth="1"/>
    <col min="8200" max="8448" width="10.44140625" style="213"/>
    <col min="8449" max="8449" width="7.44140625" style="213" customWidth="1"/>
    <col min="8450" max="8450" width="16.33203125" style="213" customWidth="1"/>
    <col min="8451" max="8451" width="49.109375" style="213" customWidth="1"/>
    <col min="8452" max="8452" width="4.6640625" style="213" customWidth="1"/>
    <col min="8453" max="8454" width="10.77734375" style="213" customWidth="1"/>
    <col min="8455" max="8455" width="14.44140625" style="213" customWidth="1"/>
    <col min="8456" max="8704" width="10.44140625" style="213"/>
    <col min="8705" max="8705" width="7.44140625" style="213" customWidth="1"/>
    <col min="8706" max="8706" width="16.33203125" style="213" customWidth="1"/>
    <col min="8707" max="8707" width="49.109375" style="213" customWidth="1"/>
    <col min="8708" max="8708" width="4.6640625" style="213" customWidth="1"/>
    <col min="8709" max="8710" width="10.77734375" style="213" customWidth="1"/>
    <col min="8711" max="8711" width="14.44140625" style="213" customWidth="1"/>
    <col min="8712" max="8960" width="10.44140625" style="213"/>
    <col min="8961" max="8961" width="7.44140625" style="213" customWidth="1"/>
    <col min="8962" max="8962" width="16.33203125" style="213" customWidth="1"/>
    <col min="8963" max="8963" width="49.109375" style="213" customWidth="1"/>
    <col min="8964" max="8964" width="4.6640625" style="213" customWidth="1"/>
    <col min="8965" max="8966" width="10.77734375" style="213" customWidth="1"/>
    <col min="8967" max="8967" width="14.44140625" style="213" customWidth="1"/>
    <col min="8968" max="9216" width="10.44140625" style="213"/>
    <col min="9217" max="9217" width="7.44140625" style="213" customWidth="1"/>
    <col min="9218" max="9218" width="16.33203125" style="213" customWidth="1"/>
    <col min="9219" max="9219" width="49.109375" style="213" customWidth="1"/>
    <col min="9220" max="9220" width="4.6640625" style="213" customWidth="1"/>
    <col min="9221" max="9222" width="10.77734375" style="213" customWidth="1"/>
    <col min="9223" max="9223" width="14.44140625" style="213" customWidth="1"/>
    <col min="9224" max="9472" width="10.44140625" style="213"/>
    <col min="9473" max="9473" width="7.44140625" style="213" customWidth="1"/>
    <col min="9474" max="9474" width="16.33203125" style="213" customWidth="1"/>
    <col min="9475" max="9475" width="49.109375" style="213" customWidth="1"/>
    <col min="9476" max="9476" width="4.6640625" style="213" customWidth="1"/>
    <col min="9477" max="9478" width="10.77734375" style="213" customWidth="1"/>
    <col min="9479" max="9479" width="14.44140625" style="213" customWidth="1"/>
    <col min="9480" max="9728" width="10.44140625" style="213"/>
    <col min="9729" max="9729" width="7.44140625" style="213" customWidth="1"/>
    <col min="9730" max="9730" width="16.33203125" style="213" customWidth="1"/>
    <col min="9731" max="9731" width="49.109375" style="213" customWidth="1"/>
    <col min="9732" max="9732" width="4.6640625" style="213" customWidth="1"/>
    <col min="9733" max="9734" width="10.77734375" style="213" customWidth="1"/>
    <col min="9735" max="9735" width="14.44140625" style="213" customWidth="1"/>
    <col min="9736" max="9984" width="10.44140625" style="213"/>
    <col min="9985" max="9985" width="7.44140625" style="213" customWidth="1"/>
    <col min="9986" max="9986" width="16.33203125" style="213" customWidth="1"/>
    <col min="9987" max="9987" width="49.109375" style="213" customWidth="1"/>
    <col min="9988" max="9988" width="4.6640625" style="213" customWidth="1"/>
    <col min="9989" max="9990" width="10.77734375" style="213" customWidth="1"/>
    <col min="9991" max="9991" width="14.44140625" style="213" customWidth="1"/>
    <col min="9992" max="10240" width="10.44140625" style="213"/>
    <col min="10241" max="10241" width="7.44140625" style="213" customWidth="1"/>
    <col min="10242" max="10242" width="16.33203125" style="213" customWidth="1"/>
    <col min="10243" max="10243" width="49.109375" style="213" customWidth="1"/>
    <col min="10244" max="10244" width="4.6640625" style="213" customWidth="1"/>
    <col min="10245" max="10246" width="10.77734375" style="213" customWidth="1"/>
    <col min="10247" max="10247" width="14.44140625" style="213" customWidth="1"/>
    <col min="10248" max="10496" width="10.44140625" style="213"/>
    <col min="10497" max="10497" width="7.44140625" style="213" customWidth="1"/>
    <col min="10498" max="10498" width="16.33203125" style="213" customWidth="1"/>
    <col min="10499" max="10499" width="49.109375" style="213" customWidth="1"/>
    <col min="10500" max="10500" width="4.6640625" style="213" customWidth="1"/>
    <col min="10501" max="10502" width="10.77734375" style="213" customWidth="1"/>
    <col min="10503" max="10503" width="14.44140625" style="213" customWidth="1"/>
    <col min="10504" max="10752" width="10.44140625" style="213"/>
    <col min="10753" max="10753" width="7.44140625" style="213" customWidth="1"/>
    <col min="10754" max="10754" width="16.33203125" style="213" customWidth="1"/>
    <col min="10755" max="10755" width="49.109375" style="213" customWidth="1"/>
    <col min="10756" max="10756" width="4.6640625" style="213" customWidth="1"/>
    <col min="10757" max="10758" width="10.77734375" style="213" customWidth="1"/>
    <col min="10759" max="10759" width="14.44140625" style="213" customWidth="1"/>
    <col min="10760" max="11008" width="10.44140625" style="213"/>
    <col min="11009" max="11009" width="7.44140625" style="213" customWidth="1"/>
    <col min="11010" max="11010" width="16.33203125" style="213" customWidth="1"/>
    <col min="11011" max="11011" width="49.109375" style="213" customWidth="1"/>
    <col min="11012" max="11012" width="4.6640625" style="213" customWidth="1"/>
    <col min="11013" max="11014" width="10.77734375" style="213" customWidth="1"/>
    <col min="11015" max="11015" width="14.44140625" style="213" customWidth="1"/>
    <col min="11016" max="11264" width="10.44140625" style="213"/>
    <col min="11265" max="11265" width="7.44140625" style="213" customWidth="1"/>
    <col min="11266" max="11266" width="16.33203125" style="213" customWidth="1"/>
    <col min="11267" max="11267" width="49.109375" style="213" customWidth="1"/>
    <col min="11268" max="11268" width="4.6640625" style="213" customWidth="1"/>
    <col min="11269" max="11270" width="10.77734375" style="213" customWidth="1"/>
    <col min="11271" max="11271" width="14.44140625" style="213" customWidth="1"/>
    <col min="11272" max="11520" width="10.44140625" style="213"/>
    <col min="11521" max="11521" width="7.44140625" style="213" customWidth="1"/>
    <col min="11522" max="11522" width="16.33203125" style="213" customWidth="1"/>
    <col min="11523" max="11523" width="49.109375" style="213" customWidth="1"/>
    <col min="11524" max="11524" width="4.6640625" style="213" customWidth="1"/>
    <col min="11525" max="11526" width="10.77734375" style="213" customWidth="1"/>
    <col min="11527" max="11527" width="14.44140625" style="213" customWidth="1"/>
    <col min="11528" max="11776" width="10.44140625" style="213"/>
    <col min="11777" max="11777" width="7.44140625" style="213" customWidth="1"/>
    <col min="11778" max="11778" width="16.33203125" style="213" customWidth="1"/>
    <col min="11779" max="11779" width="49.109375" style="213" customWidth="1"/>
    <col min="11780" max="11780" width="4.6640625" style="213" customWidth="1"/>
    <col min="11781" max="11782" width="10.77734375" style="213" customWidth="1"/>
    <col min="11783" max="11783" width="14.44140625" style="213" customWidth="1"/>
    <col min="11784" max="12032" width="10.44140625" style="213"/>
    <col min="12033" max="12033" width="7.44140625" style="213" customWidth="1"/>
    <col min="12034" max="12034" width="16.33203125" style="213" customWidth="1"/>
    <col min="12035" max="12035" width="49.109375" style="213" customWidth="1"/>
    <col min="12036" max="12036" width="4.6640625" style="213" customWidth="1"/>
    <col min="12037" max="12038" width="10.77734375" style="213" customWidth="1"/>
    <col min="12039" max="12039" width="14.44140625" style="213" customWidth="1"/>
    <col min="12040" max="12288" width="10.44140625" style="213"/>
    <col min="12289" max="12289" width="7.44140625" style="213" customWidth="1"/>
    <col min="12290" max="12290" width="16.33203125" style="213" customWidth="1"/>
    <col min="12291" max="12291" width="49.109375" style="213" customWidth="1"/>
    <col min="12292" max="12292" width="4.6640625" style="213" customWidth="1"/>
    <col min="12293" max="12294" width="10.77734375" style="213" customWidth="1"/>
    <col min="12295" max="12295" width="14.44140625" style="213" customWidth="1"/>
    <col min="12296" max="12544" width="10.44140625" style="213"/>
    <col min="12545" max="12545" width="7.44140625" style="213" customWidth="1"/>
    <col min="12546" max="12546" width="16.33203125" style="213" customWidth="1"/>
    <col min="12547" max="12547" width="49.109375" style="213" customWidth="1"/>
    <col min="12548" max="12548" width="4.6640625" style="213" customWidth="1"/>
    <col min="12549" max="12550" width="10.77734375" style="213" customWidth="1"/>
    <col min="12551" max="12551" width="14.44140625" style="213" customWidth="1"/>
    <col min="12552" max="12800" width="10.44140625" style="213"/>
    <col min="12801" max="12801" width="7.44140625" style="213" customWidth="1"/>
    <col min="12802" max="12802" width="16.33203125" style="213" customWidth="1"/>
    <col min="12803" max="12803" width="49.109375" style="213" customWidth="1"/>
    <col min="12804" max="12804" width="4.6640625" style="213" customWidth="1"/>
    <col min="12805" max="12806" width="10.77734375" style="213" customWidth="1"/>
    <col min="12807" max="12807" width="14.44140625" style="213" customWidth="1"/>
    <col min="12808" max="13056" width="10.44140625" style="213"/>
    <col min="13057" max="13057" width="7.44140625" style="213" customWidth="1"/>
    <col min="13058" max="13058" width="16.33203125" style="213" customWidth="1"/>
    <col min="13059" max="13059" width="49.109375" style="213" customWidth="1"/>
    <col min="13060" max="13060" width="4.6640625" style="213" customWidth="1"/>
    <col min="13061" max="13062" width="10.77734375" style="213" customWidth="1"/>
    <col min="13063" max="13063" width="14.44140625" style="213" customWidth="1"/>
    <col min="13064" max="13312" width="10.44140625" style="213"/>
    <col min="13313" max="13313" width="7.44140625" style="213" customWidth="1"/>
    <col min="13314" max="13314" width="16.33203125" style="213" customWidth="1"/>
    <col min="13315" max="13315" width="49.109375" style="213" customWidth="1"/>
    <col min="13316" max="13316" width="4.6640625" style="213" customWidth="1"/>
    <col min="13317" max="13318" width="10.77734375" style="213" customWidth="1"/>
    <col min="13319" max="13319" width="14.44140625" style="213" customWidth="1"/>
    <col min="13320" max="13568" width="10.44140625" style="213"/>
    <col min="13569" max="13569" width="7.44140625" style="213" customWidth="1"/>
    <col min="13570" max="13570" width="16.33203125" style="213" customWidth="1"/>
    <col min="13571" max="13571" width="49.109375" style="213" customWidth="1"/>
    <col min="13572" max="13572" width="4.6640625" style="213" customWidth="1"/>
    <col min="13573" max="13574" width="10.77734375" style="213" customWidth="1"/>
    <col min="13575" max="13575" width="14.44140625" style="213" customWidth="1"/>
    <col min="13576" max="13824" width="10.44140625" style="213"/>
    <col min="13825" max="13825" width="7.44140625" style="213" customWidth="1"/>
    <col min="13826" max="13826" width="16.33203125" style="213" customWidth="1"/>
    <col min="13827" max="13827" width="49.109375" style="213" customWidth="1"/>
    <col min="13828" max="13828" width="4.6640625" style="213" customWidth="1"/>
    <col min="13829" max="13830" width="10.77734375" style="213" customWidth="1"/>
    <col min="13831" max="13831" width="14.44140625" style="213" customWidth="1"/>
    <col min="13832" max="14080" width="10.44140625" style="213"/>
    <col min="14081" max="14081" width="7.44140625" style="213" customWidth="1"/>
    <col min="14082" max="14082" width="16.33203125" style="213" customWidth="1"/>
    <col min="14083" max="14083" width="49.109375" style="213" customWidth="1"/>
    <col min="14084" max="14084" width="4.6640625" style="213" customWidth="1"/>
    <col min="14085" max="14086" width="10.77734375" style="213" customWidth="1"/>
    <col min="14087" max="14087" width="14.44140625" style="213" customWidth="1"/>
    <col min="14088" max="14336" width="10.44140625" style="213"/>
    <col min="14337" max="14337" width="7.44140625" style="213" customWidth="1"/>
    <col min="14338" max="14338" width="16.33203125" style="213" customWidth="1"/>
    <col min="14339" max="14339" width="49.109375" style="213" customWidth="1"/>
    <col min="14340" max="14340" width="4.6640625" style="213" customWidth="1"/>
    <col min="14341" max="14342" width="10.77734375" style="213" customWidth="1"/>
    <col min="14343" max="14343" width="14.44140625" style="213" customWidth="1"/>
    <col min="14344" max="14592" width="10.44140625" style="213"/>
    <col min="14593" max="14593" width="7.44140625" style="213" customWidth="1"/>
    <col min="14594" max="14594" width="16.33203125" style="213" customWidth="1"/>
    <col min="14595" max="14595" width="49.109375" style="213" customWidth="1"/>
    <col min="14596" max="14596" width="4.6640625" style="213" customWidth="1"/>
    <col min="14597" max="14598" width="10.77734375" style="213" customWidth="1"/>
    <col min="14599" max="14599" width="14.44140625" style="213" customWidth="1"/>
    <col min="14600" max="14848" width="10.44140625" style="213"/>
    <col min="14849" max="14849" width="7.44140625" style="213" customWidth="1"/>
    <col min="14850" max="14850" width="16.33203125" style="213" customWidth="1"/>
    <col min="14851" max="14851" width="49.109375" style="213" customWidth="1"/>
    <col min="14852" max="14852" width="4.6640625" style="213" customWidth="1"/>
    <col min="14853" max="14854" width="10.77734375" style="213" customWidth="1"/>
    <col min="14855" max="14855" width="14.44140625" style="213" customWidth="1"/>
    <col min="14856" max="15104" width="10.44140625" style="213"/>
    <col min="15105" max="15105" width="7.44140625" style="213" customWidth="1"/>
    <col min="15106" max="15106" width="16.33203125" style="213" customWidth="1"/>
    <col min="15107" max="15107" width="49.109375" style="213" customWidth="1"/>
    <col min="15108" max="15108" width="4.6640625" style="213" customWidth="1"/>
    <col min="15109" max="15110" width="10.77734375" style="213" customWidth="1"/>
    <col min="15111" max="15111" width="14.44140625" style="213" customWidth="1"/>
    <col min="15112" max="15360" width="10.44140625" style="213"/>
    <col min="15361" max="15361" width="7.44140625" style="213" customWidth="1"/>
    <col min="15362" max="15362" width="16.33203125" style="213" customWidth="1"/>
    <col min="15363" max="15363" width="49.109375" style="213" customWidth="1"/>
    <col min="15364" max="15364" width="4.6640625" style="213" customWidth="1"/>
    <col min="15365" max="15366" width="10.77734375" style="213" customWidth="1"/>
    <col min="15367" max="15367" width="14.44140625" style="213" customWidth="1"/>
    <col min="15368" max="15616" width="10.44140625" style="213"/>
    <col min="15617" max="15617" width="7.44140625" style="213" customWidth="1"/>
    <col min="15618" max="15618" width="16.33203125" style="213" customWidth="1"/>
    <col min="15619" max="15619" width="49.109375" style="213" customWidth="1"/>
    <col min="15620" max="15620" width="4.6640625" style="213" customWidth="1"/>
    <col min="15621" max="15622" width="10.77734375" style="213" customWidth="1"/>
    <col min="15623" max="15623" width="14.44140625" style="213" customWidth="1"/>
    <col min="15624" max="15872" width="10.44140625" style="213"/>
    <col min="15873" max="15873" width="7.44140625" style="213" customWidth="1"/>
    <col min="15874" max="15874" width="16.33203125" style="213" customWidth="1"/>
    <col min="15875" max="15875" width="49.109375" style="213" customWidth="1"/>
    <col min="15876" max="15876" width="4.6640625" style="213" customWidth="1"/>
    <col min="15877" max="15878" width="10.77734375" style="213" customWidth="1"/>
    <col min="15879" max="15879" width="14.44140625" style="213" customWidth="1"/>
    <col min="15880" max="16128" width="10.44140625" style="213"/>
    <col min="16129" max="16129" width="7.44140625" style="213" customWidth="1"/>
    <col min="16130" max="16130" width="16.33203125" style="213" customWidth="1"/>
    <col min="16131" max="16131" width="49.109375" style="213" customWidth="1"/>
    <col min="16132" max="16132" width="4.6640625" style="213" customWidth="1"/>
    <col min="16133" max="16134" width="10.77734375" style="213" customWidth="1"/>
    <col min="16135" max="16135" width="14.44140625" style="213" customWidth="1"/>
    <col min="16136" max="16384" width="10.44140625" style="213"/>
  </cols>
  <sheetData>
    <row r="1" spans="1:7" s="87" customFormat="1" ht="27.75" customHeight="1">
      <c r="A1" s="502" t="s">
        <v>480</v>
      </c>
      <c r="B1" s="502"/>
      <c r="C1" s="502"/>
      <c r="D1" s="502"/>
      <c r="E1" s="502"/>
      <c r="F1" s="502"/>
      <c r="G1" s="502"/>
    </row>
    <row r="2" spans="1:7" s="87" customFormat="1" ht="12.75" customHeight="1">
      <c r="A2" s="238" t="s">
        <v>192</v>
      </c>
      <c r="B2" s="239"/>
      <c r="C2" s="239"/>
      <c r="D2" s="239"/>
      <c r="E2" s="239"/>
      <c r="F2" s="239"/>
      <c r="G2" s="239"/>
    </row>
    <row r="3" spans="1:7" s="87" customFormat="1" ht="12.75" customHeight="1">
      <c r="A3" s="240" t="s">
        <v>193</v>
      </c>
      <c r="B3" s="239"/>
      <c r="C3" s="239"/>
      <c r="D3" s="239"/>
      <c r="E3" s="239"/>
      <c r="F3" s="239"/>
      <c r="G3" s="239"/>
    </row>
    <row r="4" spans="1:7" s="87" customFormat="1" ht="13.5" customHeight="1">
      <c r="A4" s="215"/>
      <c r="B4" s="215"/>
      <c r="C4" s="215"/>
      <c r="D4" s="239"/>
      <c r="E4" s="239"/>
      <c r="F4" s="239"/>
      <c r="G4" s="239"/>
    </row>
    <row r="5" spans="1:7" s="87" customFormat="1" ht="6.75" customHeight="1">
      <c r="A5" s="241"/>
      <c r="B5" s="242"/>
      <c r="C5" s="242"/>
      <c r="D5" s="242"/>
      <c r="E5" s="243"/>
      <c r="F5" s="244"/>
      <c r="G5" s="244"/>
    </row>
    <row r="6" spans="1:7" s="87" customFormat="1" ht="12.75" customHeight="1">
      <c r="A6" s="239" t="s">
        <v>178</v>
      </c>
      <c r="B6" s="239"/>
      <c r="C6" s="239"/>
      <c r="D6" s="239"/>
      <c r="E6" s="239"/>
      <c r="F6" s="239"/>
      <c r="G6" s="239"/>
    </row>
    <row r="7" spans="1:7" s="87" customFormat="1" ht="13.5" customHeight="1">
      <c r="A7" s="239" t="s">
        <v>194</v>
      </c>
      <c r="B7" s="239"/>
      <c r="C7" s="239"/>
      <c r="D7" s="239"/>
      <c r="E7" s="505" t="s">
        <v>483</v>
      </c>
      <c r="F7" s="508"/>
      <c r="G7" s="508"/>
    </row>
    <row r="8" spans="1:7" s="87" customFormat="1" ht="13.5" customHeight="1">
      <c r="A8" s="239" t="s">
        <v>180</v>
      </c>
      <c r="B8" s="242"/>
      <c r="C8" s="242"/>
      <c r="D8" s="242"/>
      <c r="E8" s="505" t="s">
        <v>479</v>
      </c>
      <c r="F8" s="509"/>
      <c r="G8" s="509"/>
    </row>
    <row r="9" spans="1:7" s="87" customFormat="1" ht="6" customHeight="1">
      <c r="A9" s="221"/>
      <c r="B9" s="221"/>
      <c r="C9" s="221"/>
      <c r="D9" s="221"/>
      <c r="E9" s="221"/>
      <c r="F9" s="221"/>
      <c r="G9" s="221"/>
    </row>
    <row r="10" spans="1:7" s="87" customFormat="1" ht="24" customHeight="1">
      <c r="A10" s="245" t="s">
        <v>195</v>
      </c>
      <c r="B10" s="245" t="s">
        <v>196</v>
      </c>
      <c r="C10" s="245" t="s">
        <v>26</v>
      </c>
      <c r="D10" s="245" t="s">
        <v>197</v>
      </c>
      <c r="E10" s="245" t="s">
        <v>198</v>
      </c>
      <c r="F10" s="245" t="s">
        <v>199</v>
      </c>
      <c r="G10" s="245" t="s">
        <v>181</v>
      </c>
    </row>
    <row r="11" spans="1:7" s="87" customFormat="1" ht="12.75" hidden="1" customHeight="1">
      <c r="A11" s="245" t="s">
        <v>5</v>
      </c>
      <c r="B11" s="245" t="s">
        <v>120</v>
      </c>
      <c r="C11" s="245" t="s">
        <v>126</v>
      </c>
      <c r="D11" s="245" t="s">
        <v>132</v>
      </c>
      <c r="E11" s="245" t="s">
        <v>136</v>
      </c>
      <c r="F11" s="245" t="s">
        <v>140</v>
      </c>
      <c r="G11" s="245" t="s">
        <v>143</v>
      </c>
    </row>
    <row r="12" spans="1:7" s="87" customFormat="1" ht="4.5" customHeight="1">
      <c r="A12" s="221"/>
      <c r="B12" s="221"/>
      <c r="C12" s="221"/>
      <c r="D12" s="221"/>
      <c r="E12" s="221"/>
      <c r="F12" s="221"/>
      <c r="G12" s="221"/>
    </row>
    <row r="13" spans="1:7" s="87" customFormat="1" ht="30.75" customHeight="1">
      <c r="A13" s="246"/>
      <c r="B13" s="226" t="s">
        <v>114</v>
      </c>
      <c r="C13" s="226" t="s">
        <v>184</v>
      </c>
      <c r="D13" s="226"/>
      <c r="E13" s="228"/>
      <c r="F13" s="227"/>
      <c r="G13" s="227">
        <f>G14+G34+G53+G69+G51</f>
        <v>0</v>
      </c>
    </row>
    <row r="14" spans="1:7" s="87" customFormat="1" ht="28.5" customHeight="1">
      <c r="A14" s="247"/>
      <c r="B14" s="233" t="s">
        <v>5</v>
      </c>
      <c r="C14" s="233" t="s">
        <v>185</v>
      </c>
      <c r="D14" s="233"/>
      <c r="E14" s="248"/>
      <c r="F14" s="249"/>
      <c r="G14" s="249">
        <f>SUM(G15:G33)</f>
        <v>0</v>
      </c>
    </row>
    <row r="15" spans="1:7" s="87" customFormat="1" ht="24" customHeight="1">
      <c r="A15" s="250">
        <v>1</v>
      </c>
      <c r="B15" s="251" t="s">
        <v>200</v>
      </c>
      <c r="C15" s="251" t="s">
        <v>201</v>
      </c>
      <c r="D15" s="251" t="s">
        <v>202</v>
      </c>
      <c r="E15" s="252">
        <v>195.80799999999999</v>
      </c>
      <c r="F15" s="253"/>
      <c r="G15" s="253">
        <f>ROUND(E15*F15,2)</f>
        <v>0</v>
      </c>
    </row>
    <row r="16" spans="1:7" s="87" customFormat="1" ht="45" customHeight="1">
      <c r="A16" s="250">
        <v>2</v>
      </c>
      <c r="B16" s="251" t="s">
        <v>203</v>
      </c>
      <c r="C16" s="251" t="s">
        <v>204</v>
      </c>
      <c r="D16" s="251" t="s">
        <v>205</v>
      </c>
      <c r="E16" s="252">
        <v>831</v>
      </c>
      <c r="F16" s="253"/>
      <c r="G16" s="253">
        <f>ROUND(E16*F16,2)</f>
        <v>0</v>
      </c>
    </row>
    <row r="17" spans="1:7" s="87" customFormat="1" ht="45" customHeight="1">
      <c r="A17" s="250">
        <v>3</v>
      </c>
      <c r="B17" s="251" t="s">
        <v>206</v>
      </c>
      <c r="C17" s="251" t="s">
        <v>207</v>
      </c>
      <c r="D17" s="251" t="s">
        <v>202</v>
      </c>
      <c r="E17" s="252">
        <v>781.53200000000004</v>
      </c>
      <c r="F17" s="253"/>
      <c r="G17" s="253">
        <f>ROUND(E17*F17,2)</f>
        <v>0</v>
      </c>
    </row>
    <row r="18" spans="1:7" s="87" customFormat="1" ht="45" customHeight="1">
      <c r="A18" s="250">
        <v>4</v>
      </c>
      <c r="B18" s="251" t="s">
        <v>208</v>
      </c>
      <c r="C18" s="251" t="s">
        <v>209</v>
      </c>
      <c r="D18" s="251" t="s">
        <v>202</v>
      </c>
      <c r="E18" s="252">
        <v>3305.6619999999998</v>
      </c>
      <c r="F18" s="253"/>
      <c r="G18" s="253">
        <f>ROUND(E18*F18,2)</f>
        <v>0</v>
      </c>
    </row>
    <row r="19" spans="1:7" s="87" customFormat="1" ht="45" customHeight="1">
      <c r="A19" s="250">
        <v>5</v>
      </c>
      <c r="B19" s="251" t="s">
        <v>210</v>
      </c>
      <c r="C19" s="251" t="s">
        <v>211</v>
      </c>
      <c r="D19" s="251" t="s">
        <v>202</v>
      </c>
      <c r="E19" s="252">
        <v>4087.194</v>
      </c>
      <c r="F19" s="253"/>
      <c r="G19" s="253">
        <f>ROUND(E19*F19,2)</f>
        <v>0</v>
      </c>
    </row>
    <row r="20" spans="1:7" s="87" customFormat="1" ht="45" customHeight="1">
      <c r="A20" s="250">
        <v>6</v>
      </c>
      <c r="B20" s="251" t="s">
        <v>212</v>
      </c>
      <c r="C20" s="251" t="s">
        <v>213</v>
      </c>
      <c r="D20" s="251" t="s">
        <v>202</v>
      </c>
      <c r="E20" s="252">
        <v>534.649</v>
      </c>
      <c r="F20" s="253"/>
      <c r="G20" s="253">
        <f>ROUND(E20*F20,2)</f>
        <v>0</v>
      </c>
    </row>
    <row r="21" spans="1:7" s="87" customFormat="1" ht="45" customHeight="1">
      <c r="A21" s="250">
        <v>7</v>
      </c>
      <c r="B21" s="251" t="s">
        <v>214</v>
      </c>
      <c r="C21" s="251" t="s">
        <v>215</v>
      </c>
      <c r="D21" s="251" t="s">
        <v>202</v>
      </c>
      <c r="E21" s="252">
        <v>3305.6619999999998</v>
      </c>
      <c r="F21" s="253"/>
      <c r="G21" s="253">
        <f>ROUND(E21*F21,2)</f>
        <v>0</v>
      </c>
    </row>
    <row r="22" spans="1:7" s="87" customFormat="1" ht="34.5" customHeight="1">
      <c r="A22" s="250">
        <v>8</v>
      </c>
      <c r="B22" s="251" t="s">
        <v>216</v>
      </c>
      <c r="C22" s="251" t="s">
        <v>217</v>
      </c>
      <c r="D22" s="251" t="s">
        <v>202</v>
      </c>
      <c r="E22" s="252">
        <v>25</v>
      </c>
      <c r="F22" s="253"/>
      <c r="G22" s="253">
        <f>ROUND(E22*F22,2)</f>
        <v>0</v>
      </c>
    </row>
    <row r="23" spans="1:7" s="87" customFormat="1" ht="45" customHeight="1">
      <c r="A23" s="250">
        <v>9</v>
      </c>
      <c r="B23" s="251" t="s">
        <v>218</v>
      </c>
      <c r="C23" s="251" t="s">
        <v>219</v>
      </c>
      <c r="D23" s="251" t="s">
        <v>202</v>
      </c>
      <c r="E23" s="252">
        <v>195.80799999999999</v>
      </c>
      <c r="F23" s="253"/>
      <c r="G23" s="253">
        <f>ROUND(E23*F23,2)</f>
        <v>0</v>
      </c>
    </row>
    <row r="24" spans="1:7" s="87" customFormat="1" ht="55.5" customHeight="1">
      <c r="A24" s="250">
        <v>10</v>
      </c>
      <c r="B24" s="251" t="s">
        <v>220</v>
      </c>
      <c r="C24" s="251" t="s">
        <v>221</v>
      </c>
      <c r="D24" s="251" t="s">
        <v>222</v>
      </c>
      <c r="E24" s="252">
        <v>131.75800000000001</v>
      </c>
      <c r="F24" s="253"/>
      <c r="G24" s="253">
        <f>ROUND(E24*F24,2)</f>
        <v>0</v>
      </c>
    </row>
    <row r="25" spans="1:7" s="87" customFormat="1" ht="66" customHeight="1">
      <c r="A25" s="250">
        <v>11</v>
      </c>
      <c r="B25" s="251" t="s">
        <v>223</v>
      </c>
      <c r="C25" s="251" t="s">
        <v>224</v>
      </c>
      <c r="D25" s="251" t="s">
        <v>222</v>
      </c>
      <c r="E25" s="252">
        <v>131.75800000000001</v>
      </c>
      <c r="F25" s="253"/>
      <c r="G25" s="253">
        <f>ROUND(E25*F25,2)</f>
        <v>0</v>
      </c>
    </row>
    <row r="26" spans="1:7" s="87" customFormat="1" ht="34.5" customHeight="1">
      <c r="A26" s="250">
        <v>12</v>
      </c>
      <c r="B26" s="251" t="s">
        <v>225</v>
      </c>
      <c r="C26" s="251" t="s">
        <v>226</v>
      </c>
      <c r="D26" s="251" t="s">
        <v>222</v>
      </c>
      <c r="E26" s="252">
        <v>34.023000000000003</v>
      </c>
      <c r="F26" s="253"/>
      <c r="G26" s="253">
        <f>ROUND(E26*F26,2)</f>
        <v>0</v>
      </c>
    </row>
    <row r="27" spans="1:7" s="87" customFormat="1" ht="34.5" customHeight="1">
      <c r="A27" s="250">
        <v>13</v>
      </c>
      <c r="B27" s="251" t="s">
        <v>227</v>
      </c>
      <c r="C27" s="251" t="s">
        <v>228</v>
      </c>
      <c r="D27" s="251" t="s">
        <v>222</v>
      </c>
      <c r="E27" s="252">
        <v>34.023000000000003</v>
      </c>
      <c r="F27" s="253"/>
      <c r="G27" s="253">
        <f>ROUND(E27*F27,2)</f>
        <v>0</v>
      </c>
    </row>
    <row r="28" spans="1:7" s="87" customFormat="1" ht="55.5" customHeight="1">
      <c r="A28" s="250">
        <v>14</v>
      </c>
      <c r="B28" s="251" t="s">
        <v>229</v>
      </c>
      <c r="C28" s="251" t="s">
        <v>230</v>
      </c>
      <c r="D28" s="251" t="s">
        <v>222</v>
      </c>
      <c r="E28" s="252">
        <v>78.033000000000001</v>
      </c>
      <c r="F28" s="253"/>
      <c r="G28" s="253">
        <f>ROUND(E28*F28,2)</f>
        <v>0</v>
      </c>
    </row>
    <row r="29" spans="1:7" s="87" customFormat="1" ht="55.5" customHeight="1">
      <c r="A29" s="250">
        <v>15</v>
      </c>
      <c r="B29" s="251" t="s">
        <v>231</v>
      </c>
      <c r="C29" s="251" t="s">
        <v>232</v>
      </c>
      <c r="D29" s="251" t="s">
        <v>222</v>
      </c>
      <c r="E29" s="252">
        <v>1170.4949999999999</v>
      </c>
      <c r="F29" s="253"/>
      <c r="G29" s="253">
        <f>ROUND(E29*F29,2)</f>
        <v>0</v>
      </c>
    </row>
    <row r="30" spans="1:7" s="87" customFormat="1" ht="13.5" customHeight="1">
      <c r="A30" s="250">
        <v>16</v>
      </c>
      <c r="B30" s="251" t="s">
        <v>233</v>
      </c>
      <c r="C30" s="251" t="s">
        <v>234</v>
      </c>
      <c r="D30" s="251" t="s">
        <v>222</v>
      </c>
      <c r="E30" s="252">
        <v>78.033000000000001</v>
      </c>
      <c r="F30" s="253"/>
      <c r="G30" s="253">
        <f>ROUND(E30*F30,2)</f>
        <v>0</v>
      </c>
    </row>
    <row r="31" spans="1:7" s="87" customFormat="1" ht="24" customHeight="1">
      <c r="A31" s="250">
        <v>17</v>
      </c>
      <c r="B31" s="251" t="s">
        <v>235</v>
      </c>
      <c r="C31" s="251" t="s">
        <v>236</v>
      </c>
      <c r="D31" s="251" t="s">
        <v>237</v>
      </c>
      <c r="E31" s="252">
        <v>128.75399999999999</v>
      </c>
      <c r="F31" s="253"/>
      <c r="G31" s="253">
        <f>ROUND(E31*F31,2)</f>
        <v>0</v>
      </c>
    </row>
    <row r="32" spans="1:7" s="87" customFormat="1" ht="34.5" customHeight="1">
      <c r="A32" s="250">
        <v>18</v>
      </c>
      <c r="B32" s="251" t="s">
        <v>238</v>
      </c>
      <c r="C32" s="251" t="s">
        <v>239</v>
      </c>
      <c r="D32" s="251" t="s">
        <v>222</v>
      </c>
      <c r="E32" s="252">
        <v>87.748000000000005</v>
      </c>
      <c r="F32" s="253"/>
      <c r="G32" s="253">
        <f>ROUND(E32*F32,2)</f>
        <v>0</v>
      </c>
    </row>
    <row r="33" spans="1:7" s="87" customFormat="1" ht="13.5" customHeight="1">
      <c r="A33" s="250">
        <v>19</v>
      </c>
      <c r="B33" s="251" t="s">
        <v>216</v>
      </c>
      <c r="C33" s="251" t="s">
        <v>240</v>
      </c>
      <c r="D33" s="251" t="s">
        <v>202</v>
      </c>
      <c r="E33" s="252">
        <v>4413.7219999999998</v>
      </c>
      <c r="F33" s="253"/>
      <c r="G33" s="253">
        <f>ROUND(E33*F33,2)</f>
        <v>0</v>
      </c>
    </row>
    <row r="34" spans="1:7" s="87" customFormat="1" ht="28.5" customHeight="1">
      <c r="A34" s="247"/>
      <c r="B34" s="233" t="s">
        <v>136</v>
      </c>
      <c r="C34" s="233" t="s">
        <v>186</v>
      </c>
      <c r="D34" s="233"/>
      <c r="E34" s="248"/>
      <c r="F34" s="249"/>
      <c r="G34" s="249">
        <f>SUM(G35:G50)</f>
        <v>0</v>
      </c>
    </row>
    <row r="35" spans="1:7" s="87" customFormat="1" ht="24" customHeight="1">
      <c r="A35" s="250">
        <v>20</v>
      </c>
      <c r="B35" s="251" t="s">
        <v>241</v>
      </c>
      <c r="C35" s="251" t="s">
        <v>242</v>
      </c>
      <c r="D35" s="251" t="s">
        <v>202</v>
      </c>
      <c r="E35" s="252">
        <v>873.48699999999997</v>
      </c>
      <c r="F35" s="253"/>
      <c r="G35" s="253">
        <f>ROUND(E35*F35,2)</f>
        <v>0</v>
      </c>
    </row>
    <row r="36" spans="1:7" s="87" customFormat="1" ht="24" customHeight="1">
      <c r="A36" s="250">
        <v>21</v>
      </c>
      <c r="B36" s="251" t="s">
        <v>243</v>
      </c>
      <c r="C36" s="251" t="s">
        <v>244</v>
      </c>
      <c r="D36" s="251" t="s">
        <v>202</v>
      </c>
      <c r="E36" s="252">
        <v>2945.971</v>
      </c>
      <c r="F36" s="253"/>
      <c r="G36" s="253">
        <f>ROUND(E36*F36,2)</f>
        <v>0</v>
      </c>
    </row>
    <row r="37" spans="1:7" s="87" customFormat="1" ht="24" customHeight="1">
      <c r="A37" s="250">
        <v>22</v>
      </c>
      <c r="B37" s="251" t="s">
        <v>245</v>
      </c>
      <c r="C37" s="251" t="s">
        <v>246</v>
      </c>
      <c r="D37" s="251" t="s">
        <v>202</v>
      </c>
      <c r="E37" s="252">
        <v>594.26400000000001</v>
      </c>
      <c r="F37" s="253"/>
      <c r="G37" s="253">
        <f>ROUND(E37*F37,2)</f>
        <v>0</v>
      </c>
    </row>
    <row r="38" spans="1:7" s="87" customFormat="1" ht="24" customHeight="1">
      <c r="A38" s="250">
        <v>23</v>
      </c>
      <c r="B38" s="251" t="s">
        <v>247</v>
      </c>
      <c r="C38" s="251" t="s">
        <v>248</v>
      </c>
      <c r="D38" s="251" t="s">
        <v>202</v>
      </c>
      <c r="E38" s="252">
        <v>2678.1550000000002</v>
      </c>
      <c r="F38" s="253"/>
      <c r="G38" s="253">
        <f>ROUND(E38*F38,2)</f>
        <v>0</v>
      </c>
    </row>
    <row r="39" spans="1:7" s="87" customFormat="1" ht="34.5" customHeight="1">
      <c r="A39" s="250">
        <v>24</v>
      </c>
      <c r="B39" s="251" t="s">
        <v>249</v>
      </c>
      <c r="C39" s="251" t="s">
        <v>250</v>
      </c>
      <c r="D39" s="251" t="s">
        <v>202</v>
      </c>
      <c r="E39" s="252">
        <v>873.48699999999997</v>
      </c>
      <c r="F39" s="253"/>
      <c r="G39" s="253">
        <f>ROUND(E39*F39,2)</f>
        <v>0</v>
      </c>
    </row>
    <row r="40" spans="1:7" s="87" customFormat="1" ht="34.5" customHeight="1">
      <c r="A40" s="250">
        <v>25</v>
      </c>
      <c r="B40" s="251" t="s">
        <v>251</v>
      </c>
      <c r="C40" s="251" t="s">
        <v>252</v>
      </c>
      <c r="D40" s="251" t="s">
        <v>202</v>
      </c>
      <c r="E40" s="252">
        <v>2678.1550000000002</v>
      </c>
      <c r="F40" s="253"/>
      <c r="G40" s="253">
        <f>ROUND(E40*F40,2)</f>
        <v>0</v>
      </c>
    </row>
    <row r="41" spans="1:7" s="87" customFormat="1" ht="34.5" customHeight="1">
      <c r="A41" s="250">
        <v>26</v>
      </c>
      <c r="B41" s="251" t="s">
        <v>253</v>
      </c>
      <c r="C41" s="251" t="s">
        <v>254</v>
      </c>
      <c r="D41" s="251" t="s">
        <v>202</v>
      </c>
      <c r="E41" s="252">
        <v>594.26400000000001</v>
      </c>
      <c r="F41" s="253"/>
      <c r="G41" s="253">
        <f>ROUND(E41*F41,2)</f>
        <v>0</v>
      </c>
    </row>
    <row r="42" spans="1:7" s="87" customFormat="1" ht="24" customHeight="1">
      <c r="A42" s="250">
        <v>27</v>
      </c>
      <c r="B42" s="251" t="s">
        <v>255</v>
      </c>
      <c r="C42" s="251" t="s">
        <v>256</v>
      </c>
      <c r="D42" s="251" t="s">
        <v>202</v>
      </c>
      <c r="E42" s="252">
        <v>8059.4650000000001</v>
      </c>
      <c r="F42" s="253"/>
      <c r="G42" s="253">
        <f>ROUND(E42*F42,2)</f>
        <v>0</v>
      </c>
    </row>
    <row r="43" spans="1:7" s="87" customFormat="1" ht="34.5" customHeight="1">
      <c r="A43" s="250">
        <v>28</v>
      </c>
      <c r="B43" s="251" t="s">
        <v>257</v>
      </c>
      <c r="C43" s="251" t="s">
        <v>258</v>
      </c>
      <c r="D43" s="251" t="s">
        <v>202</v>
      </c>
      <c r="E43" s="252">
        <v>2703.1550000000002</v>
      </c>
      <c r="F43" s="253"/>
      <c r="G43" s="253">
        <f>ROUND(E43*F43,2)</f>
        <v>0</v>
      </c>
    </row>
    <row r="44" spans="1:7" s="87" customFormat="1" ht="34.5" customHeight="1">
      <c r="A44" s="250">
        <v>29</v>
      </c>
      <c r="B44" s="251" t="s">
        <v>259</v>
      </c>
      <c r="C44" s="251" t="s">
        <v>260</v>
      </c>
      <c r="D44" s="251" t="s">
        <v>202</v>
      </c>
      <c r="E44" s="252">
        <v>2678.1550000000002</v>
      </c>
      <c r="F44" s="253"/>
      <c r="G44" s="253">
        <f>ROUND(E44*F44,2)</f>
        <v>0</v>
      </c>
    </row>
    <row r="45" spans="1:7" s="87" customFormat="1" ht="45" customHeight="1">
      <c r="A45" s="250">
        <v>30</v>
      </c>
      <c r="B45" s="251" t="s">
        <v>261</v>
      </c>
      <c r="C45" s="251" t="s">
        <v>262</v>
      </c>
      <c r="D45" s="251" t="s">
        <v>202</v>
      </c>
      <c r="E45" s="252">
        <v>29.315999999999999</v>
      </c>
      <c r="F45" s="253"/>
      <c r="G45" s="253">
        <f>ROUND(E45*F45,2)</f>
        <v>0</v>
      </c>
    </row>
    <row r="46" spans="1:7" s="87" customFormat="1" ht="29.5" customHeight="1">
      <c r="A46" s="254">
        <v>31</v>
      </c>
      <c r="B46" s="255" t="s">
        <v>263</v>
      </c>
      <c r="C46" s="255" t="s">
        <v>264</v>
      </c>
      <c r="D46" s="255" t="s">
        <v>202</v>
      </c>
      <c r="E46" s="256">
        <v>29.902000000000001</v>
      </c>
      <c r="F46" s="257"/>
      <c r="G46" s="257">
        <f>ROUND(E46*F46,2)</f>
        <v>0</v>
      </c>
    </row>
    <row r="47" spans="1:7" s="87" customFormat="1" ht="45" customHeight="1">
      <c r="A47" s="250">
        <v>32</v>
      </c>
      <c r="B47" s="251" t="s">
        <v>265</v>
      </c>
      <c r="C47" s="251" t="s">
        <v>266</v>
      </c>
      <c r="D47" s="251" t="s">
        <v>202</v>
      </c>
      <c r="E47" s="252">
        <v>844.17100000000005</v>
      </c>
      <c r="F47" s="253"/>
      <c r="G47" s="253">
        <f>ROUND(E47*F47,2)</f>
        <v>0</v>
      </c>
    </row>
    <row r="48" spans="1:7" s="87" customFormat="1" ht="21.5" customHeight="1">
      <c r="A48" s="254">
        <v>33</v>
      </c>
      <c r="B48" s="255" t="s">
        <v>267</v>
      </c>
      <c r="C48" s="255" t="s">
        <v>268</v>
      </c>
      <c r="D48" s="255" t="s">
        <v>202</v>
      </c>
      <c r="E48" s="256">
        <v>861.05399999999997</v>
      </c>
      <c r="F48" s="257"/>
      <c r="G48" s="257">
        <f>ROUND(E48*F48,2)</f>
        <v>0</v>
      </c>
    </row>
    <row r="49" spans="1:7" s="87" customFormat="1" ht="45" customHeight="1">
      <c r="A49" s="250">
        <v>34</v>
      </c>
      <c r="B49" s="251" t="s">
        <v>269</v>
      </c>
      <c r="C49" s="251" t="s">
        <v>270</v>
      </c>
      <c r="D49" s="251" t="s">
        <v>202</v>
      </c>
      <c r="E49" s="252">
        <v>594.26400000000001</v>
      </c>
      <c r="F49" s="253"/>
      <c r="G49" s="253">
        <f>ROUND(E49*F49,2)</f>
        <v>0</v>
      </c>
    </row>
    <row r="50" spans="1:7" s="87" customFormat="1" ht="20.5" customHeight="1">
      <c r="A50" s="254">
        <v>35</v>
      </c>
      <c r="B50" s="255" t="s">
        <v>271</v>
      </c>
      <c r="C50" s="255" t="s">
        <v>272</v>
      </c>
      <c r="D50" s="255" t="s">
        <v>202</v>
      </c>
      <c r="E50" s="256">
        <v>606.125</v>
      </c>
      <c r="F50" s="257"/>
      <c r="G50" s="257">
        <f>ROUND(E50*F50,2)</f>
        <v>0</v>
      </c>
    </row>
    <row r="51" spans="1:7" s="87" customFormat="1" ht="13.5" customHeight="1">
      <c r="A51" s="247"/>
      <c r="B51" s="233" t="s">
        <v>116</v>
      </c>
      <c r="C51" s="233" t="s">
        <v>187</v>
      </c>
      <c r="D51" s="233"/>
      <c r="E51" s="248"/>
      <c r="F51" s="249"/>
      <c r="G51" s="249">
        <f>G52</f>
        <v>0</v>
      </c>
    </row>
    <row r="52" spans="1:7" s="87" customFormat="1" ht="25.5" customHeight="1">
      <c r="A52" s="250">
        <v>36</v>
      </c>
      <c r="B52" s="251" t="s">
        <v>273</v>
      </c>
      <c r="C52" s="251" t="s">
        <v>274</v>
      </c>
      <c r="D52" s="251" t="s">
        <v>275</v>
      </c>
      <c r="E52" s="252">
        <v>22</v>
      </c>
      <c r="F52" s="253"/>
      <c r="G52" s="253">
        <f>ROUND(E52*F52,2)</f>
        <v>0</v>
      </c>
    </row>
    <row r="53" spans="1:7" s="87" customFormat="1" ht="28.5" customHeight="1">
      <c r="A53" s="247"/>
      <c r="B53" s="233" t="s">
        <v>122</v>
      </c>
      <c r="C53" s="233" t="s">
        <v>188</v>
      </c>
      <c r="D53" s="233"/>
      <c r="E53" s="248"/>
      <c r="F53" s="249"/>
      <c r="G53" s="249">
        <f>SUM(G54:G68)</f>
        <v>0</v>
      </c>
    </row>
    <row r="54" spans="1:7" s="87" customFormat="1" ht="24" customHeight="1">
      <c r="A54" s="250">
        <v>37</v>
      </c>
      <c r="B54" s="251" t="s">
        <v>276</v>
      </c>
      <c r="C54" s="251" t="s">
        <v>277</v>
      </c>
      <c r="D54" s="251" t="s">
        <v>205</v>
      </c>
      <c r="E54" s="252">
        <v>449</v>
      </c>
      <c r="F54" s="253"/>
      <c r="G54" s="253">
        <f>ROUND(E54*F54,2)</f>
        <v>0</v>
      </c>
    </row>
    <row r="55" spans="1:7" s="87" customFormat="1" ht="34.5" customHeight="1">
      <c r="A55" s="250">
        <v>38</v>
      </c>
      <c r="B55" s="251" t="s">
        <v>278</v>
      </c>
      <c r="C55" s="251" t="s">
        <v>279</v>
      </c>
      <c r="D55" s="251" t="s">
        <v>202</v>
      </c>
      <c r="E55" s="252">
        <v>52.5</v>
      </c>
      <c r="F55" s="253"/>
      <c r="G55" s="253">
        <f>ROUND(E55*F55,2)</f>
        <v>0</v>
      </c>
    </row>
    <row r="56" spans="1:7" s="87" customFormat="1" ht="34.5" customHeight="1">
      <c r="A56" s="250">
        <v>39</v>
      </c>
      <c r="B56" s="251" t="s">
        <v>280</v>
      </c>
      <c r="C56" s="251" t="s">
        <v>281</v>
      </c>
      <c r="D56" s="251" t="s">
        <v>205</v>
      </c>
      <c r="E56" s="252">
        <v>449</v>
      </c>
      <c r="F56" s="253"/>
      <c r="G56" s="253">
        <f>ROUND(E56*F56,2)</f>
        <v>0</v>
      </c>
    </row>
    <row r="57" spans="1:7" s="87" customFormat="1" ht="34.5" customHeight="1">
      <c r="A57" s="250">
        <v>40</v>
      </c>
      <c r="B57" s="251" t="s">
        <v>282</v>
      </c>
      <c r="C57" s="251" t="s">
        <v>283</v>
      </c>
      <c r="D57" s="251" t="s">
        <v>202</v>
      </c>
      <c r="E57" s="252">
        <v>52.5</v>
      </c>
      <c r="F57" s="253"/>
      <c r="G57" s="253">
        <f>ROUND(E57*F57,2)</f>
        <v>0</v>
      </c>
    </row>
    <row r="58" spans="1:7" s="87" customFormat="1" ht="34.5" customHeight="1">
      <c r="A58" s="250">
        <v>41</v>
      </c>
      <c r="B58" s="251" t="s">
        <v>284</v>
      </c>
      <c r="C58" s="251" t="s">
        <v>285</v>
      </c>
      <c r="D58" s="251" t="s">
        <v>205</v>
      </c>
      <c r="E58" s="252">
        <v>966.5</v>
      </c>
      <c r="F58" s="253"/>
      <c r="G58" s="253">
        <f>ROUND(E58*F58,2)</f>
        <v>0</v>
      </c>
    </row>
    <row r="59" spans="1:7" s="87" customFormat="1" ht="13.5" customHeight="1">
      <c r="A59" s="254">
        <v>42</v>
      </c>
      <c r="B59" s="255" t="s">
        <v>286</v>
      </c>
      <c r="C59" s="255" t="s">
        <v>287</v>
      </c>
      <c r="D59" s="255" t="s">
        <v>275</v>
      </c>
      <c r="E59" s="256">
        <v>977</v>
      </c>
      <c r="F59" s="257"/>
      <c r="G59" s="257">
        <f>ROUND(E59*F59,2)</f>
        <v>0</v>
      </c>
    </row>
    <row r="60" spans="1:7" s="87" customFormat="1" ht="45" customHeight="1">
      <c r="A60" s="250">
        <v>43</v>
      </c>
      <c r="B60" s="251" t="s">
        <v>288</v>
      </c>
      <c r="C60" s="251" t="s">
        <v>289</v>
      </c>
      <c r="D60" s="251" t="s">
        <v>205</v>
      </c>
      <c r="E60" s="252">
        <v>334</v>
      </c>
      <c r="F60" s="253"/>
      <c r="G60" s="253">
        <f>ROUND(E60*F60,2)</f>
        <v>0</v>
      </c>
    </row>
    <row r="61" spans="1:7" s="87" customFormat="1" ht="15" customHeight="1">
      <c r="A61" s="254">
        <v>44</v>
      </c>
      <c r="B61" s="255" t="s">
        <v>290</v>
      </c>
      <c r="C61" s="255" t="s">
        <v>291</v>
      </c>
      <c r="D61" s="255" t="s">
        <v>275</v>
      </c>
      <c r="E61" s="256">
        <v>337</v>
      </c>
      <c r="F61" s="257"/>
      <c r="G61" s="257">
        <f>ROUND(E61*F61,2)</f>
        <v>0</v>
      </c>
    </row>
    <row r="62" spans="1:7" s="87" customFormat="1" ht="24" customHeight="1">
      <c r="A62" s="250">
        <v>45</v>
      </c>
      <c r="B62" s="251" t="s">
        <v>292</v>
      </c>
      <c r="C62" s="251" t="s">
        <v>293</v>
      </c>
      <c r="D62" s="251" t="s">
        <v>222</v>
      </c>
      <c r="E62" s="252">
        <v>91.034999999999997</v>
      </c>
      <c r="F62" s="253"/>
      <c r="G62" s="253">
        <f>ROUND(E62*F62,2)</f>
        <v>0</v>
      </c>
    </row>
    <row r="63" spans="1:7" s="87" customFormat="1" ht="24" customHeight="1">
      <c r="A63" s="250">
        <v>46</v>
      </c>
      <c r="B63" s="251" t="s">
        <v>294</v>
      </c>
      <c r="C63" s="251" t="s">
        <v>295</v>
      </c>
      <c r="D63" s="251" t="s">
        <v>205</v>
      </c>
      <c r="E63" s="252">
        <v>50</v>
      </c>
      <c r="F63" s="253"/>
      <c r="G63" s="253">
        <f>ROUND(E63*F63,2)</f>
        <v>0</v>
      </c>
    </row>
    <row r="64" spans="1:7" s="87" customFormat="1" ht="24" customHeight="1">
      <c r="A64" s="250">
        <v>47</v>
      </c>
      <c r="B64" s="251" t="s">
        <v>296</v>
      </c>
      <c r="C64" s="251" t="s">
        <v>297</v>
      </c>
      <c r="D64" s="251" t="s">
        <v>237</v>
      </c>
      <c r="E64" s="252">
        <v>3505.4229999999998</v>
      </c>
      <c r="F64" s="253"/>
      <c r="G64" s="253">
        <f>ROUND(E64*F64,2)</f>
        <v>0</v>
      </c>
    </row>
    <row r="65" spans="1:7" s="87" customFormat="1" ht="24" customHeight="1">
      <c r="A65" s="250">
        <v>48</v>
      </c>
      <c r="B65" s="251" t="s">
        <v>298</v>
      </c>
      <c r="C65" s="251" t="s">
        <v>299</v>
      </c>
      <c r="D65" s="251" t="s">
        <v>237</v>
      </c>
      <c r="E65" s="252">
        <v>10516.269</v>
      </c>
      <c r="F65" s="253"/>
      <c r="G65" s="253">
        <f>ROUND(E65*F65,2)</f>
        <v>0</v>
      </c>
    </row>
    <row r="66" spans="1:7" s="87" customFormat="1" ht="34.5" customHeight="1">
      <c r="A66" s="250">
        <v>49</v>
      </c>
      <c r="B66" s="251" t="s">
        <v>300</v>
      </c>
      <c r="C66" s="251" t="s">
        <v>301</v>
      </c>
      <c r="D66" s="251" t="s">
        <v>237</v>
      </c>
      <c r="E66" s="252">
        <v>3505.4229999999998</v>
      </c>
      <c r="F66" s="253"/>
      <c r="G66" s="253">
        <f>ROUND(E66*F66,2)</f>
        <v>0</v>
      </c>
    </row>
    <row r="67" spans="1:7" s="87" customFormat="1" ht="34.5" customHeight="1">
      <c r="A67" s="250">
        <v>50</v>
      </c>
      <c r="B67" s="251" t="s">
        <v>302</v>
      </c>
      <c r="C67" s="251" t="s">
        <v>303</v>
      </c>
      <c r="D67" s="251" t="s">
        <v>237</v>
      </c>
      <c r="E67" s="252">
        <v>2609.6759999999999</v>
      </c>
      <c r="F67" s="253"/>
      <c r="G67" s="253">
        <f>ROUND(E67*F67,2)</f>
        <v>0</v>
      </c>
    </row>
    <row r="68" spans="1:7" s="87" customFormat="1" ht="34.5" customHeight="1">
      <c r="A68" s="250">
        <v>51</v>
      </c>
      <c r="B68" s="251" t="s">
        <v>304</v>
      </c>
      <c r="C68" s="251" t="s">
        <v>305</v>
      </c>
      <c r="D68" s="251" t="s">
        <v>237</v>
      </c>
      <c r="E68" s="252">
        <v>895.74699999999996</v>
      </c>
      <c r="F68" s="253"/>
      <c r="G68" s="253">
        <f>ROUND(E68*F68,2)</f>
        <v>0</v>
      </c>
    </row>
    <row r="69" spans="1:7" s="87" customFormat="1" ht="28.5" customHeight="1">
      <c r="A69" s="247"/>
      <c r="B69" s="233" t="s">
        <v>189</v>
      </c>
      <c r="C69" s="233" t="s">
        <v>190</v>
      </c>
      <c r="D69" s="233"/>
      <c r="E69" s="248"/>
      <c r="F69" s="249"/>
      <c r="G69" s="249">
        <f>SUM(G70)</f>
        <v>0</v>
      </c>
    </row>
    <row r="70" spans="1:7" s="87" customFormat="1" ht="34" customHeight="1">
      <c r="A70" s="250">
        <v>52</v>
      </c>
      <c r="B70" s="251" t="s">
        <v>306</v>
      </c>
      <c r="C70" s="251" t="s">
        <v>307</v>
      </c>
      <c r="D70" s="251" t="s">
        <v>237</v>
      </c>
      <c r="E70" s="252">
        <v>4935.6260000000002</v>
      </c>
      <c r="F70" s="253"/>
      <c r="G70" s="253">
        <f>ROUND(E70*F70,2)</f>
        <v>0</v>
      </c>
    </row>
    <row r="71" spans="1:7" s="87" customFormat="1" ht="28.5" customHeight="1">
      <c r="A71" s="258"/>
      <c r="B71" s="235"/>
      <c r="C71" s="235" t="s">
        <v>191</v>
      </c>
      <c r="D71" s="235"/>
      <c r="E71" s="237"/>
      <c r="F71" s="236"/>
      <c r="G71" s="236">
        <f>G13</f>
        <v>0</v>
      </c>
    </row>
    <row r="75" spans="1:7" ht="12" customHeight="1">
      <c r="G75" s="259"/>
    </row>
  </sheetData>
  <mergeCells count="3">
    <mergeCell ref="A1:G1"/>
    <mergeCell ref="E7:G7"/>
    <mergeCell ref="E8:G8"/>
  </mergeCells>
  <pageMargins left="0.39370078740157483" right="0.39370078740157483" top="0.78740157480314965" bottom="0.78740157480314965" header="0" footer="0"/>
  <pageSetup paperSize="9" fitToHeight="100" orientation="portrait" r:id="rId1"/>
  <headerFooter alignWithMargins="0">
    <oddFooter>&amp;C   Strana &amp;P  z &amp;N</oddFooter>
  </headerFooter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C04AF-C8D2-4D05-B25F-A65D5C736FC4}">
  <dimension ref="A1:S48"/>
  <sheetViews>
    <sheetView showGridLines="0" view="pageBreakPreview" zoomScaleNormal="100" zoomScaleSheetLayoutView="100" workbookViewId="0">
      <pane ySplit="3" topLeftCell="A7" activePane="bottomLeft" state="frozenSplit"/>
      <selection activeCell="W35" sqref="W35"/>
      <selection pane="bottomLeft" activeCell="X39" sqref="X39"/>
    </sheetView>
  </sheetViews>
  <sheetFormatPr defaultColWidth="10.44140625" defaultRowHeight="12" customHeight="1"/>
  <cols>
    <col min="1" max="1" width="3" style="87" customWidth="1"/>
    <col min="2" max="2" width="2.44140625" style="87" customWidth="1"/>
    <col min="3" max="3" width="3.77734375" style="87" customWidth="1"/>
    <col min="4" max="4" width="11" style="87" customWidth="1"/>
    <col min="5" max="5" width="14.77734375" style="87" customWidth="1"/>
    <col min="6" max="6" width="0.44140625" style="87" customWidth="1"/>
    <col min="7" max="7" width="3.109375" style="87" customWidth="1"/>
    <col min="8" max="8" width="3" style="87" customWidth="1"/>
    <col min="9" max="9" width="12.33203125" style="87" customWidth="1"/>
    <col min="10" max="10" width="16.109375" style="87" customWidth="1"/>
    <col min="11" max="11" width="0.6640625" style="87" customWidth="1"/>
    <col min="12" max="12" width="3" style="87" customWidth="1"/>
    <col min="13" max="13" width="4.6640625" style="87" customWidth="1"/>
    <col min="14" max="14" width="6.109375" style="87" customWidth="1"/>
    <col min="15" max="15" width="6.77734375" style="87" customWidth="1"/>
    <col min="16" max="16" width="15.33203125" style="87" customWidth="1"/>
    <col min="17" max="17" width="7.44140625" style="87" customWidth="1"/>
    <col min="18" max="18" width="14.77734375" style="87" customWidth="1"/>
    <col min="19" max="19" width="0.44140625" style="87" customWidth="1"/>
    <col min="20" max="16384" width="10.44140625" style="213"/>
  </cols>
  <sheetData>
    <row r="1" spans="1:19" s="87" customFormat="1" ht="9" customHeight="1">
      <c r="A1" s="83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  <c r="P1" s="84"/>
      <c r="Q1" s="84"/>
      <c r="R1" s="84"/>
      <c r="S1" s="86"/>
    </row>
    <row r="2" spans="1:19" s="87" customFormat="1" ht="21" customHeight="1">
      <c r="A2" s="88"/>
      <c r="B2" s="89"/>
      <c r="C2" s="89"/>
      <c r="D2" s="89"/>
      <c r="E2" s="89"/>
      <c r="F2" s="89"/>
      <c r="G2" s="90" t="s">
        <v>69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91"/>
    </row>
    <row r="3" spans="1:19" s="87" customFormat="1" ht="9" customHeight="1">
      <c r="A3" s="9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19" s="87" customFormat="1" ht="9" customHeight="1" thickBot="1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7"/>
      <c r="P4" s="96"/>
      <c r="Q4" s="96"/>
      <c r="R4" s="96"/>
      <c r="S4" s="98"/>
    </row>
    <row r="5" spans="1:19" s="87" customFormat="1" ht="24.75" customHeight="1">
      <c r="A5" s="99"/>
      <c r="B5" s="97" t="s">
        <v>82</v>
      </c>
      <c r="C5" s="97"/>
      <c r="D5" s="97"/>
      <c r="E5" s="471" t="s">
        <v>74</v>
      </c>
      <c r="F5" s="510"/>
      <c r="G5" s="510"/>
      <c r="H5" s="510"/>
      <c r="I5" s="510"/>
      <c r="J5" s="510"/>
      <c r="K5" s="510"/>
      <c r="L5" s="510"/>
      <c r="M5" s="511"/>
      <c r="N5" s="97"/>
      <c r="O5" s="97"/>
      <c r="P5" s="97" t="s">
        <v>84</v>
      </c>
      <c r="Q5" s="100"/>
      <c r="R5" s="101"/>
      <c r="S5" s="102"/>
    </row>
    <row r="6" spans="1:19" s="87" customFormat="1" ht="24.75" customHeight="1">
      <c r="A6" s="99"/>
      <c r="B6" s="97" t="s">
        <v>85</v>
      </c>
      <c r="C6" s="97"/>
      <c r="D6" s="97"/>
      <c r="E6" s="512" t="s">
        <v>76</v>
      </c>
      <c r="F6" s="513"/>
      <c r="G6" s="513"/>
      <c r="H6" s="513"/>
      <c r="I6" s="513"/>
      <c r="J6" s="513"/>
      <c r="K6" s="513"/>
      <c r="L6" s="513"/>
      <c r="M6" s="514"/>
      <c r="N6" s="97"/>
      <c r="O6" s="97"/>
      <c r="P6" s="97" t="s">
        <v>86</v>
      </c>
      <c r="Q6" s="103"/>
      <c r="R6" s="104"/>
      <c r="S6" s="102"/>
    </row>
    <row r="7" spans="1:19" s="87" customFormat="1" ht="24.75" customHeight="1" thickBot="1">
      <c r="A7" s="99"/>
      <c r="B7" s="97"/>
      <c r="C7" s="97"/>
      <c r="D7" s="97"/>
      <c r="E7" s="477" t="s">
        <v>87</v>
      </c>
      <c r="F7" s="478"/>
      <c r="G7" s="478"/>
      <c r="H7" s="478"/>
      <c r="I7" s="478"/>
      <c r="J7" s="478"/>
      <c r="K7" s="478"/>
      <c r="L7" s="478"/>
      <c r="M7" s="479"/>
      <c r="N7" s="97"/>
      <c r="O7" s="97"/>
      <c r="P7" s="97" t="s">
        <v>88</v>
      </c>
      <c r="Q7" s="105" t="s">
        <v>75</v>
      </c>
      <c r="R7" s="106"/>
      <c r="S7" s="102"/>
    </row>
    <row r="8" spans="1:19" s="87" customFormat="1" ht="14" customHeight="1" thickBot="1">
      <c r="A8" s="99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 t="s">
        <v>89</v>
      </c>
      <c r="Q8" s="97" t="s">
        <v>90</v>
      </c>
      <c r="R8" s="97"/>
      <c r="S8" s="102"/>
    </row>
    <row r="9" spans="1:19" s="87" customFormat="1" ht="24.75" customHeight="1" thickBot="1">
      <c r="A9" s="99"/>
      <c r="B9" s="97" t="s">
        <v>41</v>
      </c>
      <c r="C9" s="97"/>
      <c r="D9" s="97"/>
      <c r="E9" s="480" t="s">
        <v>91</v>
      </c>
      <c r="F9" s="481"/>
      <c r="G9" s="481"/>
      <c r="H9" s="481"/>
      <c r="I9" s="481"/>
      <c r="J9" s="481"/>
      <c r="K9" s="481"/>
      <c r="L9" s="481"/>
      <c r="M9" s="482"/>
      <c r="N9" s="97"/>
      <c r="O9" s="97"/>
      <c r="P9" s="107" t="s">
        <v>92</v>
      </c>
      <c r="Q9" s="108"/>
      <c r="R9" s="109"/>
      <c r="S9" s="102"/>
    </row>
    <row r="10" spans="1:19" s="87" customFormat="1" ht="24.75" customHeight="1" thickBot="1">
      <c r="A10" s="99"/>
      <c r="B10" s="97" t="s">
        <v>43</v>
      </c>
      <c r="C10" s="97"/>
      <c r="D10" s="97"/>
      <c r="E10" s="483" t="s">
        <v>93</v>
      </c>
      <c r="F10" s="484"/>
      <c r="G10" s="484"/>
      <c r="H10" s="484"/>
      <c r="I10" s="484"/>
      <c r="J10" s="484"/>
      <c r="K10" s="484"/>
      <c r="L10" s="484"/>
      <c r="M10" s="485"/>
      <c r="N10" s="97"/>
      <c r="O10" s="97"/>
      <c r="P10" s="107"/>
      <c r="Q10" s="108"/>
      <c r="R10" s="109"/>
      <c r="S10" s="102"/>
    </row>
    <row r="11" spans="1:19" s="87" customFormat="1" ht="24.75" customHeight="1" thickBot="1">
      <c r="A11" s="99"/>
      <c r="B11" s="97" t="s">
        <v>40</v>
      </c>
      <c r="C11" s="97"/>
      <c r="D11" s="97"/>
      <c r="E11" s="483" t="s">
        <v>94</v>
      </c>
      <c r="F11" s="484"/>
      <c r="G11" s="484"/>
      <c r="H11" s="484"/>
      <c r="I11" s="484"/>
      <c r="J11" s="484"/>
      <c r="K11" s="484"/>
      <c r="L11" s="484"/>
      <c r="M11" s="485"/>
      <c r="N11" s="97"/>
      <c r="O11" s="97"/>
      <c r="P11" s="107"/>
      <c r="Q11" s="108"/>
      <c r="R11" s="109"/>
      <c r="S11" s="102"/>
    </row>
    <row r="12" spans="1:19" s="87" customFormat="1" ht="21.75" customHeight="1" thickBot="1">
      <c r="A12" s="110"/>
      <c r="B12" s="466" t="s">
        <v>95</v>
      </c>
      <c r="C12" s="466"/>
      <c r="D12" s="466"/>
      <c r="E12" s="486"/>
      <c r="F12" s="487"/>
      <c r="G12" s="487"/>
      <c r="H12" s="487"/>
      <c r="I12" s="487"/>
      <c r="J12" s="487"/>
      <c r="K12" s="487"/>
      <c r="L12" s="487"/>
      <c r="M12" s="488"/>
      <c r="N12" s="111"/>
      <c r="O12" s="111"/>
      <c r="P12" s="112"/>
      <c r="Q12" s="499"/>
      <c r="R12" s="500"/>
      <c r="S12" s="113"/>
    </row>
    <row r="13" spans="1:19" s="87" customFormat="1" ht="10.5" customHeight="1" thickBot="1">
      <c r="A13" s="110"/>
      <c r="B13" s="111"/>
      <c r="C13" s="111"/>
      <c r="D13" s="111"/>
      <c r="E13" s="114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4"/>
      <c r="Q13" s="114"/>
      <c r="R13" s="111"/>
      <c r="S13" s="113"/>
    </row>
    <row r="14" spans="1:19" s="87" customFormat="1" ht="16" customHeight="1" thickBot="1">
      <c r="A14" s="99"/>
      <c r="B14" s="97"/>
      <c r="C14" s="97"/>
      <c r="D14" s="97"/>
      <c r="E14" s="115" t="s">
        <v>96</v>
      </c>
      <c r="F14" s="97"/>
      <c r="G14" s="111"/>
      <c r="H14" s="97" t="s">
        <v>97</v>
      </c>
      <c r="I14" s="111"/>
      <c r="J14" s="97"/>
      <c r="K14" s="97"/>
      <c r="L14" s="97"/>
      <c r="M14" s="97"/>
      <c r="N14" s="97"/>
      <c r="O14" s="97"/>
      <c r="P14" s="97" t="s">
        <v>98</v>
      </c>
      <c r="Q14" s="116"/>
      <c r="R14" s="101"/>
      <c r="S14" s="102"/>
    </row>
    <row r="15" spans="1:19" s="87" customFormat="1" ht="16" customHeight="1" thickBot="1">
      <c r="A15" s="99"/>
      <c r="B15" s="97"/>
      <c r="C15" s="97"/>
      <c r="D15" s="97"/>
      <c r="E15" s="112"/>
      <c r="F15" s="97"/>
      <c r="G15" s="111"/>
      <c r="H15" s="489"/>
      <c r="I15" s="490"/>
      <c r="J15" s="97"/>
      <c r="K15" s="97"/>
      <c r="L15" s="97"/>
      <c r="M15" s="97"/>
      <c r="N15" s="97"/>
      <c r="O15" s="97"/>
      <c r="P15" s="117" t="s">
        <v>99</v>
      </c>
      <c r="Q15" s="118"/>
      <c r="R15" s="106"/>
      <c r="S15" s="102"/>
    </row>
    <row r="16" spans="1:19" s="87" customFormat="1" ht="9" customHeight="1">
      <c r="A16" s="119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1"/>
    </row>
    <row r="17" spans="1:19" s="87" customFormat="1" ht="20.25" customHeight="1">
      <c r="A17" s="122"/>
      <c r="B17" s="123"/>
      <c r="C17" s="123"/>
      <c r="D17" s="123"/>
      <c r="E17" s="124" t="s">
        <v>100</v>
      </c>
      <c r="F17" s="123"/>
      <c r="G17" s="123"/>
      <c r="H17" s="123"/>
      <c r="I17" s="123"/>
      <c r="J17" s="123"/>
      <c r="K17" s="123"/>
      <c r="L17" s="123"/>
      <c r="M17" s="123"/>
      <c r="N17" s="123"/>
      <c r="O17" s="120"/>
      <c r="P17" s="123"/>
      <c r="Q17" s="123"/>
      <c r="R17" s="123"/>
      <c r="S17" s="125"/>
    </row>
    <row r="18" spans="1:19" s="87" customFormat="1" ht="21.75" customHeight="1">
      <c r="A18" s="126" t="s">
        <v>101</v>
      </c>
      <c r="B18" s="127"/>
      <c r="C18" s="127"/>
      <c r="D18" s="128"/>
      <c r="E18" s="129" t="s">
        <v>102</v>
      </c>
      <c r="F18" s="128"/>
      <c r="G18" s="129" t="s">
        <v>103</v>
      </c>
      <c r="H18" s="127"/>
      <c r="I18" s="128"/>
      <c r="J18" s="129" t="s">
        <v>104</v>
      </c>
      <c r="K18" s="127"/>
      <c r="L18" s="129" t="s">
        <v>105</v>
      </c>
      <c r="M18" s="127"/>
      <c r="N18" s="127"/>
      <c r="O18" s="130"/>
      <c r="P18" s="128"/>
      <c r="Q18" s="129" t="s">
        <v>106</v>
      </c>
      <c r="R18" s="127"/>
      <c r="S18" s="131"/>
    </row>
    <row r="19" spans="1:19" s="87" customFormat="1" ht="19.5" customHeight="1">
      <c r="A19" s="132"/>
      <c r="B19" s="133"/>
      <c r="C19" s="133"/>
      <c r="D19" s="134">
        <v>0</v>
      </c>
      <c r="E19" s="135">
        <v>0</v>
      </c>
      <c r="F19" s="136"/>
      <c r="G19" s="137"/>
      <c r="H19" s="133"/>
      <c r="I19" s="134">
        <v>0</v>
      </c>
      <c r="J19" s="135">
        <v>0</v>
      </c>
      <c r="K19" s="138"/>
      <c r="L19" s="137"/>
      <c r="M19" s="133"/>
      <c r="N19" s="133"/>
      <c r="O19" s="139"/>
      <c r="P19" s="134">
        <v>0</v>
      </c>
      <c r="Q19" s="137"/>
      <c r="R19" s="140">
        <v>0</v>
      </c>
      <c r="S19" s="141"/>
    </row>
    <row r="20" spans="1:19" s="87" customFormat="1" ht="20.25" customHeight="1">
      <c r="A20" s="122"/>
      <c r="B20" s="123"/>
      <c r="C20" s="123"/>
      <c r="D20" s="123"/>
      <c r="E20" s="124" t="s">
        <v>107</v>
      </c>
      <c r="F20" s="123"/>
      <c r="G20" s="123"/>
      <c r="H20" s="123"/>
      <c r="I20" s="123"/>
      <c r="J20" s="142" t="s">
        <v>44</v>
      </c>
      <c r="K20" s="123"/>
      <c r="L20" s="123"/>
      <c r="M20" s="123"/>
      <c r="N20" s="123"/>
      <c r="O20" s="120"/>
      <c r="P20" s="123"/>
      <c r="Q20" s="123"/>
      <c r="R20" s="123"/>
      <c r="S20" s="125"/>
    </row>
    <row r="21" spans="1:19" s="87" customFormat="1" ht="19.5" customHeight="1">
      <c r="A21" s="143" t="s">
        <v>108</v>
      </c>
      <c r="B21" s="144"/>
      <c r="C21" s="145" t="s">
        <v>109</v>
      </c>
      <c r="D21" s="146"/>
      <c r="E21" s="146"/>
      <c r="F21" s="147"/>
      <c r="G21" s="143" t="s">
        <v>110</v>
      </c>
      <c r="H21" s="148"/>
      <c r="I21" s="145" t="s">
        <v>111</v>
      </c>
      <c r="J21" s="146"/>
      <c r="K21" s="146"/>
      <c r="L21" s="143" t="s">
        <v>112</v>
      </c>
      <c r="M21" s="148"/>
      <c r="N21" s="145" t="s">
        <v>113</v>
      </c>
      <c r="O21" s="149"/>
      <c r="P21" s="146"/>
      <c r="Q21" s="146"/>
      <c r="R21" s="146"/>
      <c r="S21" s="147"/>
    </row>
    <row r="22" spans="1:19" s="87" customFormat="1" ht="19.5" customHeight="1">
      <c r="A22" s="150" t="s">
        <v>5</v>
      </c>
      <c r="B22" s="151" t="s">
        <v>114</v>
      </c>
      <c r="C22" s="152"/>
      <c r="D22" s="153" t="s">
        <v>115</v>
      </c>
      <c r="E22" s="496">
        <f>'03-Rekapitulácia rozpočtu'!C19</f>
        <v>0</v>
      </c>
      <c r="F22" s="154"/>
      <c r="G22" s="150" t="s">
        <v>116</v>
      </c>
      <c r="H22" s="155" t="s">
        <v>117</v>
      </c>
      <c r="I22" s="156"/>
      <c r="J22" s="157">
        <v>0</v>
      </c>
      <c r="K22" s="158"/>
      <c r="L22" s="150" t="s">
        <v>118</v>
      </c>
      <c r="M22" s="159" t="s">
        <v>119</v>
      </c>
      <c r="N22" s="160"/>
      <c r="O22" s="130"/>
      <c r="P22" s="160"/>
      <c r="Q22" s="161"/>
      <c r="R22" s="162">
        <v>0</v>
      </c>
      <c r="S22" s="154"/>
    </row>
    <row r="23" spans="1:19" s="87" customFormat="1" ht="19.5" customHeight="1">
      <c r="A23" s="150" t="s">
        <v>120</v>
      </c>
      <c r="B23" s="163"/>
      <c r="C23" s="164"/>
      <c r="D23" s="153" t="s">
        <v>121</v>
      </c>
      <c r="E23" s="497"/>
      <c r="F23" s="154"/>
      <c r="G23" s="150" t="s">
        <v>122</v>
      </c>
      <c r="H23" s="97" t="s">
        <v>123</v>
      </c>
      <c r="I23" s="156"/>
      <c r="J23" s="157">
        <v>0</v>
      </c>
      <c r="K23" s="158"/>
      <c r="L23" s="150" t="s">
        <v>124</v>
      </c>
      <c r="M23" s="159" t="s">
        <v>125</v>
      </c>
      <c r="N23" s="160"/>
      <c r="O23" s="130"/>
      <c r="P23" s="160"/>
      <c r="Q23" s="161"/>
      <c r="R23" s="162">
        <v>0</v>
      </c>
      <c r="S23" s="154"/>
    </row>
    <row r="24" spans="1:19" s="87" customFormat="1" ht="19.5" customHeight="1">
      <c r="A24" s="150" t="s">
        <v>126</v>
      </c>
      <c r="B24" s="151" t="s">
        <v>127</v>
      </c>
      <c r="C24" s="152"/>
      <c r="D24" s="153" t="s">
        <v>115</v>
      </c>
      <c r="E24" s="496">
        <v>0</v>
      </c>
      <c r="F24" s="154"/>
      <c r="G24" s="150" t="s">
        <v>128</v>
      </c>
      <c r="H24" s="155" t="s">
        <v>129</v>
      </c>
      <c r="I24" s="156"/>
      <c r="J24" s="157">
        <v>0</v>
      </c>
      <c r="K24" s="158"/>
      <c r="L24" s="150" t="s">
        <v>130</v>
      </c>
      <c r="M24" s="159" t="s">
        <v>131</v>
      </c>
      <c r="N24" s="160"/>
      <c r="O24" s="130"/>
      <c r="P24" s="160"/>
      <c r="Q24" s="161"/>
      <c r="R24" s="162">
        <v>0</v>
      </c>
      <c r="S24" s="154"/>
    </row>
    <row r="25" spans="1:19" s="87" customFormat="1" ht="19.5" customHeight="1">
      <c r="A25" s="150" t="s">
        <v>132</v>
      </c>
      <c r="B25" s="163"/>
      <c r="C25" s="164"/>
      <c r="D25" s="153" t="s">
        <v>121</v>
      </c>
      <c r="E25" s="497"/>
      <c r="F25" s="154"/>
      <c r="G25" s="150" t="s">
        <v>133</v>
      </c>
      <c r="H25" s="155"/>
      <c r="I25" s="156"/>
      <c r="J25" s="157">
        <v>0</v>
      </c>
      <c r="K25" s="158"/>
      <c r="L25" s="150" t="s">
        <v>134</v>
      </c>
      <c r="M25" s="159" t="s">
        <v>135</v>
      </c>
      <c r="N25" s="160"/>
      <c r="O25" s="130"/>
      <c r="P25" s="160"/>
      <c r="Q25" s="161"/>
      <c r="R25" s="162">
        <v>0</v>
      </c>
      <c r="S25" s="154"/>
    </row>
    <row r="26" spans="1:19" s="87" customFormat="1" ht="19.5" customHeight="1">
      <c r="A26" s="150" t="s">
        <v>136</v>
      </c>
      <c r="B26" s="151" t="s">
        <v>137</v>
      </c>
      <c r="C26" s="152"/>
      <c r="D26" s="153" t="s">
        <v>115</v>
      </c>
      <c r="E26" s="496">
        <v>0</v>
      </c>
      <c r="F26" s="154"/>
      <c r="G26" s="165"/>
      <c r="H26" s="160"/>
      <c r="I26" s="156"/>
      <c r="J26" s="157"/>
      <c r="K26" s="158"/>
      <c r="L26" s="150" t="s">
        <v>138</v>
      </c>
      <c r="M26" s="159" t="s">
        <v>139</v>
      </c>
      <c r="N26" s="160"/>
      <c r="O26" s="130"/>
      <c r="P26" s="160"/>
      <c r="Q26" s="161"/>
      <c r="R26" s="162">
        <v>0</v>
      </c>
      <c r="S26" s="154"/>
    </row>
    <row r="27" spans="1:19" s="87" customFormat="1" ht="19.5" customHeight="1">
      <c r="A27" s="150" t="s">
        <v>140</v>
      </c>
      <c r="B27" s="163"/>
      <c r="C27" s="164"/>
      <c r="D27" s="153" t="s">
        <v>121</v>
      </c>
      <c r="E27" s="498"/>
      <c r="F27" s="154"/>
      <c r="G27" s="165"/>
      <c r="H27" s="160"/>
      <c r="I27" s="156"/>
      <c r="J27" s="157"/>
      <c r="K27" s="158"/>
      <c r="L27" s="150" t="s">
        <v>141</v>
      </c>
      <c r="M27" s="155" t="s">
        <v>142</v>
      </c>
      <c r="N27" s="160"/>
      <c r="O27" s="130"/>
      <c r="P27" s="160"/>
      <c r="Q27" s="156"/>
      <c r="R27" s="162">
        <v>0</v>
      </c>
      <c r="S27" s="154"/>
    </row>
    <row r="28" spans="1:19" s="87" customFormat="1" ht="19.5" customHeight="1">
      <c r="A28" s="150" t="s">
        <v>143</v>
      </c>
      <c r="B28" s="467" t="s">
        <v>144</v>
      </c>
      <c r="C28" s="467"/>
      <c r="D28" s="467"/>
      <c r="E28" s="166">
        <f>SUM(E22:E27)</f>
        <v>0</v>
      </c>
      <c r="F28" s="125"/>
      <c r="G28" s="150" t="s">
        <v>145</v>
      </c>
      <c r="H28" s="167" t="s">
        <v>146</v>
      </c>
      <c r="I28" s="156"/>
      <c r="J28" s="168"/>
      <c r="K28" s="169"/>
      <c r="L28" s="150" t="s">
        <v>147</v>
      </c>
      <c r="M28" s="167" t="s">
        <v>148</v>
      </c>
      <c r="N28" s="160"/>
      <c r="O28" s="130"/>
      <c r="P28" s="160"/>
      <c r="Q28" s="156"/>
      <c r="R28" s="166">
        <v>0</v>
      </c>
      <c r="S28" s="125"/>
    </row>
    <row r="29" spans="1:19" s="87" customFormat="1" ht="19.5" customHeight="1">
      <c r="A29" s="170" t="s">
        <v>70</v>
      </c>
      <c r="B29" s="171" t="s">
        <v>149</v>
      </c>
      <c r="C29" s="172"/>
      <c r="D29" s="173"/>
      <c r="E29" s="174">
        <v>0</v>
      </c>
      <c r="F29" s="121"/>
      <c r="G29" s="170" t="s">
        <v>150</v>
      </c>
      <c r="H29" s="171" t="s">
        <v>151</v>
      </c>
      <c r="I29" s="173"/>
      <c r="J29" s="175">
        <v>0</v>
      </c>
      <c r="K29" s="176"/>
      <c r="L29" s="170" t="s">
        <v>152</v>
      </c>
      <c r="M29" s="171" t="s">
        <v>153</v>
      </c>
      <c r="N29" s="172"/>
      <c r="O29" s="120"/>
      <c r="P29" s="172"/>
      <c r="Q29" s="173"/>
      <c r="R29" s="174">
        <v>0</v>
      </c>
      <c r="S29" s="121"/>
    </row>
    <row r="30" spans="1:19" s="87" customFormat="1" ht="19.5" customHeight="1">
      <c r="A30" s="177" t="s">
        <v>43</v>
      </c>
      <c r="B30" s="96"/>
      <c r="C30" s="96"/>
      <c r="D30" s="96"/>
      <c r="E30" s="96"/>
      <c r="F30" s="178"/>
      <c r="G30" s="179"/>
      <c r="H30" s="96"/>
      <c r="I30" s="96"/>
      <c r="J30" s="96"/>
      <c r="K30" s="96"/>
      <c r="L30" s="143" t="s">
        <v>9</v>
      </c>
      <c r="M30" s="128"/>
      <c r="N30" s="145" t="s">
        <v>154</v>
      </c>
      <c r="O30" s="149"/>
      <c r="P30" s="127"/>
      <c r="Q30" s="127"/>
      <c r="R30" s="127"/>
      <c r="S30" s="131"/>
    </row>
    <row r="31" spans="1:19" s="87" customFormat="1" ht="19.5" customHeight="1">
      <c r="A31" s="99"/>
      <c r="B31" s="97"/>
      <c r="C31" s="97"/>
      <c r="D31" s="97"/>
      <c r="E31" s="97"/>
      <c r="F31" s="180"/>
      <c r="G31" s="181"/>
      <c r="H31" s="97"/>
      <c r="I31" s="97"/>
      <c r="J31" s="97"/>
      <c r="K31" s="97"/>
      <c r="L31" s="150" t="s">
        <v>155</v>
      </c>
      <c r="M31" s="155" t="s">
        <v>156</v>
      </c>
      <c r="N31" s="160"/>
      <c r="O31" s="130"/>
      <c r="P31" s="160"/>
      <c r="Q31" s="156"/>
      <c r="R31" s="166">
        <f>E28+J28+R28+E29+J29+R29</f>
        <v>0</v>
      </c>
      <c r="S31" s="125"/>
    </row>
    <row r="32" spans="1:19" s="87" customFormat="1" ht="19.5" customHeight="1" thickBot="1">
      <c r="A32" s="182" t="s">
        <v>157</v>
      </c>
      <c r="B32" s="130"/>
      <c r="C32" s="130"/>
      <c r="D32" s="130"/>
      <c r="E32" s="130"/>
      <c r="F32" s="164"/>
      <c r="G32" s="183" t="s">
        <v>38</v>
      </c>
      <c r="H32" s="130"/>
      <c r="I32" s="130"/>
      <c r="J32" s="130"/>
      <c r="K32" s="130"/>
      <c r="L32" s="150" t="s">
        <v>158</v>
      </c>
      <c r="M32" s="159" t="s">
        <v>52</v>
      </c>
      <c r="N32" s="184">
        <v>20</v>
      </c>
      <c r="O32" s="130" t="s">
        <v>159</v>
      </c>
      <c r="P32" s="185">
        <f>R31</f>
        <v>0</v>
      </c>
      <c r="Q32" s="156"/>
      <c r="R32" s="186">
        <f>ROUND(0.2*P32,2)</f>
        <v>0</v>
      </c>
      <c r="S32" s="187"/>
    </row>
    <row r="33" spans="1:19" s="87" customFormat="1" ht="12.75" hidden="1" customHeight="1">
      <c r="A33" s="188"/>
      <c r="B33" s="189"/>
      <c r="C33" s="189"/>
      <c r="D33" s="189"/>
      <c r="E33" s="189"/>
      <c r="F33" s="152"/>
      <c r="G33" s="190"/>
      <c r="H33" s="189"/>
      <c r="I33" s="189"/>
      <c r="J33" s="189"/>
      <c r="K33" s="189"/>
      <c r="L33" s="191"/>
      <c r="M33" s="192"/>
      <c r="N33" s="193"/>
      <c r="O33" s="194"/>
      <c r="P33" s="195"/>
      <c r="Q33" s="193"/>
      <c r="R33" s="196"/>
      <c r="S33" s="154"/>
    </row>
    <row r="34" spans="1:19" s="87" customFormat="1" ht="35.25" customHeight="1" thickBot="1">
      <c r="A34" s="197" t="s">
        <v>41</v>
      </c>
      <c r="B34" s="198"/>
      <c r="C34" s="198"/>
      <c r="D34" s="198"/>
      <c r="E34" s="97"/>
      <c r="F34" s="180"/>
      <c r="G34" s="181"/>
      <c r="H34" s="97"/>
      <c r="I34" s="97"/>
      <c r="J34" s="97"/>
      <c r="K34" s="97"/>
      <c r="L34" s="170" t="s">
        <v>160</v>
      </c>
      <c r="M34" s="199" t="s">
        <v>161</v>
      </c>
      <c r="N34" s="172"/>
      <c r="O34" s="120"/>
      <c r="P34" s="172"/>
      <c r="Q34" s="173"/>
      <c r="R34" s="200">
        <f>SUM(R31:R33)</f>
        <v>0</v>
      </c>
      <c r="S34" s="109"/>
    </row>
    <row r="35" spans="1:19" s="87" customFormat="1" ht="33" customHeight="1">
      <c r="A35" s="182" t="s">
        <v>157</v>
      </c>
      <c r="B35" s="130"/>
      <c r="C35" s="130"/>
      <c r="D35" s="130"/>
      <c r="E35" s="130"/>
      <c r="F35" s="164"/>
      <c r="G35" s="183" t="s">
        <v>38</v>
      </c>
      <c r="H35" s="130"/>
      <c r="I35" s="130"/>
      <c r="J35" s="130"/>
      <c r="K35" s="130"/>
      <c r="L35" s="143" t="s">
        <v>162</v>
      </c>
      <c r="M35" s="128"/>
      <c r="N35" s="145" t="s">
        <v>163</v>
      </c>
      <c r="O35" s="149"/>
      <c r="P35" s="127"/>
      <c r="Q35" s="127"/>
      <c r="R35" s="201"/>
      <c r="S35" s="131"/>
    </row>
    <row r="36" spans="1:19" s="87" customFormat="1" ht="20.25" customHeight="1">
      <c r="A36" s="202" t="s">
        <v>40</v>
      </c>
      <c r="B36" s="189"/>
      <c r="C36" s="189"/>
      <c r="D36" s="189"/>
      <c r="E36" s="189"/>
      <c r="F36" s="152"/>
      <c r="G36" s="203"/>
      <c r="H36" s="189"/>
      <c r="I36" s="189"/>
      <c r="J36" s="189"/>
      <c r="K36" s="189"/>
      <c r="L36" s="150" t="s">
        <v>164</v>
      </c>
      <c r="M36" s="155" t="s">
        <v>165</v>
      </c>
      <c r="N36" s="160"/>
      <c r="O36" s="130"/>
      <c r="P36" s="160"/>
      <c r="Q36" s="156"/>
      <c r="R36" s="162">
        <v>0</v>
      </c>
      <c r="S36" s="154"/>
    </row>
    <row r="37" spans="1:19" s="87" customFormat="1" ht="19.5" customHeight="1">
      <c r="A37" s="99"/>
      <c r="B37" s="97"/>
      <c r="C37" s="97"/>
      <c r="D37" s="97"/>
      <c r="E37" s="97"/>
      <c r="F37" s="180"/>
      <c r="G37" s="204"/>
      <c r="H37" s="97"/>
      <c r="I37" s="97"/>
      <c r="J37" s="97"/>
      <c r="K37" s="97"/>
      <c r="L37" s="150" t="s">
        <v>166</v>
      </c>
      <c r="M37" s="155" t="s">
        <v>167</v>
      </c>
      <c r="N37" s="160"/>
      <c r="O37" s="130"/>
      <c r="P37" s="160"/>
      <c r="Q37" s="156"/>
      <c r="R37" s="162">
        <v>0</v>
      </c>
      <c r="S37" s="154"/>
    </row>
    <row r="38" spans="1:19" s="87" customFormat="1" ht="19.5" customHeight="1">
      <c r="A38" s="205" t="s">
        <v>157</v>
      </c>
      <c r="B38" s="120"/>
      <c r="C38" s="120"/>
      <c r="D38" s="120"/>
      <c r="E38" s="120"/>
      <c r="F38" s="206"/>
      <c r="G38" s="207" t="s">
        <v>38</v>
      </c>
      <c r="H38" s="120"/>
      <c r="I38" s="120"/>
      <c r="J38" s="120"/>
      <c r="K38" s="120"/>
      <c r="L38" s="170" t="s">
        <v>168</v>
      </c>
      <c r="M38" s="171" t="s">
        <v>169</v>
      </c>
      <c r="N38" s="172"/>
      <c r="O38" s="120"/>
      <c r="P38" s="172"/>
      <c r="Q38" s="173"/>
      <c r="R38" s="135">
        <v>0</v>
      </c>
      <c r="S38" s="208"/>
    </row>
    <row r="39" spans="1:19" s="87" customFormat="1" ht="14.25" customHeight="1">
      <c r="A39" s="464" t="s">
        <v>170</v>
      </c>
      <c r="B39" s="465"/>
      <c r="C39" s="465"/>
      <c r="D39" s="465"/>
      <c r="E39" s="465"/>
      <c r="F39" s="465"/>
      <c r="G39" s="209"/>
      <c r="H39" s="209"/>
      <c r="I39" s="209"/>
      <c r="J39" s="209"/>
      <c r="K39" s="209"/>
      <c r="L39" s="209"/>
      <c r="M39" s="209"/>
      <c r="N39" s="209"/>
      <c r="O39" s="111"/>
      <c r="P39" s="209"/>
      <c r="Q39" s="209"/>
      <c r="R39" s="210"/>
      <c r="S39" s="211"/>
    </row>
    <row r="40" spans="1:19" s="87" customFormat="1" ht="17" customHeight="1">
      <c r="A40" s="468" t="s">
        <v>171</v>
      </c>
      <c r="B40" s="494"/>
      <c r="C40" s="494"/>
      <c r="D40" s="494"/>
      <c r="E40" s="494"/>
      <c r="F40" s="494"/>
      <c r="G40" s="494"/>
      <c r="H40" s="494"/>
      <c r="I40" s="494"/>
      <c r="J40" s="494"/>
      <c r="K40" s="494"/>
      <c r="L40" s="494"/>
      <c r="M40" s="494"/>
      <c r="N40" s="494"/>
      <c r="O40" s="494"/>
      <c r="P40" s="494"/>
      <c r="Q40" s="494"/>
      <c r="R40" s="494"/>
      <c r="S40" s="113"/>
    </row>
    <row r="41" spans="1:19" s="87" customFormat="1" ht="17" customHeight="1">
      <c r="A41" s="495"/>
      <c r="B41" s="494"/>
      <c r="C41" s="494"/>
      <c r="D41" s="494"/>
      <c r="E41" s="494"/>
      <c r="F41" s="494"/>
      <c r="G41" s="494"/>
      <c r="H41" s="494"/>
      <c r="I41" s="494"/>
      <c r="J41" s="494"/>
      <c r="K41" s="494"/>
      <c r="L41" s="494"/>
      <c r="M41" s="494"/>
      <c r="N41" s="494"/>
      <c r="O41" s="494"/>
      <c r="P41" s="494"/>
      <c r="Q41" s="494"/>
      <c r="R41" s="494"/>
      <c r="S41" s="113"/>
    </row>
    <row r="42" spans="1:19" s="87" customFormat="1" ht="15.5" customHeight="1">
      <c r="A42" s="491" t="s">
        <v>172</v>
      </c>
      <c r="B42" s="492"/>
      <c r="C42" s="492"/>
      <c r="D42" s="492"/>
      <c r="E42" s="492"/>
      <c r="F42" s="492"/>
      <c r="G42" s="492"/>
      <c r="H42" s="492"/>
      <c r="I42" s="492"/>
      <c r="J42" s="492"/>
      <c r="K42" s="492"/>
      <c r="L42" s="492"/>
      <c r="M42" s="492"/>
      <c r="N42" s="492"/>
      <c r="O42" s="492"/>
      <c r="P42" s="492"/>
      <c r="Q42" s="492"/>
      <c r="R42" s="492"/>
      <c r="S42" s="113"/>
    </row>
    <row r="43" spans="1:19" s="87" customFormat="1" ht="19" customHeight="1">
      <c r="A43" s="493"/>
      <c r="B43" s="492"/>
      <c r="C43" s="492"/>
      <c r="D43" s="492"/>
      <c r="E43" s="492"/>
      <c r="F43" s="492"/>
      <c r="G43" s="492"/>
      <c r="H43" s="492"/>
      <c r="I43" s="492"/>
      <c r="J43" s="492"/>
      <c r="K43" s="492"/>
      <c r="L43" s="492"/>
      <c r="M43" s="492"/>
      <c r="N43" s="492"/>
      <c r="O43" s="492"/>
      <c r="P43" s="492"/>
      <c r="Q43" s="492"/>
      <c r="R43" s="492"/>
      <c r="S43" s="113"/>
    </row>
    <row r="44" spans="1:19" s="87" customFormat="1" ht="14.5" customHeight="1">
      <c r="A44" s="491" t="s">
        <v>173</v>
      </c>
      <c r="B44" s="492"/>
      <c r="C44" s="492"/>
      <c r="D44" s="492"/>
      <c r="E44" s="492"/>
      <c r="F44" s="492"/>
      <c r="G44" s="492"/>
      <c r="H44" s="492"/>
      <c r="I44" s="492"/>
      <c r="J44" s="492"/>
      <c r="K44" s="492"/>
      <c r="L44" s="492"/>
      <c r="M44" s="492"/>
      <c r="N44" s="492"/>
      <c r="O44" s="492"/>
      <c r="P44" s="492"/>
      <c r="Q44" s="492"/>
      <c r="R44" s="492"/>
      <c r="S44" s="113"/>
    </row>
    <row r="45" spans="1:19" s="87" customFormat="1" ht="14.5" customHeight="1">
      <c r="A45" s="493"/>
      <c r="B45" s="492"/>
      <c r="C45" s="492"/>
      <c r="D45" s="492"/>
      <c r="E45" s="492"/>
      <c r="F45" s="492"/>
      <c r="G45" s="492"/>
      <c r="H45" s="492"/>
      <c r="I45" s="492"/>
      <c r="J45" s="492"/>
      <c r="K45" s="492"/>
      <c r="L45" s="492"/>
      <c r="M45" s="492"/>
      <c r="N45" s="492"/>
      <c r="O45" s="492"/>
      <c r="P45" s="492"/>
      <c r="Q45" s="492"/>
      <c r="R45" s="492"/>
      <c r="S45" s="113"/>
    </row>
    <row r="46" spans="1:19" s="87" customFormat="1" ht="10.5" customHeight="1">
      <c r="A46" s="468" t="s">
        <v>174</v>
      </c>
      <c r="B46" s="469"/>
      <c r="C46" s="469"/>
      <c r="D46" s="469"/>
      <c r="E46" s="469"/>
      <c r="F46" s="469"/>
      <c r="G46" s="469"/>
      <c r="H46" s="469"/>
      <c r="I46" s="469"/>
      <c r="J46" s="469"/>
      <c r="K46" s="469"/>
      <c r="L46" s="469"/>
      <c r="M46" s="469"/>
      <c r="N46" s="469"/>
      <c r="O46" s="469"/>
      <c r="P46" s="469"/>
      <c r="Q46" s="469"/>
      <c r="R46" s="469"/>
      <c r="S46" s="113"/>
    </row>
    <row r="47" spans="1:19" s="87" customFormat="1" ht="10.5" customHeight="1">
      <c r="A47" s="470"/>
      <c r="B47" s="469"/>
      <c r="C47" s="469"/>
      <c r="D47" s="469"/>
      <c r="E47" s="469"/>
      <c r="F47" s="469"/>
      <c r="G47" s="469"/>
      <c r="H47" s="469"/>
      <c r="I47" s="469"/>
      <c r="J47" s="469"/>
      <c r="K47" s="469"/>
      <c r="L47" s="469"/>
      <c r="M47" s="469"/>
      <c r="N47" s="469"/>
      <c r="O47" s="469"/>
      <c r="P47" s="469"/>
      <c r="Q47" s="469"/>
      <c r="R47" s="469"/>
      <c r="S47" s="113"/>
    </row>
    <row r="48" spans="1:19" s="87" customFormat="1" ht="4.5" customHeight="1">
      <c r="A48" s="119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212"/>
    </row>
  </sheetData>
  <mergeCells count="19">
    <mergeCell ref="E5:M5"/>
    <mergeCell ref="E6:M6"/>
    <mergeCell ref="E7:M7"/>
    <mergeCell ref="E9:M9"/>
    <mergeCell ref="E10:M10"/>
    <mergeCell ref="E11:M11"/>
    <mergeCell ref="B12:D12"/>
    <mergeCell ref="E12:M12"/>
    <mergeCell ref="Q12:R12"/>
    <mergeCell ref="H15:I15"/>
    <mergeCell ref="E22:E23"/>
    <mergeCell ref="E24:E25"/>
    <mergeCell ref="A46:R47"/>
    <mergeCell ref="E26:E27"/>
    <mergeCell ref="B28:D28"/>
    <mergeCell ref="A39:F39"/>
    <mergeCell ref="A40:R41"/>
    <mergeCell ref="A42:R43"/>
    <mergeCell ref="A44:R45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85" orientation="portrait" r:id="rId1"/>
  <headerFooter alignWithMargins="0">
    <oddFooter>&amp;C   Strana &amp;P 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39EC2-EE86-4DFD-A70F-AA9BD7482F1B}">
  <sheetPr>
    <pageSetUpPr fitToPage="1"/>
  </sheetPr>
  <dimension ref="A1:F23"/>
  <sheetViews>
    <sheetView showGridLines="0" view="pageBreakPreview" zoomScaleNormal="100" zoomScaleSheetLayoutView="100" workbookViewId="0">
      <selection activeCell="K19" sqref="K19"/>
    </sheetView>
  </sheetViews>
  <sheetFormatPr defaultColWidth="10.6640625" defaultRowHeight="12" customHeight="1"/>
  <cols>
    <col min="1" max="1" width="16.33203125" style="308" customWidth="1"/>
    <col min="2" max="2" width="72.33203125" style="308" customWidth="1"/>
    <col min="3" max="3" width="21.44140625" style="308" customWidth="1"/>
    <col min="4" max="5" width="19.6640625" style="308" customWidth="1"/>
    <col min="6" max="16384" width="10.6640625" style="307"/>
  </cols>
  <sheetData>
    <row r="1" spans="1:6" s="308" customFormat="1" ht="30.75" customHeight="1">
      <c r="A1" s="515" t="s">
        <v>175</v>
      </c>
      <c r="B1" s="516"/>
      <c r="C1" s="516"/>
      <c r="D1" s="516"/>
      <c r="E1" s="516"/>
    </row>
    <row r="2" spans="1:6" s="308" customFormat="1" ht="12.75" customHeight="1">
      <c r="A2" s="330" t="s">
        <v>351</v>
      </c>
      <c r="B2" s="330"/>
      <c r="C2" s="330"/>
      <c r="D2" s="330"/>
      <c r="E2" s="330"/>
    </row>
    <row r="3" spans="1:6" s="308" customFormat="1" ht="12.75" customHeight="1">
      <c r="A3" s="330" t="s">
        <v>350</v>
      </c>
      <c r="B3" s="330"/>
      <c r="C3" s="330"/>
      <c r="D3" s="330"/>
      <c r="E3" s="330"/>
    </row>
    <row r="4" spans="1:6" s="308" customFormat="1" ht="13.5" customHeight="1">
      <c r="A4" s="331"/>
      <c r="B4" s="331"/>
      <c r="C4" s="330"/>
      <c r="D4" s="330"/>
      <c r="E4" s="330"/>
    </row>
    <row r="5" spans="1:6" s="308" customFormat="1" ht="6.75" customHeight="1">
      <c r="A5" s="329"/>
      <c r="B5" s="329"/>
      <c r="C5" s="329"/>
      <c r="D5" s="329"/>
      <c r="E5" s="329"/>
    </row>
    <row r="6" spans="1:6" s="308" customFormat="1" ht="13.5" customHeight="1">
      <c r="A6" s="326" t="s">
        <v>178</v>
      </c>
      <c r="B6" s="326"/>
      <c r="D6" s="328"/>
      <c r="E6" s="327"/>
    </row>
    <row r="7" spans="1:6" s="308" customFormat="1" ht="14.25" customHeight="1">
      <c r="A7" s="326" t="s">
        <v>179</v>
      </c>
      <c r="B7" s="326"/>
      <c r="C7" s="326" t="s">
        <v>481</v>
      </c>
      <c r="D7" s="325"/>
      <c r="E7" s="325"/>
    </row>
    <row r="8" spans="1:6" s="308" customFormat="1" ht="14.25" customHeight="1">
      <c r="A8" s="326" t="s">
        <v>180</v>
      </c>
      <c r="B8" s="326"/>
      <c r="C8" s="326" t="s">
        <v>478</v>
      </c>
      <c r="E8" s="325"/>
    </row>
    <row r="9" spans="1:6" s="308" customFormat="1" ht="6.75" customHeight="1">
      <c r="A9" s="321"/>
      <c r="B9" s="321"/>
      <c r="C9" s="321"/>
      <c r="D9" s="321"/>
      <c r="E9" s="321"/>
    </row>
    <row r="10" spans="1:6" s="308" customFormat="1" ht="23.25" customHeight="1">
      <c r="A10" s="324" t="s">
        <v>27</v>
      </c>
      <c r="B10" s="324" t="s">
        <v>26</v>
      </c>
      <c r="C10" s="324" t="s">
        <v>181</v>
      </c>
      <c r="D10" s="324" t="s">
        <v>182</v>
      </c>
      <c r="E10" s="324" t="s">
        <v>183</v>
      </c>
    </row>
    <row r="11" spans="1:6" s="308" customFormat="1" ht="12.75" hidden="1" customHeight="1">
      <c r="A11" s="324" t="s">
        <v>5</v>
      </c>
      <c r="B11" s="324" t="s">
        <v>120</v>
      </c>
      <c r="C11" s="323" t="s">
        <v>136</v>
      </c>
      <c r="D11" s="323" t="s">
        <v>140</v>
      </c>
      <c r="E11" s="323" t="s">
        <v>143</v>
      </c>
    </row>
    <row r="12" spans="1:6" s="308" customFormat="1" ht="4.5" customHeight="1">
      <c r="A12" s="322"/>
      <c r="B12" s="322"/>
      <c r="C12" s="321"/>
      <c r="D12" s="321"/>
      <c r="E12" s="321"/>
    </row>
    <row r="13" spans="1:6" s="308" customFormat="1" ht="30.75" customHeight="1">
      <c r="A13" s="320" t="s">
        <v>114</v>
      </c>
      <c r="B13" s="319" t="s">
        <v>184</v>
      </c>
      <c r="C13" s="318">
        <f>SUM(C14:C18)</f>
        <v>0</v>
      </c>
      <c r="D13" s="317">
        <f>SUM(D14:D18)</f>
        <v>4240.0726407900002</v>
      </c>
      <c r="E13" s="317">
        <f>SUM(E14:E18)</f>
        <v>2797.6401150000002</v>
      </c>
      <c r="F13" s="317"/>
    </row>
    <row r="14" spans="1:6" s="308" customFormat="1" ht="28.5" customHeight="1">
      <c r="A14" s="316" t="s">
        <v>5</v>
      </c>
      <c r="B14" s="315" t="s">
        <v>185</v>
      </c>
      <c r="C14" s="314">
        <f>'03-Rozpočet'!G14</f>
        <v>0</v>
      </c>
      <c r="D14" s="313">
        <v>2E-3</v>
      </c>
      <c r="E14" s="313">
        <v>2797.6401150000002</v>
      </c>
    </row>
    <row r="15" spans="1:6" s="308" customFormat="1" ht="28.5" customHeight="1">
      <c r="A15" s="316" t="s">
        <v>136</v>
      </c>
      <c r="B15" s="315" t="s">
        <v>186</v>
      </c>
      <c r="C15" s="314">
        <f>'03-Rozpočet'!G35</f>
        <v>0</v>
      </c>
      <c r="D15" s="313">
        <v>3706.6936855700001</v>
      </c>
      <c r="E15" s="313">
        <v>0</v>
      </c>
    </row>
    <row r="16" spans="1:6" s="308" customFormat="1" ht="28.5" customHeight="1">
      <c r="A16" s="316" t="s">
        <v>116</v>
      </c>
      <c r="B16" s="315" t="s">
        <v>187</v>
      </c>
      <c r="C16" s="314">
        <f>'03-Rozpočet'!G52</f>
        <v>0</v>
      </c>
      <c r="D16" s="313">
        <v>10.67404</v>
      </c>
      <c r="E16" s="313">
        <v>0</v>
      </c>
    </row>
    <row r="17" spans="1:5" s="308" customFormat="1" ht="28.5" customHeight="1">
      <c r="A17" s="316" t="s">
        <v>122</v>
      </c>
      <c r="B17" s="315" t="s">
        <v>188</v>
      </c>
      <c r="C17" s="314">
        <f>'03-Rozpočet'!G54</f>
        <v>0</v>
      </c>
      <c r="D17" s="313">
        <v>522.70291522000002</v>
      </c>
      <c r="E17" s="313">
        <v>0</v>
      </c>
    </row>
    <row r="18" spans="1:5" s="308" customFormat="1" ht="28.5" customHeight="1">
      <c r="A18" s="316" t="s">
        <v>189</v>
      </c>
      <c r="B18" s="315" t="s">
        <v>190</v>
      </c>
      <c r="C18" s="314">
        <f>'03-Rozpočet'!G70</f>
        <v>0</v>
      </c>
      <c r="D18" s="313">
        <v>0</v>
      </c>
      <c r="E18" s="313">
        <v>0</v>
      </c>
    </row>
    <row r="19" spans="1:5" s="308" customFormat="1" ht="30.75" customHeight="1">
      <c r="A19" s="312"/>
      <c r="B19" s="311" t="s">
        <v>191</v>
      </c>
      <c r="C19" s="310">
        <f>C13</f>
        <v>0</v>
      </c>
      <c r="D19" s="309">
        <f>D13</f>
        <v>4240.0726407900002</v>
      </c>
      <c r="E19" s="309">
        <f>E13</f>
        <v>2797.6401150000002</v>
      </c>
    </row>
    <row r="23" spans="1:5" ht="12" customHeight="1">
      <c r="B23" s="307"/>
    </row>
  </sheetData>
  <mergeCells count="1">
    <mergeCell ref="A1:E1"/>
  </mergeCells>
  <pageMargins left="0.39370078740157483" right="0.39370078740157483" top="0.78740157480314965" bottom="0.78740157480314965" header="0" footer="0"/>
  <pageSetup paperSize="9" scale="81" fitToHeight="100" orientation="portrait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15</vt:i4>
      </vt:variant>
    </vt:vector>
  </HeadingPairs>
  <TitlesOfParts>
    <vt:vector size="26" baseType="lpstr">
      <vt:lpstr>Rekapitulácia stavby</vt:lpstr>
      <vt:lpstr>01-Krycí list rozpočtu</vt:lpstr>
      <vt:lpstr>01-Rekapitulácia rozpočtu</vt:lpstr>
      <vt:lpstr>01-Rozpočet s výkazom výmer</vt:lpstr>
      <vt:lpstr>02-Krycí list rozpočtu</vt:lpstr>
      <vt:lpstr>02-Rekapitulácia rozpočtu</vt:lpstr>
      <vt:lpstr>02-Rozpočet s výkazom výmer</vt:lpstr>
      <vt:lpstr>03-Krycí list rozpočtu</vt:lpstr>
      <vt:lpstr>03-Rekapitulácia rozpočtu</vt:lpstr>
      <vt:lpstr>03-Rozpočet</vt:lpstr>
      <vt:lpstr>04 Dažďová kanalizác...</vt:lpstr>
      <vt:lpstr>'01-Krycí list rozpočtu'!Názvy_tlače</vt:lpstr>
      <vt:lpstr>'01-Rekapitulácia rozpočtu'!Názvy_tlače</vt:lpstr>
      <vt:lpstr>'01-Rozpočet s výkazom výmer'!Názvy_tlače</vt:lpstr>
      <vt:lpstr>'02-Krycí list rozpočtu'!Názvy_tlače</vt:lpstr>
      <vt:lpstr>'02-Rekapitulácia rozpočtu'!Názvy_tlače</vt:lpstr>
      <vt:lpstr>'02-Rozpočet s výkazom výmer'!Názvy_tlače</vt:lpstr>
      <vt:lpstr>'03-Krycí list rozpočtu'!Názvy_tlače</vt:lpstr>
      <vt:lpstr>'03-Rekapitulácia rozpočtu'!Názvy_tlače</vt:lpstr>
      <vt:lpstr>'03-Rozpočet'!Názvy_tlače</vt:lpstr>
      <vt:lpstr>'04 Dažďová kanalizác...'!Názvy_tlače</vt:lpstr>
      <vt:lpstr>'Rekapitulácia stavby'!Názvy_tlače</vt:lpstr>
      <vt:lpstr>'01-Rozpočet s výkazom výmer'!Oblasť_tlače</vt:lpstr>
      <vt:lpstr>'02-Krycí list rozpočtu'!Oblasť_tlače</vt:lpstr>
      <vt:lpstr>'04 Dažďová kanalizác...'!Oblasť_tlače</vt:lpstr>
      <vt:lpstr>'Rekapitulácia stavby'!Oblasť_tlače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marek.cauner</dc:creator>
  <cp:lastModifiedBy>marek.cauner</cp:lastModifiedBy>
  <cp:lastPrinted>2022-12-23T12:05:32Z</cp:lastPrinted>
  <dcterms:created xsi:type="dcterms:W3CDTF">2022-12-22T17:31:09Z</dcterms:created>
  <dcterms:modified xsi:type="dcterms:W3CDTF">2022-12-23T12:28:05Z</dcterms:modified>
</cp:coreProperties>
</file>