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danis\Documents\06_VO_UBBSK\DNS_asfalty\vyzva_1\priloha_c_1_vykazy_vymer_final\"/>
    </mc:Choice>
  </mc:AlternateContent>
  <bookViews>
    <workbookView xWindow="0" yWindow="0" windowWidth="23040" windowHeight="8505"/>
  </bookViews>
  <sheets>
    <sheet name="2418" sheetId="8" r:id="rId1"/>
    <sheet name="2417" sheetId="9" r:id="rId2"/>
    <sheet name="2420" sheetId="1" r:id="rId3"/>
    <sheet name="BB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H26" i="9"/>
  <c r="G24" i="8" l="1"/>
  <c r="G23" i="8"/>
  <c r="G31" i="8" l="1"/>
  <c r="I8" i="7" l="1"/>
  <c r="G26" i="1"/>
  <c r="G27" i="8" l="1"/>
  <c r="G29" i="1" l="1"/>
  <c r="G30" i="9" l="1"/>
  <c r="H30" i="9" s="1"/>
  <c r="H29" i="9"/>
  <c r="G23" i="9"/>
  <c r="H23" i="9" s="1"/>
  <c r="B18" i="9"/>
  <c r="H31" i="8"/>
  <c r="H27" i="8"/>
  <c r="H23" i="8"/>
  <c r="B18" i="8"/>
  <c r="G30" i="8" l="1"/>
  <c r="G26" i="8"/>
  <c r="H26" i="8" s="1"/>
  <c r="G28" i="8"/>
  <c r="H28" i="8" s="1"/>
  <c r="G27" i="9"/>
  <c r="H27" i="9" s="1"/>
  <c r="G28" i="9"/>
  <c r="H28" i="9" s="1"/>
  <c r="H30" i="8"/>
  <c r="G24" i="9"/>
  <c r="H24" i="9" s="1"/>
  <c r="G25" i="9"/>
  <c r="H25" i="9" s="1"/>
  <c r="G25" i="8"/>
  <c r="H25" i="8" s="1"/>
  <c r="G29" i="8"/>
  <c r="H29" i="8" s="1"/>
  <c r="H24" i="8"/>
  <c r="H31" i="9" l="1"/>
  <c r="H32" i="8"/>
  <c r="J5" i="7" s="1"/>
  <c r="K5" i="7" l="1"/>
  <c r="J6" i="7"/>
  <c r="K6" i="7" s="1"/>
  <c r="K33" i="9"/>
  <c r="K34" i="8"/>
  <c r="J34" i="8"/>
  <c r="J33" i="9"/>
  <c r="H29" i="1" l="1"/>
  <c r="G23" i="1" l="1"/>
  <c r="H23" i="1" l="1"/>
  <c r="B18" i="1"/>
  <c r="G28" i="1" s="1"/>
  <c r="G27" i="1" l="1"/>
  <c r="H27" i="1" s="1"/>
  <c r="H28" i="1"/>
  <c r="G24" i="1"/>
  <c r="H24" i="1" s="1"/>
  <c r="G25" i="1"/>
  <c r="H25" i="1" s="1"/>
  <c r="H30" i="1" l="1"/>
  <c r="J7" i="7" s="1"/>
  <c r="K7" i="7" l="1"/>
  <c r="K8" i="7" s="1"/>
  <c r="J8" i="7"/>
  <c r="K32" i="1"/>
  <c r="J32" i="1"/>
</calcChain>
</file>

<file path=xl/sharedStrings.xml><?xml version="1.0" encoding="utf-8"?>
<sst xmlns="http://schemas.openxmlformats.org/spreadsheetml/2006/main" count="205" uniqueCount="82">
  <si>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</si>
  <si>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</si>
  <si>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</si>
  <si>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</si>
  <si>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</si>
  <si>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</si>
  <si>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</si>
  <si>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</si>
  <si>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</si>
  <si>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</si>
  <si>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</si>
  <si>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</si>
  <si>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</si>
  <si>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</si>
  <si>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</si>
  <si>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</si>
  <si>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</si>
  <si>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</si>
  <si>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</si>
  <si>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</si>
  <si>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</si>
  <si>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</si>
  <si>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</si>
  <si>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</si>
  <si>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</si>
  <si>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</si>
  <si>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t>frézovanie s naložením a odvozom do 10 km ( začiatky a konce )</t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</si>
  <si>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</si>
  <si>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</si>
  <si>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</si>
  <si>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</si>
  <si>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</si>
  <si>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</si>
  <si>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</si>
  <si>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</si>
  <si>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</si>
  <si>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</si>
  <si>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</si>
  <si>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</si>
  <si>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ks</t>
  </si>
  <si>
    <t>asfaltová zálievka pracovných spojov</t>
  </si>
  <si>
    <t>p.č.</t>
  </si>
  <si>
    <t>cesta</t>
  </si>
  <si>
    <t>okres</t>
  </si>
  <si>
    <t xml:space="preserve"> dĺžka CK v km</t>
  </si>
  <si>
    <t>staničenie do</t>
  </si>
  <si>
    <t>staničenie od</t>
  </si>
  <si>
    <t>dĺžka opravy v km</t>
  </si>
  <si>
    <t>Náklady  v € bez DPH</t>
  </si>
  <si>
    <t>Náklady  v € s DPH</t>
  </si>
  <si>
    <t>výškova úprava poklopov kanalizačných šácht</t>
  </si>
  <si>
    <t>ACL 16-II  vysprávky nerovností krytu</t>
  </si>
  <si>
    <t>Miestopis</t>
  </si>
  <si>
    <t>frézovanie s naložením a odvozom do 10 km ( začiatky a konce + most )</t>
  </si>
  <si>
    <t>BB</t>
  </si>
  <si>
    <t>III/2418</t>
  </si>
  <si>
    <t>III/2420</t>
  </si>
  <si>
    <t>III/2417</t>
  </si>
  <si>
    <t>Pon. Huta</t>
  </si>
  <si>
    <t>staničenie v km: 0,000 - 16,434</t>
  </si>
  <si>
    <t>III/2417 Ponická Huta</t>
  </si>
  <si>
    <t>Poniky - Pon. Huta</t>
  </si>
  <si>
    <t>III/2420 Poniky - Pon.Huta</t>
  </si>
  <si>
    <t>staničenie v km: 0,000 - 0,580 + vetvy</t>
  </si>
  <si>
    <t>190x 2,85= 541,5 m2 (StVPS, a.s. po oprave vodovodu)</t>
  </si>
  <si>
    <t>vybraté úseky v ckm  8,950-10,320</t>
  </si>
  <si>
    <t xml:space="preserve">staničenie v km: 3,850- 4,460 a 8,450 - 8,900 </t>
  </si>
  <si>
    <t>610 x 6 = 3660 m2</t>
  </si>
  <si>
    <t>450 x 5,5 = 2475 m2</t>
  </si>
  <si>
    <t>III/2418 Selce -Priechod - Baláže</t>
  </si>
  <si>
    <t>Selce -Priechod - Baláže</t>
  </si>
  <si>
    <t xml:space="preserve">Recyklácia za studena s kombinovaným spojivom (cement a asfaltová emulzia alebo cement a asfaltová pena) </t>
  </si>
  <si>
    <t>do 400 mm</t>
  </si>
  <si>
    <t>III/2418 Selce - Priechod - Baláže</t>
  </si>
  <si>
    <t>Postrek infiltračný</t>
  </si>
  <si>
    <r>
      <t>1,0 kg/m2</t>
    </r>
    <r>
      <rPr>
        <sz val="11"/>
        <color theme="1"/>
        <rFont val="Calibri"/>
        <family val="2"/>
        <charset val="238"/>
        <scheme val="minor"/>
      </rPr>
      <t/>
    </r>
  </si>
  <si>
    <t>ACL 16-II s dovozom rozprestrením a zhutnením</t>
  </si>
  <si>
    <r>
      <t>0,5 kg/m</t>
    </r>
    <r>
      <rPr>
        <vertAlign val="superscript"/>
        <sz val="10"/>
        <rFont val="Arial CE"/>
        <charset val="238"/>
      </rPr>
      <t>2</t>
    </r>
  </si>
  <si>
    <r>
      <rPr>
        <sz val="11"/>
        <rFont val="Calibri"/>
        <family val="2"/>
        <charset val="238"/>
        <scheme val="minor"/>
      </rPr>
      <t>m</t>
    </r>
    <r>
      <rPr>
        <vertAlign val="superscript"/>
        <sz val="10"/>
        <rFont val="Arial"/>
      </rPr>
      <t>2</t>
    </r>
  </si>
  <si>
    <r>
      <t>AC</t>
    </r>
    <r>
      <rPr>
        <sz val="9"/>
        <rFont val="Arial"/>
        <family val="2"/>
        <charset val="238"/>
      </rPr>
      <t>o</t>
    </r>
    <r>
      <rPr>
        <sz val="1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</si>
  <si>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</si>
  <si>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Asfaltovanie cestných komunikácií vo vlastníctve Banskobystrického samosprávneho kraja a súvisiace práce – vybrané úseky ciest v okresoch Banská Bystrica, Brezno, Detva, Zvolen, Žarnovica a Žiar nad Hronom.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</si>
</sst>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#,##0.000"/>
    <numFmt numFmtId="165" formatCode="#,##0.00;[Red]#,##0.00"/>
    <numFmt numFmtId="166" formatCode="0.00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0"/>
      <name val="Arial"/>
    </font>
    <font>
      <sz val="10"/>
      <name val="Arial CE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</fills>
  <borders count="75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43" fontId="17" fillId="0" borderId="0" applyFont="0" applyFill="0" applyBorder="0" applyAlignment="0" applyProtection="0"/>
  </cellStyleXfs>
  <cellXfs count="277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4" fontId="0" fillId="0" borderId="21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0" fillId="0" borderId="22" xfId="1" applyFont="1" applyFill="1" applyBorder="1" applyAlignment="1">
      <alignment horizontal="left"/>
    </xf>
    <xf numFmtId="0" fontId="1" fillId="0" borderId="23" xfId="1" applyFill="1" applyBorder="1" applyAlignment="1">
      <alignment horizontal="left"/>
    </xf>
    <xf numFmtId="0" fontId="1" fillId="0" borderId="24" xfId="1" applyFill="1" applyBorder="1" applyAlignment="1">
      <alignment horizontal="left"/>
    </xf>
    <xf numFmtId="0" fontId="0" fillId="0" borderId="23" xfId="1" applyFont="1" applyFill="1" applyBorder="1"/>
    <xf numFmtId="0" fontId="6" fillId="0" borderId="25" xfId="1" applyNumberFormat="1" applyFont="1" applyFill="1" applyBorder="1"/>
    <xf numFmtId="164" fontId="6" fillId="0" borderId="26" xfId="0" applyNumberFormat="1" applyFont="1" applyFill="1" applyBorder="1"/>
    <xf numFmtId="4" fontId="6" fillId="0" borderId="26" xfId="0" applyNumberFormat="1" applyFont="1" applyFill="1" applyBorder="1"/>
    <xf numFmtId="4" fontId="6" fillId="0" borderId="27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30" xfId="0" applyFont="1" applyFill="1" applyBorder="1"/>
    <xf numFmtId="0" fontId="0" fillId="0" borderId="31" xfId="0" applyFont="1" applyFill="1" applyBorder="1" applyAlignment="1">
      <alignment horizontal="center"/>
    </xf>
    <xf numFmtId="164" fontId="6" fillId="0" borderId="32" xfId="0" applyNumberFormat="1" applyFont="1" applyFill="1" applyBorder="1"/>
    <xf numFmtId="165" fontId="0" fillId="0" borderId="33" xfId="0" applyNumberFormat="1" applyFont="1" applyFill="1" applyBorder="1" applyAlignment="1">
      <alignment horizontal="right"/>
    </xf>
    <xf numFmtId="0" fontId="0" fillId="0" borderId="34" xfId="0" applyFont="1" applyFill="1" applyBorder="1"/>
    <xf numFmtId="0" fontId="0" fillId="0" borderId="35" xfId="0" applyFill="1" applyBorder="1"/>
    <xf numFmtId="0" fontId="0" fillId="0" borderId="36" xfId="0" applyFill="1" applyBorder="1"/>
    <xf numFmtId="0" fontId="0" fillId="0" borderId="37" xfId="0" applyFont="1" applyFill="1" applyBorder="1"/>
    <xf numFmtId="0" fontId="6" fillId="0" borderId="27" xfId="0" applyFont="1" applyFill="1" applyBorder="1"/>
    <xf numFmtId="164" fontId="6" fillId="0" borderId="27" xfId="0" applyNumberFormat="1" applyFont="1" applyFill="1" applyBorder="1"/>
    <xf numFmtId="4" fontId="6" fillId="0" borderId="6" xfId="0" applyNumberFormat="1" applyFont="1" applyFill="1" applyBorder="1"/>
    <xf numFmtId="0" fontId="0" fillId="0" borderId="41" xfId="0" applyFill="1" applyBorder="1" applyAlignment="1">
      <alignment vertical="center"/>
    </xf>
    <xf numFmtId="0" fontId="6" fillId="0" borderId="42" xfId="0" applyFont="1" applyFill="1" applyBorder="1" applyAlignment="1">
      <alignment vertical="center"/>
    </xf>
    <xf numFmtId="164" fontId="6" fillId="0" borderId="27" xfId="0" applyNumberFormat="1" applyFont="1" applyFill="1" applyBorder="1" applyAlignment="1">
      <alignment vertical="center"/>
    </xf>
    <xf numFmtId="4" fontId="6" fillId="0" borderId="43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horizontal="right"/>
    </xf>
    <xf numFmtId="0" fontId="0" fillId="0" borderId="44" xfId="0" applyFill="1" applyBorder="1"/>
    <xf numFmtId="0" fontId="0" fillId="0" borderId="45" xfId="0" applyFill="1" applyBorder="1"/>
    <xf numFmtId="0" fontId="8" fillId="0" borderId="46" xfId="0" applyFont="1" applyFill="1" applyBorder="1"/>
    <xf numFmtId="0" fontId="6" fillId="0" borderId="47" xfId="0" applyFont="1" applyFill="1" applyBorder="1"/>
    <xf numFmtId="164" fontId="6" fillId="0" borderId="46" xfId="0" applyNumberFormat="1" applyFont="1" applyFill="1" applyBorder="1"/>
    <xf numFmtId="4" fontId="6" fillId="0" borderId="46" xfId="0" applyNumberFormat="1" applyFont="1" applyFill="1" applyBorder="1"/>
    <xf numFmtId="4" fontId="6" fillId="0" borderId="48" xfId="0" applyNumberFormat="1" applyFont="1" applyFill="1" applyBorder="1"/>
    <xf numFmtId="0" fontId="6" fillId="0" borderId="23" xfId="0" applyFont="1" applyFill="1" applyBorder="1"/>
    <xf numFmtId="164" fontId="6" fillId="0" borderId="23" xfId="0" applyNumberFormat="1" applyFont="1" applyFill="1" applyBorder="1"/>
    <xf numFmtId="4" fontId="6" fillId="0" borderId="23" xfId="0" applyNumberFormat="1" applyFont="1" applyFill="1" applyBorder="1"/>
    <xf numFmtId="4" fontId="10" fillId="0" borderId="51" xfId="0" applyNumberFormat="1" applyFont="1" applyFill="1" applyBorder="1"/>
    <xf numFmtId="4" fontId="10" fillId="0" borderId="52" xfId="0" applyNumberFormat="1" applyFont="1" applyFill="1" applyBorder="1"/>
    <xf numFmtId="4" fontId="11" fillId="0" borderId="52" xfId="0" applyNumberFormat="1" applyFont="1" applyFill="1" applyBorder="1"/>
    <xf numFmtId="4" fontId="11" fillId="0" borderId="53" xfId="0" applyNumberFormat="1" applyFont="1" applyFill="1" applyBorder="1"/>
    <xf numFmtId="4" fontId="11" fillId="0" borderId="54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55" xfId="0" applyNumberFormat="1" applyFont="1" applyFill="1" applyBorder="1"/>
    <xf numFmtId="4" fontId="11" fillId="2" borderId="56" xfId="0" applyNumberFormat="1" applyFont="1" applyFill="1" applyBorder="1"/>
    <xf numFmtId="0" fontId="0" fillId="0" borderId="57" xfId="0" applyFill="1" applyBorder="1"/>
    <xf numFmtId="0" fontId="0" fillId="0" borderId="58" xfId="0" applyFill="1" applyBorder="1"/>
    <xf numFmtId="4" fontId="0" fillId="0" borderId="58" xfId="0" applyNumberFormat="1" applyFill="1" applyBorder="1"/>
    <xf numFmtId="4" fontId="12" fillId="0" borderId="58" xfId="0" applyNumberFormat="1" applyFont="1" applyFill="1" applyBorder="1"/>
    <xf numFmtId="0" fontId="12" fillId="0" borderId="58" xfId="0" applyFont="1" applyFill="1" applyBorder="1"/>
    <xf numFmtId="10" fontId="12" fillId="0" borderId="58" xfId="0" applyNumberFormat="1" applyFont="1" applyFill="1" applyBorder="1"/>
    <xf numFmtId="4" fontId="12" fillId="0" borderId="59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60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 vertical="center" wrapText="1"/>
    </xf>
    <xf numFmtId="164" fontId="6" fillId="0" borderId="61" xfId="0" applyNumberFormat="1" applyFont="1" applyFill="1" applyBorder="1"/>
    <xf numFmtId="4" fontId="6" fillId="0" borderId="61" xfId="0" applyNumberFormat="1" applyFont="1" applyFill="1" applyBorder="1"/>
    <xf numFmtId="0" fontId="0" fillId="0" borderId="23" xfId="0" applyFont="1" applyFill="1" applyBorder="1"/>
    <xf numFmtId="0" fontId="0" fillId="0" borderId="65" xfId="0" applyBorder="1" applyAlignment="1">
      <alignment horizontal="center"/>
    </xf>
    <xf numFmtId="0" fontId="0" fillId="0" borderId="66" xfId="0" applyBorder="1" applyAlignment="1">
      <alignment horizontal="center"/>
    </xf>
    <xf numFmtId="0" fontId="19" fillId="0" borderId="66" xfId="0" applyFont="1" applyBorder="1" applyAlignment="1">
      <alignment horizontal="center" wrapText="1"/>
    </xf>
    <xf numFmtId="0" fontId="19" fillId="0" borderId="66" xfId="0" applyFont="1" applyBorder="1" applyAlignment="1">
      <alignment horizontal="center"/>
    </xf>
    <xf numFmtId="0" fontId="19" fillId="0" borderId="67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2" xfId="0" applyBorder="1" applyAlignment="1">
      <alignment horizontal="center"/>
    </xf>
    <xf numFmtId="0" fontId="2" fillId="0" borderId="0" xfId="1" applyFont="1" applyFill="1" applyBorder="1" applyAlignment="1">
      <alignment horizontal="left" vertical="center" wrapText="1"/>
    </xf>
    <xf numFmtId="0" fontId="0" fillId="3" borderId="23" xfId="0" applyFont="1" applyFill="1" applyBorder="1"/>
    <xf numFmtId="0" fontId="6" fillId="3" borderId="61" xfId="0" applyFont="1" applyFill="1" applyBorder="1"/>
    <xf numFmtId="164" fontId="6" fillId="3" borderId="61" xfId="0" applyNumberFormat="1" applyFont="1" applyFill="1" applyBorder="1"/>
    <xf numFmtId="4" fontId="6" fillId="3" borderId="61" xfId="0" applyNumberFormat="1" applyFont="1" applyFill="1" applyBorder="1"/>
    <xf numFmtId="0" fontId="0" fillId="0" borderId="29" xfId="0" applyBorder="1" applyAlignment="1">
      <alignment horizontal="left"/>
    </xf>
    <xf numFmtId="0" fontId="0" fillId="3" borderId="29" xfId="0" applyFill="1" applyBorder="1" applyAlignment="1">
      <alignment horizontal="center"/>
    </xf>
    <xf numFmtId="166" fontId="0" fillId="3" borderId="29" xfId="0" applyNumberFormat="1" applyFill="1" applyBorder="1" applyAlignment="1">
      <alignment horizontal="center"/>
    </xf>
    <xf numFmtId="43" fontId="0" fillId="3" borderId="31" xfId="2" applyFont="1" applyFill="1" applyBorder="1" applyAlignment="1">
      <alignment horizontal="center"/>
    </xf>
    <xf numFmtId="43" fontId="0" fillId="3" borderId="68" xfId="0" applyNumberFormat="1" applyFill="1" applyBorder="1"/>
    <xf numFmtId="0" fontId="0" fillId="3" borderId="23" xfId="0" applyFill="1" applyBorder="1" applyAlignment="1">
      <alignment horizontal="center"/>
    </xf>
    <xf numFmtId="166" fontId="0" fillId="3" borderId="23" xfId="0" applyNumberFormat="1" applyFill="1" applyBorder="1" applyAlignment="1">
      <alignment horizontal="center"/>
    </xf>
    <xf numFmtId="43" fontId="0" fillId="3" borderId="24" xfId="2" applyFont="1" applyFill="1" applyBorder="1" applyAlignment="1">
      <alignment horizontal="center"/>
    </xf>
    <xf numFmtId="0" fontId="0" fillId="0" borderId="66" xfId="0" applyBorder="1" applyAlignment="1">
      <alignment horizontal="left"/>
    </xf>
    <xf numFmtId="0" fontId="0" fillId="3" borderId="66" xfId="0" applyFill="1" applyBorder="1" applyAlignment="1">
      <alignment horizontal="center"/>
    </xf>
    <xf numFmtId="43" fontId="0" fillId="3" borderId="0" xfId="0" applyNumberFormat="1" applyFill="1"/>
    <xf numFmtId="0" fontId="0" fillId="0" borderId="69" xfId="0" applyBorder="1" applyAlignment="1">
      <alignment horizontal="center"/>
    </xf>
    <xf numFmtId="0" fontId="0" fillId="3" borderId="70" xfId="0" applyFill="1" applyBorder="1" applyAlignment="1">
      <alignment horizontal="center"/>
    </xf>
    <xf numFmtId="166" fontId="0" fillId="3" borderId="70" xfId="0" applyNumberFormat="1" applyFill="1" applyBorder="1" applyAlignment="1">
      <alignment horizontal="center"/>
    </xf>
    <xf numFmtId="43" fontId="0" fillId="3" borderId="64" xfId="2" applyFont="1" applyFill="1" applyBorder="1" applyAlignment="1">
      <alignment horizontal="center"/>
    </xf>
    <xf numFmtId="43" fontId="18" fillId="3" borderId="15" xfId="2" applyFont="1" applyFill="1" applyBorder="1" applyAlignment="1">
      <alignment horizontal="center"/>
    </xf>
    <xf numFmtId="0" fontId="0" fillId="3" borderId="67" xfId="0" applyFill="1" applyBorder="1" applyAlignment="1">
      <alignment horizontal="center"/>
    </xf>
    <xf numFmtId="43" fontId="18" fillId="3" borderId="17" xfId="2" applyFont="1" applyFill="1" applyBorder="1" applyAlignment="1">
      <alignment horizontal="center"/>
    </xf>
    <xf numFmtId="166" fontId="18" fillId="3" borderId="15" xfId="0" applyNumberFormat="1" applyFont="1" applyFill="1" applyBorder="1" applyAlignment="1">
      <alignment horizontal="center"/>
    </xf>
    <xf numFmtId="4" fontId="6" fillId="0" borderId="71" xfId="0" applyNumberFormat="1" applyFont="1" applyFill="1" applyBorder="1" applyAlignment="1">
      <alignment vertical="center"/>
    </xf>
    <xf numFmtId="4" fontId="6" fillId="0" borderId="46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/>
    <xf numFmtId="4" fontId="20" fillId="0" borderId="0" xfId="0" applyNumberFormat="1" applyFont="1"/>
    <xf numFmtId="0" fontId="20" fillId="0" borderId="0" xfId="0" applyFont="1"/>
    <xf numFmtId="0" fontId="20" fillId="0" borderId="0" xfId="1" applyFont="1"/>
    <xf numFmtId="0" fontId="20" fillId="0" borderId="0" xfId="1" applyFont="1" applyFill="1"/>
    <xf numFmtId="0" fontId="20" fillId="0" borderId="0" xfId="0" applyFont="1" applyFill="1" applyBorder="1"/>
    <xf numFmtId="0" fontId="20" fillId="0" borderId="3" xfId="0" applyFont="1" applyFill="1" applyBorder="1"/>
    <xf numFmtId="4" fontId="20" fillId="0" borderId="3" xfId="0" applyNumberFormat="1" applyFont="1" applyFill="1" applyBorder="1"/>
    <xf numFmtId="4" fontId="20" fillId="0" borderId="4" xfId="0" applyNumberFormat="1" applyFont="1" applyFill="1" applyBorder="1"/>
    <xf numFmtId="4" fontId="20" fillId="0" borderId="0" xfId="0" applyNumberFormat="1" applyFont="1" applyFill="1" applyBorder="1"/>
    <xf numFmtId="0" fontId="20" fillId="0" borderId="0" xfId="0" applyFont="1" applyFill="1" applyBorder="1" applyAlignment="1"/>
    <xf numFmtId="0" fontId="20" fillId="0" borderId="6" xfId="0" applyFont="1" applyFill="1" applyBorder="1" applyAlignment="1"/>
    <xf numFmtId="0" fontId="20" fillId="0" borderId="5" xfId="0" applyFont="1" applyFill="1" applyBorder="1"/>
    <xf numFmtId="4" fontId="20" fillId="0" borderId="6" xfId="0" applyNumberFormat="1" applyFont="1" applyFill="1" applyBorder="1"/>
    <xf numFmtId="0" fontId="20" fillId="0" borderId="7" xfId="0" applyFont="1" applyFill="1" applyBorder="1"/>
    <xf numFmtId="2" fontId="20" fillId="0" borderId="8" xfId="0" applyNumberFormat="1" applyFont="1" applyFill="1" applyBorder="1"/>
    <xf numFmtId="0" fontId="20" fillId="0" borderId="9" xfId="0" applyFont="1" applyFill="1" applyBorder="1"/>
    <xf numFmtId="2" fontId="20" fillId="0" borderId="10" xfId="0" applyNumberFormat="1" applyFont="1" applyFill="1" applyBorder="1"/>
    <xf numFmtId="4" fontId="20" fillId="0" borderId="0" xfId="0" applyNumberFormat="1" applyFont="1" applyFill="1" applyBorder="1" applyAlignment="1">
      <alignment horizontal="center"/>
    </xf>
    <xf numFmtId="0" fontId="20" fillId="0" borderId="11" xfId="0" applyFont="1" applyFill="1" applyBorder="1"/>
    <xf numFmtId="2" fontId="20" fillId="0" borderId="12" xfId="0" applyNumberFormat="1" applyFont="1" applyFill="1" applyBorder="1"/>
    <xf numFmtId="0" fontId="20" fillId="0" borderId="13" xfId="0" applyFont="1" applyFill="1" applyBorder="1"/>
    <xf numFmtId="2" fontId="20" fillId="0" borderId="14" xfId="0" applyNumberFormat="1" applyFont="1" applyFill="1" applyBorder="1"/>
    <xf numFmtId="2" fontId="20" fillId="0" borderId="0" xfId="0" applyNumberFormat="1" applyFont="1" applyFill="1" applyBorder="1"/>
    <xf numFmtId="4" fontId="20" fillId="0" borderId="15" xfId="0" applyNumberFormat="1" applyFont="1" applyBorder="1" applyAlignment="1">
      <alignment horizontal="center"/>
    </xf>
    <xf numFmtId="0" fontId="20" fillId="0" borderId="0" xfId="0" applyFont="1" applyBorder="1"/>
    <xf numFmtId="4" fontId="20" fillId="0" borderId="15" xfId="0" applyNumberFormat="1" applyFont="1" applyBorder="1" applyAlignment="1"/>
    <xf numFmtId="0" fontId="20" fillId="0" borderId="5" xfId="0" applyFont="1" applyBorder="1" applyAlignment="1"/>
    <xf numFmtId="4" fontId="20" fillId="0" borderId="0" xfId="0" applyNumberFormat="1" applyFont="1" applyBorder="1" applyAlignment="1"/>
    <xf numFmtId="4" fontId="20" fillId="0" borderId="6" xfId="0" applyNumberFormat="1" applyFont="1" applyBorder="1" applyAlignment="1"/>
    <xf numFmtId="0" fontId="20" fillId="0" borderId="16" xfId="0" applyFont="1" applyFill="1" applyBorder="1" applyAlignment="1">
      <alignment horizontal="center"/>
    </xf>
    <xf numFmtId="0" fontId="20" fillId="0" borderId="17" xfId="0" applyFont="1" applyFill="1" applyBorder="1" applyAlignment="1">
      <alignment horizontal="center"/>
    </xf>
    <xf numFmtId="0" fontId="20" fillId="0" borderId="18" xfId="0" applyFont="1" applyFill="1" applyBorder="1" applyAlignment="1">
      <alignment horizontal="center"/>
    </xf>
    <xf numFmtId="0" fontId="20" fillId="0" borderId="19" xfId="0" applyFont="1" applyFill="1" applyBorder="1" applyAlignment="1">
      <alignment horizontal="center"/>
    </xf>
    <xf numFmtId="0" fontId="20" fillId="0" borderId="20" xfId="0" applyFont="1" applyFill="1" applyBorder="1" applyAlignment="1">
      <alignment horizontal="center"/>
    </xf>
    <xf numFmtId="4" fontId="20" fillId="0" borderId="19" xfId="0" applyNumberFormat="1" applyFont="1" applyFill="1" applyBorder="1" applyAlignment="1">
      <alignment horizontal="center"/>
    </xf>
    <xf numFmtId="4" fontId="20" fillId="0" borderId="21" xfId="0" applyNumberFormat="1" applyFont="1" applyFill="1" applyBorder="1" applyAlignment="1">
      <alignment horizontal="center"/>
    </xf>
    <xf numFmtId="0" fontId="20" fillId="0" borderId="22" xfId="1" applyFont="1" applyFill="1" applyBorder="1" applyAlignment="1">
      <alignment horizontal="left"/>
    </xf>
    <xf numFmtId="0" fontId="1" fillId="0" borderId="23" xfId="1" applyFont="1" applyFill="1" applyBorder="1" applyAlignment="1">
      <alignment horizontal="left"/>
    </xf>
    <xf numFmtId="0" fontId="1" fillId="0" borderId="24" xfId="1" applyFont="1" applyFill="1" applyBorder="1" applyAlignment="1">
      <alignment horizontal="left"/>
    </xf>
    <xf numFmtId="0" fontId="20" fillId="0" borderId="23" xfId="1" applyFont="1" applyFill="1" applyBorder="1"/>
    <xf numFmtId="0" fontId="20" fillId="0" borderId="30" xfId="0" applyFont="1" applyFill="1" applyBorder="1"/>
    <xf numFmtId="0" fontId="20" fillId="0" borderId="31" xfId="0" applyFont="1" applyFill="1" applyBorder="1" applyAlignment="1">
      <alignment horizontal="center"/>
    </xf>
    <xf numFmtId="4" fontId="6" fillId="0" borderId="32" xfId="0" applyNumberFormat="1" applyFont="1" applyFill="1" applyBorder="1"/>
    <xf numFmtId="0" fontId="20" fillId="0" borderId="34" xfId="0" applyFont="1" applyFill="1" applyBorder="1"/>
    <xf numFmtId="0" fontId="20" fillId="0" borderId="35" xfId="0" applyFont="1" applyFill="1" applyBorder="1"/>
    <xf numFmtId="0" fontId="20" fillId="0" borderId="23" xfId="0" applyFont="1" applyFill="1" applyBorder="1"/>
    <xf numFmtId="0" fontId="6" fillId="0" borderId="36" xfId="0" applyFont="1" applyFill="1" applyBorder="1"/>
    <xf numFmtId="0" fontId="20" fillId="0" borderId="27" xfId="0" applyFont="1" applyFill="1" applyBorder="1" applyAlignment="1">
      <alignment vertical="center"/>
    </xf>
    <xf numFmtId="165" fontId="20" fillId="0" borderId="0" xfId="0" applyNumberFormat="1" applyFont="1" applyFill="1" applyBorder="1" applyAlignment="1">
      <alignment horizontal="right"/>
    </xf>
    <xf numFmtId="49" fontId="21" fillId="4" borderId="41" xfId="0" applyNumberFormat="1" applyFont="1" applyFill="1" applyBorder="1" applyAlignment="1"/>
    <xf numFmtId="49" fontId="22" fillId="4" borderId="41" xfId="0" applyNumberFormat="1" applyFont="1" applyFill="1" applyBorder="1" applyAlignment="1"/>
    <xf numFmtId="164" fontId="22" fillId="4" borderId="41" xfId="0" applyNumberFormat="1" applyFont="1" applyFill="1" applyBorder="1" applyAlignment="1"/>
    <xf numFmtId="4" fontId="2" fillId="0" borderId="51" xfId="0" applyNumberFormat="1" applyFont="1" applyFill="1" applyBorder="1"/>
    <xf numFmtId="4" fontId="2" fillId="0" borderId="52" xfId="0" applyNumberFormat="1" applyFont="1" applyFill="1" applyBorder="1"/>
    <xf numFmtId="4" fontId="2" fillId="0" borderId="5" xfId="0" applyNumberFormat="1" applyFont="1" applyFill="1" applyBorder="1"/>
    <xf numFmtId="4" fontId="2" fillId="0" borderId="0" xfId="0" applyNumberFormat="1" applyFont="1" applyFill="1" applyBorder="1"/>
    <xf numFmtId="0" fontId="20" fillId="0" borderId="57" xfId="0" applyFont="1" applyFill="1" applyBorder="1"/>
    <xf numFmtId="0" fontId="20" fillId="0" borderId="58" xfId="0" applyFont="1" applyFill="1" applyBorder="1"/>
    <xf numFmtId="4" fontId="20" fillId="0" borderId="58" xfId="0" applyNumberFormat="1" applyFont="1" applyFill="1" applyBorder="1"/>
    <xf numFmtId="4" fontId="6" fillId="0" borderId="58" xfId="0" applyNumberFormat="1" applyFont="1" applyFill="1" applyBorder="1"/>
    <xf numFmtId="0" fontId="6" fillId="0" borderId="58" xfId="0" applyFont="1" applyFill="1" applyBorder="1"/>
    <xf numFmtId="10" fontId="6" fillId="0" borderId="58" xfId="0" applyNumberFormat="1" applyFont="1" applyFill="1" applyBorder="1"/>
    <xf numFmtId="4" fontId="6" fillId="0" borderId="59" xfId="0" applyNumberFormat="1" applyFont="1" applyFill="1" applyBorder="1"/>
    <xf numFmtId="0" fontId="2" fillId="0" borderId="0" xfId="0" applyFont="1" applyFill="1" applyAlignment="1"/>
    <xf numFmtId="0" fontId="20" fillId="0" borderId="0" xfId="0" applyFont="1" applyFill="1" applyAlignment="1"/>
    <xf numFmtId="4" fontId="20" fillId="0" borderId="0" xfId="0" applyNumberFormat="1" applyFont="1" applyFill="1" applyAlignment="1"/>
    <xf numFmtId="4" fontId="14" fillId="0" borderId="0" xfId="0" applyNumberFormat="1" applyFont="1" applyFill="1" applyAlignment="1"/>
    <xf numFmtId="4" fontId="14" fillId="0" borderId="0" xfId="0" applyNumberFormat="1" applyFont="1" applyFill="1"/>
    <xf numFmtId="4" fontId="20" fillId="0" borderId="60" xfId="0" applyNumberFormat="1" applyFont="1" applyFill="1" applyBorder="1"/>
    <xf numFmtId="0" fontId="1" fillId="0" borderId="0" xfId="1" applyFont="1" applyAlignment="1">
      <alignment horizontal="left" wrapText="1"/>
    </xf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1" fillId="0" borderId="28" xfId="0" applyFont="1" applyFill="1" applyBorder="1" applyAlignment="1"/>
    <xf numFmtId="0" fontId="20" fillId="0" borderId="29" xfId="0" applyFont="1" applyFill="1" applyBorder="1" applyAlignment="1"/>
    <xf numFmtId="0" fontId="20" fillId="0" borderId="38" xfId="1" applyFont="1" applyFill="1" applyBorder="1" applyAlignment="1">
      <alignment vertical="center" wrapText="1"/>
    </xf>
    <xf numFmtId="0" fontId="20" fillId="0" borderId="39" xfId="1" applyFont="1" applyFill="1" applyBorder="1" applyAlignment="1">
      <alignment vertical="center" wrapText="1"/>
    </xf>
    <xf numFmtId="0" fontId="20" fillId="0" borderId="40" xfId="1" applyFont="1" applyFill="1" applyBorder="1" applyAlignment="1">
      <alignment vertical="center" wrapText="1"/>
    </xf>
    <xf numFmtId="0" fontId="20" fillId="0" borderId="44" xfId="0" applyFont="1" applyFill="1" applyBorder="1" applyAlignment="1">
      <alignment horizontal="left"/>
    </xf>
    <xf numFmtId="0" fontId="20" fillId="0" borderId="45" xfId="0" applyFont="1" applyFill="1" applyBorder="1" applyAlignment="1">
      <alignment horizontal="left"/>
    </xf>
    <xf numFmtId="0" fontId="20" fillId="0" borderId="47" xfId="0" applyFont="1" applyFill="1" applyBorder="1" applyAlignment="1">
      <alignment horizontal="left"/>
    </xf>
    <xf numFmtId="0" fontId="20" fillId="0" borderId="24" xfId="1" applyFont="1" applyFill="1" applyBorder="1" applyAlignment="1">
      <alignment horizontal="left"/>
    </xf>
    <xf numFmtId="0" fontId="20" fillId="0" borderId="62" xfId="1" applyFont="1" applyFill="1" applyBorder="1" applyAlignment="1">
      <alignment horizontal="left"/>
    </xf>
    <xf numFmtId="0" fontId="20" fillId="0" borderId="63" xfId="1" applyFont="1" applyFill="1" applyBorder="1" applyAlignment="1">
      <alignment horizontal="left"/>
    </xf>
    <xf numFmtId="49" fontId="20" fillId="4" borderId="72" xfId="0" applyNumberFormat="1" applyFont="1" applyFill="1" applyBorder="1" applyAlignment="1">
      <alignment horizontal="left" wrapText="1"/>
    </xf>
    <xf numFmtId="0" fontId="20" fillId="4" borderId="73" xfId="0" applyFont="1" applyFill="1" applyBorder="1" applyAlignment="1"/>
    <xf numFmtId="0" fontId="20" fillId="4" borderId="74" xfId="0" applyFont="1" applyFill="1" applyBorder="1" applyAlignment="1"/>
    <xf numFmtId="0" fontId="0" fillId="0" borderId="29" xfId="0" applyFill="1" applyBorder="1" applyAlignment="1"/>
    <xf numFmtId="0" fontId="0" fillId="0" borderId="38" xfId="1" applyFont="1" applyFill="1" applyBorder="1" applyAlignment="1">
      <alignment vertical="center" wrapText="1"/>
    </xf>
    <xf numFmtId="0" fontId="0" fillId="0" borderId="39" xfId="1" applyFont="1" applyFill="1" applyBorder="1" applyAlignment="1">
      <alignment vertical="center" wrapText="1"/>
    </xf>
    <xf numFmtId="0" fontId="0" fillId="0" borderId="40" xfId="1" applyFont="1" applyFill="1" applyBorder="1" applyAlignment="1">
      <alignment vertical="center" wrapText="1"/>
    </xf>
    <xf numFmtId="0" fontId="0" fillId="0" borderId="49" xfId="1" applyFont="1" applyFill="1" applyBorder="1" applyAlignment="1">
      <alignment horizontal="left"/>
    </xf>
    <xf numFmtId="0" fontId="0" fillId="0" borderId="50" xfId="1" applyFont="1" applyFill="1" applyBorder="1" applyAlignment="1">
      <alignment horizontal="left"/>
    </xf>
    <xf numFmtId="0" fontId="0" fillId="0" borderId="1" xfId="1" applyFont="1" applyFill="1" applyBorder="1" applyAlignment="1">
      <alignment horizontal="left"/>
    </xf>
    <xf numFmtId="0" fontId="0" fillId="3" borderId="24" xfId="1" applyFont="1" applyFill="1" applyBorder="1" applyAlignment="1">
      <alignment horizontal="left"/>
    </xf>
    <xf numFmtId="0" fontId="0" fillId="3" borderId="62" xfId="1" applyFont="1" applyFill="1" applyBorder="1" applyAlignment="1">
      <alignment horizontal="left"/>
    </xf>
    <xf numFmtId="0" fontId="0" fillId="0" borderId="24" xfId="1" applyFont="1" applyFill="1" applyBorder="1" applyAlignment="1">
      <alignment horizontal="left"/>
    </xf>
    <xf numFmtId="0" fontId="0" fillId="0" borderId="62" xfId="1" applyFont="1" applyFill="1" applyBorder="1" applyAlignment="1">
      <alignment horizontal="left"/>
    </xf>
    <xf numFmtId="0" fontId="0" fillId="0" borderId="63" xfId="1" applyFont="1" applyFill="1" applyBorder="1" applyAlignment="1">
      <alignment horizontal="left"/>
    </xf>
    <xf numFmtId="0" fontId="0" fillId="0" borderId="64" xfId="0" applyBorder="1" applyAlignment="1">
      <alignment horizontal="center"/>
    </xf>
    <xf numFmtId="0" fontId="0" fillId="0" borderId="0" xfId="0" applyBorder="1" applyAlignment="1">
      <alignment horizontal="center"/>
    </xf>
    <xf numFmtId="0" fontId="23" fillId="0" borderId="0" xfId="0" applyFont="1" applyAlignment="1">
      <alignment horizontal="left"/>
    </xf>
  </cellXfs>
  <cellStyles count="3">
    <cellStyle name="Čiarka" xfId="2" builtinId="3"/>
    <cellStyle name="Normálna" xfId="0" builtinId="0"/>
    <cellStyle name="normálne_30 mil  17 01 2012 (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zoomScaleNormal="100" workbookViewId="0">
      <selection activeCell="A5" sqref="A5"/>
    </sheetView>
  </sheetViews>
  <sheetFormatPr defaultRowHeight="15" x14ac:dyDescent="0.25"/>
  <cols>
    <col min="1" max="1" width="20" style="177" customWidth="1"/>
    <col min="2" max="2" width="10.7109375" style="177" customWidth="1"/>
    <col min="3" max="3" width="16.7109375" style="177" customWidth="1"/>
    <col min="4" max="5" width="10.7109375" style="177" customWidth="1"/>
    <col min="6" max="6" width="12.28515625" style="177" customWidth="1"/>
    <col min="7" max="7" width="10.7109375" style="177" customWidth="1"/>
    <col min="8" max="8" width="13.7109375" style="177" customWidth="1"/>
    <col min="9" max="9" width="10.7109375" style="177" customWidth="1"/>
    <col min="10" max="10" width="13.5703125" style="177" customWidth="1"/>
    <col min="11" max="11" width="13.42578125" style="177" customWidth="1"/>
    <col min="12" max="16384" width="9.140625" style="177"/>
  </cols>
  <sheetData>
    <row r="1" spans="1:11" x14ac:dyDescent="0.25">
      <c r="A1" s="1" t="s">
        <v>0</v>
      </c>
      <c r="B1" s="175"/>
      <c r="C1" s="175"/>
      <c r="D1" s="175"/>
      <c r="E1" s="175"/>
      <c r="F1" s="175"/>
      <c r="G1" s="175"/>
      <c r="H1" s="175"/>
      <c r="I1" s="175"/>
      <c r="J1" s="175"/>
      <c r="K1" s="176"/>
    </row>
    <row r="2" spans="1:11" x14ac:dyDescent="0.25">
      <c r="A2" s="178"/>
      <c r="B2" s="175"/>
      <c r="C2" s="175"/>
      <c r="D2" s="175"/>
      <c r="E2" s="175"/>
      <c r="F2" s="175"/>
      <c r="G2" s="175"/>
      <c r="H2" s="175"/>
      <c r="I2" s="175"/>
      <c r="J2" s="175"/>
      <c r="K2" s="176"/>
    </row>
    <row r="3" spans="1:11" x14ac:dyDescent="0.25">
      <c r="A3" s="178" t="s">
        <v>1</v>
      </c>
      <c r="B3" s="175"/>
      <c r="C3" s="175"/>
      <c r="D3" s="175"/>
      <c r="E3" s="175"/>
      <c r="F3" s="175"/>
      <c r="G3" s="175"/>
      <c r="H3" s="175"/>
      <c r="I3" s="175"/>
      <c r="J3" s="175"/>
      <c r="K3" s="176"/>
    </row>
    <row r="4" spans="1:11" ht="28.5" customHeight="1" x14ac:dyDescent="0.25">
      <c r="A4" s="245" t="s">
        <v>81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</row>
    <row r="5" spans="1:11" x14ac:dyDescent="0.25">
      <c r="A5" s="5" t="s">
        <v>2</v>
      </c>
      <c r="B5" s="175"/>
      <c r="C5" s="175"/>
      <c r="D5" s="175"/>
      <c r="E5" s="175"/>
      <c r="F5" s="175"/>
      <c r="G5" s="175"/>
      <c r="H5" s="175"/>
      <c r="I5" s="175"/>
      <c r="J5" s="175"/>
      <c r="K5" s="176"/>
    </row>
    <row r="6" spans="1:11" x14ac:dyDescent="0.25">
      <c r="A6" s="179"/>
      <c r="B6" s="175"/>
      <c r="C6" s="175"/>
      <c r="D6" s="175"/>
      <c r="E6" s="175"/>
      <c r="F6" s="175"/>
      <c r="G6" s="175"/>
      <c r="H6" s="175"/>
      <c r="I6" s="175"/>
      <c r="J6" s="175"/>
      <c r="K6" s="176"/>
    </row>
    <row r="7" spans="1:11" x14ac:dyDescent="0.25">
      <c r="A7" s="7" t="s">
        <v>3</v>
      </c>
      <c r="B7" s="175"/>
      <c r="C7" s="175"/>
      <c r="D7" s="175"/>
      <c r="E7" s="175"/>
      <c r="F7" s="175"/>
      <c r="G7" s="175"/>
      <c r="H7" s="175"/>
      <c r="I7" s="175"/>
      <c r="J7" s="175"/>
      <c r="K7" s="176"/>
    </row>
    <row r="8" spans="1:11" x14ac:dyDescent="0.25">
      <c r="A8" s="7" t="s">
        <v>4</v>
      </c>
      <c r="B8" s="175"/>
      <c r="C8" s="175"/>
      <c r="D8" s="175"/>
      <c r="E8" s="175"/>
      <c r="F8" s="175"/>
      <c r="G8" s="175"/>
      <c r="H8" s="175"/>
      <c r="I8" s="175"/>
      <c r="J8" s="175"/>
      <c r="K8" s="176"/>
    </row>
    <row r="9" spans="1:11" x14ac:dyDescent="0.25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6"/>
    </row>
    <row r="10" spans="1:11" x14ac:dyDescent="0.25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6"/>
    </row>
    <row r="11" spans="1:11" x14ac:dyDescent="0.25">
      <c r="A11" s="8" t="s">
        <v>69</v>
      </c>
      <c r="B11" s="180"/>
      <c r="C11" s="10"/>
      <c r="D11" s="180"/>
      <c r="E11" s="10"/>
      <c r="F11" s="180"/>
      <c r="G11" s="178"/>
      <c r="H11" s="178"/>
      <c r="I11" s="178"/>
      <c r="J11" s="178"/>
      <c r="K11" s="176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81"/>
      <c r="D13" s="181" t="s">
        <v>66</v>
      </c>
      <c r="E13" s="181"/>
      <c r="F13" s="182"/>
      <c r="G13" s="181"/>
      <c r="H13" s="182"/>
      <c r="I13" s="181"/>
      <c r="J13" s="182"/>
      <c r="K13" s="183"/>
    </row>
    <row r="14" spans="1:11" x14ac:dyDescent="0.25">
      <c r="A14" s="8" t="s">
        <v>73</v>
      </c>
      <c r="B14" s="180"/>
      <c r="C14" s="180"/>
      <c r="D14" s="180" t="s">
        <v>67</v>
      </c>
      <c r="E14" s="180"/>
      <c r="F14" s="184"/>
      <c r="G14" s="180"/>
      <c r="H14" s="185"/>
      <c r="I14" s="185"/>
      <c r="J14" s="185"/>
      <c r="K14" s="186"/>
    </row>
    <row r="15" spans="1:11" ht="15.75" thickBot="1" x14ac:dyDescent="0.3">
      <c r="A15" s="187"/>
      <c r="B15" s="180"/>
      <c r="C15" s="180"/>
      <c r="D15" s="180" t="s">
        <v>68</v>
      </c>
      <c r="E15" s="180"/>
      <c r="F15" s="184"/>
      <c r="G15" s="180"/>
      <c r="H15" s="23"/>
      <c r="I15" s="24"/>
      <c r="J15" s="184"/>
      <c r="K15" s="188"/>
    </row>
    <row r="16" spans="1:11" x14ac:dyDescent="0.25">
      <c r="A16" s="189" t="s">
        <v>7</v>
      </c>
      <c r="B16" s="190">
        <v>1060</v>
      </c>
      <c r="C16" s="180" t="s">
        <v>8</v>
      </c>
      <c r="D16" s="180"/>
      <c r="E16" s="180"/>
      <c r="F16" s="184"/>
      <c r="G16" s="180"/>
      <c r="H16" s="23"/>
      <c r="I16" s="24"/>
      <c r="J16" s="184"/>
      <c r="K16" s="28"/>
    </row>
    <row r="17" spans="1:11" x14ac:dyDescent="0.25">
      <c r="A17" s="191" t="s">
        <v>9</v>
      </c>
      <c r="B17" s="192">
        <v>6</v>
      </c>
      <c r="C17" s="180" t="s">
        <v>8</v>
      </c>
      <c r="D17" s="180"/>
      <c r="E17" s="180"/>
      <c r="F17" s="184"/>
      <c r="G17" s="180"/>
      <c r="H17" s="184"/>
      <c r="I17" s="180"/>
      <c r="J17" s="193"/>
      <c r="K17" s="188"/>
    </row>
    <row r="18" spans="1:11" x14ac:dyDescent="0.25">
      <c r="A18" s="194" t="s">
        <v>10</v>
      </c>
      <c r="B18" s="195">
        <f>B16*B17</f>
        <v>6360</v>
      </c>
      <c r="C18" s="180" t="s">
        <v>11</v>
      </c>
      <c r="D18" s="180"/>
      <c r="E18" s="180"/>
      <c r="F18" s="184"/>
      <c r="G18" s="180"/>
      <c r="H18" s="184"/>
      <c r="I18" s="180"/>
      <c r="J18" s="193"/>
      <c r="K18" s="188"/>
    </row>
    <row r="19" spans="1:11" ht="15.75" thickBot="1" x14ac:dyDescent="0.3">
      <c r="A19" s="196" t="s">
        <v>12</v>
      </c>
      <c r="B19" s="197">
        <v>0</v>
      </c>
      <c r="C19" s="187" t="s">
        <v>11</v>
      </c>
      <c r="D19" s="180"/>
      <c r="E19" s="180"/>
      <c r="F19" s="184"/>
      <c r="G19" s="180"/>
      <c r="H19" s="184"/>
      <c r="I19" s="180"/>
      <c r="J19" s="193"/>
      <c r="K19" s="188"/>
    </row>
    <row r="20" spans="1:11" ht="15.75" thickBot="1" x14ac:dyDescent="0.3">
      <c r="A20" s="187"/>
      <c r="B20" s="198"/>
      <c r="C20" s="180"/>
      <c r="D20" s="180"/>
      <c r="E20" s="180"/>
      <c r="F20" s="184"/>
      <c r="G20" s="180"/>
      <c r="H20" s="184"/>
      <c r="I20" s="180"/>
      <c r="J20" s="193"/>
      <c r="K20" s="188"/>
    </row>
    <row r="21" spans="1:11" ht="15.75" thickBot="1" x14ac:dyDescent="0.3">
      <c r="A21" s="187"/>
      <c r="B21" s="198"/>
      <c r="C21" s="180"/>
      <c r="D21" s="180"/>
      <c r="E21" s="180"/>
      <c r="F21" s="199" t="s">
        <v>13</v>
      </c>
      <c r="G21" s="200"/>
      <c r="H21" s="201" t="s">
        <v>14</v>
      </c>
      <c r="I21" s="202"/>
      <c r="J21" s="203"/>
      <c r="K21" s="204"/>
    </row>
    <row r="22" spans="1:11" ht="15.75" thickBot="1" x14ac:dyDescent="0.3">
      <c r="A22" s="205" t="s">
        <v>15</v>
      </c>
      <c r="B22" s="206"/>
      <c r="C22" s="207"/>
      <c r="D22" s="208" t="s">
        <v>16</v>
      </c>
      <c r="E22" s="209" t="s">
        <v>17</v>
      </c>
      <c r="F22" s="210" t="s">
        <v>18</v>
      </c>
      <c r="G22" s="209" t="s">
        <v>19</v>
      </c>
      <c r="H22" s="211" t="s">
        <v>18</v>
      </c>
      <c r="I22" s="51"/>
      <c r="J22" s="61"/>
      <c r="K22" s="188"/>
    </row>
    <row r="23" spans="1:11" x14ac:dyDescent="0.25">
      <c r="A23" s="212" t="s">
        <v>20</v>
      </c>
      <c r="B23" s="213"/>
      <c r="C23" s="214"/>
      <c r="D23" s="215" t="s">
        <v>8</v>
      </c>
      <c r="E23" s="57" t="s">
        <v>21</v>
      </c>
      <c r="F23" s="58"/>
      <c r="G23" s="59">
        <f>B17*2*2</f>
        <v>24</v>
      </c>
      <c r="H23" s="60">
        <f>F23*G23</f>
        <v>0</v>
      </c>
      <c r="I23" s="51"/>
      <c r="J23" s="61"/>
      <c r="K23" s="188"/>
    </row>
    <row r="24" spans="1:11" x14ac:dyDescent="0.25">
      <c r="A24" s="248" t="s">
        <v>22</v>
      </c>
      <c r="B24" s="249"/>
      <c r="C24" s="249"/>
      <c r="D24" s="216" t="s">
        <v>23</v>
      </c>
      <c r="E24" s="217"/>
      <c r="F24" s="65"/>
      <c r="G24" s="218">
        <f>B17*2*2</f>
        <v>24</v>
      </c>
      <c r="H24" s="60">
        <f>F24*G24</f>
        <v>0</v>
      </c>
      <c r="I24" s="51"/>
      <c r="J24" s="61"/>
      <c r="K24" s="188"/>
    </row>
    <row r="25" spans="1:11" x14ac:dyDescent="0.25">
      <c r="A25" s="219" t="s">
        <v>24</v>
      </c>
      <c r="B25" s="220"/>
      <c r="C25" s="220"/>
      <c r="D25" s="221" t="s">
        <v>23</v>
      </c>
      <c r="E25" s="222" t="s">
        <v>77</v>
      </c>
      <c r="F25" s="72"/>
      <c r="G25" s="60">
        <f>B18+B19</f>
        <v>6360</v>
      </c>
      <c r="H25" s="60">
        <f>F25*G25</f>
        <v>0</v>
      </c>
      <c r="I25" s="51"/>
      <c r="J25" s="61"/>
      <c r="K25" s="73"/>
    </row>
    <row r="26" spans="1:11" x14ac:dyDescent="0.25">
      <c r="A26" s="219" t="s">
        <v>74</v>
      </c>
      <c r="B26" s="220"/>
      <c r="C26" s="220"/>
      <c r="D26" s="221" t="s">
        <v>23</v>
      </c>
      <c r="E26" s="222" t="s">
        <v>75</v>
      </c>
      <c r="F26" s="72"/>
      <c r="G26" s="60">
        <f>B18</f>
        <v>6360</v>
      </c>
      <c r="H26" s="60">
        <f>F26*G26</f>
        <v>0</v>
      </c>
      <c r="I26" s="51"/>
      <c r="J26" s="61"/>
      <c r="K26" s="73"/>
    </row>
    <row r="27" spans="1:11" ht="25.15" customHeight="1" x14ac:dyDescent="0.25">
      <c r="A27" s="250" t="s">
        <v>53</v>
      </c>
      <c r="B27" s="251"/>
      <c r="C27" s="252"/>
      <c r="D27" s="223" t="s">
        <v>23</v>
      </c>
      <c r="E27" s="75" t="s">
        <v>21</v>
      </c>
      <c r="F27" s="76"/>
      <c r="G27" s="77">
        <f>5.88*20</f>
        <v>117.6</v>
      </c>
      <c r="H27" s="173">
        <f>G27*F27</f>
        <v>0</v>
      </c>
      <c r="I27" s="51"/>
      <c r="J27" s="224"/>
      <c r="K27" s="73"/>
    </row>
    <row r="28" spans="1:11" ht="43.9" customHeight="1" x14ac:dyDescent="0.25">
      <c r="A28" s="259" t="s">
        <v>71</v>
      </c>
      <c r="B28" s="260"/>
      <c r="C28" s="261"/>
      <c r="D28" s="225" t="s">
        <v>78</v>
      </c>
      <c r="E28" s="226" t="s">
        <v>72</v>
      </c>
      <c r="F28" s="227"/>
      <c r="G28" s="77">
        <f>B18</f>
        <v>6360</v>
      </c>
      <c r="H28" s="172">
        <f>G28*F28</f>
        <v>0</v>
      </c>
      <c r="I28" s="51"/>
      <c r="J28" s="224"/>
      <c r="K28" s="73"/>
    </row>
    <row r="29" spans="1:11" x14ac:dyDescent="0.25">
      <c r="A29" s="253" t="s">
        <v>79</v>
      </c>
      <c r="B29" s="254"/>
      <c r="C29" s="255"/>
      <c r="D29" s="81" t="s">
        <v>80</v>
      </c>
      <c r="E29" s="82" t="s">
        <v>21</v>
      </c>
      <c r="F29" s="83"/>
      <c r="G29" s="84">
        <f>B18+B19</f>
        <v>6360</v>
      </c>
      <c r="H29" s="85">
        <f>F29*G29</f>
        <v>0</v>
      </c>
      <c r="I29" s="51"/>
      <c r="J29" s="61"/>
      <c r="K29" s="73"/>
    </row>
    <row r="30" spans="1:11" x14ac:dyDescent="0.25">
      <c r="A30" s="253" t="s">
        <v>76</v>
      </c>
      <c r="B30" s="254"/>
      <c r="C30" s="255"/>
      <c r="D30" s="81" t="s">
        <v>80</v>
      </c>
      <c r="E30" s="82" t="s">
        <v>21</v>
      </c>
      <c r="F30" s="136"/>
      <c r="G30" s="84">
        <f>B18+B19</f>
        <v>6360</v>
      </c>
      <c r="H30" s="137">
        <f>F30*G30</f>
        <v>0</v>
      </c>
      <c r="I30" s="51"/>
      <c r="J30" s="61"/>
      <c r="K30" s="73"/>
    </row>
    <row r="31" spans="1:11" x14ac:dyDescent="0.25">
      <c r="A31" s="256" t="s">
        <v>40</v>
      </c>
      <c r="B31" s="257"/>
      <c r="C31" s="258"/>
      <c r="D31" s="221" t="s">
        <v>8</v>
      </c>
      <c r="E31" s="86"/>
      <c r="F31" s="87"/>
      <c r="G31" s="88">
        <f>B16+4*B17</f>
        <v>1084</v>
      </c>
      <c r="H31" s="137">
        <f t="shared" ref="H31" si="0">F31*G31</f>
        <v>0</v>
      </c>
      <c r="I31" s="51"/>
      <c r="J31" s="61"/>
      <c r="K31" s="73"/>
    </row>
    <row r="32" spans="1:11" ht="15.75" thickBot="1" x14ac:dyDescent="0.3">
      <c r="A32" s="228"/>
      <c r="B32" s="229"/>
      <c r="C32" s="229"/>
      <c r="D32" s="229"/>
      <c r="E32" s="91"/>
      <c r="F32" s="91"/>
      <c r="G32" s="92" t="s">
        <v>29</v>
      </c>
      <c r="H32" s="93">
        <f>SUM(H23:H31)</f>
        <v>0</v>
      </c>
      <c r="I32" s="94"/>
      <c r="J32" s="95"/>
      <c r="K32" s="96"/>
    </row>
    <row r="33" spans="1:13" ht="15.75" thickBot="1" x14ac:dyDescent="0.3">
      <c r="A33" s="230"/>
      <c r="B33" s="231"/>
      <c r="C33" s="231"/>
      <c r="D33" s="231"/>
      <c r="E33" s="99"/>
      <c r="F33" s="94"/>
      <c r="G33" s="94"/>
      <c r="H33" s="94"/>
      <c r="I33" s="94"/>
      <c r="J33" s="95" t="s">
        <v>30</v>
      </c>
      <c r="K33" s="100" t="s">
        <v>31</v>
      </c>
    </row>
    <row r="34" spans="1:13" ht="15.75" thickBot="1" x14ac:dyDescent="0.3">
      <c r="A34" s="230"/>
      <c r="B34" s="231"/>
      <c r="C34" s="231"/>
      <c r="D34" s="231"/>
      <c r="E34" s="94"/>
      <c r="F34" s="94"/>
      <c r="G34" s="94"/>
      <c r="H34" s="94" t="s">
        <v>32</v>
      </c>
      <c r="I34" s="101" t="s">
        <v>18</v>
      </c>
      <c r="J34" s="102">
        <f>H32*0.2</f>
        <v>0</v>
      </c>
      <c r="K34" s="103">
        <f>H32*1.2</f>
        <v>0</v>
      </c>
    </row>
    <row r="35" spans="1:13" ht="15.75" thickBot="1" x14ac:dyDescent="0.3">
      <c r="A35" s="232"/>
      <c r="B35" s="233"/>
      <c r="C35" s="233"/>
      <c r="D35" s="233"/>
      <c r="E35" s="233"/>
      <c r="F35" s="234"/>
      <c r="G35" s="235"/>
      <c r="H35" s="235"/>
      <c r="I35" s="236"/>
      <c r="J35" s="237"/>
      <c r="K35" s="238"/>
    </row>
    <row r="36" spans="1:13" ht="15.75" thickBot="1" x14ac:dyDescent="0.3">
      <c r="A36" s="239"/>
      <c r="B36" s="240"/>
      <c r="C36" s="240"/>
      <c r="D36" s="240"/>
      <c r="E36" s="240"/>
      <c r="F36" s="241"/>
      <c r="G36" s="114"/>
      <c r="H36" s="242"/>
      <c r="I36" s="114"/>
      <c r="J36" s="243"/>
      <c r="K36" s="244"/>
    </row>
    <row r="37" spans="1:13" x14ac:dyDescent="0.25">
      <c r="A37" s="119" t="s">
        <v>33</v>
      </c>
      <c r="B37" s="120"/>
      <c r="C37" s="120"/>
      <c r="D37" s="120"/>
      <c r="E37" s="120"/>
      <c r="F37" s="120"/>
      <c r="G37" s="121"/>
      <c r="H37" s="121"/>
      <c r="I37" s="122"/>
      <c r="J37" s="121"/>
      <c r="K37" s="121"/>
      <c r="L37" s="7"/>
      <c r="M37" s="7"/>
    </row>
    <row r="38" spans="1:13" x14ac:dyDescent="0.25">
      <c r="A38" s="124" t="s">
        <v>34</v>
      </c>
      <c r="B38" s="125"/>
      <c r="C38" s="125"/>
      <c r="D38" s="125"/>
      <c r="E38" s="125"/>
      <c r="F38" s="125"/>
      <c r="G38" s="126"/>
      <c r="H38" s="126"/>
      <c r="I38" s="127"/>
      <c r="J38" s="128"/>
      <c r="K38" s="128"/>
      <c r="L38" s="7"/>
      <c r="M38" s="7"/>
    </row>
    <row r="39" spans="1:13" x14ac:dyDescent="0.25">
      <c r="A39" s="246" t="s">
        <v>35</v>
      </c>
      <c r="B39" s="246"/>
      <c r="C39" s="246"/>
      <c r="D39" s="246"/>
      <c r="E39" s="246"/>
      <c r="F39" s="246"/>
      <c r="G39" s="246"/>
      <c r="H39" s="246"/>
      <c r="I39" s="246"/>
      <c r="J39" s="246"/>
      <c r="K39" s="246"/>
      <c r="L39" s="246"/>
      <c r="M39" s="246"/>
    </row>
    <row r="40" spans="1:13" x14ac:dyDescent="0.25">
      <c r="A40" s="174"/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</row>
    <row r="41" spans="1:13" x14ac:dyDescent="0.25">
      <c r="F41" s="176"/>
      <c r="H41" s="176"/>
      <c r="J41" s="176"/>
      <c r="K41" s="176"/>
    </row>
    <row r="42" spans="1:13" x14ac:dyDescent="0.25">
      <c r="A42" s="130"/>
      <c r="B42" s="130"/>
      <c r="C42" s="131"/>
      <c r="D42" s="132"/>
      <c r="E42" s="132"/>
      <c r="F42" s="132"/>
      <c r="G42" s="133" t="s">
        <v>36</v>
      </c>
      <c r="H42" s="133"/>
      <c r="I42" s="133"/>
      <c r="J42" s="176"/>
      <c r="K42" s="176"/>
    </row>
    <row r="43" spans="1:13" x14ac:dyDescent="0.25">
      <c r="A43" s="247" t="s">
        <v>37</v>
      </c>
      <c r="B43" s="247"/>
      <c r="C43" s="247"/>
      <c r="D43" s="134"/>
      <c r="E43" s="134"/>
      <c r="F43" s="131"/>
      <c r="G43" s="133" t="s">
        <v>38</v>
      </c>
      <c r="H43" s="133"/>
      <c r="I43" s="133"/>
      <c r="J43" s="176"/>
      <c r="K43" s="176"/>
    </row>
  </sheetData>
  <mergeCells count="9">
    <mergeCell ref="A4:K4"/>
    <mergeCell ref="A39:M39"/>
    <mergeCell ref="A43:C43"/>
    <mergeCell ref="A24:C24"/>
    <mergeCell ref="A27:C27"/>
    <mergeCell ref="A30:C30"/>
    <mergeCell ref="A31:C31"/>
    <mergeCell ref="A28:C28"/>
    <mergeCell ref="A29:C29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opLeftCell="A10" workbookViewId="0">
      <selection activeCell="A17" sqref="A17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28.5" customHeight="1" x14ac:dyDescent="0.25">
      <c r="A4" s="245" t="s">
        <v>81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60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63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60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 t="s">
        <v>64</v>
      </c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610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5.7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3477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80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50" t="s">
        <v>18</v>
      </c>
      <c r="I22" s="51"/>
      <c r="J22" s="52"/>
      <c r="K22" s="25"/>
    </row>
    <row r="23" spans="1:11" x14ac:dyDescent="0.25">
      <c r="A23" s="53" t="s">
        <v>20</v>
      </c>
      <c r="B23" s="54"/>
      <c r="C23" s="55"/>
      <c r="D23" s="56" t="s">
        <v>8</v>
      </c>
      <c r="E23" s="57" t="s">
        <v>21</v>
      </c>
      <c r="F23" s="58"/>
      <c r="G23" s="59">
        <f>B17*2</f>
        <v>11.4</v>
      </c>
      <c r="H23" s="60">
        <f>F23*G23</f>
        <v>0</v>
      </c>
      <c r="I23" s="51"/>
      <c r="J23" s="61"/>
      <c r="K23" s="62"/>
    </row>
    <row r="24" spans="1:11" x14ac:dyDescent="0.25">
      <c r="A24" s="248" t="s">
        <v>22</v>
      </c>
      <c r="B24" s="262"/>
      <c r="C24" s="262"/>
      <c r="D24" s="63" t="s">
        <v>23</v>
      </c>
      <c r="E24" s="64"/>
      <c r="F24" s="65"/>
      <c r="G24" s="66">
        <f>B18+B19</f>
        <v>3557</v>
      </c>
      <c r="H24" s="60">
        <f>F24*G24</f>
        <v>0</v>
      </c>
      <c r="I24" s="51"/>
      <c r="J24" s="61"/>
      <c r="K24" s="62"/>
    </row>
    <row r="25" spans="1:11" x14ac:dyDescent="0.25">
      <c r="A25" s="67" t="s">
        <v>24</v>
      </c>
      <c r="B25" s="68"/>
      <c r="C25" s="69"/>
      <c r="D25" s="70" t="s">
        <v>23</v>
      </c>
      <c r="E25" s="71" t="s">
        <v>25</v>
      </c>
      <c r="F25" s="72"/>
      <c r="G25" s="60">
        <f>B18+B19</f>
        <v>3557</v>
      </c>
      <c r="H25" s="60">
        <f>F25*G25</f>
        <v>0</v>
      </c>
      <c r="I25" s="51"/>
      <c r="J25" s="61"/>
      <c r="K25" s="73"/>
    </row>
    <row r="26" spans="1:11" ht="25.15" customHeight="1" x14ac:dyDescent="0.25">
      <c r="A26" s="263" t="s">
        <v>26</v>
      </c>
      <c r="B26" s="264"/>
      <c r="C26" s="265"/>
      <c r="D26" s="74" t="s">
        <v>23</v>
      </c>
      <c r="E26" s="75" t="s">
        <v>21</v>
      </c>
      <c r="F26" s="76"/>
      <c r="G26" s="77">
        <v>73.5</v>
      </c>
      <c r="H26" s="60">
        <f>F26*G26</f>
        <v>0</v>
      </c>
      <c r="I26" s="51"/>
      <c r="J26" s="78"/>
      <c r="K26" s="73"/>
    </row>
    <row r="27" spans="1:11" x14ac:dyDescent="0.25">
      <c r="A27" s="79" t="s">
        <v>27</v>
      </c>
      <c r="B27" s="80"/>
      <c r="C27" s="80"/>
      <c r="D27" s="81" t="s">
        <v>28</v>
      </c>
      <c r="E27" s="82" t="s">
        <v>21</v>
      </c>
      <c r="F27" s="83"/>
      <c r="G27" s="84">
        <f>B18+B19</f>
        <v>3557</v>
      </c>
      <c r="H27" s="85">
        <f>F27*G27</f>
        <v>0</v>
      </c>
      <c r="I27" s="51"/>
      <c r="J27" s="61"/>
      <c r="K27" s="73"/>
    </row>
    <row r="28" spans="1:11" x14ac:dyDescent="0.25">
      <c r="A28" s="266" t="s">
        <v>51</v>
      </c>
      <c r="B28" s="267"/>
      <c r="C28" s="268"/>
      <c r="D28" s="81" t="s">
        <v>28</v>
      </c>
      <c r="E28" s="82" t="s">
        <v>21</v>
      </c>
      <c r="F28" s="136"/>
      <c r="G28" s="84">
        <f>B18</f>
        <v>3477</v>
      </c>
      <c r="H28" s="137">
        <f>F28*G28</f>
        <v>0</v>
      </c>
      <c r="I28" s="51"/>
      <c r="J28" s="61"/>
      <c r="K28" s="73"/>
    </row>
    <row r="29" spans="1:11" x14ac:dyDescent="0.25">
      <c r="A29" s="269" t="s">
        <v>50</v>
      </c>
      <c r="B29" s="270"/>
      <c r="C29" s="270"/>
      <c r="D29" s="149" t="s">
        <v>39</v>
      </c>
      <c r="E29" s="150"/>
      <c r="F29" s="151"/>
      <c r="G29" s="152">
        <v>2</v>
      </c>
      <c r="H29" s="137">
        <f>F29*G29</f>
        <v>0</v>
      </c>
      <c r="I29" s="51"/>
      <c r="J29" s="61"/>
      <c r="K29" s="73"/>
    </row>
    <row r="30" spans="1:11" x14ac:dyDescent="0.25">
      <c r="A30" s="271" t="s">
        <v>40</v>
      </c>
      <c r="B30" s="272"/>
      <c r="C30" s="273"/>
      <c r="D30" s="138" t="s">
        <v>8</v>
      </c>
      <c r="E30" s="86"/>
      <c r="F30" s="87"/>
      <c r="G30" s="88">
        <f>B16+4*B17</f>
        <v>632.79999999999995</v>
      </c>
      <c r="H30" s="137">
        <f t="shared" ref="H30" si="0">F30*G30</f>
        <v>0</v>
      </c>
      <c r="I30" s="51"/>
      <c r="J30" s="61"/>
      <c r="K30" s="73"/>
    </row>
    <row r="31" spans="1:11" ht="15.75" thickBot="1" x14ac:dyDescent="0.3">
      <c r="A31" s="89"/>
      <c r="B31" s="90"/>
      <c r="C31" s="90"/>
      <c r="D31" s="90"/>
      <c r="E31" s="91"/>
      <c r="F31" s="91"/>
      <c r="G31" s="92" t="s">
        <v>29</v>
      </c>
      <c r="H31" s="93">
        <f>SUM(H23:H30)</f>
        <v>0</v>
      </c>
      <c r="I31" s="94"/>
      <c r="J31" s="95"/>
      <c r="K31" s="96"/>
    </row>
    <row r="32" spans="1:11" ht="15.75" thickBot="1" x14ac:dyDescent="0.3">
      <c r="A32" s="97"/>
      <c r="B32" s="98"/>
      <c r="C32" s="98"/>
      <c r="D32" s="98"/>
      <c r="E32" s="99"/>
      <c r="F32" s="94"/>
      <c r="G32" s="94"/>
      <c r="H32" s="94"/>
      <c r="I32" s="94"/>
      <c r="J32" s="95" t="s">
        <v>30</v>
      </c>
      <c r="K32" s="100" t="s">
        <v>31</v>
      </c>
    </row>
    <row r="33" spans="1:13" ht="15.75" thickBot="1" x14ac:dyDescent="0.3">
      <c r="A33" s="97"/>
      <c r="B33" s="98"/>
      <c r="C33" s="98"/>
      <c r="D33" s="98"/>
      <c r="E33" s="94"/>
      <c r="F33" s="94"/>
      <c r="G33" s="94"/>
      <c r="H33" s="94" t="s">
        <v>32</v>
      </c>
      <c r="I33" s="101" t="s">
        <v>18</v>
      </c>
      <c r="J33" s="102">
        <f>H31*0.2</f>
        <v>0</v>
      </c>
      <c r="K33" s="103">
        <f>H31*1.2</f>
        <v>0</v>
      </c>
    </row>
    <row r="34" spans="1:13" ht="15.75" thickBot="1" x14ac:dyDescent="0.3">
      <c r="A34" s="104"/>
      <c r="B34" s="105"/>
      <c r="C34" s="105"/>
      <c r="D34" s="105"/>
      <c r="E34" s="105"/>
      <c r="F34" s="106"/>
      <c r="G34" s="107"/>
      <c r="H34" s="107"/>
      <c r="I34" s="108"/>
      <c r="J34" s="109"/>
      <c r="K34" s="110"/>
    </row>
    <row r="35" spans="1:13" ht="15.75" thickBot="1" x14ac:dyDescent="0.3">
      <c r="A35" s="111"/>
      <c r="B35" s="112"/>
      <c r="C35" s="112"/>
      <c r="D35" s="112"/>
      <c r="E35" s="112"/>
      <c r="F35" s="113"/>
      <c r="G35" s="114"/>
      <c r="H35" s="115"/>
      <c r="I35" s="116"/>
      <c r="J35" s="117"/>
      <c r="K35" s="118"/>
    </row>
    <row r="36" spans="1:13" x14ac:dyDescent="0.25">
      <c r="A36" s="119" t="s">
        <v>33</v>
      </c>
      <c r="B36" s="120"/>
      <c r="C36" s="120"/>
      <c r="D36" s="120"/>
      <c r="E36" s="120"/>
      <c r="F36" s="120"/>
      <c r="G36" s="121"/>
      <c r="H36" s="121"/>
      <c r="I36" s="122"/>
      <c r="J36" s="121"/>
      <c r="K36" s="121"/>
      <c r="L36" s="123"/>
      <c r="M36" s="123"/>
    </row>
    <row r="37" spans="1:13" x14ac:dyDescent="0.25">
      <c r="A37" s="124" t="s">
        <v>34</v>
      </c>
      <c r="B37" s="125"/>
      <c r="C37" s="125"/>
      <c r="D37" s="125"/>
      <c r="E37" s="125"/>
      <c r="F37" s="125"/>
      <c r="G37" s="126"/>
      <c r="H37" s="126"/>
      <c r="I37" s="127"/>
      <c r="J37" s="128"/>
      <c r="K37" s="129"/>
      <c r="L37" s="123"/>
      <c r="M37" s="123"/>
    </row>
    <row r="38" spans="1:13" x14ac:dyDescent="0.25">
      <c r="A38" s="246" t="s">
        <v>35</v>
      </c>
      <c r="B38" s="246"/>
      <c r="C38" s="246"/>
      <c r="D38" s="246"/>
      <c r="E38" s="246"/>
      <c r="F38" s="246"/>
      <c r="G38" s="246"/>
      <c r="H38" s="246"/>
      <c r="I38" s="246"/>
      <c r="J38" s="246"/>
      <c r="K38" s="246"/>
      <c r="L38" s="246"/>
      <c r="M38" s="246"/>
    </row>
    <row r="39" spans="1:13" x14ac:dyDescent="0.25">
      <c r="A39" s="148"/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</row>
    <row r="40" spans="1:13" x14ac:dyDescent="0.25">
      <c r="F40" s="3"/>
      <c r="H40" s="3"/>
      <c r="J40" s="3"/>
      <c r="K40" s="3"/>
    </row>
    <row r="41" spans="1:13" x14ac:dyDescent="0.25">
      <c r="A41" s="130"/>
      <c r="B41" s="130"/>
      <c r="C41" s="131"/>
      <c r="D41" s="132"/>
      <c r="E41" s="132"/>
      <c r="F41" s="132"/>
      <c r="G41" s="133" t="s">
        <v>36</v>
      </c>
      <c r="H41" s="133"/>
      <c r="I41" s="133"/>
      <c r="J41" s="3"/>
      <c r="K41" s="3"/>
    </row>
    <row r="42" spans="1:13" x14ac:dyDescent="0.25">
      <c r="A42" s="247" t="s">
        <v>37</v>
      </c>
      <c r="B42" s="247"/>
      <c r="C42" s="247"/>
      <c r="D42" s="134"/>
      <c r="E42" s="134"/>
      <c r="F42" s="131"/>
      <c r="G42" s="133" t="s">
        <v>38</v>
      </c>
      <c r="H42" s="133"/>
      <c r="I42" s="133"/>
      <c r="J42" s="3"/>
      <c r="K42" s="3"/>
    </row>
  </sheetData>
  <mergeCells count="8">
    <mergeCell ref="A4:K4"/>
    <mergeCell ref="A38:M38"/>
    <mergeCell ref="A42:C42"/>
    <mergeCell ref="A24:C24"/>
    <mergeCell ref="A26:C26"/>
    <mergeCell ref="A28:C28"/>
    <mergeCell ref="A29:C29"/>
    <mergeCell ref="A30:C30"/>
  </mergeCells>
  <pageMargins left="0.7" right="0.7" top="0.75" bottom="0.75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opLeftCell="A10" zoomScaleNormal="100" workbookViewId="0">
      <selection activeCell="A16" sqref="A16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29.25" customHeight="1" x14ac:dyDescent="0.25">
      <c r="A4" s="245" t="s">
        <v>81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62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59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62</v>
      </c>
      <c r="B14" s="9"/>
      <c r="C14" s="9"/>
      <c r="D14" s="9" t="s">
        <v>65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1370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6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8220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50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50" t="s">
        <v>18</v>
      </c>
      <c r="I22" s="51"/>
      <c r="J22" s="52"/>
      <c r="K22" s="25"/>
    </row>
    <row r="23" spans="1:11" x14ac:dyDescent="0.25">
      <c r="A23" s="53" t="s">
        <v>20</v>
      </c>
      <c r="B23" s="54"/>
      <c r="C23" s="55"/>
      <c r="D23" s="56" t="s">
        <v>8</v>
      </c>
      <c r="E23" s="57" t="s">
        <v>21</v>
      </c>
      <c r="F23" s="58"/>
      <c r="G23" s="59">
        <f>B17*2</f>
        <v>12</v>
      </c>
      <c r="H23" s="60">
        <f>F23*G23</f>
        <v>0</v>
      </c>
      <c r="I23" s="51"/>
      <c r="J23" s="61"/>
      <c r="K23" s="62"/>
    </row>
    <row r="24" spans="1:11" x14ac:dyDescent="0.25">
      <c r="A24" s="248" t="s">
        <v>22</v>
      </c>
      <c r="B24" s="262"/>
      <c r="C24" s="262"/>
      <c r="D24" s="63" t="s">
        <v>23</v>
      </c>
      <c r="E24" s="64"/>
      <c r="F24" s="65"/>
      <c r="G24" s="66">
        <f>B18+B19</f>
        <v>8270</v>
      </c>
      <c r="H24" s="60">
        <f>F24*G24</f>
        <v>0</v>
      </c>
      <c r="I24" s="51"/>
      <c r="J24" s="61"/>
      <c r="K24" s="62"/>
    </row>
    <row r="25" spans="1:11" x14ac:dyDescent="0.25">
      <c r="A25" s="67" t="s">
        <v>24</v>
      </c>
      <c r="B25" s="68"/>
      <c r="C25" s="69"/>
      <c r="D25" s="70" t="s">
        <v>23</v>
      </c>
      <c r="E25" s="71" t="s">
        <v>25</v>
      </c>
      <c r="F25" s="72"/>
      <c r="G25" s="60">
        <f>B18+B19</f>
        <v>8270</v>
      </c>
      <c r="H25" s="60">
        <f>F25*G25</f>
        <v>0</v>
      </c>
      <c r="I25" s="51"/>
      <c r="J25" s="61"/>
      <c r="K25" s="73"/>
    </row>
    <row r="26" spans="1:11" ht="25.15" customHeight="1" x14ac:dyDescent="0.25">
      <c r="A26" s="263" t="s">
        <v>26</v>
      </c>
      <c r="B26" s="264"/>
      <c r="C26" s="265"/>
      <c r="D26" s="74" t="s">
        <v>23</v>
      </c>
      <c r="E26" s="75" t="s">
        <v>21</v>
      </c>
      <c r="F26" s="76"/>
      <c r="G26" s="77">
        <f>B17*2*2</f>
        <v>24</v>
      </c>
      <c r="H26" s="60">
        <f>F26*G26</f>
        <v>0</v>
      </c>
      <c r="I26" s="51"/>
      <c r="J26" s="78"/>
      <c r="K26" s="73"/>
    </row>
    <row r="27" spans="1:11" x14ac:dyDescent="0.25">
      <c r="A27" s="79" t="s">
        <v>27</v>
      </c>
      <c r="B27" s="80"/>
      <c r="C27" s="80"/>
      <c r="D27" s="81" t="s">
        <v>28</v>
      </c>
      <c r="E27" s="82" t="s">
        <v>21</v>
      </c>
      <c r="F27" s="83"/>
      <c r="G27" s="84">
        <f>B18+B19</f>
        <v>8270</v>
      </c>
      <c r="H27" s="85">
        <f>F27*G27</f>
        <v>0</v>
      </c>
      <c r="I27" s="51"/>
      <c r="J27" s="61"/>
      <c r="K27" s="73"/>
    </row>
    <row r="28" spans="1:11" x14ac:dyDescent="0.25">
      <c r="A28" s="266" t="s">
        <v>51</v>
      </c>
      <c r="B28" s="267"/>
      <c r="C28" s="268"/>
      <c r="D28" s="81" t="s">
        <v>28</v>
      </c>
      <c r="E28" s="82" t="s">
        <v>21</v>
      </c>
      <c r="F28" s="136"/>
      <c r="G28" s="84">
        <f>B18+B19</f>
        <v>8270</v>
      </c>
      <c r="H28" s="137">
        <f>F28*G28</f>
        <v>0</v>
      </c>
      <c r="I28" s="51"/>
      <c r="J28" s="61"/>
      <c r="K28" s="73"/>
    </row>
    <row r="29" spans="1:11" x14ac:dyDescent="0.25">
      <c r="A29" s="271" t="s">
        <v>40</v>
      </c>
      <c r="B29" s="272"/>
      <c r="C29" s="273"/>
      <c r="D29" s="138" t="s">
        <v>8</v>
      </c>
      <c r="E29" s="86"/>
      <c r="F29" s="87"/>
      <c r="G29" s="88">
        <f>B16+2*B17</f>
        <v>1382</v>
      </c>
      <c r="H29" s="137">
        <f t="shared" ref="H29" si="0">F29*G29</f>
        <v>0</v>
      </c>
      <c r="I29" s="51"/>
      <c r="J29" s="61"/>
      <c r="K29" s="73"/>
    </row>
    <row r="30" spans="1:11" ht="15.75" thickBot="1" x14ac:dyDescent="0.3">
      <c r="A30" s="89"/>
      <c r="B30" s="90"/>
      <c r="C30" s="90"/>
      <c r="D30" s="90"/>
      <c r="E30" s="91"/>
      <c r="F30" s="91"/>
      <c r="G30" s="92" t="s">
        <v>29</v>
      </c>
      <c r="H30" s="93">
        <f>SUM(H23:H29)</f>
        <v>0</v>
      </c>
      <c r="I30" s="94"/>
      <c r="J30" s="95"/>
      <c r="K30" s="96"/>
    </row>
    <row r="31" spans="1:11" ht="15.75" thickBot="1" x14ac:dyDescent="0.3">
      <c r="A31" s="97"/>
      <c r="B31" s="98"/>
      <c r="C31" s="98"/>
      <c r="D31" s="98"/>
      <c r="E31" s="99"/>
      <c r="F31" s="94"/>
      <c r="G31" s="94"/>
      <c r="H31" s="94"/>
      <c r="I31" s="94"/>
      <c r="J31" s="95" t="s">
        <v>30</v>
      </c>
      <c r="K31" s="100" t="s">
        <v>31</v>
      </c>
    </row>
    <row r="32" spans="1:11" ht="15.75" thickBot="1" x14ac:dyDescent="0.3">
      <c r="A32" s="97"/>
      <c r="B32" s="98"/>
      <c r="C32" s="98"/>
      <c r="D32" s="98"/>
      <c r="E32" s="94"/>
      <c r="F32" s="94"/>
      <c r="G32" s="94"/>
      <c r="H32" s="94" t="s">
        <v>32</v>
      </c>
      <c r="I32" s="101" t="s">
        <v>18</v>
      </c>
      <c r="J32" s="102">
        <f>H30*0.2</f>
        <v>0</v>
      </c>
      <c r="K32" s="103">
        <f>H30*1.2</f>
        <v>0</v>
      </c>
    </row>
    <row r="33" spans="1:13" ht="15.75" thickBot="1" x14ac:dyDescent="0.3">
      <c r="A33" s="104"/>
      <c r="B33" s="105"/>
      <c r="C33" s="105"/>
      <c r="D33" s="105"/>
      <c r="E33" s="105"/>
      <c r="F33" s="106"/>
      <c r="G33" s="107"/>
      <c r="H33" s="107"/>
      <c r="I33" s="108"/>
      <c r="J33" s="109"/>
      <c r="K33" s="110"/>
    </row>
    <row r="34" spans="1:13" ht="15.75" thickBot="1" x14ac:dyDescent="0.3">
      <c r="A34" s="111"/>
      <c r="B34" s="112"/>
      <c r="C34" s="112"/>
      <c r="D34" s="112"/>
      <c r="E34" s="112"/>
      <c r="F34" s="113"/>
      <c r="G34" s="114"/>
      <c r="H34" s="115"/>
      <c r="I34" s="116"/>
      <c r="J34" s="117"/>
      <c r="K34" s="118"/>
    </row>
    <row r="35" spans="1:13" x14ac:dyDescent="0.25">
      <c r="A35" s="119" t="s">
        <v>33</v>
      </c>
      <c r="B35" s="120"/>
      <c r="C35" s="120"/>
      <c r="D35" s="120"/>
      <c r="E35" s="120"/>
      <c r="F35" s="120"/>
      <c r="G35" s="121"/>
      <c r="H35" s="121"/>
      <c r="I35" s="122"/>
      <c r="J35" s="121"/>
      <c r="K35" s="121"/>
      <c r="L35" s="123"/>
      <c r="M35" s="123"/>
    </row>
    <row r="36" spans="1:13" x14ac:dyDescent="0.25">
      <c r="A36" s="124" t="s">
        <v>34</v>
      </c>
      <c r="B36" s="125"/>
      <c r="C36" s="125"/>
      <c r="D36" s="125"/>
      <c r="E36" s="125"/>
      <c r="F36" s="125"/>
      <c r="G36" s="126"/>
      <c r="H36" s="126"/>
      <c r="I36" s="127"/>
      <c r="J36" s="128"/>
      <c r="K36" s="129"/>
      <c r="L36" s="123"/>
      <c r="M36" s="123"/>
    </row>
    <row r="37" spans="1:13" x14ac:dyDescent="0.25">
      <c r="A37" s="246" t="s">
        <v>35</v>
      </c>
      <c r="B37" s="246"/>
      <c r="C37" s="246"/>
      <c r="D37" s="246"/>
      <c r="E37" s="246"/>
      <c r="F37" s="246"/>
      <c r="G37" s="246"/>
      <c r="H37" s="246"/>
      <c r="I37" s="246"/>
      <c r="J37" s="246"/>
      <c r="K37" s="246"/>
      <c r="L37" s="246"/>
      <c r="M37" s="246"/>
    </row>
    <row r="38" spans="1:13" x14ac:dyDescent="0.25">
      <c r="A38" s="135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</row>
    <row r="39" spans="1:13" x14ac:dyDescent="0.25">
      <c r="F39" s="3"/>
      <c r="H39" s="3"/>
      <c r="J39" s="3"/>
      <c r="K39" s="3"/>
    </row>
    <row r="40" spans="1:13" x14ac:dyDescent="0.25">
      <c r="A40" s="130"/>
      <c r="B40" s="130"/>
      <c r="C40" s="131"/>
      <c r="D40" s="132"/>
      <c r="E40" s="132"/>
      <c r="F40" s="132"/>
      <c r="G40" s="133" t="s">
        <v>36</v>
      </c>
      <c r="H40" s="133"/>
      <c r="I40" s="133"/>
      <c r="J40" s="3"/>
      <c r="K40" s="3"/>
    </row>
    <row r="41" spans="1:13" x14ac:dyDescent="0.25">
      <c r="A41" s="247" t="s">
        <v>37</v>
      </c>
      <c r="B41" s="247"/>
      <c r="C41" s="247"/>
      <c r="D41" s="134"/>
      <c r="E41" s="134"/>
      <c r="F41" s="131"/>
      <c r="G41" s="133" t="s">
        <v>38</v>
      </c>
      <c r="H41" s="133"/>
      <c r="I41" s="133"/>
      <c r="J41" s="3"/>
      <c r="K41" s="3"/>
    </row>
  </sheetData>
  <mergeCells count="7">
    <mergeCell ref="A41:C41"/>
    <mergeCell ref="A29:C29"/>
    <mergeCell ref="A4:K4"/>
    <mergeCell ref="A24:C24"/>
    <mergeCell ref="A26:C26"/>
    <mergeCell ref="A28:C28"/>
    <mergeCell ref="A37:M37"/>
  </mergeCells>
  <pageMargins left="0.7" right="0.7" top="0.75" bottom="0.75" header="0.3" footer="0.3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"/>
  <sheetViews>
    <sheetView zoomScaleNormal="100" workbookViewId="0">
      <selection activeCell="F7" sqref="F7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7.28515625" customWidth="1"/>
    <col min="5" max="5" width="25.140625" customWidth="1"/>
    <col min="6" max="9" width="11.28515625" customWidth="1"/>
    <col min="10" max="10" width="14.28515625" customWidth="1"/>
    <col min="11" max="11" width="15.140625" customWidth="1"/>
    <col min="12" max="12" width="14.28515625" bestFit="1" customWidth="1"/>
  </cols>
  <sheetData>
    <row r="1" spans="1:12" x14ac:dyDescent="0.25">
      <c r="A1" s="276" t="s">
        <v>0</v>
      </c>
      <c r="B1" s="276"/>
      <c r="C1" s="276"/>
    </row>
    <row r="2" spans="1:12" ht="31.5" customHeight="1" x14ac:dyDescent="0.25">
      <c r="A2" s="245" t="s">
        <v>81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</row>
    <row r="3" spans="1:12" ht="15.75" thickBot="1" x14ac:dyDescent="0.3">
      <c r="B3" s="274"/>
      <c r="C3" s="275"/>
      <c r="D3" s="275"/>
      <c r="E3" s="275"/>
      <c r="F3" s="275"/>
      <c r="G3" s="275"/>
      <c r="H3" s="275"/>
      <c r="I3" s="275"/>
      <c r="J3" s="275"/>
    </row>
    <row r="4" spans="1:12" ht="32.450000000000003" customHeight="1" thickBot="1" x14ac:dyDescent="0.3">
      <c r="B4" s="139" t="s">
        <v>41</v>
      </c>
      <c r="C4" s="140" t="s">
        <v>42</v>
      </c>
      <c r="D4" s="140" t="s">
        <v>43</v>
      </c>
      <c r="E4" s="140" t="s">
        <v>52</v>
      </c>
      <c r="F4" s="141" t="s">
        <v>44</v>
      </c>
      <c r="G4" s="142" t="s">
        <v>45</v>
      </c>
      <c r="H4" s="142" t="s">
        <v>46</v>
      </c>
      <c r="I4" s="141" t="s">
        <v>47</v>
      </c>
      <c r="J4" s="143" t="s">
        <v>48</v>
      </c>
      <c r="K4" s="144" t="s">
        <v>49</v>
      </c>
    </row>
    <row r="5" spans="1:12" x14ac:dyDescent="0.25">
      <c r="B5" s="145">
        <v>1</v>
      </c>
      <c r="C5" s="154" t="s">
        <v>55</v>
      </c>
      <c r="D5" s="146" t="s">
        <v>54</v>
      </c>
      <c r="E5" s="153" t="s">
        <v>70</v>
      </c>
      <c r="F5" s="154">
        <v>1.869</v>
      </c>
      <c r="G5" s="154"/>
      <c r="H5" s="154"/>
      <c r="I5" s="155">
        <v>1.06</v>
      </c>
      <c r="J5" s="156">
        <f>'2418'!H32</f>
        <v>0</v>
      </c>
      <c r="K5" s="157">
        <f>J5*1.2</f>
        <v>0</v>
      </c>
    </row>
    <row r="6" spans="1:12" x14ac:dyDescent="0.25">
      <c r="B6" s="147">
        <v>2</v>
      </c>
      <c r="C6" s="154" t="s">
        <v>57</v>
      </c>
      <c r="D6" s="146" t="s">
        <v>54</v>
      </c>
      <c r="E6" s="153" t="s">
        <v>58</v>
      </c>
      <c r="F6" s="158">
        <v>0.83199999999999996</v>
      </c>
      <c r="G6" s="158"/>
      <c r="H6" s="158"/>
      <c r="I6" s="159">
        <v>0.61</v>
      </c>
      <c r="J6" s="160">
        <f>'2417'!H31</f>
        <v>0</v>
      </c>
      <c r="K6" s="157">
        <f t="shared" ref="K6:K7" si="0">J6*1.2</f>
        <v>0</v>
      </c>
    </row>
    <row r="7" spans="1:12" ht="15.75" thickBot="1" x14ac:dyDescent="0.3">
      <c r="B7" s="164">
        <v>3</v>
      </c>
      <c r="C7" s="154" t="s">
        <v>56</v>
      </c>
      <c r="D7" s="146" t="s">
        <v>54</v>
      </c>
      <c r="E7" s="153" t="s">
        <v>61</v>
      </c>
      <c r="F7" s="165">
        <v>16.434000000000001</v>
      </c>
      <c r="G7" s="165"/>
      <c r="H7" s="165"/>
      <c r="I7" s="166">
        <v>1.37</v>
      </c>
      <c r="J7" s="167">
        <f>'2420'!H30</f>
        <v>0</v>
      </c>
      <c r="K7" s="157">
        <f t="shared" si="0"/>
        <v>0</v>
      </c>
    </row>
    <row r="8" spans="1:12" ht="15.75" thickBot="1" x14ac:dyDescent="0.3">
      <c r="B8" s="139"/>
      <c r="C8" s="162"/>
      <c r="D8" s="140"/>
      <c r="E8" s="161" t="s">
        <v>29</v>
      </c>
      <c r="F8" s="162"/>
      <c r="G8" s="162"/>
      <c r="H8" s="169"/>
      <c r="I8" s="171">
        <f>SUM(I5:I7)</f>
        <v>3.04</v>
      </c>
      <c r="J8" s="170">
        <f t="shared" ref="J8:K8" si="1">SUM(J5:J7)</f>
        <v>0</v>
      </c>
      <c r="K8" s="168">
        <f t="shared" si="1"/>
        <v>0</v>
      </c>
      <c r="L8" s="163"/>
    </row>
  </sheetData>
  <mergeCells count="3">
    <mergeCell ref="B3:J3"/>
    <mergeCell ref="A2:K2"/>
    <mergeCell ref="A1:C1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2418</vt:lpstr>
      <vt:lpstr>2417</vt:lpstr>
      <vt:lpstr>2420</vt:lpstr>
      <vt:lpstr>BB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Daniš Martin</cp:lastModifiedBy>
  <cp:lastPrinted>2019-02-15T08:33:54Z</cp:lastPrinted>
  <dcterms:created xsi:type="dcterms:W3CDTF">2018-05-11T08:20:24Z</dcterms:created>
  <dcterms:modified xsi:type="dcterms:W3CDTF">2019-05-27T07:43:48Z</dcterms:modified>
</cp:coreProperties>
</file>