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2\priloha_c_1_vykazy_vymer\"/>
    </mc:Choice>
  </mc:AlternateContent>
  <bookViews>
    <workbookView xWindow="0" yWindow="0" windowWidth="23040" windowHeight="8505"/>
  </bookViews>
  <sheets>
    <sheet name="2566" sheetId="11" r:id="rId1"/>
    <sheet name="2567" sheetId="8" r:id="rId2"/>
    <sheet name="1556" sheetId="15" r:id="rId3"/>
    <sheet name="KA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1" l="1"/>
  <c r="H27" i="8"/>
  <c r="H27" i="15"/>
  <c r="G26" i="15" l="1"/>
  <c r="H30" i="15" l="1"/>
  <c r="H27" i="11" l="1"/>
  <c r="I8" i="7" l="1"/>
  <c r="G23" i="15" l="1"/>
  <c r="G32" i="15"/>
  <c r="G23" i="11" l="1"/>
  <c r="G31" i="11"/>
  <c r="H32" i="15" l="1"/>
  <c r="H31" i="15"/>
  <c r="H23" i="15"/>
  <c r="B18" i="15"/>
  <c r="H31" i="11"/>
  <c r="H30" i="11"/>
  <c r="H23" i="11"/>
  <c r="B18" i="11"/>
  <c r="G31" i="8"/>
  <c r="H31" i="8" s="1"/>
  <c r="G23" i="8"/>
  <c r="H23" i="8" s="1"/>
  <c r="B18" i="8"/>
  <c r="G24" i="15" l="1"/>
  <c r="G28" i="15"/>
  <c r="H28" i="15" s="1"/>
  <c r="G29" i="15"/>
  <c r="H24" i="15"/>
  <c r="G25" i="15"/>
  <c r="H25" i="15" s="1"/>
  <c r="G26" i="8"/>
  <c r="H26" i="8" s="1"/>
  <c r="G25" i="8"/>
  <c r="H25" i="8" s="1"/>
  <c r="G25" i="11"/>
  <c r="H25" i="11" s="1"/>
  <c r="G29" i="11"/>
  <c r="G28" i="11" s="1"/>
  <c r="H28" i="11" s="1"/>
  <c r="G24" i="11"/>
  <c r="H24" i="11" s="1"/>
  <c r="G28" i="8"/>
  <c r="H24" i="8"/>
  <c r="H28" i="8" l="1"/>
  <c r="G29" i="8"/>
  <c r="G30" i="8" s="1"/>
  <c r="H29" i="11"/>
  <c r="H32" i="11" s="1"/>
  <c r="J5" i="7" s="1"/>
  <c r="K5" i="7" s="1"/>
  <c r="H26" i="15"/>
  <c r="H30" i="8" l="1"/>
  <c r="H29" i="8"/>
  <c r="H32" i="8" s="1"/>
  <c r="K34" i="11"/>
  <c r="J34" i="11"/>
  <c r="F8" i="7"/>
  <c r="H29" i="15"/>
  <c r="H33" i="15" s="1"/>
  <c r="J6" i="7" l="1"/>
  <c r="K6" i="7" s="1"/>
  <c r="K34" i="8"/>
  <c r="J34" i="8"/>
  <c r="K35" i="15"/>
  <c r="J7" i="7"/>
  <c r="J35" i="15"/>
  <c r="J8" i="7" l="1"/>
  <c r="K7" i="7"/>
  <c r="K8" i="7" s="1"/>
</calcChain>
</file>

<file path=xl/sharedStrings.xml><?xml version="1.0" encoding="utf-8"?>
<sst xmlns="http://schemas.openxmlformats.org/spreadsheetml/2006/main" count="214" uniqueCount="81">
  <si>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</si>
  <si>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</si>
  <si>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</si>
  <si>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</si>
  <si>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</si>
  <si>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</si>
  <si>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</si>
  <si>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</si>
  <si>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</si>
  <si>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</si>
  <si>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</si>
  <si>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</si>
  <si>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</si>
  <si>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</si>
  <si>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</si>
  <si>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</si>
  <si>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</si>
  <si>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</si>
  <si>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</si>
  <si>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</si>
  <si>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</si>
  <si>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</si>
  <si>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</si>
  <si>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</si>
  <si>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</si>
  <si>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</si>
  <si>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</si>
  <si>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</si>
  <si>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</si>
  <si>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</si>
  <si>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</si>
  <si>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</si>
  <si>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</si>
  <si>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</si>
  <si>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</si>
  <si>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</si>
  <si>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</si>
  <si>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</si>
  <si>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</si>
  <si>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</si>
  <si>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</si>
  <si>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 xml:space="preserve"> dĺžka CK v km</t>
  </si>
  <si>
    <t>staničenie do</t>
  </si>
  <si>
    <t>staničenie od</t>
  </si>
  <si>
    <t>dĺžka opravy v km</t>
  </si>
  <si>
    <t>Náklady  v € bez DPH</t>
  </si>
  <si>
    <t>Náklady  v € s DPH</t>
  </si>
  <si>
    <t>výškova úprava poklopov kanalizačných šácht</t>
  </si>
  <si>
    <t>III/2566</t>
  </si>
  <si>
    <t>KA</t>
  </si>
  <si>
    <t>III/2567</t>
  </si>
  <si>
    <t>III/1556</t>
  </si>
  <si>
    <t>III/2566 Bzovík - Drieňovo</t>
  </si>
  <si>
    <t>staničenie v km: 0,000 -11,481</t>
  </si>
  <si>
    <t>III/2567 Dolný Badín - Selce</t>
  </si>
  <si>
    <t>III/1556 hr.okr. LV/KA - Rykynčice - Domaníky</t>
  </si>
  <si>
    <t>staničenie v km: 12,913-25,762</t>
  </si>
  <si>
    <t>Bzovík - Drieňovo</t>
  </si>
  <si>
    <t>Miestopis</t>
  </si>
  <si>
    <t>Dolný Badín - Selce</t>
  </si>
  <si>
    <t>hr.okr.LV/KA-Rykynčice-Domaníky</t>
  </si>
  <si>
    <t>frézovanie s naložením a odvozom do 10 km ( začiatky a konce, MO, MK )</t>
  </si>
  <si>
    <t>vybraté úseky v ckm: 12,913-16,407; 16,614-19,604; 24,672-25,578</t>
  </si>
  <si>
    <r>
      <t>vybraté úseky v ckm : 0,010 - 2,039; 3,358-4,435; 5,305-</t>
    </r>
    <r>
      <rPr>
        <sz val="11"/>
        <color theme="1"/>
        <rFont val="Calibri"/>
        <family val="2"/>
        <charset val="238"/>
      </rPr>
      <t>11,481</t>
    </r>
  </si>
  <si>
    <t>staničenie v km: 0,000 - 0,910</t>
  </si>
  <si>
    <t>frézovanie s naložením a odvozom do 10 km ( začiatky a konce, MO, MK, nerovnosti )</t>
  </si>
  <si>
    <t>0-50 mm</t>
  </si>
  <si>
    <t>40 mm</t>
  </si>
  <si>
    <t>ACL 16-II s dovozom rozprestrením a zhutnením</t>
  </si>
  <si>
    <t xml:space="preserve">Recyklácia za studena s kombinovaným spojivom (cement a asfaltová emulzia alebo cement a asfaltová pena) </t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</si>
  <si>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</rPr>
      <t>2</t>
    </r>
  </si>
  <si>
    <t>do 400 mm</t>
  </si>
  <si>
    <t>Postrek infiltračný</t>
  </si>
  <si>
    <r>
      <t>1,0 kg/m</t>
    </r>
    <r>
      <rPr>
        <vertAlign val="superscript"/>
        <sz val="10"/>
        <color indexed="8"/>
        <rFont val="Arial CE"/>
      </rPr>
      <t>2</t>
    </r>
  </si>
  <si>
    <t>Postrek spojovací</t>
  </si>
  <si>
    <r>
      <t>0,5 kg/m</t>
    </r>
    <r>
      <rPr>
        <vertAlign val="superscript"/>
        <sz val="10"/>
        <color indexed="8"/>
        <rFont val="Arial CE"/>
      </rPr>
      <t>2</t>
    </r>
  </si>
  <si>
    <r>
      <t>1,0 kg/m</t>
    </r>
    <r>
      <rPr>
        <vertAlign val="superscript"/>
        <sz val="10"/>
        <rFont val="Arial CE"/>
        <charset val="238"/>
      </rPr>
      <t>2</t>
    </r>
  </si>
  <si>
    <t>24,672 - 25,578 =906*5,79=5246 m2 recykláž</t>
  </si>
  <si>
    <r>
      <t>0,7 kg/m</t>
    </r>
    <r>
      <rPr>
        <vertAlign val="superscript"/>
        <sz val="10"/>
        <color indexed="8"/>
        <rFont val="Arial CE"/>
      </rPr>
      <t>2</t>
    </r>
  </si>
  <si>
    <t>Príloha č.1</t>
  </si>
  <si>
    <t>Asfaltovanie cestných komunikácií vo vlastníctve Banskobystrického samosprávneho kraja a súvisiace práce – vybrané úseky ciest v okresoch Veľký Krtíš, Krupina a Banská Štiavnica.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</si>
</sst>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0"/>
      <color indexed="8"/>
      <name val="Arial"/>
    </font>
    <font>
      <sz val="10"/>
      <color indexed="8"/>
      <name val="Arial CE"/>
    </font>
    <font>
      <vertAlign val="superscript"/>
      <sz val="10"/>
      <color indexed="8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72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208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5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30" xfId="0" applyFont="1" applyFill="1" applyBorder="1"/>
    <xf numFmtId="0" fontId="0" fillId="0" borderId="31" xfId="0" applyFont="1" applyFill="1" applyBorder="1" applyAlignment="1">
      <alignment horizontal="center"/>
    </xf>
    <xf numFmtId="165" fontId="6" fillId="0" borderId="32" xfId="0" applyNumberFormat="1" applyFont="1" applyFill="1" applyBorder="1"/>
    <xf numFmtId="166" fontId="0" fillId="0" borderId="33" xfId="0" applyNumberFormat="1" applyFont="1" applyFill="1" applyBorder="1" applyAlignment="1">
      <alignment horizontal="right"/>
    </xf>
    <xf numFmtId="0" fontId="0" fillId="0" borderId="34" xfId="0" applyFont="1" applyFill="1" applyBorder="1"/>
    <xf numFmtId="0" fontId="6" fillId="0" borderId="27" xfId="0" applyFont="1" applyFill="1" applyBorder="1"/>
    <xf numFmtId="165" fontId="6" fillId="0" borderId="27" xfId="0" applyNumberFormat="1" applyFont="1" applyFill="1" applyBorder="1"/>
    <xf numFmtId="4" fontId="6" fillId="0" borderId="6" xfId="0" applyNumberFormat="1" applyFont="1" applyFill="1" applyBorder="1"/>
    <xf numFmtId="0" fontId="0" fillId="0" borderId="38" xfId="0" applyFill="1" applyBorder="1" applyAlignment="1">
      <alignment vertical="center"/>
    </xf>
    <xf numFmtId="0" fontId="6" fillId="0" borderId="39" xfId="0" applyFont="1" applyFill="1" applyBorder="1" applyAlignment="1">
      <alignment vertical="center"/>
    </xf>
    <xf numFmtId="165" fontId="6" fillId="0" borderId="27" xfId="0" applyNumberFormat="1" applyFont="1" applyFill="1" applyBorder="1" applyAlignment="1">
      <alignment vertical="center"/>
    </xf>
    <xf numFmtId="4" fontId="6" fillId="0" borderId="40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41" xfId="0" applyFill="1" applyBorder="1"/>
    <xf numFmtId="0" fontId="0" fillId="0" borderId="42" xfId="0" applyFill="1" applyBorder="1"/>
    <xf numFmtId="0" fontId="8" fillId="0" borderId="43" xfId="0" applyFont="1" applyFill="1" applyBorder="1"/>
    <xf numFmtId="0" fontId="6" fillId="0" borderId="44" xfId="0" applyFont="1" applyFill="1" applyBorder="1"/>
    <xf numFmtId="165" fontId="6" fillId="0" borderId="43" xfId="0" applyNumberFormat="1" applyFont="1" applyFill="1" applyBorder="1"/>
    <xf numFmtId="4" fontId="6" fillId="0" borderId="43" xfId="0" applyNumberFormat="1" applyFont="1" applyFill="1" applyBorder="1"/>
    <xf numFmtId="4" fontId="6" fillId="0" borderId="45" xfId="0" applyNumberFormat="1" applyFont="1" applyFill="1" applyBorder="1"/>
    <xf numFmtId="0" fontId="6" fillId="0" borderId="23" xfId="0" applyFont="1" applyFill="1" applyBorder="1"/>
    <xf numFmtId="165" fontId="6" fillId="0" borderId="23" xfId="0" applyNumberFormat="1" applyFont="1" applyFill="1" applyBorder="1"/>
    <xf numFmtId="4" fontId="6" fillId="0" borderId="23" xfId="0" applyNumberFormat="1" applyFont="1" applyFill="1" applyBorder="1"/>
    <xf numFmtId="4" fontId="10" fillId="0" borderId="48" xfId="0" applyNumberFormat="1" applyFont="1" applyFill="1" applyBorder="1"/>
    <xf numFmtId="4" fontId="10" fillId="0" borderId="49" xfId="0" applyNumberFormat="1" applyFont="1" applyFill="1" applyBorder="1"/>
    <xf numFmtId="4" fontId="11" fillId="0" borderId="49" xfId="0" applyNumberFormat="1" applyFont="1" applyFill="1" applyBorder="1"/>
    <xf numFmtId="4" fontId="11" fillId="0" borderId="50" xfId="0" applyNumberFormat="1" applyFont="1" applyFill="1" applyBorder="1"/>
    <xf numFmtId="4" fontId="11" fillId="0" borderId="51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52" xfId="0" applyNumberFormat="1" applyFont="1" applyFill="1" applyBorder="1"/>
    <xf numFmtId="4" fontId="11" fillId="2" borderId="53" xfId="0" applyNumberFormat="1" applyFont="1" applyFill="1" applyBorder="1"/>
    <xf numFmtId="0" fontId="0" fillId="0" borderId="54" xfId="0" applyFill="1" applyBorder="1"/>
    <xf numFmtId="0" fontId="0" fillId="0" borderId="55" xfId="0" applyFill="1" applyBorder="1"/>
    <xf numFmtId="4" fontId="0" fillId="0" borderId="55" xfId="0" applyNumberFormat="1" applyFill="1" applyBorder="1"/>
    <xf numFmtId="4" fontId="12" fillId="0" borderId="55" xfId="0" applyNumberFormat="1" applyFont="1" applyFill="1" applyBorder="1"/>
    <xf numFmtId="0" fontId="12" fillId="0" borderId="55" xfId="0" applyFont="1" applyFill="1" applyBorder="1"/>
    <xf numFmtId="10" fontId="12" fillId="0" borderId="55" xfId="0" applyNumberFormat="1" applyFont="1" applyFill="1" applyBorder="1"/>
    <xf numFmtId="4" fontId="12" fillId="0" borderId="56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7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6" fillId="0" borderId="58" xfId="0" applyFont="1" applyFill="1" applyBorder="1"/>
    <xf numFmtId="165" fontId="6" fillId="0" borderId="58" xfId="0" applyNumberFormat="1" applyFont="1" applyFill="1" applyBorder="1"/>
    <xf numFmtId="4" fontId="6" fillId="0" borderId="58" xfId="0" applyNumberFormat="1" applyFont="1" applyFill="1" applyBorder="1"/>
    <xf numFmtId="0" fontId="0" fillId="0" borderId="23" xfId="0" applyFont="1" applyFill="1" applyBorder="1"/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0" fontId="19" fillId="0" borderId="62" xfId="0" applyFont="1" applyBorder="1" applyAlignment="1">
      <alignment horizontal="center" wrapText="1"/>
    </xf>
    <xf numFmtId="0" fontId="19" fillId="0" borderId="62" xfId="0" applyFont="1" applyBorder="1" applyAlignment="1">
      <alignment horizontal="center"/>
    </xf>
    <xf numFmtId="0" fontId="19" fillId="0" borderId="63" xfId="0" applyFont="1" applyBorder="1" applyAlignment="1">
      <alignment horizontal="center" wrapText="1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2" xfId="0" applyBorder="1" applyAlignment="1">
      <alignment horizontal="center"/>
    </xf>
    <xf numFmtId="0" fontId="18" fillId="0" borderId="62" xfId="0" applyFont="1" applyBorder="1" applyAlignment="1">
      <alignment horizontal="center"/>
    </xf>
    <xf numFmtId="164" fontId="0" fillId="0" borderId="0" xfId="0" applyNumberFormat="1"/>
    <xf numFmtId="0" fontId="2" fillId="0" borderId="0" xfId="1" applyFont="1" applyFill="1" applyBorder="1" applyAlignment="1">
      <alignment horizontal="left" vertical="center" wrapText="1"/>
    </xf>
    <xf numFmtId="0" fontId="0" fillId="3" borderId="23" xfId="0" applyFont="1" applyFill="1" applyBorder="1"/>
    <xf numFmtId="0" fontId="6" fillId="3" borderId="58" xfId="0" applyFont="1" applyFill="1" applyBorder="1"/>
    <xf numFmtId="165" fontId="6" fillId="3" borderId="58" xfId="0" applyNumberFormat="1" applyFont="1" applyFill="1" applyBorder="1"/>
    <xf numFmtId="4" fontId="6" fillId="3" borderId="58" xfId="0" applyNumberFormat="1" applyFont="1" applyFill="1" applyBorder="1"/>
    <xf numFmtId="0" fontId="18" fillId="0" borderId="16" xfId="0" applyFont="1" applyBorder="1" applyAlignment="1">
      <alignment horizontal="center"/>
    </xf>
    <xf numFmtId="0" fontId="0" fillId="0" borderId="65" xfId="0" applyBorder="1" applyAlignment="1">
      <alignment horizontal="center"/>
    </xf>
    <xf numFmtId="0" fontId="21" fillId="0" borderId="0" xfId="0" applyFont="1" applyFill="1" applyBorder="1"/>
    <xf numFmtId="0" fontId="0" fillId="0" borderId="29" xfId="0" applyBorder="1" applyAlignment="1">
      <alignment horizontal="left"/>
    </xf>
    <xf numFmtId="0" fontId="0" fillId="0" borderId="65" xfId="0" applyBorder="1" applyAlignment="1">
      <alignment horizontal="left"/>
    </xf>
    <xf numFmtId="0" fontId="0" fillId="3" borderId="29" xfId="0" applyFill="1" applyBorder="1" applyAlignment="1">
      <alignment horizontal="center"/>
    </xf>
    <xf numFmtId="167" fontId="0" fillId="3" borderId="29" xfId="0" applyNumberFormat="1" applyFill="1" applyBorder="1" applyAlignment="1">
      <alignment horizontal="center"/>
    </xf>
    <xf numFmtId="164" fontId="0" fillId="3" borderId="31" xfId="2" applyFont="1" applyFill="1" applyBorder="1" applyAlignment="1">
      <alignment horizontal="center"/>
    </xf>
    <xf numFmtId="164" fontId="0" fillId="3" borderId="64" xfId="0" applyNumberFormat="1" applyFill="1" applyBorder="1"/>
    <xf numFmtId="0" fontId="0" fillId="3" borderId="23" xfId="0" applyFill="1" applyBorder="1" applyAlignment="1">
      <alignment horizontal="center"/>
    </xf>
    <xf numFmtId="167" fontId="0" fillId="3" borderId="23" xfId="0" applyNumberFormat="1" applyFill="1" applyBorder="1" applyAlignment="1">
      <alignment horizontal="center"/>
    </xf>
    <xf numFmtId="164" fontId="0" fillId="3" borderId="24" xfId="2" applyFont="1" applyFill="1" applyBorder="1" applyAlignment="1">
      <alignment horizontal="center"/>
    </xf>
    <xf numFmtId="0" fontId="0" fillId="3" borderId="58" xfId="0" applyFill="1" applyBorder="1" applyAlignment="1">
      <alignment horizontal="center"/>
    </xf>
    <xf numFmtId="167" fontId="0" fillId="3" borderId="58" xfId="0" applyNumberFormat="1" applyFill="1" applyBorder="1" applyAlignment="1">
      <alignment horizontal="center"/>
    </xf>
    <xf numFmtId="164" fontId="0" fillId="3" borderId="66" xfId="2" applyFont="1" applyFill="1" applyBorder="1" applyAlignment="1">
      <alignment horizontal="center"/>
    </xf>
    <xf numFmtId="0" fontId="18" fillId="3" borderId="62" xfId="0" applyFont="1" applyFill="1" applyBorder="1" applyAlignment="1">
      <alignment horizontal="center"/>
    </xf>
    <xf numFmtId="164" fontId="18" fillId="3" borderId="63" xfId="0" applyNumberFormat="1" applyFont="1" applyFill="1" applyBorder="1" applyAlignment="1">
      <alignment horizontal="center"/>
    </xf>
    <xf numFmtId="164" fontId="18" fillId="3" borderId="15" xfId="0" applyNumberFormat="1" applyFont="1" applyFill="1" applyBorder="1"/>
    <xf numFmtId="167" fontId="18" fillId="3" borderId="62" xfId="0" applyNumberFormat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22" fillId="0" borderId="0" xfId="0" applyFont="1" applyFill="1" applyBorder="1"/>
    <xf numFmtId="0" fontId="0" fillId="3" borderId="65" xfId="0" applyFill="1" applyBorder="1" applyAlignment="1">
      <alignment horizontal="center"/>
    </xf>
    <xf numFmtId="49" fontId="23" fillId="4" borderId="38" xfId="0" applyNumberFormat="1" applyFont="1" applyFill="1" applyBorder="1" applyAlignment="1"/>
    <xf numFmtId="49" fontId="24" fillId="4" borderId="38" xfId="0" applyNumberFormat="1" applyFont="1" applyFill="1" applyBorder="1" applyAlignment="1"/>
    <xf numFmtId="165" fontId="24" fillId="4" borderId="38" xfId="0" applyNumberFormat="1" applyFont="1" applyFill="1" applyBorder="1" applyAlignment="1"/>
    <xf numFmtId="4" fontId="24" fillId="4" borderId="38" xfId="0" applyNumberFormat="1" applyFont="1" applyFill="1" applyBorder="1" applyAlignment="1"/>
    <xf numFmtId="4" fontId="24" fillId="4" borderId="70" xfId="0" applyNumberFormat="1" applyFont="1" applyFill="1" applyBorder="1" applyAlignment="1"/>
    <xf numFmtId="49" fontId="0" fillId="4" borderId="38" xfId="0" applyNumberFormat="1" applyFont="1" applyFill="1" applyBorder="1" applyAlignment="1"/>
    <xf numFmtId="0" fontId="22" fillId="0" borderId="0" xfId="0" applyFont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8" xfId="0" applyFont="1" applyFill="1" applyBorder="1" applyAlignment="1"/>
    <xf numFmtId="0" fontId="0" fillId="0" borderId="29" xfId="0" applyFill="1" applyBorder="1" applyAlignment="1"/>
    <xf numFmtId="0" fontId="0" fillId="0" borderId="35" xfId="1" applyFont="1" applyFill="1" applyBorder="1" applyAlignment="1">
      <alignment vertical="center" wrapText="1"/>
    </xf>
    <xf numFmtId="0" fontId="0" fillId="0" borderId="36" xfId="1" applyFont="1" applyFill="1" applyBorder="1" applyAlignment="1">
      <alignment vertical="center" wrapText="1"/>
    </xf>
    <xf numFmtId="0" fontId="0" fillId="0" borderId="37" xfId="1" applyFont="1" applyFill="1" applyBorder="1" applyAlignment="1">
      <alignment vertical="center" wrapText="1"/>
    </xf>
    <xf numFmtId="0" fontId="0" fillId="0" borderId="46" xfId="1" applyFont="1" applyFill="1" applyBorder="1" applyAlignment="1">
      <alignment horizontal="left"/>
    </xf>
    <xf numFmtId="0" fontId="0" fillId="0" borderId="47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3" borderId="24" xfId="1" applyFont="1" applyFill="1" applyBorder="1" applyAlignment="1">
      <alignment horizontal="left"/>
    </xf>
    <xf numFmtId="0" fontId="0" fillId="3" borderId="59" xfId="1" applyFont="1" applyFill="1" applyBorder="1" applyAlignment="1">
      <alignment horizontal="left"/>
    </xf>
    <xf numFmtId="0" fontId="0" fillId="0" borderId="24" xfId="1" applyFont="1" applyFill="1" applyBorder="1" applyAlignment="1">
      <alignment horizontal="left"/>
    </xf>
    <xf numFmtId="0" fontId="0" fillId="0" borderId="59" xfId="1" applyFont="1" applyFill="1" applyBorder="1" applyAlignment="1">
      <alignment horizontal="left"/>
    </xf>
    <xf numFmtId="0" fontId="0" fillId="0" borderId="60" xfId="1" applyFont="1" applyFill="1" applyBorder="1" applyAlignment="1">
      <alignment horizontal="left"/>
    </xf>
    <xf numFmtId="49" fontId="0" fillId="4" borderId="41" xfId="0" applyNumberFormat="1" applyFont="1" applyFill="1" applyBorder="1" applyAlignment="1">
      <alignment horizontal="left"/>
    </xf>
    <xf numFmtId="49" fontId="0" fillId="4" borderId="42" xfId="0" applyNumberFormat="1" applyFont="1" applyFill="1" applyBorder="1" applyAlignment="1">
      <alignment horizontal="left"/>
    </xf>
    <xf numFmtId="49" fontId="0" fillId="4" borderId="44" xfId="0" applyNumberFormat="1" applyFont="1" applyFill="1" applyBorder="1" applyAlignment="1">
      <alignment horizontal="left"/>
    </xf>
    <xf numFmtId="49" fontId="0" fillId="4" borderId="35" xfId="0" applyNumberFormat="1" applyFont="1" applyFill="1" applyBorder="1" applyAlignment="1">
      <alignment horizontal="left"/>
    </xf>
    <xf numFmtId="49" fontId="0" fillId="4" borderId="36" xfId="0" applyNumberFormat="1" applyFont="1" applyFill="1" applyBorder="1" applyAlignment="1">
      <alignment horizontal="left"/>
    </xf>
    <xf numFmtId="49" fontId="0" fillId="4" borderId="71" xfId="0" applyNumberFormat="1" applyFont="1" applyFill="1" applyBorder="1" applyAlignment="1">
      <alignment horizontal="left"/>
    </xf>
    <xf numFmtId="49" fontId="0" fillId="4" borderId="67" xfId="0" applyNumberFormat="1" applyFont="1" applyFill="1" applyBorder="1" applyAlignment="1">
      <alignment horizontal="left" wrapText="1"/>
    </xf>
    <xf numFmtId="0" fontId="0" fillId="4" borderId="68" xfId="0" applyFont="1" applyFill="1" applyBorder="1" applyAlignment="1"/>
    <xf numFmtId="0" fontId="0" fillId="4" borderId="69" xfId="0" applyFont="1" applyFill="1" applyBorder="1" applyAlignment="1"/>
    <xf numFmtId="0" fontId="0" fillId="0" borderId="0" xfId="0" applyBorder="1" applyAlignment="1">
      <alignment horizontal="center"/>
    </xf>
    <xf numFmtId="0" fontId="1" fillId="0" borderId="0" xfId="1" applyAlignment="1">
      <alignment horizontal="left" wrapText="1"/>
    </xf>
    <xf numFmtId="0" fontId="0" fillId="3" borderId="0" xfId="0" applyFill="1"/>
    <xf numFmtId="0" fontId="21" fillId="3" borderId="0" xfId="0" applyFont="1" applyFill="1"/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topLeftCell="A13" workbookViewId="0">
      <selection activeCell="A7" sqref="A7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79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31.5" customHeight="1" x14ac:dyDescent="0.25">
      <c r="A4" s="205" t="s">
        <v>80</v>
      </c>
      <c r="B4" s="205"/>
      <c r="C4" s="205"/>
      <c r="D4" s="205"/>
      <c r="E4" s="205"/>
      <c r="F4" s="205"/>
      <c r="G4" s="205"/>
      <c r="H4" s="205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52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53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52</v>
      </c>
      <c r="B14" s="9"/>
      <c r="C14" s="9"/>
      <c r="D14" s="9" t="s">
        <v>63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9282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5.96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55320.72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480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53" t="s">
        <v>19</v>
      </c>
      <c r="B23" s="54"/>
      <c r="C23" s="55"/>
      <c r="D23" s="56" t="s">
        <v>7</v>
      </c>
      <c r="E23" s="57" t="s">
        <v>20</v>
      </c>
      <c r="F23" s="58"/>
      <c r="G23" s="59">
        <f>B17*2*4</f>
        <v>47.68</v>
      </c>
      <c r="H23" s="60">
        <f>F23*G23</f>
        <v>0</v>
      </c>
      <c r="I23" s="51"/>
      <c r="J23" s="61"/>
      <c r="K23" s="62"/>
    </row>
    <row r="24" spans="1:11" x14ac:dyDescent="0.25">
      <c r="A24" s="182" t="s">
        <v>21</v>
      </c>
      <c r="B24" s="183"/>
      <c r="C24" s="183"/>
      <c r="D24" s="63" t="s">
        <v>22</v>
      </c>
      <c r="E24" s="64"/>
      <c r="F24" s="65"/>
      <c r="G24" s="66">
        <f>B18+B19</f>
        <v>55800.72</v>
      </c>
      <c r="H24" s="60">
        <f>F24*G24</f>
        <v>0</v>
      </c>
      <c r="I24" s="51"/>
      <c r="J24" s="61"/>
      <c r="K24" s="62"/>
    </row>
    <row r="25" spans="1:11" x14ac:dyDescent="0.25">
      <c r="A25" s="195" t="s">
        <v>74</v>
      </c>
      <c r="B25" s="196"/>
      <c r="C25" s="197"/>
      <c r="D25" s="178" t="s">
        <v>70</v>
      </c>
      <c r="E25" s="174" t="s">
        <v>78</v>
      </c>
      <c r="F25" s="175"/>
      <c r="G25" s="176">
        <f>B18+B19</f>
        <v>55800.72</v>
      </c>
      <c r="H25" s="177">
        <f t="shared" ref="H25:H26" si="0">F25*G25</f>
        <v>0</v>
      </c>
      <c r="I25" s="51"/>
      <c r="J25" s="61"/>
      <c r="K25" s="70"/>
    </row>
    <row r="26" spans="1:11" ht="36.75" customHeight="1" x14ac:dyDescent="0.25">
      <c r="A26" s="184" t="s">
        <v>65</v>
      </c>
      <c r="B26" s="185"/>
      <c r="C26" s="186"/>
      <c r="D26" s="71" t="s">
        <v>22</v>
      </c>
      <c r="E26" s="72" t="s">
        <v>66</v>
      </c>
      <c r="F26" s="73"/>
      <c r="G26" s="74">
        <v>5780</v>
      </c>
      <c r="H26" s="177">
        <f t="shared" si="0"/>
        <v>0</v>
      </c>
      <c r="I26" s="51"/>
      <c r="J26" s="75"/>
      <c r="K26" s="70"/>
    </row>
    <row r="27" spans="1:11" ht="15.6" customHeight="1" x14ac:dyDescent="0.25">
      <c r="A27" s="76" t="s">
        <v>24</v>
      </c>
      <c r="B27" s="77"/>
      <c r="C27" s="77"/>
      <c r="D27" s="78" t="s">
        <v>25</v>
      </c>
      <c r="E27" s="79" t="s">
        <v>20</v>
      </c>
      <c r="F27" s="80"/>
      <c r="G27" s="81">
        <v>5660</v>
      </c>
      <c r="H27" s="82">
        <f>F27*G27</f>
        <v>0</v>
      </c>
      <c r="I27" s="51"/>
      <c r="J27" s="75"/>
      <c r="K27" s="70"/>
    </row>
    <row r="28" spans="1:11" x14ac:dyDescent="0.25">
      <c r="A28" s="76" t="s">
        <v>24</v>
      </c>
      <c r="B28" s="77"/>
      <c r="C28" s="77"/>
      <c r="D28" s="78" t="s">
        <v>25</v>
      </c>
      <c r="E28" s="79" t="s">
        <v>67</v>
      </c>
      <c r="F28" s="80"/>
      <c r="G28" s="81">
        <f>G29</f>
        <v>50141.48</v>
      </c>
      <c r="H28" s="82">
        <f>F28*G28</f>
        <v>0</v>
      </c>
      <c r="I28" s="51"/>
      <c r="J28" s="61"/>
      <c r="K28" s="70"/>
    </row>
    <row r="29" spans="1:11" x14ac:dyDescent="0.25">
      <c r="A29" s="187" t="s">
        <v>68</v>
      </c>
      <c r="B29" s="188"/>
      <c r="C29" s="189"/>
      <c r="D29" s="78" t="s">
        <v>25</v>
      </c>
      <c r="E29" s="79" t="s">
        <v>20</v>
      </c>
      <c r="F29" s="133"/>
      <c r="G29" s="81">
        <f>B18-(869*5.96)</f>
        <v>50141.48</v>
      </c>
      <c r="H29" s="134">
        <f>F29*G29</f>
        <v>0</v>
      </c>
      <c r="I29" s="51"/>
      <c r="J29" s="61"/>
      <c r="K29" s="70"/>
    </row>
    <row r="30" spans="1:11" x14ac:dyDescent="0.25">
      <c r="A30" s="190" t="s">
        <v>47</v>
      </c>
      <c r="B30" s="191"/>
      <c r="C30" s="191"/>
      <c r="D30" s="147" t="s">
        <v>36</v>
      </c>
      <c r="E30" s="148"/>
      <c r="F30" s="149"/>
      <c r="G30" s="150">
        <v>2</v>
      </c>
      <c r="H30" s="134">
        <f>F30*G30</f>
        <v>0</v>
      </c>
      <c r="I30" s="51"/>
      <c r="J30" s="61"/>
      <c r="K30" s="70"/>
    </row>
    <row r="31" spans="1:11" x14ac:dyDescent="0.25">
      <c r="A31" s="192" t="s">
        <v>37</v>
      </c>
      <c r="B31" s="193"/>
      <c r="C31" s="194"/>
      <c r="D31" s="135" t="s">
        <v>7</v>
      </c>
      <c r="E31" s="83"/>
      <c r="F31" s="84"/>
      <c r="G31" s="85">
        <f>B16+8*B17</f>
        <v>9329.68</v>
      </c>
      <c r="H31" s="134">
        <f t="shared" ref="H31" si="1">F31*G31</f>
        <v>0</v>
      </c>
      <c r="I31" s="51"/>
      <c r="J31" s="61"/>
      <c r="K31" s="70"/>
    </row>
    <row r="32" spans="1:11" ht="15.75" thickBot="1" x14ac:dyDescent="0.3">
      <c r="A32" s="86"/>
      <c r="B32" s="87"/>
      <c r="C32" s="87"/>
      <c r="D32" s="87"/>
      <c r="E32" s="88"/>
      <c r="F32" s="88"/>
      <c r="G32" s="89" t="s">
        <v>26</v>
      </c>
      <c r="H32" s="90">
        <f>SUM(H23:H31)</f>
        <v>0</v>
      </c>
      <c r="I32" s="91"/>
      <c r="J32" s="92"/>
      <c r="K32" s="93"/>
    </row>
    <row r="33" spans="1:13" ht="15.75" thickBot="1" x14ac:dyDescent="0.3">
      <c r="A33" s="94"/>
      <c r="B33" s="95"/>
      <c r="C33" s="95"/>
      <c r="D33" s="95"/>
      <c r="E33" s="96"/>
      <c r="F33" s="91"/>
      <c r="G33" s="91"/>
      <c r="H33" s="91"/>
      <c r="I33" s="91"/>
      <c r="J33" s="92" t="s">
        <v>27</v>
      </c>
      <c r="K33" s="97" t="s">
        <v>28</v>
      </c>
    </row>
    <row r="34" spans="1:13" ht="15.75" thickBot="1" x14ac:dyDescent="0.3">
      <c r="A34" s="94"/>
      <c r="B34" s="95"/>
      <c r="C34" s="95"/>
      <c r="D34" s="95"/>
      <c r="E34" s="91"/>
      <c r="F34" s="91"/>
      <c r="G34" s="91"/>
      <c r="H34" s="91" t="s">
        <v>29</v>
      </c>
      <c r="I34" s="98" t="s">
        <v>17</v>
      </c>
      <c r="J34" s="99">
        <f>H32*0.2</f>
        <v>0</v>
      </c>
      <c r="K34" s="100">
        <f>H32*1.2</f>
        <v>0</v>
      </c>
    </row>
    <row r="35" spans="1:13" ht="15.75" thickBot="1" x14ac:dyDescent="0.3">
      <c r="A35" s="101"/>
      <c r="B35" s="102"/>
      <c r="C35" s="102"/>
      <c r="D35" s="102"/>
      <c r="E35" s="102"/>
      <c r="F35" s="103"/>
      <c r="G35" s="104"/>
      <c r="H35" s="104"/>
      <c r="I35" s="105"/>
      <c r="J35" s="106"/>
      <c r="K35" s="107"/>
    </row>
    <row r="36" spans="1:13" ht="15.75" thickBot="1" x14ac:dyDescent="0.3">
      <c r="A36" s="108"/>
      <c r="B36" s="109"/>
      <c r="C36" s="109"/>
      <c r="D36" s="109"/>
      <c r="E36" s="109"/>
      <c r="F36" s="110"/>
      <c r="G36" s="111"/>
      <c r="H36" s="112"/>
      <c r="I36" s="113"/>
      <c r="J36" s="114"/>
      <c r="K36" s="115"/>
    </row>
    <row r="37" spans="1:13" x14ac:dyDescent="0.25">
      <c r="A37" s="116" t="s">
        <v>30</v>
      </c>
      <c r="B37" s="117"/>
      <c r="C37" s="117"/>
      <c r="D37" s="117"/>
      <c r="E37" s="117"/>
      <c r="F37" s="117"/>
      <c r="G37" s="118"/>
      <c r="H37" s="118"/>
      <c r="I37" s="119"/>
      <c r="J37" s="118"/>
      <c r="K37" s="118"/>
      <c r="L37" s="120"/>
      <c r="M37" s="120"/>
    </row>
    <row r="38" spans="1:13" x14ac:dyDescent="0.25">
      <c r="A38" s="121" t="s">
        <v>31</v>
      </c>
      <c r="B38" s="122"/>
      <c r="C38" s="122"/>
      <c r="D38" s="122"/>
      <c r="E38" s="122"/>
      <c r="F38" s="122"/>
      <c r="G38" s="123"/>
      <c r="H38" s="123"/>
      <c r="I38" s="124"/>
      <c r="J38" s="125"/>
      <c r="K38" s="126"/>
      <c r="L38" s="120"/>
      <c r="M38" s="120"/>
    </row>
    <row r="39" spans="1:13" x14ac:dyDescent="0.25">
      <c r="A39" s="180" t="s">
        <v>32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</row>
    <row r="40" spans="1:13" x14ac:dyDescent="0.25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</row>
    <row r="41" spans="1:13" x14ac:dyDescent="0.25">
      <c r="F41" s="3"/>
      <c r="H41" s="3"/>
      <c r="J41" s="3"/>
      <c r="K41" s="3"/>
    </row>
    <row r="42" spans="1:13" x14ac:dyDescent="0.25">
      <c r="A42" s="127"/>
      <c r="B42" s="127"/>
      <c r="C42" s="128"/>
      <c r="D42" s="129"/>
      <c r="E42" s="129"/>
      <c r="F42" s="129"/>
      <c r="G42" s="130" t="s">
        <v>33</v>
      </c>
      <c r="H42" s="130"/>
      <c r="I42" s="130"/>
      <c r="J42" s="3"/>
      <c r="K42" s="3"/>
    </row>
    <row r="43" spans="1:13" x14ac:dyDescent="0.25">
      <c r="A43" s="181" t="s">
        <v>34</v>
      </c>
      <c r="B43" s="181"/>
      <c r="C43" s="181"/>
      <c r="D43" s="131"/>
      <c r="E43" s="131"/>
      <c r="F43" s="128"/>
      <c r="G43" s="130" t="s">
        <v>35</v>
      </c>
      <c r="H43" s="130"/>
      <c r="I43" s="130"/>
      <c r="J43" s="3"/>
      <c r="K43" s="3"/>
    </row>
  </sheetData>
  <mergeCells count="9">
    <mergeCell ref="A4:H4"/>
    <mergeCell ref="A39:M39"/>
    <mergeCell ref="A43:C43"/>
    <mergeCell ref="A24:C24"/>
    <mergeCell ref="A26:C26"/>
    <mergeCell ref="A29:C29"/>
    <mergeCell ref="A30:C30"/>
    <mergeCell ref="A31:C31"/>
    <mergeCell ref="A25:C25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workbookViewId="0">
      <selection activeCell="A27" sqref="A27:C27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79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30" customHeight="1" x14ac:dyDescent="0.25">
      <c r="A4" s="205" t="s">
        <v>80</v>
      </c>
      <c r="B4" s="205"/>
      <c r="C4" s="205"/>
      <c r="D4" s="205"/>
      <c r="E4" s="205"/>
      <c r="F4" s="205"/>
      <c r="G4" s="205"/>
      <c r="H4" s="205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64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54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910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5.69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5177.9000000000005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180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53" t="s">
        <v>19</v>
      </c>
      <c r="B23" s="54"/>
      <c r="C23" s="55"/>
      <c r="D23" s="56" t="s">
        <v>7</v>
      </c>
      <c r="E23" s="57" t="s">
        <v>20</v>
      </c>
      <c r="F23" s="58"/>
      <c r="G23" s="59">
        <f>B17*2</f>
        <v>11.38</v>
      </c>
      <c r="H23" s="60">
        <f>F23*G23</f>
        <v>0</v>
      </c>
      <c r="I23" s="51"/>
      <c r="J23" s="61"/>
      <c r="K23" s="62"/>
    </row>
    <row r="24" spans="1:11" x14ac:dyDescent="0.25">
      <c r="A24" s="182" t="s">
        <v>21</v>
      </c>
      <c r="B24" s="183"/>
      <c r="C24" s="183"/>
      <c r="D24" s="63" t="s">
        <v>22</v>
      </c>
      <c r="E24" s="64"/>
      <c r="F24" s="65"/>
      <c r="G24" s="66">
        <v>462</v>
      </c>
      <c r="H24" s="60">
        <f>F24*G24</f>
        <v>0</v>
      </c>
      <c r="I24" s="51"/>
      <c r="J24" s="61"/>
      <c r="K24" s="62"/>
    </row>
    <row r="25" spans="1:11" x14ac:dyDescent="0.25">
      <c r="A25" s="198" t="s">
        <v>74</v>
      </c>
      <c r="B25" s="199"/>
      <c r="C25" s="200"/>
      <c r="D25" s="178" t="s">
        <v>70</v>
      </c>
      <c r="E25" s="174" t="s">
        <v>75</v>
      </c>
      <c r="F25" s="175"/>
      <c r="G25" s="66">
        <f>B18+B19</f>
        <v>5357.9000000000005</v>
      </c>
      <c r="H25" s="177">
        <f t="shared" ref="H25:H27" si="0">F25*G25</f>
        <v>0</v>
      </c>
      <c r="I25" s="51"/>
      <c r="J25" s="61"/>
      <c r="K25" s="62"/>
    </row>
    <row r="26" spans="1:11" x14ac:dyDescent="0.25">
      <c r="A26" s="198" t="s">
        <v>72</v>
      </c>
      <c r="B26" s="199"/>
      <c r="C26" s="200"/>
      <c r="D26" s="178" t="s">
        <v>70</v>
      </c>
      <c r="E26" s="174" t="s">
        <v>73</v>
      </c>
      <c r="F26" s="175"/>
      <c r="G26" s="176">
        <f>B18+B19</f>
        <v>5357.9000000000005</v>
      </c>
      <c r="H26" s="177">
        <f t="shared" si="0"/>
        <v>0</v>
      </c>
      <c r="I26" s="51"/>
      <c r="J26" s="61"/>
      <c r="K26" s="70"/>
    </row>
    <row r="27" spans="1:11" ht="25.15" customHeight="1" x14ac:dyDescent="0.25">
      <c r="A27" s="184" t="s">
        <v>23</v>
      </c>
      <c r="B27" s="185"/>
      <c r="C27" s="186"/>
      <c r="D27" s="71" t="s">
        <v>22</v>
      </c>
      <c r="E27" s="72" t="s">
        <v>66</v>
      </c>
      <c r="F27" s="73"/>
      <c r="G27" s="74">
        <v>462</v>
      </c>
      <c r="H27" s="177">
        <f t="shared" si="0"/>
        <v>0</v>
      </c>
      <c r="I27" s="51"/>
      <c r="J27" s="75"/>
      <c r="K27" s="70"/>
    </row>
    <row r="28" spans="1:11" x14ac:dyDescent="0.25">
      <c r="A28" s="76" t="s">
        <v>24</v>
      </c>
      <c r="B28" s="77"/>
      <c r="C28" s="77"/>
      <c r="D28" s="78" t="s">
        <v>25</v>
      </c>
      <c r="E28" s="79" t="s">
        <v>20</v>
      </c>
      <c r="F28" s="80"/>
      <c r="G28" s="81">
        <f>B18+B19</f>
        <v>5357.9000000000005</v>
      </c>
      <c r="H28" s="82">
        <f>F28*G28</f>
        <v>0</v>
      </c>
      <c r="I28" s="51"/>
      <c r="J28" s="61"/>
      <c r="K28" s="70"/>
    </row>
    <row r="29" spans="1:11" x14ac:dyDescent="0.25">
      <c r="A29" s="187" t="s">
        <v>68</v>
      </c>
      <c r="B29" s="188"/>
      <c r="C29" s="189"/>
      <c r="D29" s="78" t="s">
        <v>25</v>
      </c>
      <c r="E29" s="79" t="s">
        <v>20</v>
      </c>
      <c r="F29" s="133"/>
      <c r="G29" s="81">
        <f>G28</f>
        <v>5357.9000000000005</v>
      </c>
      <c r="H29" s="134">
        <f>F29*G29</f>
        <v>0</v>
      </c>
      <c r="I29" s="51"/>
      <c r="J29" s="61"/>
      <c r="K29" s="70"/>
    </row>
    <row r="30" spans="1:11" ht="44.25" customHeight="1" x14ac:dyDescent="0.25">
      <c r="A30" s="201" t="s">
        <v>69</v>
      </c>
      <c r="B30" s="202"/>
      <c r="C30" s="203"/>
      <c r="D30" s="173" t="s">
        <v>70</v>
      </c>
      <c r="E30" s="174" t="s">
        <v>71</v>
      </c>
      <c r="F30" s="175"/>
      <c r="G30" s="81">
        <f>G29-G27</f>
        <v>4895.9000000000005</v>
      </c>
      <c r="H30" s="177">
        <f t="shared" ref="H30" si="1">F30*G30</f>
        <v>0</v>
      </c>
      <c r="I30" s="51"/>
      <c r="J30" s="61"/>
      <c r="K30" s="70"/>
    </row>
    <row r="31" spans="1:11" x14ac:dyDescent="0.25">
      <c r="A31" s="192" t="s">
        <v>37</v>
      </c>
      <c r="B31" s="193"/>
      <c r="C31" s="194"/>
      <c r="D31" s="135" t="s">
        <v>7</v>
      </c>
      <c r="E31" s="83"/>
      <c r="F31" s="84"/>
      <c r="G31" s="85">
        <f>B16+4*B17</f>
        <v>932.76</v>
      </c>
      <c r="H31" s="134">
        <f t="shared" ref="H31" si="2">F31*G31</f>
        <v>0</v>
      </c>
      <c r="I31" s="51"/>
      <c r="J31" s="61"/>
      <c r="K31" s="70"/>
    </row>
    <row r="32" spans="1:11" ht="15.75" thickBot="1" x14ac:dyDescent="0.3">
      <c r="A32" s="86"/>
      <c r="B32" s="87"/>
      <c r="C32" s="87"/>
      <c r="D32" s="87"/>
      <c r="E32" s="88"/>
      <c r="F32" s="88"/>
      <c r="G32" s="89" t="s">
        <v>26</v>
      </c>
      <c r="H32" s="90">
        <f>SUM(H23:H31)</f>
        <v>0</v>
      </c>
      <c r="I32" s="91"/>
      <c r="J32" s="92"/>
      <c r="K32" s="93"/>
    </row>
    <row r="33" spans="1:13" ht="15.75" thickBot="1" x14ac:dyDescent="0.3">
      <c r="A33" s="94"/>
      <c r="B33" s="95"/>
      <c r="C33" s="95"/>
      <c r="D33" s="95"/>
      <c r="E33" s="96"/>
      <c r="F33" s="91"/>
      <c r="G33" s="91"/>
      <c r="H33" s="91"/>
      <c r="I33" s="91"/>
      <c r="J33" s="92" t="s">
        <v>27</v>
      </c>
      <c r="K33" s="97" t="s">
        <v>28</v>
      </c>
    </row>
    <row r="34" spans="1:13" ht="15.75" thickBot="1" x14ac:dyDescent="0.3">
      <c r="A34" s="94"/>
      <c r="B34" s="95"/>
      <c r="C34" s="95"/>
      <c r="D34" s="95"/>
      <c r="E34" s="91"/>
      <c r="F34" s="91"/>
      <c r="G34" s="91"/>
      <c r="H34" s="91" t="s">
        <v>29</v>
      </c>
      <c r="I34" s="98" t="s">
        <v>17</v>
      </c>
      <c r="J34" s="99">
        <f>H32*0.2</f>
        <v>0</v>
      </c>
      <c r="K34" s="100">
        <f>H32*1.2</f>
        <v>0</v>
      </c>
    </row>
    <row r="35" spans="1:13" ht="15.75" thickBot="1" x14ac:dyDescent="0.3">
      <c r="A35" s="101"/>
      <c r="B35" s="102"/>
      <c r="C35" s="102"/>
      <c r="D35" s="102"/>
      <c r="E35" s="102"/>
      <c r="F35" s="103"/>
      <c r="G35" s="104"/>
      <c r="H35" s="104"/>
      <c r="I35" s="105"/>
      <c r="J35" s="106"/>
      <c r="K35" s="107"/>
    </row>
    <row r="36" spans="1:13" ht="15.75" thickBot="1" x14ac:dyDescent="0.3">
      <c r="A36" s="108"/>
      <c r="B36" s="109"/>
      <c r="C36" s="109"/>
      <c r="D36" s="109"/>
      <c r="E36" s="109"/>
      <c r="F36" s="110"/>
      <c r="G36" s="111"/>
      <c r="H36" s="112"/>
      <c r="I36" s="113"/>
      <c r="J36" s="114"/>
      <c r="K36" s="115"/>
    </row>
    <row r="37" spans="1:13" x14ac:dyDescent="0.25">
      <c r="A37" s="116" t="s">
        <v>30</v>
      </c>
      <c r="B37" s="117"/>
      <c r="C37" s="117"/>
      <c r="D37" s="117"/>
      <c r="E37" s="117"/>
      <c r="F37" s="117"/>
      <c r="G37" s="118"/>
      <c r="H37" s="118"/>
      <c r="I37" s="119"/>
      <c r="J37" s="118"/>
      <c r="K37" s="118"/>
      <c r="L37" s="120"/>
      <c r="M37" s="120"/>
    </row>
    <row r="38" spans="1:13" x14ac:dyDescent="0.25">
      <c r="A38" s="121" t="s">
        <v>31</v>
      </c>
      <c r="B38" s="122"/>
      <c r="C38" s="122"/>
      <c r="D38" s="122"/>
      <c r="E38" s="122"/>
      <c r="F38" s="122"/>
      <c r="G38" s="123"/>
      <c r="H38" s="123"/>
      <c r="I38" s="124"/>
      <c r="J38" s="125"/>
      <c r="K38" s="126"/>
      <c r="L38" s="120"/>
      <c r="M38" s="120"/>
    </row>
    <row r="39" spans="1:13" x14ac:dyDescent="0.25">
      <c r="A39" s="180" t="s">
        <v>32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</row>
    <row r="40" spans="1:13" x14ac:dyDescent="0.25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</row>
    <row r="41" spans="1:13" x14ac:dyDescent="0.25">
      <c r="F41" s="3"/>
      <c r="H41" s="3"/>
      <c r="J41" s="3"/>
      <c r="K41" s="3"/>
    </row>
    <row r="42" spans="1:13" x14ac:dyDescent="0.25">
      <c r="A42" s="127"/>
      <c r="B42" s="127"/>
      <c r="C42" s="128"/>
      <c r="D42" s="129"/>
      <c r="E42" s="129"/>
      <c r="F42" s="129"/>
      <c r="G42" s="130" t="s">
        <v>33</v>
      </c>
      <c r="H42" s="130"/>
      <c r="I42" s="130"/>
      <c r="J42" s="3"/>
      <c r="K42" s="3"/>
    </row>
    <row r="43" spans="1:13" x14ac:dyDescent="0.25">
      <c r="A43" s="181" t="s">
        <v>34</v>
      </c>
      <c r="B43" s="181"/>
      <c r="C43" s="181"/>
      <c r="D43" s="131"/>
      <c r="E43" s="131"/>
      <c r="F43" s="128"/>
      <c r="G43" s="130" t="s">
        <v>35</v>
      </c>
      <c r="H43" s="130"/>
      <c r="I43" s="130"/>
      <c r="J43" s="3"/>
      <c r="K43" s="3"/>
    </row>
  </sheetData>
  <mergeCells count="10">
    <mergeCell ref="A4:H4"/>
    <mergeCell ref="A39:M39"/>
    <mergeCell ref="A43:C43"/>
    <mergeCell ref="A24:C24"/>
    <mergeCell ref="A27:C27"/>
    <mergeCell ref="A29:C29"/>
    <mergeCell ref="A31:C31"/>
    <mergeCell ref="A25:C25"/>
    <mergeCell ref="A26:C26"/>
    <mergeCell ref="A30:C30"/>
  </mergeCells>
  <pageMargins left="0.7" right="0.7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opLeftCell="A13" workbookViewId="0">
      <selection activeCell="A25" sqref="A25:C25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79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30" customHeight="1" x14ac:dyDescent="0.25">
      <c r="A4" s="205" t="s">
        <v>80</v>
      </c>
      <c r="B4" s="205"/>
      <c r="C4" s="205"/>
      <c r="D4" s="205"/>
      <c r="E4" s="205"/>
      <c r="F4" s="205"/>
      <c r="G4" s="205"/>
      <c r="H4" s="205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55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56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55</v>
      </c>
      <c r="B14" s="9"/>
      <c r="C14" s="9"/>
      <c r="D14" s="171" t="s">
        <v>62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179" t="s">
        <v>77</v>
      </c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7597</v>
      </c>
      <c r="C16" s="9" t="s">
        <v>7</v>
      </c>
      <c r="D16" s="153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5.79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43986.63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620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53" t="s">
        <v>19</v>
      </c>
      <c r="B23" s="54"/>
      <c r="C23" s="55"/>
      <c r="D23" s="56" t="s">
        <v>7</v>
      </c>
      <c r="E23" s="57" t="s">
        <v>20</v>
      </c>
      <c r="F23" s="58"/>
      <c r="G23" s="59">
        <f>B17*2*3</f>
        <v>34.74</v>
      </c>
      <c r="H23" s="60">
        <f>F23*G23</f>
        <v>0</v>
      </c>
      <c r="I23" s="51"/>
      <c r="J23" s="61"/>
      <c r="K23" s="62"/>
    </row>
    <row r="24" spans="1:11" x14ac:dyDescent="0.25">
      <c r="A24" s="182" t="s">
        <v>21</v>
      </c>
      <c r="B24" s="183"/>
      <c r="C24" s="183"/>
      <c r="D24" s="63" t="s">
        <v>22</v>
      </c>
      <c r="E24" s="64"/>
      <c r="F24" s="65"/>
      <c r="G24" s="66">
        <f>B18-G30</f>
        <v>38740.629999999997</v>
      </c>
      <c r="H24" s="60">
        <f>F24*G24</f>
        <v>0</v>
      </c>
      <c r="I24" s="51"/>
      <c r="J24" s="61"/>
      <c r="K24" s="62"/>
    </row>
    <row r="25" spans="1:11" x14ac:dyDescent="0.25">
      <c r="A25" s="198" t="s">
        <v>74</v>
      </c>
      <c r="B25" s="199"/>
      <c r="C25" s="200"/>
      <c r="D25" s="178" t="s">
        <v>70</v>
      </c>
      <c r="E25" s="174" t="s">
        <v>75</v>
      </c>
      <c r="F25" s="175"/>
      <c r="G25" s="66">
        <f>B18+B19</f>
        <v>44606.63</v>
      </c>
      <c r="H25" s="177">
        <f t="shared" ref="H25" si="0">F25*G25</f>
        <v>0</v>
      </c>
      <c r="I25" s="51"/>
      <c r="J25" s="61"/>
      <c r="K25" s="62"/>
    </row>
    <row r="26" spans="1:11" x14ac:dyDescent="0.25">
      <c r="A26" s="198" t="s">
        <v>72</v>
      </c>
      <c r="B26" s="199"/>
      <c r="C26" s="200"/>
      <c r="D26" s="67" t="s">
        <v>22</v>
      </c>
      <c r="E26" s="68" t="s">
        <v>76</v>
      </c>
      <c r="F26" s="69"/>
      <c r="G26" s="60">
        <f>G30</f>
        <v>5246</v>
      </c>
      <c r="H26" s="60">
        <f>F26*G26</f>
        <v>0</v>
      </c>
      <c r="I26" s="51"/>
      <c r="J26" s="61"/>
      <c r="K26" s="70"/>
    </row>
    <row r="27" spans="1:11" ht="25.15" customHeight="1" x14ac:dyDescent="0.25">
      <c r="A27" s="184" t="s">
        <v>61</v>
      </c>
      <c r="B27" s="185"/>
      <c r="C27" s="186"/>
      <c r="D27" s="71" t="s">
        <v>22</v>
      </c>
      <c r="E27" s="72" t="s">
        <v>20</v>
      </c>
      <c r="F27" s="73"/>
      <c r="G27" s="74">
        <v>5418</v>
      </c>
      <c r="H27" s="60">
        <f>F27*G27</f>
        <v>0</v>
      </c>
      <c r="I27" s="51"/>
      <c r="J27" s="75"/>
      <c r="K27" s="70"/>
    </row>
    <row r="28" spans="1:11" ht="16.899999999999999" customHeight="1" x14ac:dyDescent="0.25">
      <c r="A28" s="76" t="s">
        <v>24</v>
      </c>
      <c r="B28" s="77"/>
      <c r="C28" s="77"/>
      <c r="D28" s="78" t="s">
        <v>25</v>
      </c>
      <c r="E28" s="79" t="s">
        <v>20</v>
      </c>
      <c r="F28" s="80"/>
      <c r="G28" s="81">
        <f>B18+B19</f>
        <v>44606.63</v>
      </c>
      <c r="H28" s="82">
        <f>F28*G28</f>
        <v>0</v>
      </c>
      <c r="I28" s="51"/>
      <c r="J28" s="75"/>
      <c r="K28" s="70"/>
    </row>
    <row r="29" spans="1:11" x14ac:dyDescent="0.25">
      <c r="A29" s="187" t="s">
        <v>68</v>
      </c>
      <c r="B29" s="188"/>
      <c r="C29" s="189"/>
      <c r="D29" s="78" t="s">
        <v>25</v>
      </c>
      <c r="E29" s="79" t="s">
        <v>20</v>
      </c>
      <c r="F29" s="133"/>
      <c r="G29" s="81">
        <f>B18+B19</f>
        <v>44606.63</v>
      </c>
      <c r="H29" s="134">
        <f>F29*G29</f>
        <v>0</v>
      </c>
      <c r="I29" s="51"/>
      <c r="J29" s="61"/>
      <c r="K29" s="70"/>
    </row>
    <row r="30" spans="1:11" ht="45" customHeight="1" x14ac:dyDescent="0.25">
      <c r="A30" s="201" t="s">
        <v>69</v>
      </c>
      <c r="B30" s="202"/>
      <c r="C30" s="203"/>
      <c r="D30" s="173" t="s">
        <v>70</v>
      </c>
      <c r="E30" s="174" t="s">
        <v>71</v>
      </c>
      <c r="F30" s="175"/>
      <c r="G30" s="176">
        <v>5246</v>
      </c>
      <c r="H30" s="177">
        <f t="shared" ref="H30" si="1">F30*G30</f>
        <v>0</v>
      </c>
      <c r="I30" s="51"/>
      <c r="J30" s="61"/>
      <c r="K30" s="70"/>
    </row>
    <row r="31" spans="1:11" x14ac:dyDescent="0.25">
      <c r="A31" s="190" t="s">
        <v>47</v>
      </c>
      <c r="B31" s="191"/>
      <c r="C31" s="191"/>
      <c r="D31" s="135" t="s">
        <v>36</v>
      </c>
      <c r="E31" s="132"/>
      <c r="F31" s="133"/>
      <c r="G31" s="134">
        <v>1</v>
      </c>
      <c r="H31" s="134">
        <f>F31*G31</f>
        <v>0</v>
      </c>
      <c r="I31" s="51"/>
      <c r="J31" s="61"/>
      <c r="K31" s="70"/>
    </row>
    <row r="32" spans="1:11" x14ac:dyDescent="0.25">
      <c r="A32" s="192" t="s">
        <v>37</v>
      </c>
      <c r="B32" s="193"/>
      <c r="C32" s="194"/>
      <c r="D32" s="135" t="s">
        <v>7</v>
      </c>
      <c r="E32" s="83"/>
      <c r="F32" s="84"/>
      <c r="G32" s="85">
        <f>B16+6*B17</f>
        <v>7631.74</v>
      </c>
      <c r="H32" s="134">
        <f t="shared" ref="H32" si="2">F32*G32</f>
        <v>0</v>
      </c>
      <c r="I32" s="51"/>
      <c r="J32" s="61"/>
      <c r="K32" s="70"/>
    </row>
    <row r="33" spans="1:13" ht="15.75" thickBot="1" x14ac:dyDescent="0.3">
      <c r="A33" s="86"/>
      <c r="B33" s="87"/>
      <c r="C33" s="87"/>
      <c r="D33" s="87"/>
      <c r="E33" s="88"/>
      <c r="F33" s="88"/>
      <c r="G33" s="89" t="s">
        <v>26</v>
      </c>
      <c r="H33" s="90">
        <f>SUM(H23:H32)</f>
        <v>0</v>
      </c>
      <c r="I33" s="91"/>
      <c r="J33" s="92"/>
      <c r="K33" s="93"/>
    </row>
    <row r="34" spans="1:13" ht="15.75" thickBot="1" x14ac:dyDescent="0.3">
      <c r="A34" s="94"/>
      <c r="B34" s="95"/>
      <c r="C34" s="95"/>
      <c r="D34" s="95"/>
      <c r="E34" s="96"/>
      <c r="F34" s="91"/>
      <c r="G34" s="91"/>
      <c r="H34" s="91"/>
      <c r="I34" s="91"/>
      <c r="J34" s="92" t="s">
        <v>27</v>
      </c>
      <c r="K34" s="97" t="s">
        <v>28</v>
      </c>
    </row>
    <row r="35" spans="1:13" ht="15.75" thickBot="1" x14ac:dyDescent="0.3">
      <c r="A35" s="94"/>
      <c r="B35" s="95"/>
      <c r="C35" s="95"/>
      <c r="D35" s="95"/>
      <c r="E35" s="91"/>
      <c r="F35" s="91"/>
      <c r="G35" s="91"/>
      <c r="H35" s="91" t="s">
        <v>29</v>
      </c>
      <c r="I35" s="98" t="s">
        <v>17</v>
      </c>
      <c r="J35" s="99">
        <f>H33*0.2</f>
        <v>0</v>
      </c>
      <c r="K35" s="100">
        <f>H33*1.2</f>
        <v>0</v>
      </c>
    </row>
    <row r="36" spans="1:13" ht="15.75" thickBot="1" x14ac:dyDescent="0.3">
      <c r="A36" s="101"/>
      <c r="B36" s="102"/>
      <c r="C36" s="102"/>
      <c r="D36" s="102"/>
      <c r="E36" s="102"/>
      <c r="F36" s="103"/>
      <c r="G36" s="104"/>
      <c r="H36" s="104"/>
      <c r="I36" s="105"/>
      <c r="J36" s="106"/>
      <c r="K36" s="107"/>
    </row>
    <row r="37" spans="1:13" ht="15.75" thickBot="1" x14ac:dyDescent="0.3">
      <c r="A37" s="108"/>
      <c r="B37" s="109"/>
      <c r="C37" s="109"/>
      <c r="D37" s="109"/>
      <c r="E37" s="109"/>
      <c r="F37" s="110"/>
      <c r="G37" s="111"/>
      <c r="H37" s="112"/>
      <c r="I37" s="113"/>
      <c r="J37" s="114"/>
      <c r="K37" s="115"/>
    </row>
    <row r="38" spans="1:13" x14ac:dyDescent="0.25">
      <c r="A38" s="116" t="s">
        <v>30</v>
      </c>
      <c r="B38" s="117"/>
      <c r="C38" s="117"/>
      <c r="D38" s="117"/>
      <c r="E38" s="117"/>
      <c r="F38" s="117"/>
      <c r="G38" s="118"/>
      <c r="H38" s="118"/>
      <c r="I38" s="119"/>
      <c r="J38" s="118"/>
      <c r="K38" s="118"/>
      <c r="L38" s="120"/>
      <c r="M38" s="120"/>
    </row>
    <row r="39" spans="1:13" x14ac:dyDescent="0.25">
      <c r="A39" s="121" t="s">
        <v>31</v>
      </c>
      <c r="B39" s="122"/>
      <c r="C39" s="122"/>
      <c r="D39" s="122"/>
      <c r="E39" s="122"/>
      <c r="F39" s="122"/>
      <c r="G39" s="123"/>
      <c r="H39" s="123"/>
      <c r="I39" s="124"/>
      <c r="J39" s="125"/>
      <c r="K39" s="126"/>
      <c r="L39" s="120"/>
      <c r="M39" s="120"/>
    </row>
    <row r="40" spans="1:13" x14ac:dyDescent="0.25">
      <c r="A40" s="180" t="s">
        <v>32</v>
      </c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</row>
    <row r="41" spans="1:13" x14ac:dyDescent="0.25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</row>
    <row r="42" spans="1:13" x14ac:dyDescent="0.25">
      <c r="F42" s="3"/>
      <c r="H42" s="3"/>
      <c r="J42" s="3"/>
      <c r="K42" s="3"/>
    </row>
    <row r="43" spans="1:13" x14ac:dyDescent="0.25">
      <c r="A43" s="127"/>
      <c r="B43" s="127"/>
      <c r="C43" s="128"/>
      <c r="D43" s="129"/>
      <c r="E43" s="129"/>
      <c r="F43" s="129"/>
      <c r="G43" s="130" t="s">
        <v>33</v>
      </c>
      <c r="H43" s="130"/>
      <c r="I43" s="130"/>
      <c r="J43" s="3"/>
      <c r="K43" s="3"/>
    </row>
    <row r="44" spans="1:13" x14ac:dyDescent="0.25">
      <c r="A44" s="181" t="s">
        <v>34</v>
      </c>
      <c r="B44" s="181"/>
      <c r="C44" s="181"/>
      <c r="D44" s="131"/>
      <c r="E44" s="131"/>
      <c r="F44" s="128"/>
      <c r="G44" s="130" t="s">
        <v>35</v>
      </c>
      <c r="H44" s="130"/>
      <c r="I44" s="130"/>
      <c r="J44" s="3"/>
      <c r="K44" s="3"/>
    </row>
  </sheetData>
  <mergeCells count="11">
    <mergeCell ref="A4:H4"/>
    <mergeCell ref="A40:M40"/>
    <mergeCell ref="A44:C44"/>
    <mergeCell ref="A24:C24"/>
    <mergeCell ref="A27:C27"/>
    <mergeCell ref="A29:C29"/>
    <mergeCell ref="A31:C31"/>
    <mergeCell ref="A32:C32"/>
    <mergeCell ref="A30:C30"/>
    <mergeCell ref="A25:C25"/>
    <mergeCell ref="A26:C26"/>
  </mergeCell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defaultRowHeight="15" x14ac:dyDescent="0.25"/>
  <cols>
    <col min="1" max="1" width="3.7109375" customWidth="1"/>
    <col min="2" max="2" width="4.28515625" customWidth="1"/>
    <col min="3" max="3" width="9.5703125" customWidth="1"/>
    <col min="4" max="4" width="7.28515625" customWidth="1"/>
    <col min="5" max="5" width="28.28515625" customWidth="1"/>
    <col min="6" max="9" width="11.28515625" customWidth="1"/>
    <col min="10" max="10" width="14.28515625" customWidth="1"/>
    <col min="11" max="11" width="15.140625" customWidth="1"/>
    <col min="12" max="12" width="14.28515625" bestFit="1" customWidth="1"/>
  </cols>
  <sheetData>
    <row r="1" spans="1:12" x14ac:dyDescent="0.25">
      <c r="A1" s="1" t="s">
        <v>79</v>
      </c>
      <c r="C1" s="1"/>
      <c r="D1" s="206"/>
      <c r="E1" s="206"/>
      <c r="F1" s="206"/>
      <c r="G1" s="206"/>
    </row>
    <row r="2" spans="1:12" ht="30.75" customHeight="1" x14ac:dyDescent="0.25">
      <c r="A2" s="205" t="s">
        <v>80</v>
      </c>
      <c r="B2" s="205"/>
      <c r="C2" s="205"/>
      <c r="D2" s="205"/>
      <c r="E2" s="205"/>
      <c r="F2" s="205"/>
      <c r="G2" s="205"/>
      <c r="H2" s="205"/>
    </row>
    <row r="3" spans="1:12" ht="15.75" thickBot="1" x14ac:dyDescent="0.3">
      <c r="A3" s="39"/>
      <c r="B3" s="204"/>
      <c r="C3" s="204"/>
      <c r="D3" s="204"/>
      <c r="E3" s="204"/>
      <c r="F3" s="204"/>
      <c r="G3" s="204"/>
      <c r="H3" s="204"/>
      <c r="I3" s="204"/>
      <c r="J3" s="204"/>
    </row>
    <row r="4" spans="1:12" ht="32.450000000000003" customHeight="1" thickBot="1" x14ac:dyDescent="0.3">
      <c r="B4" s="136" t="s">
        <v>38</v>
      </c>
      <c r="C4" s="137" t="s">
        <v>39</v>
      </c>
      <c r="D4" s="137" t="s">
        <v>40</v>
      </c>
      <c r="E4" s="137" t="s">
        <v>58</v>
      </c>
      <c r="F4" s="138" t="s">
        <v>41</v>
      </c>
      <c r="G4" s="139" t="s">
        <v>43</v>
      </c>
      <c r="H4" s="139" t="s">
        <v>42</v>
      </c>
      <c r="I4" s="138" t="s">
        <v>44</v>
      </c>
      <c r="J4" s="140" t="s">
        <v>45</v>
      </c>
      <c r="K4" s="170" t="s">
        <v>46</v>
      </c>
    </row>
    <row r="5" spans="1:12" x14ac:dyDescent="0.25">
      <c r="B5" s="141">
        <v>3</v>
      </c>
      <c r="C5" s="156" t="s">
        <v>48</v>
      </c>
      <c r="D5" s="142" t="s">
        <v>49</v>
      </c>
      <c r="E5" s="154" t="s">
        <v>57</v>
      </c>
      <c r="F5" s="156">
        <v>11.481</v>
      </c>
      <c r="G5" s="156">
        <v>0</v>
      </c>
      <c r="H5" s="156">
        <v>11.481</v>
      </c>
      <c r="I5" s="157">
        <v>9.282</v>
      </c>
      <c r="J5" s="158">
        <f>'2566'!H32</f>
        <v>0</v>
      </c>
      <c r="K5" s="159">
        <f>J5*1.2</f>
        <v>0</v>
      </c>
      <c r="L5" s="207"/>
    </row>
    <row r="6" spans="1:12" x14ac:dyDescent="0.25">
      <c r="B6" s="143">
        <v>2</v>
      </c>
      <c r="C6" s="156" t="s">
        <v>50</v>
      </c>
      <c r="D6" s="142" t="s">
        <v>49</v>
      </c>
      <c r="E6" s="154" t="s">
        <v>59</v>
      </c>
      <c r="F6" s="160">
        <v>2.3210000000000002</v>
      </c>
      <c r="G6" s="160">
        <v>0</v>
      </c>
      <c r="H6" s="160">
        <v>2.3210000000000002</v>
      </c>
      <c r="I6" s="161">
        <v>0.91</v>
      </c>
      <c r="J6" s="162">
        <f>'2567'!H32</f>
        <v>0</v>
      </c>
      <c r="K6" s="159">
        <f t="shared" ref="K6:K7" si="0">J6*1.2</f>
        <v>0</v>
      </c>
      <c r="L6" s="207"/>
    </row>
    <row r="7" spans="1:12" ht="15.75" thickBot="1" x14ac:dyDescent="0.3">
      <c r="B7" s="143">
        <v>1</v>
      </c>
      <c r="C7" s="172" t="s">
        <v>51</v>
      </c>
      <c r="D7" s="152" t="s">
        <v>49</v>
      </c>
      <c r="E7" s="155" t="s">
        <v>60</v>
      </c>
      <c r="F7" s="163">
        <v>12.849</v>
      </c>
      <c r="G7" s="163">
        <v>12.913</v>
      </c>
      <c r="H7" s="163">
        <v>25.762</v>
      </c>
      <c r="I7" s="164">
        <v>7.5970000000000004</v>
      </c>
      <c r="J7" s="165">
        <f>'1556'!H33</f>
        <v>0</v>
      </c>
      <c r="K7" s="159">
        <f t="shared" si="0"/>
        <v>0</v>
      </c>
      <c r="L7" s="207"/>
    </row>
    <row r="8" spans="1:12" ht="15.75" thickBot="1" x14ac:dyDescent="0.3">
      <c r="B8" s="151"/>
      <c r="C8" s="136"/>
      <c r="D8" s="144"/>
      <c r="E8" s="144"/>
      <c r="F8" s="166">
        <f>SUM(F5:F7)</f>
        <v>26.651</v>
      </c>
      <c r="G8" s="166"/>
      <c r="H8" s="166"/>
      <c r="I8" s="169">
        <f>SUM(I5:I7)</f>
        <v>17.789000000000001</v>
      </c>
      <c r="J8" s="167">
        <f>SUM(J5:J7)</f>
        <v>0</v>
      </c>
      <c r="K8" s="168">
        <f>SUM(K5:K7)</f>
        <v>0</v>
      </c>
      <c r="L8" s="207"/>
    </row>
    <row r="9" spans="1:12" x14ac:dyDescent="0.25">
      <c r="L9" s="207"/>
    </row>
    <row r="10" spans="1:12" x14ac:dyDescent="0.25">
      <c r="J10" s="145"/>
      <c r="L10" s="207"/>
    </row>
    <row r="11" spans="1:12" x14ac:dyDescent="0.25">
      <c r="L11" s="207"/>
    </row>
    <row r="12" spans="1:12" x14ac:dyDescent="0.25">
      <c r="L12" s="207"/>
    </row>
  </sheetData>
  <mergeCells count="2">
    <mergeCell ref="B3:J3"/>
    <mergeCell ref="A2:H2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2566</vt:lpstr>
      <vt:lpstr>2567</vt:lpstr>
      <vt:lpstr>1556</vt:lpstr>
      <vt:lpstr>KA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cp:lastPrinted>2019-06-12T06:30:01Z</cp:lastPrinted>
  <dcterms:created xsi:type="dcterms:W3CDTF">2018-05-11T08:20:24Z</dcterms:created>
  <dcterms:modified xsi:type="dcterms:W3CDTF">2019-06-13T06:10:07Z</dcterms:modified>
</cp:coreProperties>
</file>