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zvinsky\Documents\Revitalizácia Starý park\VO\VO DI_SI_mobiliar\josephine\"/>
    </mc:Choice>
  </mc:AlternateContent>
  <xr:revisionPtr revIDLastSave="0" documentId="8_{D61D3BA3-FC37-4242-AEC7-1C73E1ED6ED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2_Herni prvky_Vykaz" sheetId="8" r:id="rId1"/>
    <sheet name="E3_Herni prvky_Vykaz" sheetId="10" r:id="rId2"/>
    <sheet name="E4_Herni prvky_Vykaz" sheetId="12" r:id="rId3"/>
  </sheets>
  <externalReferences>
    <externalReference r:id="rId4"/>
    <externalReference r:id="rId5"/>
    <externalReference r:id="rId6"/>
  </externalReferences>
  <calcPr calcId="191029"/>
</workbook>
</file>

<file path=xl/calcChain.xml><?xml version="1.0" encoding="utf-8"?>
<calcChain xmlns="http://schemas.openxmlformats.org/spreadsheetml/2006/main">
  <c r="BK160" i="10" l="1"/>
  <c r="BI160" i="10"/>
  <c r="BH160" i="10"/>
  <c r="BG160" i="10"/>
  <c r="BF160" i="10"/>
  <c r="T160" i="10"/>
  <c r="R160" i="10"/>
  <c r="P160" i="10"/>
  <c r="J160" i="10"/>
  <c r="BE160" i="10" s="1"/>
  <c r="BK159" i="10"/>
  <c r="BI159" i="10"/>
  <c r="BH159" i="10"/>
  <c r="BG159" i="10"/>
  <c r="BF159" i="10"/>
  <c r="T159" i="10"/>
  <c r="R159" i="10"/>
  <c r="P159" i="10"/>
  <c r="J159" i="10"/>
  <c r="BE159" i="10" s="1"/>
  <c r="BK158" i="10"/>
  <c r="BI158" i="10"/>
  <c r="BH158" i="10"/>
  <c r="BG158" i="10"/>
  <c r="BF158" i="10"/>
  <c r="T158" i="10"/>
  <c r="R158" i="10"/>
  <c r="P158" i="10"/>
  <c r="J158" i="10"/>
  <c r="BE158" i="10" s="1"/>
  <c r="BK157" i="10"/>
  <c r="BI157" i="10"/>
  <c r="BH157" i="10"/>
  <c r="BG157" i="10"/>
  <c r="BF157" i="10"/>
  <c r="T157" i="10"/>
  <c r="R157" i="10"/>
  <c r="P157" i="10"/>
  <c r="J157" i="10"/>
  <c r="BE157" i="10" s="1"/>
  <c r="BK155" i="10"/>
  <c r="BI155" i="10"/>
  <c r="BH155" i="10"/>
  <c r="BG155" i="10"/>
  <c r="BF155" i="10"/>
  <c r="T155" i="10"/>
  <c r="R155" i="10"/>
  <c r="P155" i="10"/>
  <c r="J155" i="10"/>
  <c r="BE155" i="10" s="1"/>
  <c r="BK165" i="12"/>
  <c r="BI165" i="12"/>
  <c r="BH165" i="12"/>
  <c r="BG165" i="12"/>
  <c r="BF165" i="12"/>
  <c r="T165" i="12"/>
  <c r="R165" i="12"/>
  <c r="P165" i="12"/>
  <c r="J165" i="12"/>
  <c r="BE165" i="12" s="1"/>
  <c r="BK164" i="12"/>
  <c r="BI164" i="12"/>
  <c r="BH164" i="12"/>
  <c r="BG164" i="12"/>
  <c r="BF164" i="12"/>
  <c r="T164" i="12"/>
  <c r="R164" i="12"/>
  <c r="P164" i="12"/>
  <c r="J164" i="12"/>
  <c r="BE164" i="12" s="1"/>
  <c r="BK163" i="12"/>
  <c r="BI163" i="12"/>
  <c r="BH163" i="12"/>
  <c r="BG163" i="12"/>
  <c r="BF163" i="12"/>
  <c r="T163" i="12"/>
  <c r="R163" i="12"/>
  <c r="P163" i="12"/>
  <c r="J163" i="12"/>
  <c r="BE163" i="12" s="1"/>
  <c r="BK162" i="12"/>
  <c r="BI162" i="12"/>
  <c r="BH162" i="12"/>
  <c r="BG162" i="12"/>
  <c r="BF162" i="12"/>
  <c r="T162" i="12"/>
  <c r="R162" i="12"/>
  <c r="P162" i="12"/>
  <c r="J162" i="12"/>
  <c r="BE162" i="12" s="1"/>
  <c r="BK160" i="12"/>
  <c r="BI160" i="12"/>
  <c r="BH160" i="12"/>
  <c r="BG160" i="12"/>
  <c r="BF160" i="12"/>
  <c r="T160" i="12"/>
  <c r="R160" i="12"/>
  <c r="P160" i="12"/>
  <c r="J160" i="12"/>
  <c r="BE160" i="12" s="1"/>
  <c r="BK159" i="12"/>
  <c r="BI159" i="12"/>
  <c r="BH159" i="12"/>
  <c r="BG159" i="12"/>
  <c r="BF159" i="12"/>
  <c r="T159" i="12"/>
  <c r="R159" i="12"/>
  <c r="P159" i="12"/>
  <c r="J159" i="12"/>
  <c r="BE159" i="12" s="1"/>
  <c r="BK158" i="12"/>
  <c r="BI158" i="12"/>
  <c r="BH158" i="12"/>
  <c r="BG158" i="12"/>
  <c r="BF158" i="12"/>
  <c r="T158" i="12"/>
  <c r="R158" i="12"/>
  <c r="P158" i="12"/>
  <c r="J158" i="12"/>
  <c r="BE158" i="12" s="1"/>
  <c r="BK157" i="12"/>
  <c r="BI157" i="12"/>
  <c r="BH157" i="12"/>
  <c r="BG157" i="12"/>
  <c r="BF157" i="12"/>
  <c r="T157" i="12"/>
  <c r="R157" i="12"/>
  <c r="P157" i="12"/>
  <c r="J157" i="12"/>
  <c r="BE157" i="12" s="1"/>
  <c r="J223" i="12" l="1"/>
  <c r="J221" i="12"/>
  <c r="J219" i="12"/>
  <c r="J217" i="12"/>
  <c r="J215" i="12"/>
  <c r="BK213" i="12"/>
  <c r="BI213" i="12"/>
  <c r="BH213" i="12"/>
  <c r="BG213" i="12"/>
  <c r="BF213" i="12"/>
  <c r="T213" i="12"/>
  <c r="R213" i="12"/>
  <c r="P213" i="12"/>
  <c r="J213" i="12"/>
  <c r="BE213" i="12" s="1"/>
  <c r="J211" i="12"/>
  <c r="J209" i="12"/>
  <c r="J207" i="12"/>
  <c r="J205" i="12"/>
  <c r="BK203" i="12"/>
  <c r="BI203" i="12"/>
  <c r="BH203" i="12"/>
  <c r="BG203" i="12"/>
  <c r="BF203" i="12"/>
  <c r="T203" i="12"/>
  <c r="R203" i="12"/>
  <c r="P203" i="12"/>
  <c r="J203" i="12"/>
  <c r="BE203" i="12" s="1"/>
  <c r="BK201" i="12"/>
  <c r="BI201" i="12"/>
  <c r="BH201" i="12"/>
  <c r="BG201" i="12"/>
  <c r="BF201" i="12"/>
  <c r="T201" i="12"/>
  <c r="R201" i="12"/>
  <c r="P201" i="12"/>
  <c r="J201" i="12"/>
  <c r="BE201" i="12" s="1"/>
  <c r="J199" i="12"/>
  <c r="J197" i="12"/>
  <c r="J195" i="12"/>
  <c r="J193" i="12"/>
  <c r="J191" i="12"/>
  <c r="J189" i="12"/>
  <c r="J187" i="12"/>
  <c r="J185" i="12"/>
  <c r="BK183" i="12"/>
  <c r="BI183" i="12"/>
  <c r="BH183" i="12"/>
  <c r="BG183" i="12"/>
  <c r="BF183" i="12"/>
  <c r="T183" i="12"/>
  <c r="R183" i="12"/>
  <c r="P183" i="12"/>
  <c r="J183" i="12"/>
  <c r="BE183" i="12" s="1"/>
  <c r="BK181" i="12"/>
  <c r="BI181" i="12"/>
  <c r="BH181" i="12"/>
  <c r="BG181" i="12"/>
  <c r="BF181" i="12"/>
  <c r="T181" i="12"/>
  <c r="R181" i="12"/>
  <c r="P181" i="12"/>
  <c r="J181" i="12"/>
  <c r="BE181" i="12" s="1"/>
  <c r="BK179" i="12"/>
  <c r="BI179" i="12"/>
  <c r="BH179" i="12"/>
  <c r="BG179" i="12"/>
  <c r="BF179" i="12"/>
  <c r="T179" i="12"/>
  <c r="R179" i="12"/>
  <c r="P179" i="12"/>
  <c r="J179" i="12"/>
  <c r="BE179" i="12" s="1"/>
  <c r="BK177" i="12"/>
  <c r="BI177" i="12"/>
  <c r="BH177" i="12"/>
  <c r="BG177" i="12"/>
  <c r="BF177" i="12"/>
  <c r="T177" i="12"/>
  <c r="R177" i="12"/>
  <c r="P177" i="12"/>
  <c r="J177" i="12"/>
  <c r="BE177" i="12" s="1"/>
  <c r="BK175" i="12"/>
  <c r="BI175" i="12"/>
  <c r="BH175" i="12"/>
  <c r="BG175" i="12"/>
  <c r="BF175" i="12"/>
  <c r="T175" i="12"/>
  <c r="R175" i="12"/>
  <c r="P175" i="12"/>
  <c r="J175" i="12"/>
  <c r="BE175" i="12" s="1"/>
  <c r="BK173" i="12"/>
  <c r="BI173" i="12"/>
  <c r="BH173" i="12"/>
  <c r="BG173" i="12"/>
  <c r="BF173" i="12"/>
  <c r="T173" i="12"/>
  <c r="R173" i="12"/>
  <c r="P173" i="12"/>
  <c r="J173" i="12"/>
  <c r="BE173" i="12" s="1"/>
  <c r="BK171" i="12"/>
  <c r="BI171" i="12"/>
  <c r="BH171" i="12"/>
  <c r="BG171" i="12"/>
  <c r="BF171" i="12"/>
  <c r="T171" i="12"/>
  <c r="R171" i="12"/>
  <c r="P171" i="12"/>
  <c r="J171" i="12"/>
  <c r="BE171" i="12" s="1"/>
  <c r="BK169" i="12"/>
  <c r="BI169" i="12"/>
  <c r="BH169" i="12"/>
  <c r="BG169" i="12"/>
  <c r="BF169" i="12"/>
  <c r="T169" i="12"/>
  <c r="R169" i="12"/>
  <c r="P169" i="12"/>
  <c r="J169" i="12"/>
  <c r="BK155" i="12"/>
  <c r="BI155" i="12"/>
  <c r="BH155" i="12"/>
  <c r="BG155" i="12"/>
  <c r="BF155" i="12"/>
  <c r="T155" i="12"/>
  <c r="R155" i="12"/>
  <c r="P155" i="12"/>
  <c r="J155" i="12"/>
  <c r="BE155" i="12" s="1"/>
  <c r="BK153" i="12"/>
  <c r="BI153" i="12"/>
  <c r="BH153" i="12"/>
  <c r="BG153" i="12"/>
  <c r="BF153" i="12"/>
  <c r="T153" i="12"/>
  <c r="R153" i="12"/>
  <c r="P153" i="12"/>
  <c r="J153" i="12"/>
  <c r="BE153" i="12" s="1"/>
  <c r="BK151" i="12"/>
  <c r="BI151" i="12"/>
  <c r="BH151" i="12"/>
  <c r="BG151" i="12"/>
  <c r="BF151" i="12"/>
  <c r="T151" i="12"/>
  <c r="R151" i="12"/>
  <c r="P151" i="12"/>
  <c r="J151" i="12"/>
  <c r="BE151" i="12" s="1"/>
  <c r="BK149" i="12"/>
  <c r="BI149" i="12"/>
  <c r="BH149" i="12"/>
  <c r="BG149" i="12"/>
  <c r="BF149" i="12"/>
  <c r="T149" i="12"/>
  <c r="R149" i="12"/>
  <c r="P149" i="12"/>
  <c r="J149" i="12"/>
  <c r="BE149" i="12" s="1"/>
  <c r="BK147" i="12"/>
  <c r="BI147" i="12"/>
  <c r="BH147" i="12"/>
  <c r="BG147" i="12"/>
  <c r="BF147" i="12"/>
  <c r="T147" i="12"/>
  <c r="R147" i="12"/>
  <c r="P147" i="12"/>
  <c r="J147" i="12"/>
  <c r="BE147" i="12" s="1"/>
  <c r="BK145" i="12"/>
  <c r="BI145" i="12"/>
  <c r="BH145" i="12"/>
  <c r="BG145" i="12"/>
  <c r="BF145" i="12"/>
  <c r="T145" i="12"/>
  <c r="R145" i="12"/>
  <c r="P145" i="12"/>
  <c r="J145" i="12"/>
  <c r="BE145" i="12" s="1"/>
  <c r="BK143" i="12"/>
  <c r="BI143" i="12"/>
  <c r="BH143" i="12"/>
  <c r="BG143" i="12"/>
  <c r="BF143" i="12"/>
  <c r="T143" i="12"/>
  <c r="R143" i="12"/>
  <c r="P143" i="12"/>
  <c r="J143" i="12"/>
  <c r="BE143" i="12" s="1"/>
  <c r="BK141" i="12"/>
  <c r="BI141" i="12"/>
  <c r="BH141" i="12"/>
  <c r="BG141" i="12"/>
  <c r="BF141" i="12"/>
  <c r="T141" i="12"/>
  <c r="R141" i="12"/>
  <c r="P141" i="12"/>
  <c r="J141" i="12"/>
  <c r="BE141" i="12" s="1"/>
  <c r="BK139" i="12"/>
  <c r="BI139" i="12"/>
  <c r="BH139" i="12"/>
  <c r="BG139" i="12"/>
  <c r="BF139" i="12"/>
  <c r="T139" i="12"/>
  <c r="R139" i="12"/>
  <c r="P139" i="12"/>
  <c r="J139" i="12"/>
  <c r="BK136" i="12"/>
  <c r="BI136" i="12"/>
  <c r="BH136" i="12"/>
  <c r="BG136" i="12"/>
  <c r="BF136" i="12"/>
  <c r="T136" i="12"/>
  <c r="R136" i="12"/>
  <c r="P136" i="12"/>
  <c r="J136" i="12"/>
  <c r="BE136" i="12" s="1"/>
  <c r="BK134" i="12"/>
  <c r="BI134" i="12"/>
  <c r="BH134" i="12"/>
  <c r="BG134" i="12"/>
  <c r="BF134" i="12"/>
  <c r="T134" i="12"/>
  <c r="R134" i="12"/>
  <c r="P134" i="12"/>
  <c r="J134" i="12"/>
  <c r="BE134" i="12" s="1"/>
  <c r="BK132" i="12"/>
  <c r="BI132" i="12"/>
  <c r="BH132" i="12"/>
  <c r="BG132" i="12"/>
  <c r="BF132" i="12"/>
  <c r="T132" i="12"/>
  <c r="R132" i="12"/>
  <c r="P132" i="12"/>
  <c r="J132" i="12"/>
  <c r="BE132" i="12" s="1"/>
  <c r="BK130" i="12"/>
  <c r="BI130" i="12"/>
  <c r="BH130" i="12"/>
  <c r="BG130" i="12"/>
  <c r="BF130" i="12"/>
  <c r="T130" i="12"/>
  <c r="R130" i="12"/>
  <c r="P130" i="12"/>
  <c r="J130" i="12"/>
  <c r="BE130" i="12" s="1"/>
  <c r="BK128" i="12"/>
  <c r="BI128" i="12"/>
  <c r="BH128" i="12"/>
  <c r="BG128" i="12"/>
  <c r="BF128" i="12"/>
  <c r="T128" i="12"/>
  <c r="R128" i="12"/>
  <c r="P128" i="12"/>
  <c r="J128" i="12"/>
  <c r="BE128" i="12" s="1"/>
  <c r="BK126" i="12"/>
  <c r="BI126" i="12"/>
  <c r="BH126" i="12"/>
  <c r="BG126" i="12"/>
  <c r="BF126" i="12"/>
  <c r="T126" i="12"/>
  <c r="R126" i="12"/>
  <c r="P126" i="12"/>
  <c r="J126" i="12"/>
  <c r="BE126" i="12" s="1"/>
  <c r="BK124" i="12"/>
  <c r="BI124" i="12"/>
  <c r="BH124" i="12"/>
  <c r="BG124" i="12"/>
  <c r="BF124" i="12"/>
  <c r="T124" i="12"/>
  <c r="R124" i="12"/>
  <c r="P124" i="12"/>
  <c r="J124" i="12"/>
  <c r="BK120" i="12"/>
  <c r="BK119" i="12" s="1"/>
  <c r="BI120" i="12"/>
  <c r="BH120" i="12"/>
  <c r="BG120" i="12"/>
  <c r="BF120" i="12"/>
  <c r="T120" i="12"/>
  <c r="T119" i="12" s="1"/>
  <c r="R120" i="12"/>
  <c r="R119" i="12" s="1"/>
  <c r="P120" i="12"/>
  <c r="P119" i="12" s="1"/>
  <c r="J120" i="12"/>
  <c r="F112" i="12"/>
  <c r="E110" i="12"/>
  <c r="F87" i="12"/>
  <c r="E85" i="12"/>
  <c r="J35" i="12"/>
  <c r="J34" i="12"/>
  <c r="J33" i="12"/>
  <c r="J22" i="12"/>
  <c r="E22" i="12"/>
  <c r="J115" i="12" s="1"/>
  <c r="J21" i="12"/>
  <c r="J19" i="12"/>
  <c r="E19" i="12"/>
  <c r="J89" i="12" s="1"/>
  <c r="J18" i="12"/>
  <c r="J16" i="12"/>
  <c r="E16" i="12"/>
  <c r="F115" i="12" s="1"/>
  <c r="J15" i="12"/>
  <c r="J13" i="12"/>
  <c r="E13" i="12"/>
  <c r="F89" i="12" s="1"/>
  <c r="J12" i="12"/>
  <c r="J10" i="12"/>
  <c r="J112" i="12" s="1"/>
  <c r="BE169" i="12" l="1"/>
  <c r="J167" i="12"/>
  <c r="J168" i="12" s="1"/>
  <c r="BE139" i="12"/>
  <c r="J138" i="12"/>
  <c r="BE124" i="12"/>
  <c r="J123" i="12"/>
  <c r="BE120" i="12"/>
  <c r="J119" i="12"/>
  <c r="T168" i="12"/>
  <c r="T167" i="12" s="1"/>
  <c r="BK123" i="12"/>
  <c r="J97" i="12" s="1"/>
  <c r="F35" i="12"/>
  <c r="BK168" i="12"/>
  <c r="BK167" i="12" s="1"/>
  <c r="F33" i="12"/>
  <c r="J114" i="12"/>
  <c r="F32" i="12"/>
  <c r="R138" i="12"/>
  <c r="P168" i="12"/>
  <c r="P167" i="12" s="1"/>
  <c r="R123" i="12"/>
  <c r="R168" i="12"/>
  <c r="R167" i="12" s="1"/>
  <c r="BK138" i="12"/>
  <c r="J98" i="12" s="1"/>
  <c r="F34" i="12"/>
  <c r="J32" i="12"/>
  <c r="T123" i="12"/>
  <c r="P138" i="12"/>
  <c r="J87" i="12"/>
  <c r="P123" i="12"/>
  <c r="T138" i="12"/>
  <c r="F114" i="12"/>
  <c r="J90" i="12"/>
  <c r="F90" i="12"/>
  <c r="J99" i="12" l="1"/>
  <c r="J122" i="12"/>
  <c r="J118" i="12" s="1"/>
  <c r="T122" i="12"/>
  <c r="T118" i="12" s="1"/>
  <c r="BK122" i="12"/>
  <c r="R122" i="12"/>
  <c r="R118" i="12" s="1"/>
  <c r="P122" i="12"/>
  <c r="P118" i="12" s="1"/>
  <c r="J100" i="12"/>
  <c r="J95" i="12"/>
  <c r="J96" i="12" l="1"/>
  <c r="J94" i="12"/>
  <c r="BK118" i="12"/>
  <c r="J28" i="12" l="1"/>
  <c r="F31" i="12" s="1"/>
  <c r="J31" i="12" s="1"/>
  <c r="J37" i="12" s="1"/>
  <c r="BK209" i="10" l="1"/>
  <c r="BI209" i="10"/>
  <c r="BH209" i="10"/>
  <c r="BG209" i="10"/>
  <c r="BF209" i="10"/>
  <c r="T209" i="10"/>
  <c r="R209" i="10"/>
  <c r="P209" i="10"/>
  <c r="J209" i="10"/>
  <c r="BE209" i="10" s="1"/>
  <c r="BK207" i="10"/>
  <c r="BI207" i="10"/>
  <c r="BH207" i="10"/>
  <c r="BG207" i="10"/>
  <c r="BF207" i="10"/>
  <c r="T207" i="10"/>
  <c r="R207" i="10"/>
  <c r="P207" i="10"/>
  <c r="J207" i="10"/>
  <c r="BE207" i="10" s="1"/>
  <c r="BK206" i="10"/>
  <c r="BI206" i="10"/>
  <c r="BH206" i="10"/>
  <c r="BG206" i="10"/>
  <c r="BF206" i="10"/>
  <c r="T206" i="10"/>
  <c r="R206" i="10"/>
  <c r="P206" i="10"/>
  <c r="J206" i="10"/>
  <c r="BE206" i="10" s="1"/>
  <c r="BK205" i="10"/>
  <c r="BI205" i="10"/>
  <c r="BH205" i="10"/>
  <c r="BG205" i="10"/>
  <c r="BF205" i="10"/>
  <c r="T205" i="10"/>
  <c r="R205" i="10"/>
  <c r="P205" i="10"/>
  <c r="J205" i="10"/>
  <c r="BE205" i="10" s="1"/>
  <c r="BK203" i="10"/>
  <c r="BI203" i="10"/>
  <c r="BH203" i="10"/>
  <c r="BG203" i="10"/>
  <c r="BF203" i="10"/>
  <c r="T203" i="10"/>
  <c r="R203" i="10"/>
  <c r="P203" i="10"/>
  <c r="J203" i="10"/>
  <c r="BE203" i="10" s="1"/>
  <c r="BK201" i="10"/>
  <c r="BI201" i="10"/>
  <c r="BH201" i="10"/>
  <c r="BG201" i="10"/>
  <c r="BF201" i="10"/>
  <c r="T201" i="10"/>
  <c r="R201" i="10"/>
  <c r="P201" i="10"/>
  <c r="J201" i="10"/>
  <c r="BE201" i="10" s="1"/>
  <c r="BK199" i="10"/>
  <c r="BI199" i="10"/>
  <c r="BH199" i="10"/>
  <c r="BG199" i="10"/>
  <c r="BF199" i="10"/>
  <c r="T199" i="10"/>
  <c r="R199" i="10"/>
  <c r="P199" i="10"/>
  <c r="J199" i="10"/>
  <c r="BE199" i="10" s="1"/>
  <c r="BK197" i="10"/>
  <c r="BI197" i="10"/>
  <c r="BH197" i="10"/>
  <c r="BG197" i="10"/>
  <c r="BF197" i="10"/>
  <c r="T197" i="10"/>
  <c r="R197" i="10"/>
  <c r="P197" i="10"/>
  <c r="J197" i="10"/>
  <c r="BE197" i="10" s="1"/>
  <c r="BK195" i="10"/>
  <c r="BI195" i="10"/>
  <c r="BH195" i="10"/>
  <c r="BG195" i="10"/>
  <c r="BF195" i="10"/>
  <c r="T195" i="10"/>
  <c r="R195" i="10"/>
  <c r="P195" i="10"/>
  <c r="J195" i="10"/>
  <c r="BE195" i="10" s="1"/>
  <c r="BK193" i="10"/>
  <c r="BI193" i="10"/>
  <c r="BH193" i="10"/>
  <c r="BG193" i="10"/>
  <c r="BF193" i="10"/>
  <c r="T193" i="10"/>
  <c r="R193" i="10"/>
  <c r="P193" i="10"/>
  <c r="J193" i="10"/>
  <c r="BE193" i="10" s="1"/>
  <c r="BK191" i="10"/>
  <c r="BI191" i="10"/>
  <c r="BH191" i="10"/>
  <c r="BG191" i="10"/>
  <c r="BF191" i="10"/>
  <c r="T191" i="10"/>
  <c r="R191" i="10"/>
  <c r="P191" i="10"/>
  <c r="J191" i="10"/>
  <c r="BE191" i="10" s="1"/>
  <c r="BK189" i="10"/>
  <c r="BI189" i="10"/>
  <c r="BH189" i="10"/>
  <c r="BG189" i="10"/>
  <c r="BF189" i="10"/>
  <c r="T189" i="10"/>
  <c r="R189" i="10"/>
  <c r="P189" i="10"/>
  <c r="J189" i="10"/>
  <c r="BE189" i="10" s="1"/>
  <c r="BK187" i="10"/>
  <c r="BI187" i="10"/>
  <c r="BH187" i="10"/>
  <c r="BG187" i="10"/>
  <c r="BF187" i="10"/>
  <c r="T187" i="10"/>
  <c r="R187" i="10"/>
  <c r="P187" i="10"/>
  <c r="J187" i="10"/>
  <c r="BE187" i="10" s="1"/>
  <c r="BK185" i="10"/>
  <c r="BI185" i="10"/>
  <c r="BH185" i="10"/>
  <c r="BG185" i="10"/>
  <c r="BF185" i="10"/>
  <c r="T185" i="10"/>
  <c r="R185" i="10"/>
  <c r="P185" i="10"/>
  <c r="J185" i="10"/>
  <c r="BE185" i="10" s="1"/>
  <c r="BK183" i="10"/>
  <c r="BI183" i="10"/>
  <c r="BH183" i="10"/>
  <c r="BG183" i="10"/>
  <c r="BF183" i="10"/>
  <c r="T183" i="10"/>
  <c r="R183" i="10"/>
  <c r="P183" i="10"/>
  <c r="J183" i="10"/>
  <c r="BE183" i="10" s="1"/>
  <c r="BK181" i="10"/>
  <c r="BI181" i="10"/>
  <c r="BH181" i="10"/>
  <c r="BG181" i="10"/>
  <c r="BF181" i="10"/>
  <c r="T181" i="10"/>
  <c r="R181" i="10"/>
  <c r="P181" i="10"/>
  <c r="J181" i="10"/>
  <c r="BE181" i="10" s="1"/>
  <c r="BK179" i="10"/>
  <c r="BI179" i="10"/>
  <c r="BH179" i="10"/>
  <c r="BG179" i="10"/>
  <c r="BF179" i="10"/>
  <c r="T179" i="10"/>
  <c r="R179" i="10"/>
  <c r="P179" i="10"/>
  <c r="J179" i="10"/>
  <c r="BE179" i="10" s="1"/>
  <c r="BK177" i="10"/>
  <c r="BI177" i="10"/>
  <c r="BH177" i="10"/>
  <c r="BG177" i="10"/>
  <c r="BF177" i="10"/>
  <c r="T177" i="10"/>
  <c r="R177" i="10"/>
  <c r="P177" i="10"/>
  <c r="J177" i="10"/>
  <c r="BE177" i="10" s="1"/>
  <c r="BK175" i="10"/>
  <c r="BI175" i="10"/>
  <c r="BH175" i="10"/>
  <c r="BG175" i="10"/>
  <c r="BF175" i="10"/>
  <c r="T175" i="10"/>
  <c r="R175" i="10"/>
  <c r="P175" i="10"/>
  <c r="J175" i="10"/>
  <c r="BE175" i="10" s="1"/>
  <c r="BK173" i="10"/>
  <c r="BI173" i="10"/>
  <c r="BH173" i="10"/>
  <c r="BG173" i="10"/>
  <c r="BF173" i="10"/>
  <c r="T173" i="10"/>
  <c r="R173" i="10"/>
  <c r="P173" i="10"/>
  <c r="J173" i="10"/>
  <c r="BE173" i="10" s="1"/>
  <c r="BK171" i="10"/>
  <c r="BI171" i="10"/>
  <c r="BH171" i="10"/>
  <c r="BG171" i="10"/>
  <c r="BF171" i="10"/>
  <c r="T171" i="10"/>
  <c r="R171" i="10"/>
  <c r="P171" i="10"/>
  <c r="J171" i="10"/>
  <c r="BE171" i="10" s="1"/>
  <c r="BK169" i="10"/>
  <c r="BI169" i="10"/>
  <c r="BH169" i="10"/>
  <c r="BG169" i="10"/>
  <c r="BF169" i="10"/>
  <c r="T169" i="10"/>
  <c r="R169" i="10"/>
  <c r="P169" i="10"/>
  <c r="J169" i="10"/>
  <c r="BE169" i="10" s="1"/>
  <c r="BK167" i="10"/>
  <c r="BI167" i="10"/>
  <c r="BH167" i="10"/>
  <c r="BG167" i="10"/>
  <c r="BF167" i="10"/>
  <c r="T167" i="10"/>
  <c r="R167" i="10"/>
  <c r="P167" i="10"/>
  <c r="J167" i="10"/>
  <c r="BE167" i="10" s="1"/>
  <c r="BK165" i="10"/>
  <c r="BI165" i="10"/>
  <c r="BH165" i="10"/>
  <c r="BG165" i="10"/>
  <c r="BF165" i="10"/>
  <c r="T165" i="10"/>
  <c r="R165" i="10"/>
  <c r="P165" i="10"/>
  <c r="J165" i="10"/>
  <c r="BE165" i="10" s="1"/>
  <c r="BK163" i="10"/>
  <c r="BI163" i="10"/>
  <c r="BH163" i="10"/>
  <c r="BG163" i="10"/>
  <c r="BF163" i="10"/>
  <c r="T163" i="10"/>
  <c r="R163" i="10"/>
  <c r="P163" i="10"/>
  <c r="J163" i="10"/>
  <c r="BK153" i="10"/>
  <c r="BI153" i="10"/>
  <c r="BH153" i="10"/>
  <c r="BG153" i="10"/>
  <c r="BF153" i="10"/>
  <c r="T153" i="10"/>
  <c r="R153" i="10"/>
  <c r="P153" i="10"/>
  <c r="J153" i="10"/>
  <c r="BE153" i="10" s="1"/>
  <c r="BK151" i="10"/>
  <c r="BI151" i="10"/>
  <c r="BH151" i="10"/>
  <c r="BG151" i="10"/>
  <c r="BF151" i="10"/>
  <c r="T151" i="10"/>
  <c r="R151" i="10"/>
  <c r="P151" i="10"/>
  <c r="J151" i="10"/>
  <c r="BE151" i="10" s="1"/>
  <c r="BK149" i="10"/>
  <c r="BI149" i="10"/>
  <c r="BH149" i="10"/>
  <c r="BG149" i="10"/>
  <c r="BF149" i="10"/>
  <c r="T149" i="10"/>
  <c r="R149" i="10"/>
  <c r="P149" i="10"/>
  <c r="J149" i="10"/>
  <c r="BE149" i="10" s="1"/>
  <c r="BK147" i="10"/>
  <c r="BI147" i="10"/>
  <c r="BH147" i="10"/>
  <c r="BG147" i="10"/>
  <c r="BF147" i="10"/>
  <c r="T147" i="10"/>
  <c r="R147" i="10"/>
  <c r="P147" i="10"/>
  <c r="J147" i="10"/>
  <c r="BE147" i="10" s="1"/>
  <c r="BK145" i="10"/>
  <c r="BI145" i="10"/>
  <c r="BH145" i="10"/>
  <c r="BG145" i="10"/>
  <c r="BF145" i="10"/>
  <c r="T145" i="10"/>
  <c r="R145" i="10"/>
  <c r="P145" i="10"/>
  <c r="J145" i="10"/>
  <c r="BE145" i="10" s="1"/>
  <c r="BK143" i="10"/>
  <c r="BI143" i="10"/>
  <c r="BH143" i="10"/>
  <c r="BG143" i="10"/>
  <c r="BF143" i="10"/>
  <c r="T143" i="10"/>
  <c r="R143" i="10"/>
  <c r="P143" i="10"/>
  <c r="J143" i="10"/>
  <c r="BE143" i="10" s="1"/>
  <c r="BK141" i="10"/>
  <c r="BI141" i="10"/>
  <c r="BH141" i="10"/>
  <c r="BG141" i="10"/>
  <c r="BF141" i="10"/>
  <c r="T141" i="10"/>
  <c r="R141" i="10"/>
  <c r="P141" i="10"/>
  <c r="J141" i="10"/>
  <c r="BE141" i="10" s="1"/>
  <c r="BK139" i="10"/>
  <c r="BI139" i="10"/>
  <c r="BH139" i="10"/>
  <c r="BG139" i="10"/>
  <c r="BF139" i="10"/>
  <c r="T139" i="10"/>
  <c r="R139" i="10"/>
  <c r="P139" i="10"/>
  <c r="J139" i="10"/>
  <c r="BK136" i="10"/>
  <c r="BI136" i="10"/>
  <c r="BH136" i="10"/>
  <c r="BG136" i="10"/>
  <c r="BF136" i="10"/>
  <c r="T136" i="10"/>
  <c r="R136" i="10"/>
  <c r="P136" i="10"/>
  <c r="J136" i="10"/>
  <c r="BE136" i="10" s="1"/>
  <c r="BK134" i="10"/>
  <c r="BI134" i="10"/>
  <c r="BH134" i="10"/>
  <c r="BG134" i="10"/>
  <c r="BF134" i="10"/>
  <c r="T134" i="10"/>
  <c r="R134" i="10"/>
  <c r="P134" i="10"/>
  <c r="J134" i="10"/>
  <c r="BE134" i="10" s="1"/>
  <c r="BK132" i="10"/>
  <c r="BI132" i="10"/>
  <c r="BH132" i="10"/>
  <c r="BG132" i="10"/>
  <c r="BF132" i="10"/>
  <c r="T132" i="10"/>
  <c r="R132" i="10"/>
  <c r="P132" i="10"/>
  <c r="J132" i="10"/>
  <c r="BE132" i="10" s="1"/>
  <c r="BK130" i="10"/>
  <c r="BI130" i="10"/>
  <c r="BH130" i="10"/>
  <c r="BG130" i="10"/>
  <c r="BF130" i="10"/>
  <c r="T130" i="10"/>
  <c r="R130" i="10"/>
  <c r="P130" i="10"/>
  <c r="J130" i="10"/>
  <c r="BE130" i="10" s="1"/>
  <c r="BK128" i="10"/>
  <c r="BI128" i="10"/>
  <c r="BH128" i="10"/>
  <c r="BG128" i="10"/>
  <c r="BF128" i="10"/>
  <c r="T128" i="10"/>
  <c r="R128" i="10"/>
  <c r="P128" i="10"/>
  <c r="J128" i="10"/>
  <c r="BE128" i="10" s="1"/>
  <c r="BK126" i="10"/>
  <c r="BI126" i="10"/>
  <c r="BH126" i="10"/>
  <c r="BG126" i="10"/>
  <c r="BF126" i="10"/>
  <c r="T126" i="10"/>
  <c r="R126" i="10"/>
  <c r="P126" i="10"/>
  <c r="J126" i="10"/>
  <c r="BE126" i="10" s="1"/>
  <c r="BK124" i="10"/>
  <c r="BI124" i="10"/>
  <c r="BH124" i="10"/>
  <c r="BG124" i="10"/>
  <c r="BF124" i="10"/>
  <c r="T124" i="10"/>
  <c r="R124" i="10"/>
  <c r="P124" i="10"/>
  <c r="J124" i="10"/>
  <c r="BK120" i="10"/>
  <c r="BK119" i="10" s="1"/>
  <c r="BI120" i="10"/>
  <c r="BH120" i="10"/>
  <c r="BG120" i="10"/>
  <c r="BF120" i="10"/>
  <c r="T120" i="10"/>
  <c r="T119" i="10" s="1"/>
  <c r="R120" i="10"/>
  <c r="R119" i="10" s="1"/>
  <c r="P120" i="10"/>
  <c r="P119" i="10" s="1"/>
  <c r="J120" i="10"/>
  <c r="J112" i="10"/>
  <c r="F112" i="10"/>
  <c r="E110" i="10"/>
  <c r="J87" i="10"/>
  <c r="F87" i="10"/>
  <c r="E85" i="10"/>
  <c r="J35" i="10"/>
  <c r="J34" i="10"/>
  <c r="J33" i="10"/>
  <c r="J22" i="10"/>
  <c r="E22" i="10"/>
  <c r="J90" i="10" s="1"/>
  <c r="J21" i="10"/>
  <c r="J19" i="10"/>
  <c r="E19" i="10"/>
  <c r="J114" i="10" s="1"/>
  <c r="J18" i="10"/>
  <c r="J16" i="10"/>
  <c r="E16" i="10"/>
  <c r="F115" i="10" s="1"/>
  <c r="J15" i="10"/>
  <c r="J13" i="10"/>
  <c r="E13" i="10"/>
  <c r="F89" i="10" s="1"/>
  <c r="J12" i="10"/>
  <c r="J162" i="10" l="1"/>
  <c r="J161" i="10" s="1"/>
  <c r="J99" i="10" s="1"/>
  <c r="BE139" i="10"/>
  <c r="J138" i="10"/>
  <c r="BE124" i="10"/>
  <c r="J123" i="10"/>
  <c r="BE120" i="10"/>
  <c r="J119" i="10"/>
  <c r="P138" i="10"/>
  <c r="BK162" i="10"/>
  <c r="BK161" i="10" s="1"/>
  <c r="T138" i="10"/>
  <c r="T162" i="10"/>
  <c r="T161" i="10" s="1"/>
  <c r="T118" i="10" s="1"/>
  <c r="R138" i="10"/>
  <c r="R123" i="10"/>
  <c r="BK138" i="10"/>
  <c r="J98" i="10" s="1"/>
  <c r="P162" i="10"/>
  <c r="P161" i="10" s="1"/>
  <c r="F32" i="10"/>
  <c r="T123" i="10"/>
  <c r="T122" i="10" s="1"/>
  <c r="R162" i="10"/>
  <c r="R161" i="10" s="1"/>
  <c r="P123" i="10"/>
  <c r="J115" i="10"/>
  <c r="F35" i="10"/>
  <c r="F34" i="10"/>
  <c r="J89" i="10"/>
  <c r="BE163" i="10"/>
  <c r="BK123" i="10"/>
  <c r="J97" i="10" s="1"/>
  <c r="F33" i="10"/>
  <c r="J95" i="10"/>
  <c r="F114" i="10"/>
  <c r="J32" i="10"/>
  <c r="F90" i="10"/>
  <c r="J122" i="10" l="1"/>
  <c r="J118" i="10" s="1"/>
  <c r="F31" i="10"/>
  <c r="P122" i="10"/>
  <c r="P118" i="10" s="1"/>
  <c r="J100" i="10"/>
  <c r="R122" i="10"/>
  <c r="R118" i="10" s="1"/>
  <c r="BK122" i="10"/>
  <c r="J31" i="10"/>
  <c r="J37" i="10" s="1"/>
  <c r="J96" i="10" l="1"/>
  <c r="J94" i="10" s="1"/>
  <c r="BK118" i="10"/>
  <c r="BK169" i="8"/>
  <c r="BI169" i="8"/>
  <c r="BH169" i="8"/>
  <c r="BG169" i="8"/>
  <c r="BF169" i="8"/>
  <c r="T169" i="8"/>
  <c r="R169" i="8"/>
  <c r="P169" i="8"/>
  <c r="J169" i="8"/>
  <c r="BE169" i="8" s="1"/>
  <c r="BK167" i="8"/>
  <c r="BI167" i="8"/>
  <c r="BH167" i="8"/>
  <c r="BG167" i="8"/>
  <c r="BF167" i="8"/>
  <c r="T167" i="8"/>
  <c r="R167" i="8"/>
  <c r="P167" i="8"/>
  <c r="J167" i="8"/>
  <c r="BE167" i="8" s="1"/>
  <c r="BK165" i="8"/>
  <c r="BI165" i="8"/>
  <c r="BH165" i="8"/>
  <c r="BG165" i="8"/>
  <c r="BF165" i="8"/>
  <c r="T165" i="8"/>
  <c r="R165" i="8"/>
  <c r="P165" i="8"/>
  <c r="J165" i="8"/>
  <c r="BE165" i="8" s="1"/>
  <c r="BK163" i="8"/>
  <c r="BI163" i="8"/>
  <c r="BH163" i="8"/>
  <c r="BG163" i="8"/>
  <c r="BF163" i="8"/>
  <c r="T163" i="8"/>
  <c r="R163" i="8"/>
  <c r="P163" i="8"/>
  <c r="J163" i="8"/>
  <c r="BE163" i="8" s="1"/>
  <c r="BK161" i="8"/>
  <c r="BI161" i="8"/>
  <c r="BH161" i="8"/>
  <c r="BG161" i="8"/>
  <c r="BF161" i="8"/>
  <c r="T161" i="8"/>
  <c r="R161" i="8"/>
  <c r="P161" i="8"/>
  <c r="J161" i="8"/>
  <c r="BE161" i="8" s="1"/>
  <c r="BK159" i="8"/>
  <c r="BI159" i="8"/>
  <c r="BH159" i="8"/>
  <c r="BG159" i="8"/>
  <c r="BF159" i="8"/>
  <c r="T159" i="8"/>
  <c r="R159" i="8"/>
  <c r="P159" i="8"/>
  <c r="J159" i="8"/>
  <c r="BE159" i="8" s="1"/>
  <c r="BK157" i="8"/>
  <c r="BI157" i="8"/>
  <c r="BH157" i="8"/>
  <c r="BG157" i="8"/>
  <c r="BF157" i="8"/>
  <c r="T157" i="8"/>
  <c r="R157" i="8"/>
  <c r="P157" i="8"/>
  <c r="J157" i="8"/>
  <c r="BE157" i="8" s="1"/>
  <c r="BK155" i="8"/>
  <c r="BI155" i="8"/>
  <c r="BH155" i="8"/>
  <c r="BG155" i="8"/>
  <c r="BF155" i="8"/>
  <c r="T155" i="8"/>
  <c r="R155" i="8"/>
  <c r="P155" i="8"/>
  <c r="J155" i="8"/>
  <c r="BE155" i="8" s="1"/>
  <c r="BK153" i="8"/>
  <c r="BI153" i="8"/>
  <c r="BH153" i="8"/>
  <c r="BG153" i="8"/>
  <c r="BF153" i="8"/>
  <c r="T153" i="8"/>
  <c r="R153" i="8"/>
  <c r="P153" i="8"/>
  <c r="J153" i="8"/>
  <c r="BE153" i="8" s="1"/>
  <c r="BK151" i="8"/>
  <c r="BI151" i="8"/>
  <c r="BH151" i="8"/>
  <c r="BG151" i="8"/>
  <c r="BF151" i="8"/>
  <c r="T151" i="8"/>
  <c r="R151" i="8"/>
  <c r="P151" i="8"/>
  <c r="J151" i="8"/>
  <c r="BK147" i="8"/>
  <c r="BI147" i="8"/>
  <c r="BH147" i="8"/>
  <c r="BG147" i="8"/>
  <c r="BF147" i="8"/>
  <c r="T147" i="8"/>
  <c r="R147" i="8"/>
  <c r="P147" i="8"/>
  <c r="J147" i="8"/>
  <c r="BE147" i="8" s="1"/>
  <c r="BK145" i="8"/>
  <c r="BI145" i="8"/>
  <c r="BH145" i="8"/>
  <c r="BG145" i="8"/>
  <c r="BF145" i="8"/>
  <c r="T145" i="8"/>
  <c r="R145" i="8"/>
  <c r="P145" i="8"/>
  <c r="J145" i="8"/>
  <c r="BE145" i="8" s="1"/>
  <c r="BK143" i="8"/>
  <c r="BI143" i="8"/>
  <c r="BH143" i="8"/>
  <c r="BG143" i="8"/>
  <c r="BF143" i="8"/>
  <c r="T143" i="8"/>
  <c r="R143" i="8"/>
  <c r="P143" i="8"/>
  <c r="J143" i="8"/>
  <c r="BE143" i="8" s="1"/>
  <c r="BK141" i="8"/>
  <c r="BI141" i="8"/>
  <c r="BH141" i="8"/>
  <c r="BG141" i="8"/>
  <c r="BF141" i="8"/>
  <c r="T141" i="8"/>
  <c r="R141" i="8"/>
  <c r="P141" i="8"/>
  <c r="J141" i="8"/>
  <c r="BE141" i="8" s="1"/>
  <c r="BK139" i="8"/>
  <c r="BI139" i="8"/>
  <c r="BH139" i="8"/>
  <c r="BG139" i="8"/>
  <c r="BF139" i="8"/>
  <c r="T139" i="8"/>
  <c r="R139" i="8"/>
  <c r="P139" i="8"/>
  <c r="J139" i="8"/>
  <c r="BK136" i="8"/>
  <c r="BI136" i="8"/>
  <c r="BH136" i="8"/>
  <c r="BG136" i="8"/>
  <c r="BF136" i="8"/>
  <c r="T136" i="8"/>
  <c r="R136" i="8"/>
  <c r="P136" i="8"/>
  <c r="J136" i="8"/>
  <c r="BE136" i="8" s="1"/>
  <c r="BK134" i="8"/>
  <c r="BI134" i="8"/>
  <c r="BH134" i="8"/>
  <c r="BG134" i="8"/>
  <c r="BF134" i="8"/>
  <c r="T134" i="8"/>
  <c r="R134" i="8"/>
  <c r="P134" i="8"/>
  <c r="J134" i="8"/>
  <c r="BE134" i="8" s="1"/>
  <c r="BK132" i="8"/>
  <c r="BI132" i="8"/>
  <c r="BH132" i="8"/>
  <c r="BG132" i="8"/>
  <c r="BF132" i="8"/>
  <c r="T132" i="8"/>
  <c r="R132" i="8"/>
  <c r="P132" i="8"/>
  <c r="J132" i="8"/>
  <c r="BE132" i="8" s="1"/>
  <c r="BK130" i="8"/>
  <c r="BI130" i="8"/>
  <c r="BH130" i="8"/>
  <c r="BG130" i="8"/>
  <c r="BF130" i="8"/>
  <c r="T130" i="8"/>
  <c r="R130" i="8"/>
  <c r="P130" i="8"/>
  <c r="J130" i="8"/>
  <c r="BE130" i="8" s="1"/>
  <c r="BK128" i="8"/>
  <c r="BI128" i="8"/>
  <c r="BH128" i="8"/>
  <c r="BG128" i="8"/>
  <c r="BF128" i="8"/>
  <c r="T128" i="8"/>
  <c r="R128" i="8"/>
  <c r="P128" i="8"/>
  <c r="J128" i="8"/>
  <c r="BE128" i="8" s="1"/>
  <c r="BK126" i="8"/>
  <c r="BI126" i="8"/>
  <c r="BH126" i="8"/>
  <c r="BG126" i="8"/>
  <c r="BF126" i="8"/>
  <c r="T126" i="8"/>
  <c r="R126" i="8"/>
  <c r="P126" i="8"/>
  <c r="J126" i="8"/>
  <c r="BE126" i="8" s="1"/>
  <c r="BK124" i="8"/>
  <c r="BI124" i="8"/>
  <c r="BH124" i="8"/>
  <c r="BG124" i="8"/>
  <c r="BF124" i="8"/>
  <c r="T124" i="8"/>
  <c r="R124" i="8"/>
  <c r="P124" i="8"/>
  <c r="J124" i="8"/>
  <c r="BK120" i="8"/>
  <c r="BK119" i="8" s="1"/>
  <c r="BI120" i="8"/>
  <c r="BH120" i="8"/>
  <c r="BG120" i="8"/>
  <c r="BF120" i="8"/>
  <c r="T120" i="8"/>
  <c r="T119" i="8" s="1"/>
  <c r="R120" i="8"/>
  <c r="R119" i="8" s="1"/>
  <c r="P120" i="8"/>
  <c r="P119" i="8" s="1"/>
  <c r="J120" i="8"/>
  <c r="F112" i="8"/>
  <c r="E110" i="8"/>
  <c r="F87" i="8"/>
  <c r="E85" i="8"/>
  <c r="J35" i="8"/>
  <c r="J34" i="8"/>
  <c r="J33" i="8"/>
  <c r="J22" i="8"/>
  <c r="E22" i="8"/>
  <c r="J90" i="8" s="1"/>
  <c r="J21" i="8"/>
  <c r="J19" i="8"/>
  <c r="E19" i="8"/>
  <c r="J114" i="8" s="1"/>
  <c r="J18" i="8"/>
  <c r="J16" i="8"/>
  <c r="E16" i="8"/>
  <c r="F115" i="8" s="1"/>
  <c r="J15" i="8"/>
  <c r="J13" i="8"/>
  <c r="E13" i="8"/>
  <c r="F114" i="8" s="1"/>
  <c r="J12" i="8"/>
  <c r="J10" i="8"/>
  <c r="J87" i="8" s="1"/>
  <c r="J150" i="8" l="1"/>
  <c r="J149" i="8" s="1"/>
  <c r="BE139" i="8"/>
  <c r="J138" i="8"/>
  <c r="BE124" i="8"/>
  <c r="J123" i="8"/>
  <c r="BE120" i="8"/>
  <c r="J119" i="8"/>
  <c r="T138" i="8"/>
  <c r="T150" i="8"/>
  <c r="T149" i="8" s="1"/>
  <c r="R123" i="8"/>
  <c r="J32" i="8"/>
  <c r="J115" i="8"/>
  <c r="T123" i="8"/>
  <c r="F35" i="8"/>
  <c r="F89" i="8"/>
  <c r="BK138" i="8"/>
  <c r="J98" i="8" s="1"/>
  <c r="J100" i="8"/>
  <c r="P138" i="8"/>
  <c r="P150" i="8"/>
  <c r="P149" i="8" s="1"/>
  <c r="BK150" i="8"/>
  <c r="BK149" i="8" s="1"/>
  <c r="F33" i="8"/>
  <c r="R138" i="8"/>
  <c r="R150" i="8"/>
  <c r="R149" i="8" s="1"/>
  <c r="J89" i="8"/>
  <c r="P123" i="8"/>
  <c r="BK123" i="8"/>
  <c r="F34" i="8"/>
  <c r="J112" i="8"/>
  <c r="F32" i="8"/>
  <c r="BE151" i="8"/>
  <c r="J31" i="8" s="1"/>
  <c r="F90" i="8"/>
  <c r="J122" i="8" l="1"/>
  <c r="J97" i="8"/>
  <c r="J118" i="8"/>
  <c r="R122" i="8"/>
  <c r="R118" i="8" s="1"/>
  <c r="T122" i="8"/>
  <c r="T118" i="8" s="1"/>
  <c r="F31" i="8"/>
  <c r="P122" i="8"/>
  <c r="P118" i="8" s="1"/>
  <c r="J99" i="8"/>
  <c r="BK122" i="8"/>
  <c r="J96" i="8" s="1"/>
  <c r="J95" i="8"/>
  <c r="J28" i="8" l="1"/>
  <c r="J37" i="8" s="1"/>
  <c r="BK118" i="8"/>
  <c r="J94" i="8" l="1"/>
</calcChain>
</file>

<file path=xl/sharedStrings.xml><?xml version="1.0" encoding="utf-8"?>
<sst xmlns="http://schemas.openxmlformats.org/spreadsheetml/2006/main" count="2297" uniqueCount="411">
  <si>
    <t>Hydrogeologická sonda</t>
  </si>
  <si>
    <t>Projektant</t>
  </si>
  <si>
    <t>Poznámka:</t>
  </si>
  <si>
    <t>4</t>
  </si>
  <si>
    <t>6</t>
  </si>
  <si>
    <t>25</t>
  </si>
  <si>
    <t>Kód</t>
  </si>
  <si>
    <t>MJ</t>
  </si>
  <si>
    <t>HSV</t>
  </si>
  <si>
    <t>9</t>
  </si>
  <si>
    <t>0</t>
  </si>
  <si>
    <t>5</t>
  </si>
  <si>
    <t>10</t>
  </si>
  <si>
    <t>Množství</t>
  </si>
  <si>
    <t>Zhotovitel</t>
  </si>
  <si>
    <t>2</t>
  </si>
  <si>
    <t>Projektant:</t>
  </si>
  <si>
    <t/>
  </si>
  <si>
    <t>8</t>
  </si>
  <si>
    <t>3</t>
  </si>
  <si>
    <t>Zhotovitel:</t>
  </si>
  <si>
    <t xml:space="preserve"> </t>
  </si>
  <si>
    <t>Datum:</t>
  </si>
  <si>
    <t>1</t>
  </si>
  <si>
    <t>7</t>
  </si>
  <si>
    <t>17</t>
  </si>
  <si>
    <t>31</t>
  </si>
  <si>
    <t>Stavba:</t>
  </si>
  <si>
    <t>Starý park, Nitra -2. Etapa</t>
  </si>
  <si>
    <t>KSO:</t>
  </si>
  <si>
    <t>CC-CZ:</t>
  </si>
  <si>
    <t>Místo:</t>
  </si>
  <si>
    <t>Zadavatel:</t>
  </si>
  <si>
    <t>IČ:</t>
  </si>
  <si>
    <t>DIČ:</t>
  </si>
  <si>
    <t>Zpracovatel: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</si>
  <si>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</si>
  <si>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</si>
  <si>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</si>
  <si>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</si>
  <si>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</si>
  <si>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</si>
  <si>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</si>
  <si>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</si>
  <si>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</si>
  <si>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</si>
  <si>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</si>
  <si>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</si>
  <si>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EUR</t>
  </si>
  <si>
    <t>Zpracovatel</t>
  </si>
  <si>
    <t>Datum a podpis:</t>
  </si>
  <si>
    <t>Razítko</t>
  </si>
  <si>
    <t>Objednavatel</t>
  </si>
  <si>
    <t>Popis</t>
  </si>
  <si>
    <t>Typ</t>
  </si>
  <si>
    <t>&gt;&gt;  skryté sloupce  &lt;&lt;</t>
  </si>
  <si>
    <t>{d853b842-c349-4402-abe5-31d0013f5960}</t>
  </si>
  <si>
    <t>r</t>
  </si>
  <si>
    <t>4,05</t>
  </si>
  <si>
    <t>KRYCÍ LIST SOUPISU PRACÍ</t>
  </si>
  <si>
    <t>v ---  níže se nacházejí doplnkové a pomocné údaje k sestavám  --- v</t>
  </si>
  <si>
    <t>False</t>
  </si>
  <si>
    <t>REKAPITULACE ČLENĚNÍ SOUPISU PRACÍ</t>
  </si>
  <si>
    <t>Kód dílu - Popis</t>
  </si>
  <si>
    <t>Cena celkem [EUR]</t>
  </si>
  <si>
    <t>Náklady ze soupisu prací</t>
  </si>
  <si>
    <t>-1</t>
  </si>
  <si>
    <t>998 - Přesun hmot</t>
  </si>
  <si>
    <t>HSV -  Práce a dodávky HSV</t>
  </si>
  <si>
    <t xml:space="preserve">    1 - Zemní práce</t>
  </si>
  <si>
    <t xml:space="preserve">    5 - Komunikace pozemní</t>
  </si>
  <si>
    <t>N00 - PRÁCE A DODÁVKY PRVKŮ</t>
  </si>
  <si>
    <t xml:space="preserve">    N01 - Herní prvky</t>
  </si>
  <si>
    <t>SOUPIS PRACÍ</t>
  </si>
  <si>
    <t>PČ</t>
  </si>
  <si>
    <t>J.cena [EUR]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</si>
  <si>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</si>
  <si>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</si>
  <si>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</si>
  <si>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</si>
  <si>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</si>
  <si>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</si>
  <si>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</si>
  <si>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</si>
  <si>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D</t>
  </si>
  <si>
    <t>998</t>
  </si>
  <si>
    <t>Přesun hmot</t>
  </si>
  <si>
    <t>ROZPOCET</t>
  </si>
  <si>
    <t>K</t>
  </si>
  <si>
    <t>998225111</t>
  </si>
  <si>
    <t>Přesun hmot, réžie, zařizení staveniště</t>
  </si>
  <si>
    <t>kpl</t>
  </si>
  <si>
    <t>-157700754</t>
  </si>
  <si>
    <t>PP</t>
  </si>
  <si>
    <t xml:space="preserve"> Práce a dodávky HSV</t>
  </si>
  <si>
    <t>Zemní práce</t>
  </si>
  <si>
    <t>121101101</t>
  </si>
  <si>
    <t>Sejmutí ornice s vodorovným přemístěním na hromady v místě upotřebení nebo na dočasné či trvalé skládky se složením, na vzdálenost do 50 m</t>
  </si>
  <si>
    <t>m2</t>
  </si>
  <si>
    <t>-119158862</t>
  </si>
  <si>
    <t>121101101_R</t>
  </si>
  <si>
    <t>Výkop zeminy pro EPDM podklad, uložení v místě upotřebení nebo na dočasné či trvalé skládky se složením</t>
  </si>
  <si>
    <t>m3</t>
  </si>
  <si>
    <t>-453686195</t>
  </si>
  <si>
    <t>132212101</t>
  </si>
  <si>
    <t>Hloubení jám pro základ prvků strojne v soudržných horninách tř. 3</t>
  </si>
  <si>
    <t>1439259602</t>
  </si>
  <si>
    <t>122201109</t>
  </si>
  <si>
    <t>Příplatek za lepivost u odkopávek v hornině tř. 1 až 3</t>
  </si>
  <si>
    <t>-1220630950</t>
  </si>
  <si>
    <t>167101101</t>
  </si>
  <si>
    <t>Nakládání výkopku hor. 1-4 do 100 m3</t>
  </si>
  <si>
    <t>1661714768</t>
  </si>
  <si>
    <t>162701105</t>
  </si>
  <si>
    <t>Vodorovné přemístění do výkopku/sypaniny z horniny tř. 1 až 4</t>
  </si>
  <si>
    <t>-1969778339</t>
  </si>
  <si>
    <t>Vodorovné přemístění do 10000 m výkopku/sypaniny z horniny tř. 1 až 4</t>
  </si>
  <si>
    <t>171201231</t>
  </si>
  <si>
    <t>Poplatek za uložení zeminy a kamení na recyklační skládce (skládkovné) kód odpadu 17 05 04</t>
  </si>
  <si>
    <t>t</t>
  </si>
  <si>
    <t>-1904398606</t>
  </si>
  <si>
    <t>Poplatek za uložení stavebního odpadu na recyklační skládce (skládkovné) zeminy a kamení zatříděného do Katalogu odpadů pod kódem 17 05 04</t>
  </si>
  <si>
    <t>Komunikace pozemní</t>
  </si>
  <si>
    <t>M</t>
  </si>
  <si>
    <t>693111460</t>
  </si>
  <si>
    <t>-1836289439</t>
  </si>
  <si>
    <t>564231111</t>
  </si>
  <si>
    <t xml:space="preserve">Lomový prach  fr.0-4 mm </t>
  </si>
  <si>
    <t>1390883821</t>
  </si>
  <si>
    <t>11</t>
  </si>
  <si>
    <t>564760111</t>
  </si>
  <si>
    <t>Podklad z kameniva hrubého drceného vel. 16-32 mm tl 200 mm</t>
  </si>
  <si>
    <t>1452466718</t>
  </si>
  <si>
    <t>Podklad nebo kryt z kameniva hrubého drceného  vel. 16-32 mm s rozprostřením a zhutněním, po zhutnění tl. 200 mm</t>
  </si>
  <si>
    <t>12</t>
  </si>
  <si>
    <t>565191111A</t>
  </si>
  <si>
    <t>Podkladní pružná vrstva SBR, dle pádových výšek prvků</t>
  </si>
  <si>
    <t>-287473033</t>
  </si>
  <si>
    <t>13</t>
  </si>
  <si>
    <t>57922111_R</t>
  </si>
  <si>
    <t>Polyuretanový povrch EPDM, Earth yellow RAL 1006</t>
  </si>
  <si>
    <t>1528366085</t>
  </si>
  <si>
    <t>N00</t>
  </si>
  <si>
    <t>PRÁCE A DODÁVKY PRVKŮ</t>
  </si>
  <si>
    <t>N01</t>
  </si>
  <si>
    <t>Herní prvky</t>
  </si>
  <si>
    <t>14</t>
  </si>
  <si>
    <t>Montáž prvků, vč. betonového základu</t>
  </si>
  <si>
    <t>-955374077</t>
  </si>
  <si>
    <t>Montáž prvků</t>
  </si>
  <si>
    <t>15</t>
  </si>
  <si>
    <t>NRO1003-0002</t>
  </si>
  <si>
    <t>Veža so šmykľavkou</t>
  </si>
  <si>
    <t>ks</t>
  </si>
  <si>
    <t>512</t>
  </si>
  <si>
    <t>-1238450555</t>
  </si>
  <si>
    <t>16</t>
  </si>
  <si>
    <t>NRO101</t>
  </si>
  <si>
    <t>Pružinové hojdadlo somár</t>
  </si>
  <si>
    <t>1265214853</t>
  </si>
  <si>
    <t>NRO120-0901</t>
  </si>
  <si>
    <t>Kolotoč sedadlový</t>
  </si>
  <si>
    <t>1074427946</t>
  </si>
  <si>
    <t>18</t>
  </si>
  <si>
    <t>NRO110-0911</t>
  </si>
  <si>
    <t>Kolotoč malý</t>
  </si>
  <si>
    <t>1129373020</t>
  </si>
  <si>
    <t>19</t>
  </si>
  <si>
    <t>NRO836-1201</t>
  </si>
  <si>
    <t>Lezecká lanová štruktúra</t>
  </si>
  <si>
    <t>593120339</t>
  </si>
  <si>
    <t>20</t>
  </si>
  <si>
    <t>NRO907-1102</t>
  </si>
  <si>
    <t>Set hojdačka hniezdo + rám pre hojdačku a hniezdo</t>
  </si>
  <si>
    <t>1156064059</t>
  </si>
  <si>
    <t>21</t>
  </si>
  <si>
    <t>SW990121-00</t>
  </si>
  <si>
    <t>Hojdačka pre deti aj rodičov</t>
  </si>
  <si>
    <t>-324338138</t>
  </si>
  <si>
    <t>22</t>
  </si>
  <si>
    <t>TPP30108</t>
  </si>
  <si>
    <t>Kruhová zemná trampolína d 95 cm</t>
  </si>
  <si>
    <t>2115543640</t>
  </si>
  <si>
    <t>Starý park, Nitra -3. Etapa</t>
  </si>
  <si>
    <t>{59deb181-5f27-460e-b691-869d63c69805}</t>
  </si>
  <si>
    <t>-1935489688</t>
  </si>
  <si>
    <t>334334651</t>
  </si>
  <si>
    <t>Sejmutí ornice nebo lesní půdy  s vodorovným přemístěním na hromady v místě upotřebení nebo na dočasné či trvalé skládky se složením, na vzdálenost do 50 m</t>
  </si>
  <si>
    <t>1091800044</t>
  </si>
  <si>
    <t>-1349974046</t>
  </si>
  <si>
    <t>Hloubení rýh š do 600 mm ručním nebo pneum nářadím v soudržných horninách tř. 3</t>
  </si>
  <si>
    <t>-1963350239</t>
  </si>
  <si>
    <t>-1895936150</t>
  </si>
  <si>
    <t>-2124041664</t>
  </si>
  <si>
    <t>1199594167</t>
  </si>
  <si>
    <t>1150546103</t>
  </si>
  <si>
    <t>-832874512</t>
  </si>
  <si>
    <t>-867836495</t>
  </si>
  <si>
    <t>345113180</t>
  </si>
  <si>
    <t>233688047</t>
  </si>
  <si>
    <t>57922122_R</t>
  </si>
  <si>
    <t>Polyuretanový povrch EPDM, Blue RAL 5015</t>
  </si>
  <si>
    <t>-299412874</t>
  </si>
  <si>
    <t>57922123_R</t>
  </si>
  <si>
    <t>Polyuretanový povrch EPDM, vč. podkladů pro 3D Boule</t>
  </si>
  <si>
    <t>-1632821376</t>
  </si>
  <si>
    <t>57922124_R</t>
  </si>
  <si>
    <t>Gumové rohože - povrch</t>
  </si>
  <si>
    <t>-1302983909</t>
  </si>
  <si>
    <t>1497158899</t>
  </si>
  <si>
    <t>COR29600</t>
  </si>
  <si>
    <t>Veža so šmykľavkou - symbol Zobor</t>
  </si>
  <si>
    <t>2003307358</t>
  </si>
  <si>
    <t>FAZ20400-0000</t>
  </si>
  <si>
    <t>Fitness zostava</t>
  </si>
  <si>
    <t>-544602280</t>
  </si>
  <si>
    <t>FAZ50100-0000</t>
  </si>
  <si>
    <t>Fitness prvok jazda na bicykli</t>
  </si>
  <si>
    <t>-261225260</t>
  </si>
  <si>
    <t>FAZ50200-0000</t>
  </si>
  <si>
    <t>Fitness prvok šprint na bicykli</t>
  </si>
  <si>
    <t>890917479</t>
  </si>
  <si>
    <t>FAZ51100-0000</t>
  </si>
  <si>
    <t>Fitness prvok posilňovanie rúk a hornej časti tela</t>
  </si>
  <si>
    <t>-136008314</t>
  </si>
  <si>
    <t>23</t>
  </si>
  <si>
    <t>FAZ52100-0000</t>
  </si>
  <si>
    <t>Fitness prvok šprint</t>
  </si>
  <si>
    <t>-1330178612</t>
  </si>
  <si>
    <t>24</t>
  </si>
  <si>
    <t>FSW10501-0000</t>
  </si>
  <si>
    <t>Workoutová zostava</t>
  </si>
  <si>
    <t>-1043462990</t>
  </si>
  <si>
    <t>FSW21900-0000</t>
  </si>
  <si>
    <t>Stúpadlá / prekážková dráha</t>
  </si>
  <si>
    <t>1641112355</t>
  </si>
  <si>
    <t>26</t>
  </si>
  <si>
    <t>NRO2001-1002</t>
  </si>
  <si>
    <t>Lanová zostava so šmýkačkou</t>
  </si>
  <si>
    <t>-1468003549</t>
  </si>
  <si>
    <t>27</t>
  </si>
  <si>
    <t>NRO806</t>
  </si>
  <si>
    <t>Prekážkové koly</t>
  </si>
  <si>
    <t>-2045205242</t>
  </si>
  <si>
    <t>28</t>
  </si>
  <si>
    <t>NRO809-1001</t>
  </si>
  <si>
    <t>Zostava troch hrázd</t>
  </si>
  <si>
    <t>2113400514</t>
  </si>
  <si>
    <t>29</t>
  </si>
  <si>
    <t>NRO810-1001</t>
  </si>
  <si>
    <t>Prekážkový most</t>
  </si>
  <si>
    <t>-262657229</t>
  </si>
  <si>
    <t>30</t>
  </si>
  <si>
    <t>NRO815-1001</t>
  </si>
  <si>
    <t>Hojdacia sieť</t>
  </si>
  <si>
    <t>310822612</t>
  </si>
  <si>
    <t>NRO831</t>
  </si>
  <si>
    <t>Lanová šplhacia sieť</t>
  </si>
  <si>
    <t>1110568616</t>
  </si>
  <si>
    <t>32</t>
  </si>
  <si>
    <t>NRO854-1002</t>
  </si>
  <si>
    <t>Balančná a lezecká zostava</t>
  </si>
  <si>
    <t>-2015570992</t>
  </si>
  <si>
    <t>33</t>
  </si>
  <si>
    <t>NRO876-1001</t>
  </si>
  <si>
    <t>Lanová dráha s plošinou</t>
  </si>
  <si>
    <t>-2066058343</t>
  </si>
  <si>
    <t>34</t>
  </si>
  <si>
    <t>NRO878</t>
  </si>
  <si>
    <t>Plošina pre lanovú dráhu</t>
  </si>
  <si>
    <t>1810135492</t>
  </si>
  <si>
    <t>35</t>
  </si>
  <si>
    <t>NRO907</t>
  </si>
  <si>
    <t>1627872519</t>
  </si>
  <si>
    <t>36</t>
  </si>
  <si>
    <t>TPP30107</t>
  </si>
  <si>
    <t>Zemná trampolína 150x150 cm - prístup pre vozík</t>
  </si>
  <si>
    <t>-2126379680</t>
  </si>
  <si>
    <t>37</t>
  </si>
  <si>
    <t>981318711</t>
  </si>
  <si>
    <t>38</t>
  </si>
  <si>
    <t>NRO426-1212</t>
  </si>
  <si>
    <t>Hrad s dvoma šmykľavkami - symbol Nitriansky hrad</t>
  </si>
  <si>
    <t>-1992928411</t>
  </si>
  <si>
    <t>FSW22600-0900</t>
  </si>
  <si>
    <t>Kotúč na ruky</t>
  </si>
  <si>
    <t>FSW22700-0000</t>
  </si>
  <si>
    <t>Balančná stanica</t>
  </si>
  <si>
    <t>Starý park, Nitra -4. Etapa</t>
  </si>
  <si>
    <t>{33f6dd4b-ee51-4c63-9672-4e5cdea46e24}</t>
  </si>
  <si>
    <t>-1220251553</t>
  </si>
  <si>
    <t>-1691738490</t>
  </si>
  <si>
    <t>204080409</t>
  </si>
  <si>
    <t>-918633382</t>
  </si>
  <si>
    <t>1716788937</t>
  </si>
  <si>
    <t>-1445881706</t>
  </si>
  <si>
    <t>1346257515</t>
  </si>
  <si>
    <t>-521718622</t>
  </si>
  <si>
    <t>-362430696</t>
  </si>
  <si>
    <t>1547788356</t>
  </si>
  <si>
    <t>-1436960435</t>
  </si>
  <si>
    <t>927416811</t>
  </si>
  <si>
    <t>-1584463812</t>
  </si>
  <si>
    <t>Polyuretanový povrch EPDM, lem v. do 150 mm, Blue RAL 5015</t>
  </si>
  <si>
    <t>-989890818</t>
  </si>
  <si>
    <t>-1275062559</t>
  </si>
  <si>
    <t>57922125_R</t>
  </si>
  <si>
    <t>Písek</t>
  </si>
  <si>
    <t>-1318598388</t>
  </si>
  <si>
    <t>57922185_R</t>
  </si>
  <si>
    <t>1268503578</t>
  </si>
  <si>
    <t>Montáž herních a vodních prvků, vč. betonového základu</t>
  </si>
  <si>
    <t>-1607604300</t>
  </si>
  <si>
    <t>NRO112-0001</t>
  </si>
  <si>
    <t>Pružinová hojdačka chrobák</t>
  </si>
  <si>
    <t>-864265328</t>
  </si>
  <si>
    <t>NRO524</t>
  </si>
  <si>
    <t>Bager na piesok</t>
  </si>
  <si>
    <t>-881897788</t>
  </si>
  <si>
    <t>NRO308</t>
  </si>
  <si>
    <t>Šmykľavka</t>
  </si>
  <si>
    <t>1625045411</t>
  </si>
  <si>
    <t>NRO510-0601</t>
  </si>
  <si>
    <t>Herný stôl na pieskovisko</t>
  </si>
  <si>
    <t>-168023173</t>
  </si>
  <si>
    <t>NRO523-0601</t>
  </si>
  <si>
    <t>Herná zostava pre hru s pieskom - batoľatá</t>
  </si>
  <si>
    <t>144841133</t>
  </si>
  <si>
    <t>NRO532-1001</t>
  </si>
  <si>
    <t>Veľká herná zostava pre hru s pieskom</t>
  </si>
  <si>
    <t>-337828915</t>
  </si>
  <si>
    <t>NRO610</t>
  </si>
  <si>
    <t>Kreatívna tabuľa</t>
  </si>
  <si>
    <t>1658762575</t>
  </si>
  <si>
    <t>5.18600</t>
  </si>
  <si>
    <t>Pumpa hojdačka nerezová na pitnú vodu</t>
  </si>
  <si>
    <t>5.18020</t>
  </si>
  <si>
    <t>Pumpa huba, tlačítko vody na pitnú vodu</t>
  </si>
  <si>
    <t>5.18830</t>
  </si>
  <si>
    <t xml:space="preserve">Strekacia hlavica s malým vodným lúčom, malou
prírubou </t>
  </si>
  <si>
    <t>5.18818</t>
  </si>
  <si>
    <t>Strekacia hlavica s jemným vodným lúčom a velkou prírubou, s nízkým prúdom vody</t>
  </si>
  <si>
    <t>5.18817</t>
  </si>
  <si>
    <t>Strekacia hlavica s jemným vodným lúčom a velkou prírubou, so stredne vysokým prúdom vody</t>
  </si>
  <si>
    <t>5.18816</t>
  </si>
  <si>
    <t>Strekacia hlavica s jemným vodným lúčom a velkou prírubou, s vysokým prúdom vody</t>
  </si>
  <si>
    <t>5.18836</t>
  </si>
  <si>
    <t>Strekacia hlavica s malým vodným lúčom a malou prírubou, s vysokým prúdom vody</t>
  </si>
  <si>
    <t>5.27125</t>
  </si>
  <si>
    <t>Lesná fontána - hojdačková pumpa s rezervoárem a jednosmerným rozvodom</t>
  </si>
  <si>
    <t>5.27015</t>
  </si>
  <si>
    <t>Dlhá rukoväť - pumpa s betónovým plášťom a
jednosmerným rozvodom</t>
  </si>
  <si>
    <t>1642926818</t>
  </si>
  <si>
    <t>5.27032</t>
  </si>
  <si>
    <t>Vertikálna tryska so stožiarom zo smrekovca s
ocelovou pätkou</t>
  </si>
  <si>
    <t>-2081739111</t>
  </si>
  <si>
    <t>5.27033</t>
  </si>
  <si>
    <t>Špirálový rotor so stožiarom zo smrekovca s
ocelovou pätkou</t>
  </si>
  <si>
    <t>5.27037</t>
  </si>
  <si>
    <t xml:space="preserve">Nádrž so stožiarom zo smrekovca s ocelovou
pätkou </t>
  </si>
  <si>
    <t>5.27031</t>
  </si>
  <si>
    <t>Vysoký kolízny disk so stožiarom zo smrkovca s
ocelovou pätkou</t>
  </si>
  <si>
    <t xml:space="preserve"> 5.27030</t>
  </si>
  <si>
    <t>Nízký kolízny disk s konštrukciou zo smrekovca s
ocelovou pätkou</t>
  </si>
  <si>
    <t>5.27036</t>
  </si>
  <si>
    <t xml:space="preserve">Dáždniková tryska so stožiarom zo smrekovca s
ocelovou pätkou </t>
  </si>
  <si>
    <t>-1829439544</t>
  </si>
  <si>
    <t>5.19003</t>
  </si>
  <si>
    <t xml:space="preserve">Podstavec pumpy s ocelovými pätkami </t>
  </si>
  <si>
    <t>5.17630</t>
  </si>
  <si>
    <t>Pumpa na detské ihrisko s tlakovou prípojkou
pitné vody integrovanou do podstavca</t>
  </si>
  <si>
    <t>5.15602</t>
  </si>
  <si>
    <t>Trojhranný kanál, d. 2.00 m, s ocelovými pätkami</t>
  </si>
  <si>
    <t xml:space="preserve">5.10703 </t>
  </si>
  <si>
    <t xml:space="preserve">Čtvorcový bahenný stůl s ocelovými patkami </t>
  </si>
  <si>
    <t>geotextília 63 63/30 min. 300 g/m2 do š 8,8 m D+ M</t>
  </si>
  <si>
    <t>textilie  63 63/30 min. 300 g/m2 do š 8,8 m</t>
  </si>
  <si>
    <t>geotextilie 63 63/30 min. 300 g/m2 do š 8,8 m</t>
  </si>
  <si>
    <t>textilie 63 63/30 min. 300 g/m2 do š 8,8 m</t>
  </si>
  <si>
    <t xml:space="preserve">Pozn.: žltou farbou zvýraznené položky dodá predávajúci kupujúcemu v lehote a za podmienok uvedených v čl. 3 bod 3.1.1.1. kúpnej zmluvy </t>
  </si>
  <si>
    <t>D1</t>
  </si>
  <si>
    <t>271313511R00</t>
  </si>
  <si>
    <t>Beton podkladní pod základové konstrukce, prostý (obruba pískoviště)</t>
  </si>
  <si>
    <t>D2</t>
  </si>
  <si>
    <t>D3</t>
  </si>
  <si>
    <t>D4</t>
  </si>
  <si>
    <t>311112340R00</t>
  </si>
  <si>
    <t>Stěna z tvárnic ztraceného bednění vč. umístění výztuže a zalití betonem, tl. 400 mm, hl. 500 mm, plocha půdorys 25,1 m2 (obruba pískoviště)</t>
  </si>
  <si>
    <t>Doplňující výztuž prefa konstrukcí z bet.oceli (15 kg/m2) (obruba pískoviště)</t>
  </si>
  <si>
    <t>389361001R00</t>
  </si>
  <si>
    <t>Uložení sypaniny s rozprostřením ve vrstvách a zhutněním</t>
  </si>
  <si>
    <t>171101101R00</t>
  </si>
  <si>
    <t>Štěrkodrť fr. 0-32
- 3D Boule: cca 1 m3 x 6 ks = 6 m3 (boule malé); 2 m3 (boule skluzavka)
- pískoviště: 7 m3
Odkopávky jsou součástí realizace okolních ploch.</t>
  </si>
  <si>
    <t>D5</t>
  </si>
  <si>
    <t>D6</t>
  </si>
  <si>
    <t>273361921RT2</t>
  </si>
  <si>
    <t>Výztuž ze svařovaných sítí (+ 10% překryvu), prům. drátu 5 mm, oka 100x100 mm, vč. materiálu, stříhání, přivaření bodovými svary</t>
  </si>
  <si>
    <t>6223041R</t>
  </si>
  <si>
    <t>Penetrace podkladu PU nátěrem vč. materiálu</t>
  </si>
  <si>
    <t>D7</t>
  </si>
  <si>
    <t>D8</t>
  </si>
  <si>
    <t>58344169</t>
  </si>
  <si>
    <t>Štěrkodrtě frakce 0-32 (15 m3 x 1,8 t/m3)</t>
  </si>
  <si>
    <t>589222993</t>
  </si>
  <si>
    <t>Beton C 30/37 - XC4 - XF3</t>
  </si>
  <si>
    <t>Štěrkodrť fr. 0-32
- 3D Boule: cca 1 m3 x 13 ks = 13 m3
Odkopávky jsou součástí realizace okolních ploch.</t>
  </si>
  <si>
    <t>Polyuretanový povrch EPDM, vč. podkladů pro 3D Boule Earth yellow RAL 1006</t>
  </si>
  <si>
    <t>Kačírek - dopadová plocha, vodní hřiště fr. 4-8</t>
  </si>
  <si>
    <t>Gumové rohože - povrch, barva černá</t>
  </si>
  <si>
    <t>Písek, hrúbka 400mm</t>
  </si>
  <si>
    <t>Kačírek - dopadová plocha, vodní hřiště, hrúbka 400mm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</si>
</sst>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26" x14ac:knownFonts="1">
    <font>
      <sz val="7"/>
      <name val="Arial"/>
    </font>
    <font>
      <b/>
      <sz val="14"/>
      <name val="Arial CE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0"/>
      <name val="Arial CE"/>
    </font>
    <font>
      <b/>
      <sz val="12"/>
      <name val="Arial CE"/>
    </font>
    <font>
      <b/>
      <sz val="10"/>
      <color rgb="FF464646"/>
      <name val="Arial CE"/>
    </font>
    <font>
      <sz val="9"/>
      <name val="Arial CE"/>
    </font>
    <font>
      <b/>
      <sz val="12"/>
      <color rgb="FF960000"/>
      <name val="Arial CE"/>
    </font>
    <font>
      <sz val="8"/>
      <color rgb="FF3366FF"/>
      <name val="Arial CE"/>
    </font>
    <font>
      <sz val="8"/>
      <color rgb="FF000000"/>
      <name val="Arial CE"/>
    </font>
    <font>
      <sz val="10"/>
      <color rgb="FF3366FF"/>
      <name val="Arial CE"/>
    </font>
    <font>
      <sz val="8"/>
      <color rgb="FF969696"/>
      <name val="Arial CE"/>
    </font>
    <font>
      <b/>
      <sz val="12"/>
      <color rgb="FF800000"/>
      <name val="Arial CE"/>
    </font>
    <font>
      <sz val="12"/>
      <color rgb="FF003366"/>
      <name val="Arial CE"/>
    </font>
    <font>
      <sz val="10"/>
      <color rgb="FF003366"/>
      <name val="Arial CE"/>
    </font>
    <font>
      <sz val="9"/>
      <color rgb="FF969696"/>
      <name val="Arial CE"/>
    </font>
    <font>
      <sz val="8"/>
      <color rgb="FF960000"/>
      <name val="Arial CE"/>
    </font>
    <font>
      <b/>
      <sz val="8"/>
      <name val="Arial CE"/>
    </font>
    <font>
      <sz val="8"/>
      <color rgb="FF003366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969696"/>
      </top>
      <bottom/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42">
    <xf numFmtId="0" fontId="0" fillId="0" borderId="0" xfId="0" applyNumberFormat="1" applyFont="1" applyFill="1" applyBorder="1" applyAlignment="1" applyProtection="1"/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  <xf numFmtId="0" fontId="7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2" borderId="9" xfId="0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65" fontId="3" fillId="0" borderId="0" xfId="0" applyNumberFormat="1" applyFont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1" xfId="0" applyBorder="1" applyAlignment="1">
      <alignment vertical="center"/>
    </xf>
    <xf numFmtId="0" fontId="5" fillId="0" borderId="0" xfId="0" applyFont="1" applyAlignment="1">
      <alignment horizontal="left" vertical="center"/>
    </xf>
    <xf numFmtId="4" fontId="9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5" fillId="0" borderId="1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12" xfId="0" applyFont="1" applyBorder="1" applyAlignment="1">
      <alignment horizontal="left" vertical="center"/>
    </xf>
    <xf numFmtId="0" fontId="15" fillId="0" borderId="12" xfId="0" applyFont="1" applyBorder="1" applyAlignment="1">
      <alignment vertical="center"/>
    </xf>
    <xf numFmtId="4" fontId="15" fillId="0" borderId="12" xfId="0" applyNumberFormat="1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12" xfId="0" applyFont="1" applyBorder="1" applyAlignment="1">
      <alignment horizontal="left" vertical="center"/>
    </xf>
    <xf numFmtId="0" fontId="16" fillId="0" borderId="12" xfId="0" applyFont="1" applyBorder="1" applyAlignment="1">
      <alignment vertical="center"/>
    </xf>
    <xf numFmtId="4" fontId="16" fillId="0" borderId="12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9" fillId="0" borderId="0" xfId="0" applyNumberFormat="1" applyFont="1"/>
    <xf numFmtId="0" fontId="0" fillId="0" borderId="16" xfId="0" applyBorder="1" applyAlignment="1">
      <alignment vertical="center"/>
    </xf>
    <xf numFmtId="166" fontId="18" fillId="0" borderId="11" xfId="0" applyNumberFormat="1" applyFont="1" applyBorder="1"/>
    <xf numFmtId="166" fontId="18" fillId="0" borderId="17" xfId="0" applyNumberFormat="1" applyFont="1" applyBorder="1"/>
    <xf numFmtId="4" fontId="19" fillId="0" borderId="0" xfId="0" applyNumberFormat="1" applyFont="1" applyAlignment="1">
      <alignment vertical="center"/>
    </xf>
    <xf numFmtId="0" fontId="20" fillId="0" borderId="1" xfId="0" applyFont="1" applyBorder="1"/>
    <xf numFmtId="0" fontId="20" fillId="0" borderId="0" xfId="0" applyFont="1"/>
    <xf numFmtId="0" fontId="20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4" fontId="15" fillId="0" borderId="0" xfId="0" applyNumberFormat="1" applyFont="1"/>
    <xf numFmtId="0" fontId="20" fillId="0" borderId="18" xfId="0" applyFont="1" applyBorder="1"/>
    <xf numFmtId="166" fontId="20" fillId="0" borderId="0" xfId="0" applyNumberFormat="1" applyFont="1"/>
    <xf numFmtId="166" fontId="20" fillId="0" borderId="19" xfId="0" applyNumberFormat="1" applyFont="1" applyBorder="1"/>
    <xf numFmtId="0" fontId="20" fillId="0" borderId="0" xfId="0" applyFont="1" applyAlignment="1">
      <alignment horizontal="center"/>
    </xf>
    <xf numFmtId="4" fontId="20" fillId="0" borderId="0" xfId="0" applyNumberFormat="1" applyFont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49" fontId="8" fillId="0" borderId="20" xfId="0" applyNumberFormat="1" applyFont="1" applyBorder="1" applyAlignment="1" applyProtection="1">
      <alignment horizontal="left" vertical="center" wrapText="1"/>
      <protection locked="0"/>
    </xf>
    <xf numFmtId="0" fontId="8" fillId="0" borderId="20" xfId="0" applyFont="1" applyBorder="1" applyAlignment="1" applyProtection="1">
      <alignment horizontal="left" vertical="center" wrapText="1"/>
      <protection locked="0"/>
    </xf>
    <xf numFmtId="0" fontId="8" fillId="0" borderId="20" xfId="0" applyFont="1" applyBorder="1" applyAlignment="1" applyProtection="1">
      <alignment horizontal="center" vertical="center" wrapText="1"/>
      <protection locked="0"/>
    </xf>
    <xf numFmtId="167" fontId="8" fillId="0" borderId="20" xfId="0" applyNumberFormat="1" applyFont="1" applyBorder="1" applyAlignment="1" applyProtection="1">
      <alignment vertical="center"/>
      <protection locked="0"/>
    </xf>
    <xf numFmtId="4" fontId="8" fillId="0" borderId="20" xfId="0" applyNumberFormat="1" applyFont="1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17" fillId="0" borderId="18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166" fontId="17" fillId="0" borderId="0" xfId="0" applyNumberFormat="1" applyFont="1" applyAlignment="1">
      <alignment vertical="center"/>
    </xf>
    <xf numFmtId="166" fontId="17" fillId="0" borderId="19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16" fillId="0" borderId="0" xfId="0" applyFont="1" applyAlignment="1">
      <alignment horizontal="left"/>
    </xf>
    <xf numFmtId="4" fontId="16" fillId="0" borderId="0" xfId="0" applyNumberFormat="1" applyFont="1"/>
    <xf numFmtId="0" fontId="23" fillId="0" borderId="20" xfId="0" applyFont="1" applyBorder="1" applyAlignment="1" applyProtection="1">
      <alignment horizontal="center" vertical="center"/>
      <protection locked="0"/>
    </xf>
    <xf numFmtId="49" fontId="23" fillId="0" borderId="20" xfId="0" applyNumberFormat="1" applyFont="1" applyBorder="1" applyAlignment="1" applyProtection="1">
      <alignment horizontal="left" vertical="center" wrapText="1"/>
      <protection locked="0"/>
    </xf>
    <xf numFmtId="0" fontId="23" fillId="0" borderId="20" xfId="0" applyFont="1" applyBorder="1" applyAlignment="1" applyProtection="1">
      <alignment horizontal="left" vertical="center" wrapText="1"/>
      <protection locked="0"/>
    </xf>
    <xf numFmtId="0" fontId="23" fillId="0" borderId="20" xfId="0" applyFont="1" applyBorder="1" applyAlignment="1" applyProtection="1">
      <alignment horizontal="center" vertical="center" wrapText="1"/>
      <protection locked="0"/>
    </xf>
    <xf numFmtId="167" fontId="23" fillId="0" borderId="20" xfId="0" applyNumberFormat="1" applyFont="1" applyBorder="1" applyAlignment="1" applyProtection="1">
      <alignment vertical="center"/>
      <protection locked="0"/>
    </xf>
    <xf numFmtId="4" fontId="23" fillId="0" borderId="20" xfId="0" applyNumberFormat="1" applyFont="1" applyBorder="1" applyAlignment="1" applyProtection="1">
      <alignment vertical="center"/>
      <protection locked="0"/>
    </xf>
    <xf numFmtId="0" fontId="24" fillId="0" borderId="20" xfId="0" applyFont="1" applyBorder="1" applyAlignment="1" applyProtection="1">
      <alignment vertical="center"/>
      <protection locked="0"/>
    </xf>
    <xf numFmtId="0" fontId="24" fillId="0" borderId="1" xfId="0" applyFont="1" applyBorder="1" applyAlignment="1">
      <alignment vertical="center"/>
    </xf>
    <xf numFmtId="0" fontId="23" fillId="0" borderId="18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0" fontId="8" fillId="4" borderId="20" xfId="0" applyFont="1" applyFill="1" applyBorder="1" applyAlignment="1" applyProtection="1">
      <alignment horizontal="center" vertical="center"/>
      <protection locked="0"/>
    </xf>
    <xf numFmtId="49" fontId="8" fillId="4" borderId="20" xfId="0" applyNumberFormat="1" applyFont="1" applyFill="1" applyBorder="1" applyAlignment="1" applyProtection="1">
      <alignment horizontal="left" vertical="center" wrapText="1"/>
      <protection locked="0"/>
    </xf>
    <xf numFmtId="0" fontId="8" fillId="4" borderId="20" xfId="0" applyFont="1" applyFill="1" applyBorder="1" applyAlignment="1" applyProtection="1">
      <alignment horizontal="left" vertical="center" wrapText="1"/>
      <protection locked="0"/>
    </xf>
    <xf numFmtId="0" fontId="8" fillId="4" borderId="20" xfId="0" applyFont="1" applyFill="1" applyBorder="1" applyAlignment="1" applyProtection="1">
      <alignment horizontal="center" vertical="center" wrapText="1"/>
      <protection locked="0"/>
    </xf>
    <xf numFmtId="167" fontId="8" fillId="4" borderId="20" xfId="0" applyNumberFormat="1" applyFont="1" applyFill="1" applyBorder="1" applyAlignment="1" applyProtection="1">
      <alignment vertical="center"/>
      <protection locked="0"/>
    </xf>
    <xf numFmtId="4" fontId="8" fillId="4" borderId="20" xfId="0" applyNumberFormat="1" applyFont="1" applyFill="1" applyBorder="1" applyAlignment="1" applyProtection="1">
      <alignment vertical="center"/>
      <protection locked="0"/>
    </xf>
    <xf numFmtId="0" fontId="8" fillId="0" borderId="20" xfId="0" applyFont="1" applyFill="1" applyBorder="1" applyAlignment="1" applyProtection="1">
      <alignment horizontal="center" vertical="center"/>
      <protection locked="0"/>
    </xf>
    <xf numFmtId="49" fontId="8" fillId="0" borderId="20" xfId="0" applyNumberFormat="1" applyFont="1" applyFill="1" applyBorder="1" applyAlignment="1" applyProtection="1">
      <alignment horizontal="left" vertical="center" wrapText="1"/>
      <protection locked="0"/>
    </xf>
    <xf numFmtId="0" fontId="8" fillId="0" borderId="20" xfId="0" applyFont="1" applyFill="1" applyBorder="1" applyAlignment="1" applyProtection="1">
      <alignment horizontal="left" vertical="center" wrapText="1"/>
      <protection locked="0"/>
    </xf>
    <xf numFmtId="0" fontId="8" fillId="0" borderId="20" xfId="0" applyFont="1" applyFill="1" applyBorder="1" applyAlignment="1" applyProtection="1">
      <alignment horizontal="center" vertical="center" wrapText="1"/>
      <protection locked="0"/>
    </xf>
    <xf numFmtId="167" fontId="8" fillId="0" borderId="20" xfId="0" applyNumberFormat="1" applyFont="1" applyFill="1" applyBorder="1" applyAlignment="1" applyProtection="1">
      <alignment vertical="center"/>
      <protection locked="0"/>
    </xf>
    <xf numFmtId="4" fontId="8" fillId="0" borderId="20" xfId="0" applyNumberFormat="1" applyFont="1" applyFill="1" applyBorder="1" applyAlignment="1" applyProtection="1">
      <alignment vertical="center"/>
      <protection locked="0"/>
    </xf>
    <xf numFmtId="0" fontId="0" fillId="4" borderId="0" xfId="0" applyFill="1" applyAlignment="1">
      <alignment vertical="center"/>
    </xf>
    <xf numFmtId="0" fontId="8" fillId="5" borderId="20" xfId="0" applyFont="1" applyFill="1" applyBorder="1" applyAlignment="1" applyProtection="1">
      <alignment horizontal="left" vertical="center" wrapText="1"/>
      <protection locked="0"/>
    </xf>
    <xf numFmtId="0" fontId="8" fillId="6" borderId="20" xfId="0" applyFont="1" applyFill="1" applyBorder="1" applyAlignment="1" applyProtection="1">
      <alignment horizontal="left" vertical="center" wrapText="1"/>
      <protection locked="0"/>
    </xf>
    <xf numFmtId="0" fontId="8" fillId="7" borderId="20" xfId="0" applyFont="1" applyFill="1" applyBorder="1" applyAlignment="1" applyProtection="1">
      <alignment horizontal="center" vertical="center"/>
      <protection locked="0"/>
    </xf>
    <xf numFmtId="49" fontId="8" fillId="7" borderId="20" xfId="0" applyNumberFormat="1" applyFont="1" applyFill="1" applyBorder="1" applyAlignment="1" applyProtection="1">
      <alignment horizontal="left" vertical="center" wrapText="1"/>
      <protection locked="0"/>
    </xf>
    <xf numFmtId="0" fontId="8" fillId="7" borderId="20" xfId="0" applyFont="1" applyFill="1" applyBorder="1" applyAlignment="1" applyProtection="1">
      <alignment horizontal="left" vertical="center" wrapText="1"/>
      <protection locked="0"/>
    </xf>
    <xf numFmtId="0" fontId="8" fillId="7" borderId="20" xfId="0" applyFont="1" applyFill="1" applyBorder="1" applyAlignment="1" applyProtection="1">
      <alignment horizontal="center" vertical="center" wrapText="1"/>
      <protection locked="0"/>
    </xf>
    <xf numFmtId="167" fontId="8" fillId="7" borderId="20" xfId="0" applyNumberFormat="1" applyFont="1" applyFill="1" applyBorder="1" applyAlignment="1" applyProtection="1">
      <alignment vertical="center"/>
      <protection locked="0"/>
    </xf>
    <xf numFmtId="4" fontId="8" fillId="7" borderId="20" xfId="0" applyNumberFormat="1" applyFont="1" applyFill="1" applyBorder="1" applyAlignment="1" applyProtection="1">
      <alignment vertical="center"/>
      <protection locked="0"/>
    </xf>
    <xf numFmtId="0" fontId="0" fillId="7" borderId="0" xfId="0" applyFill="1" applyAlignment="1">
      <alignment vertical="center"/>
    </xf>
    <xf numFmtId="0" fontId="21" fillId="7" borderId="0" xfId="0" applyFont="1" applyFill="1" applyAlignment="1">
      <alignment horizontal="left" vertical="center"/>
    </xf>
    <xf numFmtId="0" fontId="22" fillId="7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0" fillId="3" borderId="0" xfId="0" applyFont="1" applyFill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&#225;ca/NITRA_Stary_park_Tovary_2022/Pomocky_podklady/Od_Jazvinsky/Na_zverejnenie/Herni%20prvky_Etapa2_slep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&#225;ca/NITRA_Stary_park_Tovary_2022/Pomocky_podklady/Od_Jazvinsky/Na_zverejnenie/Herni%20prvky_Etapa3_slep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r&#225;ca/NITRA_Stary_park_Tovary_2022/Pomocky_podklady/Od_Jazvinsky/Na_zverejnenie/Herni%20prvky_Etapa4_sle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 stavby"/>
      <sheetName val="11-12-2020 - Starý park, ..."/>
    </sheetNames>
    <sheetDataSet>
      <sheetData sheetId="0">
        <row r="8">
          <cell r="AN8">
            <v>44958</v>
          </cell>
        </row>
        <row r="10">
          <cell r="AN10" t="str">
            <v/>
          </cell>
        </row>
        <row r="11">
          <cell r="E11" t="str">
            <v xml:space="preserve"> </v>
          </cell>
          <cell r="AN11" t="str">
            <v/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  <row r="16">
          <cell r="AN16" t="str">
            <v/>
          </cell>
        </row>
        <row r="17">
          <cell r="E17" t="str">
            <v xml:space="preserve"> </v>
          </cell>
          <cell r="AN17" t="str">
            <v/>
          </cell>
        </row>
        <row r="19">
          <cell r="AN19" t="str">
            <v/>
          </cell>
        </row>
        <row r="20">
          <cell r="E20" t="str">
            <v xml:space="preserve"> </v>
          </cell>
          <cell r="AN20" t="str">
            <v/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 stavby"/>
      <sheetName val="11-12-2020 - Starý park, ..."/>
    </sheetNames>
    <sheetDataSet>
      <sheetData sheetId="0">
        <row r="10">
          <cell r="AN10" t="str">
            <v/>
          </cell>
        </row>
        <row r="11">
          <cell r="E11" t="str">
            <v xml:space="preserve"> </v>
          </cell>
          <cell r="AN11" t="str">
            <v/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  <row r="16">
          <cell r="AN16" t="str">
            <v/>
          </cell>
        </row>
        <row r="17">
          <cell r="E17" t="str">
            <v xml:space="preserve"> </v>
          </cell>
          <cell r="AN17" t="str">
            <v/>
          </cell>
        </row>
        <row r="19">
          <cell r="AN19" t="str">
            <v/>
          </cell>
        </row>
        <row r="20">
          <cell r="E20" t="str">
            <v xml:space="preserve"> </v>
          </cell>
          <cell r="AN20" t="str">
            <v/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 stavby"/>
      <sheetName val="11-12-2020 - Starý park, ..."/>
    </sheetNames>
    <sheetDataSet>
      <sheetData sheetId="0">
        <row r="8">
          <cell r="AN8">
            <v>44958</v>
          </cell>
        </row>
        <row r="10">
          <cell r="AN10" t="str">
            <v/>
          </cell>
        </row>
        <row r="11">
          <cell r="E11" t="str">
            <v xml:space="preserve"> </v>
          </cell>
          <cell r="AN11" t="str">
            <v/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  <row r="16">
          <cell r="AN16" t="str">
            <v/>
          </cell>
        </row>
        <row r="17">
          <cell r="E17" t="str">
            <v xml:space="preserve"> </v>
          </cell>
          <cell r="AN17" t="str">
            <v/>
          </cell>
        </row>
        <row r="19">
          <cell r="AN19" t="str">
            <v/>
          </cell>
        </row>
        <row r="20">
          <cell r="E20" t="str">
            <v xml:space="preserve"> </v>
          </cell>
          <cell r="AN20" t="str">
            <v/>
          </cell>
        </row>
      </sheetData>
      <sheetData sheetId="1">
        <row r="28">
          <cell r="J2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170"/>
  <sheetViews>
    <sheetView showGridLines="0" tabSelected="1" topLeftCell="A138" zoomScale="89" zoomScaleNormal="89" workbookViewId="0">
      <selection activeCell="I172" sqref="I172"/>
    </sheetView>
  </sheetViews>
  <sheetFormatPr defaultColWidth="9.19921875" defaultRowHeight="9.75" x14ac:dyDescent="0.2"/>
  <cols>
    <col min="1" max="1" width="8.19921875" style="1" customWidth="1"/>
    <col min="2" max="2" width="1.19921875" style="1" customWidth="1"/>
    <col min="3" max="4" width="4.19921875" style="1" customWidth="1"/>
    <col min="5" max="5" width="17.19921875" style="1" customWidth="1"/>
    <col min="6" max="6" width="50.796875" style="1" customWidth="1"/>
    <col min="7" max="7" width="7.3984375" style="1" customWidth="1"/>
    <col min="8" max="8" width="11.3984375" style="1" customWidth="1"/>
    <col min="9" max="10" width="20.19921875" style="1" customWidth="1"/>
    <col min="11" max="11" width="20.19921875" style="1" hidden="1" customWidth="1"/>
    <col min="12" max="12" width="9.19921875" style="1" customWidth="1"/>
    <col min="13" max="13" width="10.796875" style="1" hidden="1" customWidth="1"/>
    <col min="14" max="14" width="0" style="1" hidden="1" customWidth="1"/>
    <col min="15" max="20" width="14.19921875" style="1" hidden="1" customWidth="1"/>
    <col min="21" max="21" width="16.19921875" style="1" hidden="1" customWidth="1"/>
    <col min="22" max="22" width="12.19921875" style="1" customWidth="1"/>
    <col min="23" max="23" width="16.19921875" style="1" customWidth="1"/>
    <col min="24" max="24" width="12.19921875" style="1" customWidth="1"/>
    <col min="25" max="25" width="15" style="1" customWidth="1"/>
    <col min="26" max="26" width="11" style="1" customWidth="1"/>
    <col min="27" max="27" width="15" style="1" customWidth="1"/>
    <col min="28" max="28" width="16.19921875" style="1" customWidth="1"/>
    <col min="29" max="29" width="11" style="1" customWidth="1"/>
    <col min="30" max="30" width="15" style="1" customWidth="1"/>
    <col min="31" max="31" width="16.19921875" style="1" customWidth="1"/>
    <col min="32" max="16384" width="9.19921875" style="1"/>
  </cols>
  <sheetData>
    <row r="2" spans="2:56" ht="36.950000000000003" customHeight="1" x14ac:dyDescent="0.2">
      <c r="L2" s="138" t="s">
        <v>55</v>
      </c>
      <c r="M2" s="139"/>
      <c r="N2" s="139"/>
      <c r="O2" s="139"/>
      <c r="P2" s="139"/>
      <c r="Q2" s="139"/>
      <c r="R2" s="139"/>
      <c r="S2" s="139"/>
      <c r="T2" s="139"/>
      <c r="U2" s="139"/>
      <c r="V2" s="139"/>
      <c r="AT2" s="21" t="s">
        <v>56</v>
      </c>
      <c r="AZ2" s="22" t="s">
        <v>57</v>
      </c>
      <c r="BA2" s="22" t="s">
        <v>17</v>
      </c>
      <c r="BB2" s="22" t="s">
        <v>17</v>
      </c>
      <c r="BC2" s="22" t="s">
        <v>58</v>
      </c>
      <c r="BD2" s="22" t="s">
        <v>15</v>
      </c>
    </row>
    <row r="3" spans="2:56" ht="6.95" customHeight="1" x14ac:dyDescent="0.2">
      <c r="B3" s="2"/>
      <c r="C3" s="3"/>
      <c r="D3" s="3"/>
      <c r="E3" s="3"/>
      <c r="F3" s="3"/>
      <c r="G3" s="3"/>
      <c r="H3" s="3"/>
      <c r="I3" s="3"/>
      <c r="J3" s="3"/>
      <c r="K3" s="3"/>
      <c r="L3" s="4"/>
      <c r="AT3" s="21" t="s">
        <v>15</v>
      </c>
    </row>
    <row r="4" spans="2:56" ht="24.95" customHeight="1" x14ac:dyDescent="0.2">
      <c r="B4" s="4"/>
      <c r="D4" s="5" t="s">
        <v>59</v>
      </c>
      <c r="L4" s="4"/>
      <c r="M4" s="23" t="s">
        <v>60</v>
      </c>
      <c r="AT4" s="21" t="s">
        <v>61</v>
      </c>
    </row>
    <row r="5" spans="2:56" ht="6.95" customHeight="1" x14ac:dyDescent="0.2">
      <c r="B5" s="4"/>
      <c r="L5" s="4"/>
    </row>
    <row r="6" spans="2:56" s="8" customFormat="1" ht="12" customHeight="1" x14ac:dyDescent="0.2">
      <c r="B6" s="9"/>
      <c r="D6" s="6" t="s">
        <v>27</v>
      </c>
      <c r="L6" s="9"/>
    </row>
    <row r="7" spans="2:56" s="8" customFormat="1" ht="16.5" customHeight="1" x14ac:dyDescent="0.2">
      <c r="B7" s="9"/>
      <c r="E7" s="136" t="s">
        <v>28</v>
      </c>
      <c r="F7" s="137"/>
      <c r="G7" s="137"/>
      <c r="H7" s="137"/>
      <c r="L7" s="9"/>
    </row>
    <row r="8" spans="2:56" s="8" customFormat="1" x14ac:dyDescent="0.2">
      <c r="B8" s="9"/>
      <c r="L8" s="9"/>
    </row>
    <row r="9" spans="2:56" s="8" customFormat="1" ht="12" customHeight="1" x14ac:dyDescent="0.2">
      <c r="B9" s="9"/>
      <c r="D9" s="6" t="s">
        <v>29</v>
      </c>
      <c r="F9" s="7" t="s">
        <v>17</v>
      </c>
      <c r="I9" s="6" t="s">
        <v>30</v>
      </c>
      <c r="J9" s="7" t="s">
        <v>17</v>
      </c>
      <c r="L9" s="9"/>
    </row>
    <row r="10" spans="2:56" s="8" customFormat="1" ht="12" customHeight="1" x14ac:dyDescent="0.2">
      <c r="B10" s="9"/>
      <c r="D10" s="6" t="s">
        <v>31</v>
      </c>
      <c r="F10" s="7" t="s">
        <v>21</v>
      </c>
      <c r="I10" s="6" t="s">
        <v>22</v>
      </c>
      <c r="J10" s="24">
        <f>'[1]Rekapitulace stavby'!AN8</f>
        <v>44958</v>
      </c>
      <c r="L10" s="9"/>
    </row>
    <row r="11" spans="2:56" s="8" customFormat="1" ht="11.1" customHeight="1" x14ac:dyDescent="0.2">
      <c r="B11" s="9"/>
      <c r="L11" s="9"/>
    </row>
    <row r="12" spans="2:56" s="8" customFormat="1" ht="12" customHeight="1" x14ac:dyDescent="0.2">
      <c r="B12" s="9"/>
      <c r="D12" s="6" t="s">
        <v>32</v>
      </c>
      <c r="I12" s="6" t="s">
        <v>33</v>
      </c>
      <c r="J12" s="7" t="str">
        <f>IF('[1]Rekapitulace stavby'!AN10="","",'[1]Rekapitulace stavby'!AN10)</f>
        <v/>
      </c>
      <c r="L12" s="9"/>
    </row>
    <row r="13" spans="2:56" s="8" customFormat="1" ht="18" customHeight="1" x14ac:dyDescent="0.2">
      <c r="B13" s="9"/>
      <c r="E13" s="7" t="str">
        <f>IF('[1]Rekapitulace stavby'!E11="","",'[1]Rekapitulace stavby'!E11)</f>
        <v xml:space="preserve"> </v>
      </c>
      <c r="I13" s="6" t="s">
        <v>34</v>
      </c>
      <c r="J13" s="7" t="str">
        <f>IF('[1]Rekapitulace stavby'!AN11="","",'[1]Rekapitulace stavby'!AN11)</f>
        <v/>
      </c>
      <c r="L13" s="9"/>
    </row>
    <row r="14" spans="2:56" s="8" customFormat="1" ht="6.95" customHeight="1" x14ac:dyDescent="0.2">
      <c r="B14" s="9"/>
      <c r="L14" s="9"/>
    </row>
    <row r="15" spans="2:56" s="8" customFormat="1" ht="12" customHeight="1" x14ac:dyDescent="0.2">
      <c r="B15" s="9"/>
      <c r="D15" s="6" t="s">
        <v>20</v>
      </c>
      <c r="I15" s="6" t="s">
        <v>33</v>
      </c>
      <c r="J15" s="7" t="str">
        <f>'[1]Rekapitulace stavby'!AN13</f>
        <v/>
      </c>
      <c r="L15" s="9"/>
    </row>
    <row r="16" spans="2:56" s="8" customFormat="1" ht="18" customHeight="1" x14ac:dyDescent="0.2">
      <c r="B16" s="9"/>
      <c r="E16" s="140" t="str">
        <f>'[1]Rekapitulace stavby'!E14</f>
        <v xml:space="preserve"> </v>
      </c>
      <c r="F16" s="140"/>
      <c r="G16" s="140"/>
      <c r="H16" s="140"/>
      <c r="I16" s="6" t="s">
        <v>34</v>
      </c>
      <c r="J16" s="7" t="str">
        <f>'[1]Rekapitulace stavby'!AN14</f>
        <v/>
      </c>
      <c r="L16" s="9"/>
    </row>
    <row r="17" spans="2:12" s="8" customFormat="1" ht="6.95" customHeight="1" x14ac:dyDescent="0.2">
      <c r="B17" s="9"/>
      <c r="L17" s="9"/>
    </row>
    <row r="18" spans="2:12" s="8" customFormat="1" ht="12" customHeight="1" x14ac:dyDescent="0.2">
      <c r="B18" s="9"/>
      <c r="D18" s="6" t="s">
        <v>16</v>
      </c>
      <c r="I18" s="6" t="s">
        <v>33</v>
      </c>
      <c r="J18" s="7" t="str">
        <f>IF('[1]Rekapitulace stavby'!AN16="","",'[1]Rekapitulace stavby'!AN16)</f>
        <v/>
      </c>
      <c r="L18" s="9"/>
    </row>
    <row r="19" spans="2:12" s="8" customFormat="1" ht="18" customHeight="1" x14ac:dyDescent="0.2">
      <c r="B19" s="9"/>
      <c r="E19" s="7" t="str">
        <f>IF('[1]Rekapitulace stavby'!E17="","",'[1]Rekapitulace stavby'!E17)</f>
        <v xml:space="preserve"> </v>
      </c>
      <c r="I19" s="6" t="s">
        <v>34</v>
      </c>
      <c r="J19" s="7" t="str">
        <f>IF('[1]Rekapitulace stavby'!AN17="","",'[1]Rekapitulace stavby'!AN17)</f>
        <v/>
      </c>
      <c r="L19" s="9"/>
    </row>
    <row r="20" spans="2:12" s="8" customFormat="1" ht="6.95" customHeight="1" x14ac:dyDescent="0.2">
      <c r="B20" s="9"/>
      <c r="L20" s="9"/>
    </row>
    <row r="21" spans="2:12" s="8" customFormat="1" ht="12" customHeight="1" x14ac:dyDescent="0.2">
      <c r="B21" s="9"/>
      <c r="D21" s="6" t="s">
        <v>35</v>
      </c>
      <c r="I21" s="6" t="s">
        <v>33</v>
      </c>
      <c r="J21" s="7" t="str">
        <f>IF('[1]Rekapitulace stavby'!AN19="","",'[1]Rekapitulace stavby'!AN19)</f>
        <v/>
      </c>
      <c r="L21" s="9"/>
    </row>
    <row r="22" spans="2:12" s="8" customFormat="1" ht="18" customHeight="1" x14ac:dyDescent="0.2">
      <c r="B22" s="9"/>
      <c r="E22" s="7" t="str">
        <f>IF('[1]Rekapitulace stavby'!E20="","",'[1]Rekapitulace stavby'!E20)</f>
        <v xml:space="preserve"> </v>
      </c>
      <c r="I22" s="6" t="s">
        <v>34</v>
      </c>
      <c r="J22" s="7" t="str">
        <f>IF('[1]Rekapitulace stavby'!AN20="","",'[1]Rekapitulace stavby'!AN20)</f>
        <v/>
      </c>
      <c r="L22" s="9"/>
    </row>
    <row r="23" spans="2:12" s="8" customFormat="1" ht="6.95" customHeight="1" x14ac:dyDescent="0.2">
      <c r="B23" s="9"/>
      <c r="L23" s="9"/>
    </row>
    <row r="24" spans="2:12" s="8" customFormat="1" ht="12" customHeight="1" x14ac:dyDescent="0.2">
      <c r="B24" s="9"/>
      <c r="D24" s="6" t="s">
        <v>2</v>
      </c>
      <c r="L24" s="9"/>
    </row>
    <row r="25" spans="2:12" s="26" customFormat="1" ht="16.5" customHeight="1" x14ac:dyDescent="0.2">
      <c r="B25" s="25"/>
      <c r="E25" s="141" t="s">
        <v>17</v>
      </c>
      <c r="F25" s="141"/>
      <c r="G25" s="141"/>
      <c r="H25" s="141"/>
      <c r="L25" s="25"/>
    </row>
    <row r="26" spans="2:12" s="8" customFormat="1" ht="6.95" customHeight="1" x14ac:dyDescent="0.2">
      <c r="B26" s="9"/>
      <c r="L26" s="9"/>
    </row>
    <row r="27" spans="2:12" s="8" customFormat="1" ht="6.95" customHeight="1" x14ac:dyDescent="0.2">
      <c r="B27" s="9"/>
      <c r="D27" s="27"/>
      <c r="E27" s="27"/>
      <c r="F27" s="27"/>
      <c r="G27" s="27"/>
      <c r="H27" s="27"/>
      <c r="I27" s="27"/>
      <c r="J27" s="27"/>
      <c r="K27" s="27"/>
      <c r="L27" s="9"/>
    </row>
    <row r="28" spans="2:12" s="8" customFormat="1" ht="25.35" customHeight="1" x14ac:dyDescent="0.2">
      <c r="B28" s="9"/>
      <c r="D28" s="28" t="s">
        <v>36</v>
      </c>
      <c r="J28" s="29">
        <f>ROUND(J118, 2)</f>
        <v>0</v>
      </c>
      <c r="L28" s="9"/>
    </row>
    <row r="29" spans="2:12" s="8" customFormat="1" ht="6.95" customHeight="1" x14ac:dyDescent="0.2">
      <c r="B29" s="9"/>
      <c r="D29" s="27"/>
      <c r="E29" s="27"/>
      <c r="F29" s="27"/>
      <c r="G29" s="27"/>
      <c r="H29" s="27"/>
      <c r="I29" s="27"/>
      <c r="J29" s="27"/>
      <c r="K29" s="27"/>
      <c r="L29" s="9"/>
    </row>
    <row r="30" spans="2:12" s="8" customFormat="1" ht="14.45" customHeight="1" x14ac:dyDescent="0.2">
      <c r="B30" s="9"/>
      <c r="F30" s="30" t="s">
        <v>38</v>
      </c>
      <c r="I30" s="30" t="s">
        <v>37</v>
      </c>
      <c r="J30" s="30" t="s">
        <v>39</v>
      </c>
      <c r="L30" s="9"/>
    </row>
    <row r="31" spans="2:12" s="8" customFormat="1" ht="14.45" customHeight="1" x14ac:dyDescent="0.2">
      <c r="B31" s="9"/>
      <c r="D31" s="31" t="s">
        <v>40</v>
      </c>
      <c r="E31" s="6" t="s">
        <v>41</v>
      </c>
      <c r="F31" s="32">
        <f>ROUND((SUM(BE118:BE168)),  2)</f>
        <v>0</v>
      </c>
      <c r="I31" s="33">
        <v>0.2</v>
      </c>
      <c r="J31" s="32">
        <f>ROUND(((SUM(BE118:BE168))*I31),  2)</f>
        <v>0</v>
      </c>
      <c r="L31" s="9"/>
    </row>
    <row r="32" spans="2:12" s="8" customFormat="1" ht="14.45" customHeight="1" x14ac:dyDescent="0.2">
      <c r="B32" s="9"/>
      <c r="E32" s="6" t="s">
        <v>42</v>
      </c>
      <c r="F32" s="32">
        <f>ROUND((SUM(BF118:BF168)),  2)</f>
        <v>0</v>
      </c>
      <c r="I32" s="33">
        <v>0.15</v>
      </c>
      <c r="J32" s="32">
        <f>ROUND(((SUM(BF118:BF168))*I32),  2)</f>
        <v>0</v>
      </c>
      <c r="L32" s="9"/>
    </row>
    <row r="33" spans="2:12" s="8" customFormat="1" ht="14.45" hidden="1" customHeight="1" x14ac:dyDescent="0.2">
      <c r="B33" s="9"/>
      <c r="E33" s="6" t="s">
        <v>43</v>
      </c>
      <c r="F33" s="32">
        <f>ROUND((SUM(BG118:BG168)),  2)</f>
        <v>0</v>
      </c>
      <c r="I33" s="33">
        <v>0.2</v>
      </c>
      <c r="J33" s="32">
        <f>0</f>
        <v>0</v>
      </c>
      <c r="L33" s="9"/>
    </row>
    <row r="34" spans="2:12" s="8" customFormat="1" ht="14.45" hidden="1" customHeight="1" x14ac:dyDescent="0.2">
      <c r="B34" s="9"/>
      <c r="E34" s="6" t="s">
        <v>44</v>
      </c>
      <c r="F34" s="32">
        <f>ROUND((SUM(BH118:BH168)),  2)</f>
        <v>0</v>
      </c>
      <c r="I34" s="33">
        <v>0.15</v>
      </c>
      <c r="J34" s="32">
        <f>0</f>
        <v>0</v>
      </c>
      <c r="L34" s="9"/>
    </row>
    <row r="35" spans="2:12" s="8" customFormat="1" ht="14.45" hidden="1" customHeight="1" x14ac:dyDescent="0.2">
      <c r="B35" s="9"/>
      <c r="E35" s="6" t="s">
        <v>45</v>
      </c>
      <c r="F35" s="32">
        <f>ROUND((SUM(BI118:BI168)),  2)</f>
        <v>0</v>
      </c>
      <c r="I35" s="33">
        <v>0</v>
      </c>
      <c r="J35" s="32">
        <f>0</f>
        <v>0</v>
      </c>
      <c r="L35" s="9"/>
    </row>
    <row r="36" spans="2:12" s="8" customFormat="1" ht="6.95" customHeight="1" x14ac:dyDescent="0.2">
      <c r="B36" s="9"/>
      <c r="L36" s="9"/>
    </row>
    <row r="37" spans="2:12" s="8" customFormat="1" ht="25.35" customHeight="1" x14ac:dyDescent="0.2">
      <c r="B37" s="9"/>
      <c r="C37" s="20"/>
      <c r="D37" s="34" t="s">
        <v>46</v>
      </c>
      <c r="E37" s="18"/>
      <c r="F37" s="18"/>
      <c r="G37" s="35" t="s">
        <v>47</v>
      </c>
      <c r="H37" s="36" t="s">
        <v>48</v>
      </c>
      <c r="I37" s="18"/>
      <c r="J37" s="37">
        <f>SUM(J28:J35)</f>
        <v>0</v>
      </c>
      <c r="K37" s="38"/>
      <c r="L37" s="9"/>
    </row>
    <row r="38" spans="2:12" s="8" customFormat="1" ht="14.45" customHeight="1" x14ac:dyDescent="0.2">
      <c r="B38" s="9"/>
      <c r="L38" s="9"/>
    </row>
    <row r="39" spans="2:12" ht="14.45" customHeight="1" x14ac:dyDescent="0.2">
      <c r="B39" s="4"/>
      <c r="L39" s="4"/>
    </row>
    <row r="40" spans="2:12" ht="14.45" customHeight="1" x14ac:dyDescent="0.2">
      <c r="B40" s="4"/>
      <c r="L40" s="4"/>
    </row>
    <row r="41" spans="2:12" ht="14.45" customHeight="1" x14ac:dyDescent="0.2">
      <c r="B41" s="4"/>
      <c r="L41" s="4"/>
    </row>
    <row r="42" spans="2:12" ht="14.45" customHeight="1" x14ac:dyDescent="0.2">
      <c r="B42" s="4"/>
      <c r="L42" s="4"/>
    </row>
    <row r="43" spans="2:12" ht="14.45" customHeight="1" x14ac:dyDescent="0.2">
      <c r="B43" s="4"/>
      <c r="L43" s="4"/>
    </row>
    <row r="44" spans="2:12" ht="14.45" customHeight="1" x14ac:dyDescent="0.2">
      <c r="B44" s="4"/>
      <c r="L44" s="4"/>
    </row>
    <row r="45" spans="2:12" ht="14.45" customHeight="1" x14ac:dyDescent="0.2">
      <c r="B45" s="4"/>
      <c r="L45" s="4"/>
    </row>
    <row r="46" spans="2:12" ht="14.45" customHeight="1" x14ac:dyDescent="0.2">
      <c r="B46" s="4"/>
      <c r="L46" s="4"/>
    </row>
    <row r="47" spans="2:12" ht="14.45" customHeight="1" x14ac:dyDescent="0.2">
      <c r="B47" s="4"/>
      <c r="L47" s="4"/>
    </row>
    <row r="48" spans="2:12" ht="14.45" customHeight="1" x14ac:dyDescent="0.2">
      <c r="B48" s="4"/>
      <c r="L48" s="4"/>
    </row>
    <row r="49" spans="2:12" ht="14.45" customHeight="1" x14ac:dyDescent="0.2">
      <c r="B49" s="4"/>
      <c r="L49" s="4"/>
    </row>
    <row r="50" spans="2:12" s="8" customFormat="1" ht="14.45" customHeight="1" x14ac:dyDescent="0.2">
      <c r="B50" s="9"/>
      <c r="D50" s="11" t="s">
        <v>1</v>
      </c>
      <c r="E50" s="12"/>
      <c r="F50" s="12"/>
      <c r="G50" s="11" t="s">
        <v>49</v>
      </c>
      <c r="H50" s="12"/>
      <c r="I50" s="12"/>
      <c r="J50" s="12"/>
      <c r="K50" s="12"/>
      <c r="L50" s="9"/>
    </row>
    <row r="51" spans="2:12" x14ac:dyDescent="0.2">
      <c r="B51" s="4"/>
      <c r="L51" s="4"/>
    </row>
    <row r="52" spans="2:12" x14ac:dyDescent="0.2">
      <c r="B52" s="4"/>
      <c r="L52" s="4"/>
    </row>
    <row r="53" spans="2:12" x14ac:dyDescent="0.2">
      <c r="B53" s="4"/>
      <c r="L53" s="4"/>
    </row>
    <row r="54" spans="2:12" x14ac:dyDescent="0.2">
      <c r="B54" s="4"/>
      <c r="L54" s="4"/>
    </row>
    <row r="55" spans="2:12" x14ac:dyDescent="0.2">
      <c r="B55" s="4"/>
      <c r="L55" s="4"/>
    </row>
    <row r="56" spans="2:12" x14ac:dyDescent="0.2">
      <c r="B56" s="4"/>
      <c r="L56" s="4"/>
    </row>
    <row r="57" spans="2:12" x14ac:dyDescent="0.2">
      <c r="B57" s="4"/>
      <c r="L57" s="4"/>
    </row>
    <row r="58" spans="2:12" x14ac:dyDescent="0.2">
      <c r="B58" s="4"/>
      <c r="L58" s="4"/>
    </row>
    <row r="59" spans="2:12" x14ac:dyDescent="0.2">
      <c r="B59" s="4"/>
      <c r="L59" s="4"/>
    </row>
    <row r="60" spans="2:12" x14ac:dyDescent="0.2">
      <c r="B60" s="4"/>
      <c r="L60" s="4"/>
    </row>
    <row r="61" spans="2:12" s="8" customFormat="1" ht="12.75" x14ac:dyDescent="0.2">
      <c r="B61" s="9"/>
      <c r="D61" s="13" t="s">
        <v>50</v>
      </c>
      <c r="E61" s="10"/>
      <c r="F61" s="39" t="s">
        <v>51</v>
      </c>
      <c r="G61" s="13" t="s">
        <v>50</v>
      </c>
      <c r="H61" s="10"/>
      <c r="I61" s="10"/>
      <c r="J61" s="40" t="s">
        <v>51</v>
      </c>
      <c r="K61" s="10"/>
      <c r="L61" s="9"/>
    </row>
    <row r="62" spans="2:12" x14ac:dyDescent="0.2">
      <c r="B62" s="4"/>
      <c r="L62" s="4"/>
    </row>
    <row r="63" spans="2:12" x14ac:dyDescent="0.2">
      <c r="B63" s="4"/>
      <c r="L63" s="4"/>
    </row>
    <row r="64" spans="2:12" x14ac:dyDescent="0.2">
      <c r="B64" s="4"/>
      <c r="L64" s="4"/>
    </row>
    <row r="65" spans="2:12" s="8" customFormat="1" ht="12.75" x14ac:dyDescent="0.2">
      <c r="B65" s="9"/>
      <c r="D65" s="11" t="s">
        <v>52</v>
      </c>
      <c r="E65" s="12"/>
      <c r="F65" s="12"/>
      <c r="G65" s="11" t="s">
        <v>14</v>
      </c>
      <c r="H65" s="12"/>
      <c r="I65" s="12"/>
      <c r="J65" s="12"/>
      <c r="K65" s="12"/>
      <c r="L65" s="9"/>
    </row>
    <row r="66" spans="2:12" x14ac:dyDescent="0.2">
      <c r="B66" s="4"/>
      <c r="L66" s="4"/>
    </row>
    <row r="67" spans="2:12" x14ac:dyDescent="0.2">
      <c r="B67" s="4"/>
      <c r="L67" s="4"/>
    </row>
    <row r="68" spans="2:12" x14ac:dyDescent="0.2">
      <c r="B68" s="4"/>
      <c r="L68" s="4"/>
    </row>
    <row r="69" spans="2:12" x14ac:dyDescent="0.2">
      <c r="B69" s="4"/>
      <c r="L69" s="4"/>
    </row>
    <row r="70" spans="2:12" x14ac:dyDescent="0.2">
      <c r="B70" s="4"/>
      <c r="L70" s="4"/>
    </row>
    <row r="71" spans="2:12" x14ac:dyDescent="0.2">
      <c r="B71" s="4"/>
      <c r="L71" s="4"/>
    </row>
    <row r="72" spans="2:12" x14ac:dyDescent="0.2">
      <c r="B72" s="4"/>
      <c r="L72" s="4"/>
    </row>
    <row r="73" spans="2:12" x14ac:dyDescent="0.2">
      <c r="B73" s="4"/>
      <c r="L73" s="4"/>
    </row>
    <row r="74" spans="2:12" x14ac:dyDescent="0.2">
      <c r="B74" s="4"/>
      <c r="L74" s="4"/>
    </row>
    <row r="75" spans="2:12" x14ac:dyDescent="0.2">
      <c r="B75" s="4"/>
      <c r="L75" s="4"/>
    </row>
    <row r="76" spans="2:12" s="8" customFormat="1" ht="12.75" x14ac:dyDescent="0.2">
      <c r="B76" s="9"/>
      <c r="D76" s="13" t="s">
        <v>50</v>
      </c>
      <c r="E76" s="10"/>
      <c r="F76" s="39" t="s">
        <v>51</v>
      </c>
      <c r="G76" s="13" t="s">
        <v>50</v>
      </c>
      <c r="H76" s="10"/>
      <c r="I76" s="10"/>
      <c r="J76" s="40" t="s">
        <v>51</v>
      </c>
      <c r="K76" s="10"/>
      <c r="L76" s="9"/>
    </row>
    <row r="77" spans="2:12" s="8" customFormat="1" ht="14.45" customHeight="1" x14ac:dyDescent="0.2">
      <c r="B77" s="14"/>
      <c r="C77" s="15"/>
      <c r="D77" s="15"/>
      <c r="E77" s="15"/>
      <c r="F77" s="15"/>
      <c r="G77" s="15"/>
      <c r="H77" s="15"/>
      <c r="I77" s="15"/>
      <c r="J77" s="15"/>
      <c r="K77" s="15"/>
      <c r="L77" s="9"/>
    </row>
    <row r="81" spans="2:47" s="8" customFormat="1" ht="6.95" customHeight="1" x14ac:dyDescent="0.2">
      <c r="B81" s="16"/>
      <c r="C81" s="17"/>
      <c r="D81" s="17"/>
      <c r="E81" s="17"/>
      <c r="F81" s="17"/>
      <c r="G81" s="17"/>
      <c r="H81" s="17"/>
      <c r="I81" s="17"/>
      <c r="J81" s="17"/>
      <c r="K81" s="17"/>
      <c r="L81" s="9"/>
    </row>
    <row r="82" spans="2:47" s="8" customFormat="1" ht="24.95" customHeight="1" x14ac:dyDescent="0.2">
      <c r="B82" s="9"/>
      <c r="C82" s="5" t="s">
        <v>62</v>
      </c>
      <c r="L82" s="9"/>
    </row>
    <row r="83" spans="2:47" s="8" customFormat="1" ht="6.95" customHeight="1" x14ac:dyDescent="0.2">
      <c r="B83" s="9"/>
      <c r="L83" s="9"/>
    </row>
    <row r="84" spans="2:47" s="8" customFormat="1" ht="12" customHeight="1" x14ac:dyDescent="0.2">
      <c r="B84" s="9"/>
      <c r="C84" s="6" t="s">
        <v>27</v>
      </c>
      <c r="L84" s="9"/>
    </row>
    <row r="85" spans="2:47" s="8" customFormat="1" ht="16.5" customHeight="1" x14ac:dyDescent="0.2">
      <c r="B85" s="9"/>
      <c r="E85" s="136" t="str">
        <f>E7</f>
        <v>Starý park, Nitra -2. Etapa</v>
      </c>
      <c r="F85" s="137"/>
      <c r="G85" s="137"/>
      <c r="H85" s="137"/>
      <c r="L85" s="9"/>
    </row>
    <row r="86" spans="2:47" s="8" customFormat="1" ht="6.95" customHeight="1" x14ac:dyDescent="0.2">
      <c r="B86" s="9"/>
      <c r="L86" s="9"/>
    </row>
    <row r="87" spans="2:47" s="8" customFormat="1" ht="12" customHeight="1" x14ac:dyDescent="0.2">
      <c r="B87" s="9"/>
      <c r="C87" s="6" t="s">
        <v>31</v>
      </c>
      <c r="F87" s="7" t="str">
        <f>F10</f>
        <v xml:space="preserve"> </v>
      </c>
      <c r="I87" s="6" t="s">
        <v>22</v>
      </c>
      <c r="J87" s="24">
        <f>IF(J10="","",J10)</f>
        <v>44958</v>
      </c>
      <c r="L87" s="9"/>
    </row>
    <row r="88" spans="2:47" s="8" customFormat="1" ht="6.95" customHeight="1" x14ac:dyDescent="0.2">
      <c r="B88" s="9"/>
      <c r="L88" s="9"/>
    </row>
    <row r="89" spans="2:47" s="8" customFormat="1" ht="15.2" customHeight="1" x14ac:dyDescent="0.2">
      <c r="B89" s="9"/>
      <c r="C89" s="6" t="s">
        <v>32</v>
      </c>
      <c r="F89" s="7" t="str">
        <f>E13</f>
        <v xml:space="preserve"> </v>
      </c>
      <c r="I89" s="6" t="s">
        <v>16</v>
      </c>
      <c r="J89" s="41" t="str">
        <f>E19</f>
        <v xml:space="preserve"> </v>
      </c>
      <c r="L89" s="9"/>
    </row>
    <row r="90" spans="2:47" s="8" customFormat="1" ht="15.2" customHeight="1" x14ac:dyDescent="0.2">
      <c r="B90" s="9"/>
      <c r="C90" s="6" t="s">
        <v>20</v>
      </c>
      <c r="F90" s="7" t="str">
        <f>IF(E16="","",E16)</f>
        <v xml:space="preserve"> </v>
      </c>
      <c r="I90" s="6" t="s">
        <v>35</v>
      </c>
      <c r="J90" s="41" t="str">
        <f>E22</f>
        <v xml:space="preserve"> </v>
      </c>
      <c r="L90" s="9"/>
    </row>
    <row r="91" spans="2:47" s="8" customFormat="1" ht="10.35" customHeight="1" x14ac:dyDescent="0.2">
      <c r="B91" s="9"/>
      <c r="L91" s="9"/>
    </row>
    <row r="92" spans="2:47" s="8" customFormat="1" ht="29.25" customHeight="1" x14ac:dyDescent="0.2">
      <c r="B92" s="9"/>
      <c r="C92" s="42" t="s">
        <v>63</v>
      </c>
      <c r="D92" s="20"/>
      <c r="E92" s="20"/>
      <c r="F92" s="20"/>
      <c r="G92" s="20"/>
      <c r="H92" s="20"/>
      <c r="I92" s="20"/>
      <c r="J92" s="43" t="s">
        <v>64</v>
      </c>
      <c r="K92" s="20"/>
      <c r="L92" s="9"/>
    </row>
    <row r="93" spans="2:47" s="8" customFormat="1" ht="10.35" customHeight="1" x14ac:dyDescent="0.2">
      <c r="B93" s="9"/>
      <c r="L93" s="9"/>
    </row>
    <row r="94" spans="2:47" s="8" customFormat="1" ht="23.1" customHeight="1" x14ac:dyDescent="0.2">
      <c r="B94" s="9"/>
      <c r="C94" s="44" t="s">
        <v>65</v>
      </c>
      <c r="J94" s="29">
        <f>J118</f>
        <v>0</v>
      </c>
      <c r="L94" s="9"/>
      <c r="AU94" s="21" t="s">
        <v>66</v>
      </c>
    </row>
    <row r="95" spans="2:47" s="46" customFormat="1" ht="24.95" customHeight="1" x14ac:dyDescent="0.2">
      <c r="B95" s="45"/>
      <c r="D95" s="47" t="s">
        <v>67</v>
      </c>
      <c r="E95" s="48"/>
      <c r="F95" s="48"/>
      <c r="G95" s="48"/>
      <c r="H95" s="48"/>
      <c r="I95" s="48"/>
      <c r="J95" s="49">
        <f>J119</f>
        <v>0</v>
      </c>
      <c r="L95" s="45"/>
    </row>
    <row r="96" spans="2:47" s="46" customFormat="1" ht="24.95" customHeight="1" x14ac:dyDescent="0.2">
      <c r="B96" s="45"/>
      <c r="D96" s="47" t="s">
        <v>68</v>
      </c>
      <c r="E96" s="48"/>
      <c r="F96" s="48"/>
      <c r="G96" s="48"/>
      <c r="H96" s="48"/>
      <c r="I96" s="48"/>
      <c r="J96" s="49">
        <f>J122</f>
        <v>0</v>
      </c>
      <c r="L96" s="45"/>
    </row>
    <row r="97" spans="2:12" s="51" customFormat="1" ht="20.100000000000001" customHeight="1" x14ac:dyDescent="0.2">
      <c r="B97" s="50"/>
      <c r="D97" s="52" t="s">
        <v>69</v>
      </c>
      <c r="E97" s="53"/>
      <c r="F97" s="53"/>
      <c r="G97" s="53"/>
      <c r="H97" s="53"/>
      <c r="I97" s="53"/>
      <c r="J97" s="54">
        <f>J123</f>
        <v>0</v>
      </c>
      <c r="L97" s="50"/>
    </row>
    <row r="98" spans="2:12" s="51" customFormat="1" ht="20.100000000000001" customHeight="1" x14ac:dyDescent="0.2">
      <c r="B98" s="50"/>
      <c r="D98" s="52" t="s">
        <v>70</v>
      </c>
      <c r="E98" s="53"/>
      <c r="F98" s="53"/>
      <c r="G98" s="53"/>
      <c r="H98" s="53"/>
      <c r="I98" s="53"/>
      <c r="J98" s="54">
        <f>J138</f>
        <v>0</v>
      </c>
      <c r="L98" s="50"/>
    </row>
    <row r="99" spans="2:12" s="46" customFormat="1" ht="24.95" customHeight="1" x14ac:dyDescent="0.2">
      <c r="B99" s="45"/>
      <c r="D99" s="47" t="s">
        <v>71</v>
      </c>
      <c r="E99" s="48"/>
      <c r="F99" s="48"/>
      <c r="G99" s="48"/>
      <c r="H99" s="48"/>
      <c r="I99" s="48"/>
      <c r="J99" s="49">
        <f>J149</f>
        <v>0</v>
      </c>
      <c r="L99" s="45"/>
    </row>
    <row r="100" spans="2:12" s="51" customFormat="1" ht="20.100000000000001" customHeight="1" x14ac:dyDescent="0.2">
      <c r="B100" s="50"/>
      <c r="D100" s="52" t="s">
        <v>72</v>
      </c>
      <c r="E100" s="53"/>
      <c r="F100" s="53"/>
      <c r="G100" s="53"/>
      <c r="H100" s="53"/>
      <c r="I100" s="53"/>
      <c r="J100" s="54">
        <f>J150</f>
        <v>0</v>
      </c>
      <c r="L100" s="50"/>
    </row>
    <row r="101" spans="2:12" s="8" customFormat="1" ht="21.75" customHeight="1" x14ac:dyDescent="0.2">
      <c r="B101" s="9"/>
      <c r="D101" s="124" t="s">
        <v>379</v>
      </c>
      <c r="E101" s="124"/>
      <c r="F101" s="124"/>
      <c r="G101" s="124"/>
      <c r="H101" s="124"/>
      <c r="I101" s="124"/>
      <c r="L101" s="9"/>
    </row>
    <row r="102" spans="2:12" s="8" customFormat="1" ht="6.95" customHeight="1" x14ac:dyDescent="0.2">
      <c r="B102" s="14"/>
      <c r="C102" s="15"/>
      <c r="D102" s="15"/>
      <c r="E102" s="15"/>
      <c r="F102" s="15"/>
      <c r="G102" s="15"/>
      <c r="H102" s="15"/>
      <c r="I102" s="15"/>
      <c r="J102" s="15"/>
      <c r="K102" s="15"/>
      <c r="L102" s="9"/>
    </row>
    <row r="106" spans="2:12" s="8" customFormat="1" ht="6.95" customHeight="1" x14ac:dyDescent="0.2">
      <c r="B106" s="16"/>
      <c r="C106" s="17"/>
      <c r="D106" s="17"/>
      <c r="E106" s="17"/>
      <c r="F106" s="17"/>
      <c r="G106" s="17"/>
      <c r="H106" s="17"/>
      <c r="I106" s="17"/>
      <c r="J106" s="17"/>
      <c r="K106" s="17"/>
      <c r="L106" s="9"/>
    </row>
    <row r="107" spans="2:12" s="8" customFormat="1" ht="24.95" customHeight="1" x14ac:dyDescent="0.2">
      <c r="B107" s="9"/>
      <c r="C107" s="5" t="s">
        <v>73</v>
      </c>
      <c r="L107" s="9"/>
    </row>
    <row r="108" spans="2:12" s="8" customFormat="1" ht="6.95" customHeight="1" x14ac:dyDescent="0.2">
      <c r="B108" s="9"/>
      <c r="L108" s="9"/>
    </row>
    <row r="109" spans="2:12" s="8" customFormat="1" ht="12" customHeight="1" x14ac:dyDescent="0.2">
      <c r="B109" s="9"/>
      <c r="C109" s="6" t="s">
        <v>27</v>
      </c>
      <c r="L109" s="9"/>
    </row>
    <row r="110" spans="2:12" s="8" customFormat="1" ht="16.5" customHeight="1" x14ac:dyDescent="0.2">
      <c r="B110" s="9"/>
      <c r="E110" s="136" t="str">
        <f>E7</f>
        <v>Starý park, Nitra -2. Etapa</v>
      </c>
      <c r="F110" s="137"/>
      <c r="G110" s="137"/>
      <c r="H110" s="137"/>
      <c r="L110" s="9"/>
    </row>
    <row r="111" spans="2:12" s="8" customFormat="1" ht="6.95" customHeight="1" x14ac:dyDescent="0.2">
      <c r="B111" s="9"/>
      <c r="L111" s="9"/>
    </row>
    <row r="112" spans="2:12" s="8" customFormat="1" ht="12" customHeight="1" x14ac:dyDescent="0.2">
      <c r="B112" s="9"/>
      <c r="C112" s="6" t="s">
        <v>31</v>
      </c>
      <c r="F112" s="7" t="str">
        <f>F10</f>
        <v xml:space="preserve"> </v>
      </c>
      <c r="I112" s="6" t="s">
        <v>22</v>
      </c>
      <c r="J112" s="24">
        <f>IF(J10="","",J10)</f>
        <v>44958</v>
      </c>
      <c r="L112" s="9"/>
    </row>
    <row r="113" spans="2:65" s="8" customFormat="1" ht="6.95" customHeight="1" x14ac:dyDescent="0.2">
      <c r="B113" s="9"/>
      <c r="L113" s="9"/>
    </row>
    <row r="114" spans="2:65" s="8" customFormat="1" ht="15.2" customHeight="1" x14ac:dyDescent="0.2">
      <c r="B114" s="9"/>
      <c r="C114" s="6" t="s">
        <v>32</v>
      </c>
      <c r="F114" s="7" t="str">
        <f>E13</f>
        <v xml:space="preserve"> </v>
      </c>
      <c r="I114" s="6" t="s">
        <v>16</v>
      </c>
      <c r="J114" s="41" t="str">
        <f>E19</f>
        <v xml:space="preserve"> </v>
      </c>
      <c r="L114" s="9"/>
    </row>
    <row r="115" spans="2:65" s="8" customFormat="1" ht="15.2" customHeight="1" x14ac:dyDescent="0.2">
      <c r="B115" s="9"/>
      <c r="C115" s="6" t="s">
        <v>20</v>
      </c>
      <c r="F115" s="7" t="str">
        <f>IF(E16="","",E16)</f>
        <v xml:space="preserve"> </v>
      </c>
      <c r="I115" s="6" t="s">
        <v>35</v>
      </c>
      <c r="J115" s="41" t="str">
        <f>E22</f>
        <v xml:space="preserve"> </v>
      </c>
      <c r="L115" s="9"/>
    </row>
    <row r="116" spans="2:65" s="8" customFormat="1" ht="10.35" customHeight="1" x14ac:dyDescent="0.2">
      <c r="B116" s="9"/>
      <c r="L116" s="9"/>
    </row>
    <row r="117" spans="2:65" s="63" customFormat="1" ht="29.25" customHeight="1" x14ac:dyDescent="0.2">
      <c r="B117" s="55"/>
      <c r="C117" s="56" t="s">
        <v>74</v>
      </c>
      <c r="D117" s="57" t="s">
        <v>54</v>
      </c>
      <c r="E117" s="57" t="s">
        <v>6</v>
      </c>
      <c r="F117" s="57" t="s">
        <v>53</v>
      </c>
      <c r="G117" s="57" t="s">
        <v>7</v>
      </c>
      <c r="H117" s="57" t="s">
        <v>13</v>
      </c>
      <c r="I117" s="57" t="s">
        <v>75</v>
      </c>
      <c r="J117" s="58" t="s">
        <v>64</v>
      </c>
      <c r="K117" s="59" t="s">
        <v>76</v>
      </c>
      <c r="L117" s="55"/>
      <c r="M117" s="60" t="s">
        <v>17</v>
      </c>
      <c r="N117" s="61" t="s">
        <v>40</v>
      </c>
      <c r="O117" s="61" t="s">
        <v>77</v>
      </c>
      <c r="P117" s="61" t="s">
        <v>78</v>
      </c>
      <c r="Q117" s="61" t="s">
        <v>79</v>
      </c>
      <c r="R117" s="61" t="s">
        <v>80</v>
      </c>
      <c r="S117" s="61" t="s">
        <v>81</v>
      </c>
      <c r="T117" s="62" t="s">
        <v>82</v>
      </c>
    </row>
    <row r="118" spans="2:65" s="8" customFormat="1" ht="23.1" customHeight="1" x14ac:dyDescent="0.25">
      <c r="B118" s="9"/>
      <c r="C118" s="19" t="s">
        <v>83</v>
      </c>
      <c r="J118" s="64">
        <f>SUM(J119,J122,J149)</f>
        <v>0</v>
      </c>
      <c r="L118" s="9"/>
      <c r="M118" s="65"/>
      <c r="N118" s="27"/>
      <c r="O118" s="27"/>
      <c r="P118" s="66">
        <f>P119+P122+P149</f>
        <v>138.4607</v>
      </c>
      <c r="Q118" s="27"/>
      <c r="R118" s="66">
        <f>R119+R122+R149</f>
        <v>314.66764999999998</v>
      </c>
      <c r="S118" s="27"/>
      <c r="T118" s="67">
        <f>T119+T122+T149</f>
        <v>0</v>
      </c>
      <c r="AT118" s="21" t="s">
        <v>84</v>
      </c>
      <c r="AU118" s="21" t="s">
        <v>66</v>
      </c>
      <c r="BK118" s="68">
        <f>BK119+BK122+BK149</f>
        <v>0</v>
      </c>
    </row>
    <row r="119" spans="2:65" s="70" customFormat="1" ht="26.1" customHeight="1" x14ac:dyDescent="0.2">
      <c r="B119" s="69"/>
      <c r="D119" s="71" t="s">
        <v>84</v>
      </c>
      <c r="E119" s="72" t="s">
        <v>85</v>
      </c>
      <c r="F119" s="72" t="s">
        <v>86</v>
      </c>
      <c r="J119" s="73">
        <f>SUM(J120)</f>
        <v>0</v>
      </c>
      <c r="L119" s="69"/>
      <c r="M119" s="74"/>
      <c r="P119" s="75">
        <f>SUM(P120:P121)</f>
        <v>6.6000000000000003E-2</v>
      </c>
      <c r="R119" s="75">
        <f>SUM(R120:R121)</f>
        <v>0</v>
      </c>
      <c r="T119" s="76">
        <f>SUM(T120:T121)</f>
        <v>0</v>
      </c>
      <c r="AR119" s="71" t="s">
        <v>23</v>
      </c>
      <c r="AT119" s="77" t="s">
        <v>84</v>
      </c>
      <c r="AU119" s="77" t="s">
        <v>10</v>
      </c>
      <c r="AY119" s="71" t="s">
        <v>87</v>
      </c>
      <c r="BK119" s="78">
        <f>SUM(BK120:BK121)</f>
        <v>0</v>
      </c>
    </row>
    <row r="120" spans="2:65" s="8" customFormat="1" ht="14.45" customHeight="1" x14ac:dyDescent="0.2">
      <c r="B120" s="79"/>
      <c r="C120" s="80" t="s">
        <v>23</v>
      </c>
      <c r="D120" s="80" t="s">
        <v>88</v>
      </c>
      <c r="E120" s="81" t="s">
        <v>89</v>
      </c>
      <c r="F120" s="82" t="s">
        <v>90</v>
      </c>
      <c r="G120" s="83" t="s">
        <v>91</v>
      </c>
      <c r="H120" s="84">
        <v>1</v>
      </c>
      <c r="I120" s="85">
        <v>0</v>
      </c>
      <c r="J120" s="85">
        <f>ROUND(I120*H120,2)</f>
        <v>0</v>
      </c>
      <c r="K120" s="86"/>
      <c r="L120" s="9"/>
      <c r="M120" s="87" t="s">
        <v>17</v>
      </c>
      <c r="N120" s="88" t="s">
        <v>41</v>
      </c>
      <c r="O120" s="89">
        <v>6.6000000000000003E-2</v>
      </c>
      <c r="P120" s="89">
        <f>O120*H120</f>
        <v>6.6000000000000003E-2</v>
      </c>
      <c r="Q120" s="89">
        <v>0</v>
      </c>
      <c r="R120" s="89">
        <f>Q120*H120</f>
        <v>0</v>
      </c>
      <c r="S120" s="89">
        <v>0</v>
      </c>
      <c r="T120" s="90">
        <f>S120*H120</f>
        <v>0</v>
      </c>
      <c r="AR120" s="91" t="s">
        <v>3</v>
      </c>
      <c r="AT120" s="91" t="s">
        <v>88</v>
      </c>
      <c r="AU120" s="91" t="s">
        <v>23</v>
      </c>
      <c r="AY120" s="21" t="s">
        <v>87</v>
      </c>
      <c r="BE120" s="92">
        <f>IF(N120="základní",J120,0)</f>
        <v>0</v>
      </c>
      <c r="BF120" s="92">
        <f>IF(N120="snížená",J120,0)</f>
        <v>0</v>
      </c>
      <c r="BG120" s="92">
        <f>IF(N120="zákl. přenesená",J120,0)</f>
        <v>0</v>
      </c>
      <c r="BH120" s="92">
        <f>IF(N120="sníž. přenesená",J120,0)</f>
        <v>0</v>
      </c>
      <c r="BI120" s="92">
        <f>IF(N120="nulová",J120,0)</f>
        <v>0</v>
      </c>
      <c r="BJ120" s="21" t="s">
        <v>23</v>
      </c>
      <c r="BK120" s="92">
        <f>ROUND(I120*H120,2)</f>
        <v>0</v>
      </c>
      <c r="BL120" s="21" t="s">
        <v>3</v>
      </c>
      <c r="BM120" s="91" t="s">
        <v>92</v>
      </c>
    </row>
    <row r="121" spans="2:65" s="8" customFormat="1" x14ac:dyDescent="0.2">
      <c r="B121" s="9"/>
      <c r="D121" s="93" t="s">
        <v>93</v>
      </c>
      <c r="F121" s="94" t="s">
        <v>90</v>
      </c>
      <c r="L121" s="9"/>
      <c r="M121" s="95"/>
      <c r="T121" s="96"/>
      <c r="AT121" s="21" t="s">
        <v>93</v>
      </c>
      <c r="AU121" s="21" t="s">
        <v>23</v>
      </c>
    </row>
    <row r="122" spans="2:65" s="70" customFormat="1" ht="26.1" customHeight="1" x14ac:dyDescent="0.2">
      <c r="B122" s="69"/>
      <c r="D122" s="71" t="s">
        <v>84</v>
      </c>
      <c r="E122" s="72" t="s">
        <v>8</v>
      </c>
      <c r="F122" s="72" t="s">
        <v>94</v>
      </c>
      <c r="J122" s="73">
        <f>J123+J138</f>
        <v>0</v>
      </c>
      <c r="L122" s="69"/>
      <c r="M122" s="74"/>
      <c r="P122" s="75">
        <f>P123+P138</f>
        <v>138.3947</v>
      </c>
      <c r="R122" s="75">
        <f>R123+R138</f>
        <v>314.66764999999998</v>
      </c>
      <c r="T122" s="76">
        <f>T123+T138</f>
        <v>0</v>
      </c>
      <c r="AR122" s="71" t="s">
        <v>23</v>
      </c>
      <c r="AT122" s="77" t="s">
        <v>84</v>
      </c>
      <c r="AU122" s="77" t="s">
        <v>10</v>
      </c>
      <c r="AY122" s="71" t="s">
        <v>87</v>
      </c>
      <c r="BK122" s="78">
        <f>BK123+BK138</f>
        <v>0</v>
      </c>
    </row>
    <row r="123" spans="2:65" s="70" customFormat="1" ht="23.1" customHeight="1" x14ac:dyDescent="0.2">
      <c r="B123" s="69"/>
      <c r="D123" s="71" t="s">
        <v>84</v>
      </c>
      <c r="E123" s="97" t="s">
        <v>23</v>
      </c>
      <c r="F123" s="97" t="s">
        <v>95</v>
      </c>
      <c r="J123" s="98">
        <f>SUM(J124:J136)</f>
        <v>0</v>
      </c>
      <c r="L123" s="69"/>
      <c r="M123" s="74"/>
      <c r="P123" s="75">
        <f>SUM(P124:P137)</f>
        <v>90.693200000000004</v>
      </c>
      <c r="R123" s="75">
        <f>SUM(R124:R137)</f>
        <v>0</v>
      </c>
      <c r="T123" s="76">
        <f>SUM(T124:T137)</f>
        <v>0</v>
      </c>
      <c r="AR123" s="71" t="s">
        <v>23</v>
      </c>
      <c r="AT123" s="77" t="s">
        <v>84</v>
      </c>
      <c r="AU123" s="77" t="s">
        <v>23</v>
      </c>
      <c r="AY123" s="71" t="s">
        <v>87</v>
      </c>
      <c r="BK123" s="78">
        <f>SUM(BK124:BK137)</f>
        <v>0</v>
      </c>
    </row>
    <row r="124" spans="2:65" s="8" customFormat="1" ht="38.1" customHeight="1" x14ac:dyDescent="0.2">
      <c r="B124" s="79"/>
      <c r="C124" s="80" t="s">
        <v>15</v>
      </c>
      <c r="D124" s="80" t="s">
        <v>88</v>
      </c>
      <c r="E124" s="81" t="s">
        <v>96</v>
      </c>
      <c r="F124" s="82" t="s">
        <v>97</v>
      </c>
      <c r="G124" s="83" t="s">
        <v>98</v>
      </c>
      <c r="H124" s="84">
        <v>324.5</v>
      </c>
      <c r="I124" s="85">
        <v>0</v>
      </c>
      <c r="J124" s="85">
        <f>ROUND(I124*H124,2)</f>
        <v>0</v>
      </c>
      <c r="K124" s="86"/>
      <c r="L124" s="9"/>
      <c r="M124" s="87" t="s">
        <v>17</v>
      </c>
      <c r="N124" s="88" t="s">
        <v>41</v>
      </c>
      <c r="O124" s="89">
        <v>0</v>
      </c>
      <c r="P124" s="89">
        <f>O124*H124</f>
        <v>0</v>
      </c>
      <c r="Q124" s="89">
        <v>0</v>
      </c>
      <c r="R124" s="89">
        <f>Q124*H124</f>
        <v>0</v>
      </c>
      <c r="S124" s="89">
        <v>0</v>
      </c>
      <c r="T124" s="90">
        <f>S124*H124</f>
        <v>0</v>
      </c>
      <c r="AR124" s="91" t="s">
        <v>3</v>
      </c>
      <c r="AT124" s="91" t="s">
        <v>88</v>
      </c>
      <c r="AU124" s="91" t="s">
        <v>15</v>
      </c>
      <c r="AY124" s="21" t="s">
        <v>87</v>
      </c>
      <c r="BE124" s="92">
        <f>IF(N124="základní",J124,0)</f>
        <v>0</v>
      </c>
      <c r="BF124" s="92">
        <f>IF(N124="snížená",J124,0)</f>
        <v>0</v>
      </c>
      <c r="BG124" s="92">
        <f>IF(N124="zákl. přenesená",J124,0)</f>
        <v>0</v>
      </c>
      <c r="BH124" s="92">
        <f>IF(N124="sníž. přenesená",J124,0)</f>
        <v>0</v>
      </c>
      <c r="BI124" s="92">
        <f>IF(N124="nulová",J124,0)</f>
        <v>0</v>
      </c>
      <c r="BJ124" s="21" t="s">
        <v>23</v>
      </c>
      <c r="BK124" s="92">
        <f>ROUND(I124*H124,2)</f>
        <v>0</v>
      </c>
      <c r="BL124" s="21" t="s">
        <v>3</v>
      </c>
      <c r="BM124" s="91" t="s">
        <v>99</v>
      </c>
    </row>
    <row r="125" spans="2:65" s="8" customFormat="1" ht="29.25" x14ac:dyDescent="0.2">
      <c r="B125" s="9"/>
      <c r="D125" s="93" t="s">
        <v>93</v>
      </c>
      <c r="F125" s="94" t="s">
        <v>97</v>
      </c>
      <c r="L125" s="9"/>
      <c r="M125" s="95"/>
      <c r="T125" s="96"/>
      <c r="AT125" s="21" t="s">
        <v>93</v>
      </c>
      <c r="AU125" s="21" t="s">
        <v>15</v>
      </c>
    </row>
    <row r="126" spans="2:65" s="8" customFormat="1" ht="38.1" customHeight="1" x14ac:dyDescent="0.2">
      <c r="B126" s="79"/>
      <c r="C126" s="80" t="s">
        <v>19</v>
      </c>
      <c r="D126" s="80" t="s">
        <v>88</v>
      </c>
      <c r="E126" s="81" t="s">
        <v>100</v>
      </c>
      <c r="F126" s="82" t="s">
        <v>101</v>
      </c>
      <c r="G126" s="83" t="s">
        <v>102</v>
      </c>
      <c r="H126" s="84">
        <v>77.831999999999994</v>
      </c>
      <c r="I126" s="85">
        <v>0</v>
      </c>
      <c r="J126" s="85">
        <f>ROUND(I126*H126,2)</f>
        <v>0</v>
      </c>
      <c r="K126" s="86"/>
      <c r="L126" s="9"/>
      <c r="M126" s="87" t="s">
        <v>17</v>
      </c>
      <c r="N126" s="88" t="s">
        <v>41</v>
      </c>
      <c r="O126" s="89">
        <v>0</v>
      </c>
      <c r="P126" s="89">
        <f>O126*H126</f>
        <v>0</v>
      </c>
      <c r="Q126" s="89">
        <v>0</v>
      </c>
      <c r="R126" s="89">
        <f>Q126*H126</f>
        <v>0</v>
      </c>
      <c r="S126" s="89">
        <v>0</v>
      </c>
      <c r="T126" s="90">
        <f>S126*H126</f>
        <v>0</v>
      </c>
      <c r="AR126" s="91" t="s">
        <v>3</v>
      </c>
      <c r="AT126" s="91" t="s">
        <v>88</v>
      </c>
      <c r="AU126" s="91" t="s">
        <v>15</v>
      </c>
      <c r="AY126" s="21" t="s">
        <v>87</v>
      </c>
      <c r="BE126" s="92">
        <f>IF(N126="základní",J126,0)</f>
        <v>0</v>
      </c>
      <c r="BF126" s="92">
        <f>IF(N126="snížená",J126,0)</f>
        <v>0</v>
      </c>
      <c r="BG126" s="92">
        <f>IF(N126="zákl. přenesená",J126,0)</f>
        <v>0</v>
      </c>
      <c r="BH126" s="92">
        <f>IF(N126="sníž. přenesená",J126,0)</f>
        <v>0</v>
      </c>
      <c r="BI126" s="92">
        <f>IF(N126="nulová",J126,0)</f>
        <v>0</v>
      </c>
      <c r="BJ126" s="21" t="s">
        <v>23</v>
      </c>
      <c r="BK126" s="92">
        <f>ROUND(I126*H126,2)</f>
        <v>0</v>
      </c>
      <c r="BL126" s="21" t="s">
        <v>3</v>
      </c>
      <c r="BM126" s="91" t="s">
        <v>103</v>
      </c>
    </row>
    <row r="127" spans="2:65" s="8" customFormat="1" ht="29.25" x14ac:dyDescent="0.2">
      <c r="B127" s="9"/>
      <c r="D127" s="93" t="s">
        <v>93</v>
      </c>
      <c r="F127" s="94" t="s">
        <v>101</v>
      </c>
      <c r="L127" s="9"/>
      <c r="M127" s="95"/>
      <c r="T127" s="96"/>
      <c r="AT127" s="21" t="s">
        <v>93</v>
      </c>
      <c r="AU127" s="21" t="s">
        <v>15</v>
      </c>
    </row>
    <row r="128" spans="2:65" s="8" customFormat="1" ht="24.2" customHeight="1" x14ac:dyDescent="0.2">
      <c r="B128" s="79"/>
      <c r="C128" s="80" t="s">
        <v>3</v>
      </c>
      <c r="D128" s="80" t="s">
        <v>88</v>
      </c>
      <c r="E128" s="81" t="s">
        <v>104</v>
      </c>
      <c r="F128" s="82" t="s">
        <v>105</v>
      </c>
      <c r="G128" s="83" t="s">
        <v>102</v>
      </c>
      <c r="H128" s="84">
        <v>44.944000000000003</v>
      </c>
      <c r="I128" s="85">
        <v>0</v>
      </c>
      <c r="J128" s="85">
        <f>ROUND(I128*H128,2)</f>
        <v>0</v>
      </c>
      <c r="K128" s="86"/>
      <c r="L128" s="9"/>
      <c r="M128" s="87" t="s">
        <v>17</v>
      </c>
      <c r="N128" s="88" t="s">
        <v>41</v>
      </c>
      <c r="O128" s="89">
        <v>0</v>
      </c>
      <c r="P128" s="89">
        <f>O128*H128</f>
        <v>0</v>
      </c>
      <c r="Q128" s="89">
        <v>0</v>
      </c>
      <c r="R128" s="89">
        <f>Q128*H128</f>
        <v>0</v>
      </c>
      <c r="S128" s="89">
        <v>0</v>
      </c>
      <c r="T128" s="90">
        <f>S128*H128</f>
        <v>0</v>
      </c>
      <c r="AR128" s="91" t="s">
        <v>3</v>
      </c>
      <c r="AT128" s="91" t="s">
        <v>88</v>
      </c>
      <c r="AU128" s="91" t="s">
        <v>15</v>
      </c>
      <c r="AY128" s="21" t="s">
        <v>87</v>
      </c>
      <c r="BE128" s="92">
        <f>IF(N128="základní",J128,0)</f>
        <v>0</v>
      </c>
      <c r="BF128" s="92">
        <f>IF(N128="snížená",J128,0)</f>
        <v>0</v>
      </c>
      <c r="BG128" s="92">
        <f>IF(N128="zákl. přenesená",J128,0)</f>
        <v>0</v>
      </c>
      <c r="BH128" s="92">
        <f>IF(N128="sníž. přenesená",J128,0)</f>
        <v>0</v>
      </c>
      <c r="BI128" s="92">
        <f>IF(N128="nulová",J128,0)</f>
        <v>0</v>
      </c>
      <c r="BJ128" s="21" t="s">
        <v>23</v>
      </c>
      <c r="BK128" s="92">
        <f>ROUND(I128*H128,2)</f>
        <v>0</v>
      </c>
      <c r="BL128" s="21" t="s">
        <v>3</v>
      </c>
      <c r="BM128" s="91" t="s">
        <v>106</v>
      </c>
    </row>
    <row r="129" spans="2:65" s="8" customFormat="1" ht="19.5" x14ac:dyDescent="0.2">
      <c r="B129" s="9"/>
      <c r="D129" s="93" t="s">
        <v>93</v>
      </c>
      <c r="F129" s="94" t="s">
        <v>105</v>
      </c>
      <c r="L129" s="9"/>
      <c r="M129" s="95"/>
      <c r="T129" s="96"/>
      <c r="AT129" s="21" t="s">
        <v>93</v>
      </c>
      <c r="AU129" s="21" t="s">
        <v>15</v>
      </c>
    </row>
    <row r="130" spans="2:65" s="8" customFormat="1" ht="14.45" customHeight="1" x14ac:dyDescent="0.2">
      <c r="B130" s="79"/>
      <c r="C130" s="80" t="s">
        <v>11</v>
      </c>
      <c r="D130" s="80" t="s">
        <v>88</v>
      </c>
      <c r="E130" s="81" t="s">
        <v>107</v>
      </c>
      <c r="F130" s="82" t="s">
        <v>108</v>
      </c>
      <c r="G130" s="83" t="s">
        <v>102</v>
      </c>
      <c r="H130" s="84">
        <v>44.944000000000003</v>
      </c>
      <c r="I130" s="85">
        <v>0</v>
      </c>
      <c r="J130" s="85">
        <f>ROUND(I130*H130,2)</f>
        <v>0</v>
      </c>
      <c r="K130" s="86"/>
      <c r="L130" s="9"/>
      <c r="M130" s="87" t="s">
        <v>17</v>
      </c>
      <c r="N130" s="88" t="s">
        <v>41</v>
      </c>
      <c r="O130" s="89">
        <v>0</v>
      </c>
      <c r="P130" s="89">
        <f>O130*H130</f>
        <v>0</v>
      </c>
      <c r="Q130" s="89">
        <v>0</v>
      </c>
      <c r="R130" s="89">
        <f>Q130*H130</f>
        <v>0</v>
      </c>
      <c r="S130" s="89">
        <v>0</v>
      </c>
      <c r="T130" s="90">
        <f>S130*H130</f>
        <v>0</v>
      </c>
      <c r="AR130" s="91" t="s">
        <v>3</v>
      </c>
      <c r="AT130" s="91" t="s">
        <v>88</v>
      </c>
      <c r="AU130" s="91" t="s">
        <v>15</v>
      </c>
      <c r="AY130" s="21" t="s">
        <v>87</v>
      </c>
      <c r="BE130" s="92">
        <f>IF(N130="základní",J130,0)</f>
        <v>0</v>
      </c>
      <c r="BF130" s="92">
        <f>IF(N130="snížená",J130,0)</f>
        <v>0</v>
      </c>
      <c r="BG130" s="92">
        <f>IF(N130="zákl. přenesená",J130,0)</f>
        <v>0</v>
      </c>
      <c r="BH130" s="92">
        <f>IF(N130="sníž. přenesená",J130,0)</f>
        <v>0</v>
      </c>
      <c r="BI130" s="92">
        <f>IF(N130="nulová",J130,0)</f>
        <v>0</v>
      </c>
      <c r="BJ130" s="21" t="s">
        <v>23</v>
      </c>
      <c r="BK130" s="92">
        <f>ROUND(I130*H130,2)</f>
        <v>0</v>
      </c>
      <c r="BL130" s="21" t="s">
        <v>3</v>
      </c>
      <c r="BM130" s="91" t="s">
        <v>109</v>
      </c>
    </row>
    <row r="131" spans="2:65" s="8" customFormat="1" x14ac:dyDescent="0.2">
      <c r="B131" s="9"/>
      <c r="D131" s="93" t="s">
        <v>93</v>
      </c>
      <c r="F131" s="94" t="s">
        <v>108</v>
      </c>
      <c r="L131" s="9"/>
      <c r="M131" s="95"/>
      <c r="T131" s="96"/>
      <c r="AT131" s="21" t="s">
        <v>93</v>
      </c>
      <c r="AU131" s="21" t="s">
        <v>15</v>
      </c>
    </row>
    <row r="132" spans="2:65" s="8" customFormat="1" ht="14.45" customHeight="1" x14ac:dyDescent="0.2">
      <c r="B132" s="79"/>
      <c r="C132" s="80" t="s">
        <v>4</v>
      </c>
      <c r="D132" s="80" t="s">
        <v>88</v>
      </c>
      <c r="E132" s="81" t="s">
        <v>110</v>
      </c>
      <c r="F132" s="82" t="s">
        <v>111</v>
      </c>
      <c r="G132" s="83" t="s">
        <v>102</v>
      </c>
      <c r="H132" s="84">
        <v>139.1</v>
      </c>
      <c r="I132" s="85">
        <v>0</v>
      </c>
      <c r="J132" s="85">
        <f>ROUND(I132*H132,2)</f>
        <v>0</v>
      </c>
      <c r="K132" s="86"/>
      <c r="L132" s="9"/>
      <c r="M132" s="87" t="s">
        <v>17</v>
      </c>
      <c r="N132" s="88" t="s">
        <v>41</v>
      </c>
      <c r="O132" s="89">
        <v>0.65200000000000002</v>
      </c>
      <c r="P132" s="89">
        <f>O132*H132</f>
        <v>90.693200000000004</v>
      </c>
      <c r="Q132" s="89">
        <v>0</v>
      </c>
      <c r="R132" s="89">
        <f>Q132*H132</f>
        <v>0</v>
      </c>
      <c r="S132" s="89">
        <v>0</v>
      </c>
      <c r="T132" s="90">
        <f>S132*H132</f>
        <v>0</v>
      </c>
      <c r="AR132" s="91" t="s">
        <v>3</v>
      </c>
      <c r="AT132" s="91" t="s">
        <v>88</v>
      </c>
      <c r="AU132" s="91" t="s">
        <v>15</v>
      </c>
      <c r="AY132" s="21" t="s">
        <v>87</v>
      </c>
      <c r="BE132" s="92">
        <f>IF(N132="základní",J132,0)</f>
        <v>0</v>
      </c>
      <c r="BF132" s="92">
        <f>IF(N132="snížená",J132,0)</f>
        <v>0</v>
      </c>
      <c r="BG132" s="92">
        <f>IF(N132="zákl. přenesená",J132,0)</f>
        <v>0</v>
      </c>
      <c r="BH132" s="92">
        <f>IF(N132="sníž. přenesená",J132,0)</f>
        <v>0</v>
      </c>
      <c r="BI132" s="92">
        <f>IF(N132="nulová",J132,0)</f>
        <v>0</v>
      </c>
      <c r="BJ132" s="21" t="s">
        <v>23</v>
      </c>
      <c r="BK132" s="92">
        <f>ROUND(I132*H132,2)</f>
        <v>0</v>
      </c>
      <c r="BL132" s="21" t="s">
        <v>3</v>
      </c>
      <c r="BM132" s="91" t="s">
        <v>112</v>
      </c>
    </row>
    <row r="133" spans="2:65" s="8" customFormat="1" x14ac:dyDescent="0.2">
      <c r="B133" s="9"/>
      <c r="D133" s="93" t="s">
        <v>93</v>
      </c>
      <c r="F133" s="94" t="s">
        <v>111</v>
      </c>
      <c r="L133" s="9"/>
      <c r="M133" s="95"/>
      <c r="T133" s="96"/>
      <c r="AT133" s="21" t="s">
        <v>93</v>
      </c>
      <c r="AU133" s="21" t="s">
        <v>15</v>
      </c>
    </row>
    <row r="134" spans="2:65" s="8" customFormat="1" ht="24.2" customHeight="1" x14ac:dyDescent="0.2">
      <c r="B134" s="79"/>
      <c r="C134" s="80" t="s">
        <v>24</v>
      </c>
      <c r="D134" s="80" t="s">
        <v>88</v>
      </c>
      <c r="E134" s="81" t="s">
        <v>113</v>
      </c>
      <c r="F134" s="82" t="s">
        <v>114</v>
      </c>
      <c r="G134" s="83" t="s">
        <v>102</v>
      </c>
      <c r="H134" s="84">
        <v>139.1</v>
      </c>
      <c r="I134" s="85">
        <v>0</v>
      </c>
      <c r="J134" s="85">
        <f>ROUND(I134*H134,2)</f>
        <v>0</v>
      </c>
      <c r="K134" s="86"/>
      <c r="L134" s="9"/>
      <c r="M134" s="87" t="s">
        <v>17</v>
      </c>
      <c r="N134" s="88" t="s">
        <v>41</v>
      </c>
      <c r="O134" s="89">
        <v>0</v>
      </c>
      <c r="P134" s="89">
        <f>O134*H134</f>
        <v>0</v>
      </c>
      <c r="Q134" s="89">
        <v>0</v>
      </c>
      <c r="R134" s="89">
        <f>Q134*H134</f>
        <v>0</v>
      </c>
      <c r="S134" s="89">
        <v>0</v>
      </c>
      <c r="T134" s="90">
        <f>S134*H134</f>
        <v>0</v>
      </c>
      <c r="AR134" s="91" t="s">
        <v>3</v>
      </c>
      <c r="AT134" s="91" t="s">
        <v>88</v>
      </c>
      <c r="AU134" s="91" t="s">
        <v>15</v>
      </c>
      <c r="AY134" s="21" t="s">
        <v>87</v>
      </c>
      <c r="BE134" s="92">
        <f>IF(N134="základní",J134,0)</f>
        <v>0</v>
      </c>
      <c r="BF134" s="92">
        <f>IF(N134="snížená",J134,0)</f>
        <v>0</v>
      </c>
      <c r="BG134" s="92">
        <f>IF(N134="zákl. přenesená",J134,0)</f>
        <v>0</v>
      </c>
      <c r="BH134" s="92">
        <f>IF(N134="sníž. přenesená",J134,0)</f>
        <v>0</v>
      </c>
      <c r="BI134" s="92">
        <f>IF(N134="nulová",J134,0)</f>
        <v>0</v>
      </c>
      <c r="BJ134" s="21" t="s">
        <v>23</v>
      </c>
      <c r="BK134" s="92">
        <f>ROUND(I134*H134,2)</f>
        <v>0</v>
      </c>
      <c r="BL134" s="21" t="s">
        <v>3</v>
      </c>
      <c r="BM134" s="91" t="s">
        <v>115</v>
      </c>
    </row>
    <row r="135" spans="2:65" s="8" customFormat="1" ht="19.5" x14ac:dyDescent="0.2">
      <c r="B135" s="9"/>
      <c r="D135" s="93" t="s">
        <v>93</v>
      </c>
      <c r="F135" s="94" t="s">
        <v>116</v>
      </c>
      <c r="L135" s="9"/>
      <c r="M135" s="95"/>
      <c r="T135" s="96"/>
      <c r="AT135" s="21" t="s">
        <v>93</v>
      </c>
      <c r="AU135" s="21" t="s">
        <v>15</v>
      </c>
    </row>
    <row r="136" spans="2:65" s="8" customFormat="1" ht="24.2" customHeight="1" x14ac:dyDescent="0.2">
      <c r="B136" s="79"/>
      <c r="C136" s="80" t="s">
        <v>18</v>
      </c>
      <c r="D136" s="80" t="s">
        <v>88</v>
      </c>
      <c r="E136" s="81" t="s">
        <v>117</v>
      </c>
      <c r="F136" s="82" t="s">
        <v>118</v>
      </c>
      <c r="G136" s="83" t="s">
        <v>119</v>
      </c>
      <c r="H136" s="84">
        <v>250.202</v>
      </c>
      <c r="I136" s="85">
        <v>0</v>
      </c>
      <c r="J136" s="85">
        <f>ROUND(I136*H136,2)</f>
        <v>0</v>
      </c>
      <c r="K136" s="86"/>
      <c r="L136" s="9"/>
      <c r="M136" s="87" t="s">
        <v>17</v>
      </c>
      <c r="N136" s="88" t="s">
        <v>41</v>
      </c>
      <c r="O136" s="89">
        <v>0</v>
      </c>
      <c r="P136" s="89">
        <f>O136*H136</f>
        <v>0</v>
      </c>
      <c r="Q136" s="89">
        <v>0</v>
      </c>
      <c r="R136" s="89">
        <f>Q136*H136</f>
        <v>0</v>
      </c>
      <c r="S136" s="89">
        <v>0</v>
      </c>
      <c r="T136" s="90">
        <f>S136*H136</f>
        <v>0</v>
      </c>
      <c r="AR136" s="91" t="s">
        <v>3</v>
      </c>
      <c r="AT136" s="91" t="s">
        <v>88</v>
      </c>
      <c r="AU136" s="91" t="s">
        <v>15</v>
      </c>
      <c r="AY136" s="21" t="s">
        <v>87</v>
      </c>
      <c r="BE136" s="92">
        <f>IF(N136="základní",J136,0)</f>
        <v>0</v>
      </c>
      <c r="BF136" s="92">
        <f>IF(N136="snížená",J136,0)</f>
        <v>0</v>
      </c>
      <c r="BG136" s="92">
        <f>IF(N136="zákl. přenesená",J136,0)</f>
        <v>0</v>
      </c>
      <c r="BH136" s="92">
        <f>IF(N136="sníž. přenesená",J136,0)</f>
        <v>0</v>
      </c>
      <c r="BI136" s="92">
        <f>IF(N136="nulová",J136,0)</f>
        <v>0</v>
      </c>
      <c r="BJ136" s="21" t="s">
        <v>23</v>
      </c>
      <c r="BK136" s="92">
        <f>ROUND(I136*H136,2)</f>
        <v>0</v>
      </c>
      <c r="BL136" s="21" t="s">
        <v>3</v>
      </c>
      <c r="BM136" s="91" t="s">
        <v>120</v>
      </c>
    </row>
    <row r="137" spans="2:65" s="8" customFormat="1" ht="29.25" x14ac:dyDescent="0.2">
      <c r="B137" s="9"/>
      <c r="D137" s="93" t="s">
        <v>93</v>
      </c>
      <c r="F137" s="94" t="s">
        <v>121</v>
      </c>
      <c r="L137" s="9"/>
      <c r="M137" s="95"/>
      <c r="T137" s="96"/>
      <c r="AT137" s="21" t="s">
        <v>93</v>
      </c>
      <c r="AU137" s="21" t="s">
        <v>15</v>
      </c>
    </row>
    <row r="138" spans="2:65" s="70" customFormat="1" ht="23.1" customHeight="1" x14ac:dyDescent="0.2">
      <c r="B138" s="69"/>
      <c r="D138" s="71" t="s">
        <v>84</v>
      </c>
      <c r="E138" s="97" t="s">
        <v>11</v>
      </c>
      <c r="F138" s="97" t="s">
        <v>122</v>
      </c>
      <c r="J138" s="98">
        <f>SUM(J139:J147)</f>
        <v>0</v>
      </c>
      <c r="L138" s="69"/>
      <c r="M138" s="74"/>
      <c r="P138" s="75">
        <f>SUM(P139:P148)</f>
        <v>47.701499999999996</v>
      </c>
      <c r="R138" s="75">
        <f>SUM(R139:R148)</f>
        <v>314.66764999999998</v>
      </c>
      <c r="T138" s="76">
        <f>SUM(T139:T148)</f>
        <v>0</v>
      </c>
      <c r="AR138" s="71" t="s">
        <v>23</v>
      </c>
      <c r="AT138" s="77" t="s">
        <v>84</v>
      </c>
      <c r="AU138" s="77" t="s">
        <v>23</v>
      </c>
      <c r="AY138" s="71" t="s">
        <v>87</v>
      </c>
      <c r="BK138" s="78">
        <f>SUM(BK139:BK148)</f>
        <v>0</v>
      </c>
    </row>
    <row r="139" spans="2:65" s="8" customFormat="1" ht="25.15" customHeight="1" x14ac:dyDescent="0.2">
      <c r="B139" s="79"/>
      <c r="C139" s="99" t="s">
        <v>9</v>
      </c>
      <c r="D139" s="99" t="s">
        <v>123</v>
      </c>
      <c r="E139" s="100" t="s">
        <v>124</v>
      </c>
      <c r="F139" s="101" t="s">
        <v>375</v>
      </c>
      <c r="G139" s="102" t="s">
        <v>98</v>
      </c>
      <c r="H139" s="103">
        <v>324.5</v>
      </c>
      <c r="I139" s="104">
        <v>0</v>
      </c>
      <c r="J139" s="104">
        <f>ROUND(I139*H139,2)</f>
        <v>0</v>
      </c>
      <c r="K139" s="105"/>
      <c r="L139" s="106"/>
      <c r="M139" s="107" t="s">
        <v>17</v>
      </c>
      <c r="N139" s="108" t="s">
        <v>41</v>
      </c>
      <c r="O139" s="89">
        <v>0</v>
      </c>
      <c r="P139" s="89">
        <f>O139*H139</f>
        <v>0</v>
      </c>
      <c r="Q139" s="89">
        <v>0</v>
      </c>
      <c r="R139" s="89">
        <f>Q139*H139</f>
        <v>0</v>
      </c>
      <c r="S139" s="89">
        <v>0</v>
      </c>
      <c r="T139" s="90">
        <f>S139*H139</f>
        <v>0</v>
      </c>
      <c r="AR139" s="91" t="s">
        <v>18</v>
      </c>
      <c r="AT139" s="91" t="s">
        <v>123</v>
      </c>
      <c r="AU139" s="91" t="s">
        <v>15</v>
      </c>
      <c r="AY139" s="21" t="s">
        <v>87</v>
      </c>
      <c r="BE139" s="92">
        <f>IF(N139="základní",J139,0)</f>
        <v>0</v>
      </c>
      <c r="BF139" s="92">
        <f>IF(N139="snížená",J139,0)</f>
        <v>0</v>
      </c>
      <c r="BG139" s="92">
        <f>IF(N139="zákl. přenesená",J139,0)</f>
        <v>0</v>
      </c>
      <c r="BH139" s="92">
        <f>IF(N139="sníž. přenesená",J139,0)</f>
        <v>0</v>
      </c>
      <c r="BI139" s="92">
        <f>IF(N139="nulová",J139,0)</f>
        <v>0</v>
      </c>
      <c r="BJ139" s="21" t="s">
        <v>23</v>
      </c>
      <c r="BK139" s="92">
        <f>ROUND(I139*H139,2)</f>
        <v>0</v>
      </c>
      <c r="BL139" s="21" t="s">
        <v>3</v>
      </c>
      <c r="BM139" s="91" t="s">
        <v>125</v>
      </c>
    </row>
    <row r="140" spans="2:65" s="8" customFormat="1" x14ac:dyDescent="0.2">
      <c r="B140" s="9"/>
      <c r="D140" s="93" t="s">
        <v>93</v>
      </c>
      <c r="F140" s="94" t="s">
        <v>378</v>
      </c>
      <c r="L140" s="9"/>
      <c r="M140" s="95"/>
      <c r="T140" s="96"/>
      <c r="AT140" s="21" t="s">
        <v>93</v>
      </c>
      <c r="AU140" s="21" t="s">
        <v>15</v>
      </c>
    </row>
    <row r="141" spans="2:65" s="8" customFormat="1" ht="14.45" customHeight="1" x14ac:dyDescent="0.2">
      <c r="B141" s="79"/>
      <c r="C141" s="80" t="s">
        <v>12</v>
      </c>
      <c r="D141" s="80" t="s">
        <v>88</v>
      </c>
      <c r="E141" s="81" t="s">
        <v>126</v>
      </c>
      <c r="F141" s="82" t="s">
        <v>127</v>
      </c>
      <c r="G141" s="83" t="s">
        <v>98</v>
      </c>
      <c r="H141" s="84">
        <v>324.5</v>
      </c>
      <c r="I141" s="85">
        <v>0</v>
      </c>
      <c r="J141" s="85">
        <f>ROUND(I141*H141,2)</f>
        <v>0</v>
      </c>
      <c r="K141" s="86"/>
      <c r="L141" s="9"/>
      <c r="M141" s="87" t="s">
        <v>17</v>
      </c>
      <c r="N141" s="88" t="s">
        <v>41</v>
      </c>
      <c r="O141" s="89">
        <v>0</v>
      </c>
      <c r="P141" s="89">
        <f>O141*H141</f>
        <v>0</v>
      </c>
      <c r="Q141" s="89">
        <v>8.1100000000000005E-2</v>
      </c>
      <c r="R141" s="89">
        <f>Q141*H141</f>
        <v>26.316950000000002</v>
      </c>
      <c r="S141" s="89">
        <v>0</v>
      </c>
      <c r="T141" s="90">
        <f>S141*H141</f>
        <v>0</v>
      </c>
      <c r="AR141" s="91" t="s">
        <v>3</v>
      </c>
      <c r="AT141" s="91" t="s">
        <v>88</v>
      </c>
      <c r="AU141" s="91" t="s">
        <v>15</v>
      </c>
      <c r="AY141" s="21" t="s">
        <v>87</v>
      </c>
      <c r="BE141" s="92">
        <f>IF(N141="základní",J141,0)</f>
        <v>0</v>
      </c>
      <c r="BF141" s="92">
        <f>IF(N141="snížená",J141,0)</f>
        <v>0</v>
      </c>
      <c r="BG141" s="92">
        <f>IF(N141="zákl. přenesená",J141,0)</f>
        <v>0</v>
      </c>
      <c r="BH141" s="92">
        <f>IF(N141="sníž. přenesená",J141,0)</f>
        <v>0</v>
      </c>
      <c r="BI141" s="92">
        <f>IF(N141="nulová",J141,0)</f>
        <v>0</v>
      </c>
      <c r="BJ141" s="21" t="s">
        <v>23</v>
      </c>
      <c r="BK141" s="92">
        <f>ROUND(I141*H141,2)</f>
        <v>0</v>
      </c>
      <c r="BL141" s="21" t="s">
        <v>3</v>
      </c>
      <c r="BM141" s="91" t="s">
        <v>128</v>
      </c>
    </row>
    <row r="142" spans="2:65" s="8" customFormat="1" x14ac:dyDescent="0.2">
      <c r="B142" s="9"/>
      <c r="D142" s="93" t="s">
        <v>93</v>
      </c>
      <c r="F142" s="94" t="s">
        <v>127</v>
      </c>
      <c r="L142" s="9"/>
      <c r="M142" s="95"/>
      <c r="T142" s="96"/>
      <c r="AT142" s="21" t="s">
        <v>93</v>
      </c>
      <c r="AU142" s="21" t="s">
        <v>15</v>
      </c>
    </row>
    <row r="143" spans="2:65" s="8" customFormat="1" ht="24.2" customHeight="1" x14ac:dyDescent="0.2">
      <c r="B143" s="79"/>
      <c r="C143" s="80" t="s">
        <v>129</v>
      </c>
      <c r="D143" s="80" t="s">
        <v>88</v>
      </c>
      <c r="E143" s="81" t="s">
        <v>130</v>
      </c>
      <c r="F143" s="82" t="s">
        <v>131</v>
      </c>
      <c r="G143" s="83" t="s">
        <v>98</v>
      </c>
      <c r="H143" s="84">
        <v>324.5</v>
      </c>
      <c r="I143" s="85">
        <v>0</v>
      </c>
      <c r="J143" s="85">
        <f>ROUND(I143*H143,2)</f>
        <v>0</v>
      </c>
      <c r="K143" s="86"/>
      <c r="L143" s="9"/>
      <c r="M143" s="87" t="s">
        <v>17</v>
      </c>
      <c r="N143" s="88" t="s">
        <v>41</v>
      </c>
      <c r="O143" s="89">
        <v>2.8000000000000001E-2</v>
      </c>
      <c r="P143" s="89">
        <f>O143*H143</f>
        <v>9.0860000000000003</v>
      </c>
      <c r="Q143" s="89">
        <v>0.39600000000000002</v>
      </c>
      <c r="R143" s="89">
        <f>Q143*H143</f>
        <v>128.50200000000001</v>
      </c>
      <c r="S143" s="89">
        <v>0</v>
      </c>
      <c r="T143" s="90">
        <f>S143*H143</f>
        <v>0</v>
      </c>
      <c r="AR143" s="91" t="s">
        <v>3</v>
      </c>
      <c r="AT143" s="91" t="s">
        <v>88</v>
      </c>
      <c r="AU143" s="91" t="s">
        <v>15</v>
      </c>
      <c r="AY143" s="21" t="s">
        <v>87</v>
      </c>
      <c r="BE143" s="92">
        <f>IF(N143="základní",J143,0)</f>
        <v>0</v>
      </c>
      <c r="BF143" s="92">
        <f>IF(N143="snížená",J143,0)</f>
        <v>0</v>
      </c>
      <c r="BG143" s="92">
        <f>IF(N143="zákl. přenesená",J143,0)</f>
        <v>0</v>
      </c>
      <c r="BH143" s="92">
        <f>IF(N143="sníž. přenesená",J143,0)</f>
        <v>0</v>
      </c>
      <c r="BI143" s="92">
        <f>IF(N143="nulová",J143,0)</f>
        <v>0</v>
      </c>
      <c r="BJ143" s="21" t="s">
        <v>23</v>
      </c>
      <c r="BK143" s="92">
        <f>ROUND(I143*H143,2)</f>
        <v>0</v>
      </c>
      <c r="BL143" s="21" t="s">
        <v>3</v>
      </c>
      <c r="BM143" s="91" t="s">
        <v>132</v>
      </c>
    </row>
    <row r="144" spans="2:65" s="8" customFormat="1" ht="29.25" x14ac:dyDescent="0.2">
      <c r="B144" s="9"/>
      <c r="D144" s="93" t="s">
        <v>93</v>
      </c>
      <c r="F144" s="94" t="s">
        <v>133</v>
      </c>
      <c r="L144" s="9"/>
      <c r="M144" s="95"/>
      <c r="T144" s="96"/>
      <c r="AT144" s="21" t="s">
        <v>93</v>
      </c>
      <c r="AU144" s="21" t="s">
        <v>15</v>
      </c>
    </row>
    <row r="145" spans="2:65" s="8" customFormat="1" ht="28.35" customHeight="1" x14ac:dyDescent="0.2">
      <c r="B145" s="79"/>
      <c r="C145" s="80" t="s">
        <v>134</v>
      </c>
      <c r="D145" s="80" t="s">
        <v>88</v>
      </c>
      <c r="E145" s="81" t="s">
        <v>135</v>
      </c>
      <c r="F145" s="82" t="s">
        <v>136</v>
      </c>
      <c r="G145" s="83" t="s">
        <v>98</v>
      </c>
      <c r="H145" s="84">
        <v>324.5</v>
      </c>
      <c r="I145" s="85">
        <v>0</v>
      </c>
      <c r="J145" s="85">
        <f>ROUND(I145*H145,2)</f>
        <v>0</v>
      </c>
      <c r="K145" s="86"/>
      <c r="L145" s="9"/>
      <c r="M145" s="87" t="s">
        <v>17</v>
      </c>
      <c r="N145" s="88" t="s">
        <v>41</v>
      </c>
      <c r="O145" s="89">
        <v>0.11899999999999999</v>
      </c>
      <c r="P145" s="89">
        <f>O145*H145</f>
        <v>38.615499999999997</v>
      </c>
      <c r="Q145" s="89">
        <v>0.47720000000000001</v>
      </c>
      <c r="R145" s="89">
        <f>Q145*H145</f>
        <v>154.85140000000001</v>
      </c>
      <c r="S145" s="89">
        <v>0</v>
      </c>
      <c r="T145" s="90">
        <f>S145*H145</f>
        <v>0</v>
      </c>
      <c r="AR145" s="91" t="s">
        <v>3</v>
      </c>
      <c r="AT145" s="91" t="s">
        <v>88</v>
      </c>
      <c r="AU145" s="91" t="s">
        <v>15</v>
      </c>
      <c r="AY145" s="21" t="s">
        <v>87</v>
      </c>
      <c r="BE145" s="92">
        <f>IF(N145="základní",J145,0)</f>
        <v>0</v>
      </c>
      <c r="BF145" s="92">
        <f>IF(N145="snížená",J145,0)</f>
        <v>0</v>
      </c>
      <c r="BG145" s="92">
        <f>IF(N145="zákl. přenesená",J145,0)</f>
        <v>0</v>
      </c>
      <c r="BH145" s="92">
        <f>IF(N145="sníž. přenesená",J145,0)</f>
        <v>0</v>
      </c>
      <c r="BI145" s="92">
        <f>IF(N145="nulová",J145,0)</f>
        <v>0</v>
      </c>
      <c r="BJ145" s="21" t="s">
        <v>23</v>
      </c>
      <c r="BK145" s="92">
        <f>ROUND(I145*H145,2)</f>
        <v>0</v>
      </c>
      <c r="BL145" s="21" t="s">
        <v>3</v>
      </c>
      <c r="BM145" s="91" t="s">
        <v>137</v>
      </c>
    </row>
    <row r="146" spans="2:65" s="8" customFormat="1" ht="19.5" x14ac:dyDescent="0.2">
      <c r="B146" s="9"/>
      <c r="D146" s="93" t="s">
        <v>93</v>
      </c>
      <c r="F146" s="94" t="s">
        <v>136</v>
      </c>
      <c r="L146" s="9"/>
      <c r="M146" s="95"/>
      <c r="T146" s="96"/>
      <c r="AT146" s="21" t="s">
        <v>93</v>
      </c>
      <c r="AU146" s="21" t="s">
        <v>15</v>
      </c>
    </row>
    <row r="147" spans="2:65" s="8" customFormat="1" ht="22.15" customHeight="1" x14ac:dyDescent="0.2">
      <c r="B147" s="79"/>
      <c r="C147" s="80" t="s">
        <v>138</v>
      </c>
      <c r="D147" s="80" t="s">
        <v>88</v>
      </c>
      <c r="E147" s="81" t="s">
        <v>139</v>
      </c>
      <c r="F147" s="82" t="s">
        <v>140</v>
      </c>
      <c r="G147" s="83" t="s">
        <v>98</v>
      </c>
      <c r="H147" s="84">
        <v>324.5</v>
      </c>
      <c r="I147" s="85">
        <v>0</v>
      </c>
      <c r="J147" s="85">
        <f>ROUND(I147*H147,2)</f>
        <v>0</v>
      </c>
      <c r="K147" s="86"/>
      <c r="L147" s="9"/>
      <c r="M147" s="87" t="s">
        <v>17</v>
      </c>
      <c r="N147" s="88" t="s">
        <v>41</v>
      </c>
      <c r="O147" s="89">
        <v>0</v>
      </c>
      <c r="P147" s="89">
        <f>O147*H147</f>
        <v>0</v>
      </c>
      <c r="Q147" s="89">
        <v>1.54E-2</v>
      </c>
      <c r="R147" s="89">
        <f>Q147*H147</f>
        <v>4.9973000000000001</v>
      </c>
      <c r="S147" s="89">
        <v>0</v>
      </c>
      <c r="T147" s="90">
        <f>S147*H147</f>
        <v>0</v>
      </c>
      <c r="AR147" s="91" t="s">
        <v>3</v>
      </c>
      <c r="AT147" s="91" t="s">
        <v>88</v>
      </c>
      <c r="AU147" s="91" t="s">
        <v>15</v>
      </c>
      <c r="AY147" s="21" t="s">
        <v>87</v>
      </c>
      <c r="BE147" s="92">
        <f>IF(N147="základní",J147,0)</f>
        <v>0</v>
      </c>
      <c r="BF147" s="92">
        <f>IF(N147="snížená",J147,0)</f>
        <v>0</v>
      </c>
      <c r="BG147" s="92">
        <f>IF(N147="zákl. přenesená",J147,0)</f>
        <v>0</v>
      </c>
      <c r="BH147" s="92">
        <f>IF(N147="sníž. přenesená",J147,0)</f>
        <v>0</v>
      </c>
      <c r="BI147" s="92">
        <f>IF(N147="nulová",J147,0)</f>
        <v>0</v>
      </c>
      <c r="BJ147" s="21" t="s">
        <v>23</v>
      </c>
      <c r="BK147" s="92">
        <f>ROUND(I147*H147,2)</f>
        <v>0</v>
      </c>
      <c r="BL147" s="21" t="s">
        <v>3</v>
      </c>
      <c r="BM147" s="91" t="s">
        <v>141</v>
      </c>
    </row>
    <row r="148" spans="2:65" s="8" customFormat="1" x14ac:dyDescent="0.2">
      <c r="B148" s="9"/>
      <c r="D148" s="93" t="s">
        <v>93</v>
      </c>
      <c r="F148" s="94" t="s">
        <v>140</v>
      </c>
      <c r="L148" s="9"/>
      <c r="M148" s="95"/>
      <c r="T148" s="96"/>
      <c r="AT148" s="21" t="s">
        <v>93</v>
      </c>
      <c r="AU148" s="21" t="s">
        <v>15</v>
      </c>
    </row>
    <row r="149" spans="2:65" s="70" customFormat="1" ht="26.1" customHeight="1" x14ac:dyDescent="0.2">
      <c r="B149" s="69"/>
      <c r="D149" s="71" t="s">
        <v>84</v>
      </c>
      <c r="E149" s="72" t="s">
        <v>142</v>
      </c>
      <c r="F149" s="72" t="s">
        <v>143</v>
      </c>
      <c r="J149" s="73">
        <f>J150</f>
        <v>0</v>
      </c>
      <c r="L149" s="69"/>
      <c r="M149" s="74"/>
      <c r="P149" s="75">
        <f>P150</f>
        <v>0</v>
      </c>
      <c r="R149" s="75">
        <f>R150</f>
        <v>0</v>
      </c>
      <c r="T149" s="76">
        <f>T150</f>
        <v>0</v>
      </c>
      <c r="AR149" s="71" t="s">
        <v>3</v>
      </c>
      <c r="AT149" s="77" t="s">
        <v>84</v>
      </c>
      <c r="AU149" s="77" t="s">
        <v>10</v>
      </c>
      <c r="AY149" s="71" t="s">
        <v>87</v>
      </c>
      <c r="BK149" s="78">
        <f>BK150</f>
        <v>0</v>
      </c>
    </row>
    <row r="150" spans="2:65" s="70" customFormat="1" ht="23.1" customHeight="1" x14ac:dyDescent="0.2">
      <c r="B150" s="69"/>
      <c r="D150" s="71" t="s">
        <v>84</v>
      </c>
      <c r="E150" s="97" t="s">
        <v>144</v>
      </c>
      <c r="F150" s="97" t="s">
        <v>145</v>
      </c>
      <c r="J150" s="98">
        <f>SUM(J151:J169)</f>
        <v>0</v>
      </c>
      <c r="L150" s="69"/>
      <c r="M150" s="74"/>
      <c r="P150" s="75">
        <f>SUM(P151:P168)</f>
        <v>0</v>
      </c>
      <c r="R150" s="75">
        <f>SUM(R151:R168)</f>
        <v>0</v>
      </c>
      <c r="T150" s="76">
        <f>SUM(T151:T168)</f>
        <v>0</v>
      </c>
      <c r="AR150" s="71" t="s">
        <v>3</v>
      </c>
      <c r="AT150" s="77" t="s">
        <v>84</v>
      </c>
      <c r="AU150" s="77" t="s">
        <v>23</v>
      </c>
      <c r="AY150" s="71" t="s">
        <v>87</v>
      </c>
      <c r="BK150" s="78">
        <f>SUM(BK151:BK168)</f>
        <v>0</v>
      </c>
    </row>
    <row r="151" spans="2:65" s="8" customFormat="1" ht="14.45" customHeight="1" x14ac:dyDescent="0.2">
      <c r="B151" s="79"/>
      <c r="C151" s="80" t="s">
        <v>146</v>
      </c>
      <c r="D151" s="80" t="s">
        <v>88</v>
      </c>
      <c r="E151" s="81" t="s">
        <v>23</v>
      </c>
      <c r="F151" s="82" t="s">
        <v>147</v>
      </c>
      <c r="G151" s="83" t="s">
        <v>91</v>
      </c>
      <c r="H151" s="84">
        <v>1</v>
      </c>
      <c r="I151" s="85">
        <v>0</v>
      </c>
      <c r="J151" s="85">
        <f>ROUND(I151*H151,2)</f>
        <v>0</v>
      </c>
      <c r="K151" s="86"/>
      <c r="L151" s="9"/>
      <c r="M151" s="87" t="s">
        <v>17</v>
      </c>
      <c r="N151" s="88" t="s">
        <v>41</v>
      </c>
      <c r="O151" s="89">
        <v>0</v>
      </c>
      <c r="P151" s="89">
        <f>O151*H151</f>
        <v>0</v>
      </c>
      <c r="Q151" s="89">
        <v>0</v>
      </c>
      <c r="R151" s="89">
        <f>Q151*H151</f>
        <v>0</v>
      </c>
      <c r="S151" s="89">
        <v>0</v>
      </c>
      <c r="T151" s="90">
        <f>S151*H151</f>
        <v>0</v>
      </c>
      <c r="AR151" s="91" t="s">
        <v>3</v>
      </c>
      <c r="AT151" s="91" t="s">
        <v>88</v>
      </c>
      <c r="AU151" s="91" t="s">
        <v>15</v>
      </c>
      <c r="AY151" s="21" t="s">
        <v>87</v>
      </c>
      <c r="BE151" s="92">
        <f>IF(N151="základní",J151,0)</f>
        <v>0</v>
      </c>
      <c r="BF151" s="92">
        <f>IF(N151="snížená",J151,0)</f>
        <v>0</v>
      </c>
      <c r="BG151" s="92">
        <f>IF(N151="zákl. přenesená",J151,0)</f>
        <v>0</v>
      </c>
      <c r="BH151" s="92">
        <f>IF(N151="sníž. přenesená",J151,0)</f>
        <v>0</v>
      </c>
      <c r="BI151" s="92">
        <f>IF(N151="nulová",J151,0)</f>
        <v>0</v>
      </c>
      <c r="BJ151" s="21" t="s">
        <v>23</v>
      </c>
      <c r="BK151" s="92">
        <f>ROUND(I151*H151,2)</f>
        <v>0</v>
      </c>
      <c r="BL151" s="21" t="s">
        <v>3</v>
      </c>
      <c r="BM151" s="91" t="s">
        <v>148</v>
      </c>
    </row>
    <row r="152" spans="2:65" s="8" customFormat="1" x14ac:dyDescent="0.2">
      <c r="B152" s="9"/>
      <c r="D152" s="93" t="s">
        <v>93</v>
      </c>
      <c r="F152" s="94" t="s">
        <v>149</v>
      </c>
      <c r="L152" s="9"/>
      <c r="M152" s="95"/>
      <c r="T152" s="96"/>
      <c r="AT152" s="21" t="s">
        <v>93</v>
      </c>
      <c r="AU152" s="21" t="s">
        <v>15</v>
      </c>
    </row>
    <row r="153" spans="2:65" s="8" customFormat="1" ht="14.45" customHeight="1" x14ac:dyDescent="0.2">
      <c r="B153" s="79"/>
      <c r="C153" s="112" t="s">
        <v>150</v>
      </c>
      <c r="D153" s="112" t="s">
        <v>88</v>
      </c>
      <c r="E153" s="113" t="s">
        <v>151</v>
      </c>
      <c r="F153" s="114" t="s">
        <v>152</v>
      </c>
      <c r="G153" s="115" t="s">
        <v>153</v>
      </c>
      <c r="H153" s="116">
        <v>1</v>
      </c>
      <c r="I153" s="117">
        <v>0</v>
      </c>
      <c r="J153" s="117">
        <f>ROUND(I153*H153,2)</f>
        <v>0</v>
      </c>
      <c r="K153" s="86"/>
      <c r="L153" s="9"/>
      <c r="M153" s="87" t="s">
        <v>17</v>
      </c>
      <c r="N153" s="88" t="s">
        <v>41</v>
      </c>
      <c r="O153" s="89">
        <v>0</v>
      </c>
      <c r="P153" s="89">
        <f>O153*H153</f>
        <v>0</v>
      </c>
      <c r="Q153" s="89">
        <v>0</v>
      </c>
      <c r="R153" s="89">
        <f>Q153*H153</f>
        <v>0</v>
      </c>
      <c r="S153" s="89">
        <v>0</v>
      </c>
      <c r="T153" s="90">
        <f>S153*H153</f>
        <v>0</v>
      </c>
      <c r="AR153" s="91" t="s">
        <v>154</v>
      </c>
      <c r="AT153" s="91" t="s">
        <v>88</v>
      </c>
      <c r="AU153" s="91" t="s">
        <v>15</v>
      </c>
      <c r="AY153" s="21" t="s">
        <v>87</v>
      </c>
      <c r="BE153" s="92">
        <f>IF(N153="základní",J153,0)</f>
        <v>0</v>
      </c>
      <c r="BF153" s="92">
        <f>IF(N153="snížená",J153,0)</f>
        <v>0</v>
      </c>
      <c r="BG153" s="92">
        <f>IF(N153="zákl. přenesená",J153,0)</f>
        <v>0</v>
      </c>
      <c r="BH153" s="92">
        <f>IF(N153="sníž. přenesená",J153,0)</f>
        <v>0</v>
      </c>
      <c r="BI153" s="92">
        <f>IF(N153="nulová",J153,0)</f>
        <v>0</v>
      </c>
      <c r="BJ153" s="21" t="s">
        <v>23</v>
      </c>
      <c r="BK153" s="92">
        <f>ROUND(I153*H153,2)</f>
        <v>0</v>
      </c>
      <c r="BL153" s="21" t="s">
        <v>154</v>
      </c>
      <c r="BM153" s="91" t="s">
        <v>155</v>
      </c>
    </row>
    <row r="154" spans="2:65" s="8" customFormat="1" x14ac:dyDescent="0.2">
      <c r="B154" s="9"/>
      <c r="D154" s="93" t="s">
        <v>93</v>
      </c>
      <c r="F154" s="94"/>
      <c r="L154" s="9"/>
      <c r="M154" s="95"/>
      <c r="T154" s="96"/>
      <c r="AT154" s="21" t="s">
        <v>93</v>
      </c>
      <c r="AU154" s="21" t="s">
        <v>15</v>
      </c>
    </row>
    <row r="155" spans="2:65" s="8" customFormat="1" ht="14.45" customHeight="1" x14ac:dyDescent="0.2">
      <c r="B155" s="79"/>
      <c r="C155" s="112" t="s">
        <v>156</v>
      </c>
      <c r="D155" s="112" t="s">
        <v>88</v>
      </c>
      <c r="E155" s="113" t="s">
        <v>157</v>
      </c>
      <c r="F155" s="114" t="s">
        <v>158</v>
      </c>
      <c r="G155" s="115" t="s">
        <v>153</v>
      </c>
      <c r="H155" s="116">
        <v>1</v>
      </c>
      <c r="I155" s="117">
        <v>0</v>
      </c>
      <c r="J155" s="117">
        <f>ROUND(I155*H155,2)</f>
        <v>0</v>
      </c>
      <c r="K155" s="86"/>
      <c r="L155" s="9"/>
      <c r="M155" s="87" t="s">
        <v>17</v>
      </c>
      <c r="N155" s="88" t="s">
        <v>41</v>
      </c>
      <c r="O155" s="89">
        <v>0</v>
      </c>
      <c r="P155" s="89">
        <f>O155*H155</f>
        <v>0</v>
      </c>
      <c r="Q155" s="89">
        <v>0</v>
      </c>
      <c r="R155" s="89">
        <f>Q155*H155</f>
        <v>0</v>
      </c>
      <c r="S155" s="89">
        <v>0</v>
      </c>
      <c r="T155" s="90">
        <f>S155*H155</f>
        <v>0</v>
      </c>
      <c r="AR155" s="91" t="s">
        <v>154</v>
      </c>
      <c r="AT155" s="91" t="s">
        <v>88</v>
      </c>
      <c r="AU155" s="91" t="s">
        <v>15</v>
      </c>
      <c r="AY155" s="21" t="s">
        <v>87</v>
      </c>
      <c r="BE155" s="92">
        <f>IF(N155="základní",J155,0)</f>
        <v>0</v>
      </c>
      <c r="BF155" s="92">
        <f>IF(N155="snížená",J155,0)</f>
        <v>0</v>
      </c>
      <c r="BG155" s="92">
        <f>IF(N155="zákl. přenesená",J155,0)</f>
        <v>0</v>
      </c>
      <c r="BH155" s="92">
        <f>IF(N155="sníž. přenesená",J155,0)</f>
        <v>0</v>
      </c>
      <c r="BI155" s="92">
        <f>IF(N155="nulová",J155,0)</f>
        <v>0</v>
      </c>
      <c r="BJ155" s="21" t="s">
        <v>23</v>
      </c>
      <c r="BK155" s="92">
        <f>ROUND(I155*H155,2)</f>
        <v>0</v>
      </c>
      <c r="BL155" s="21" t="s">
        <v>154</v>
      </c>
      <c r="BM155" s="91" t="s">
        <v>159</v>
      </c>
    </row>
    <row r="156" spans="2:65" s="8" customFormat="1" x14ac:dyDescent="0.2">
      <c r="B156" s="9"/>
      <c r="D156" s="93" t="s">
        <v>93</v>
      </c>
      <c r="F156" s="94"/>
      <c r="L156" s="9"/>
      <c r="M156" s="95"/>
      <c r="T156" s="96"/>
      <c r="AT156" s="21" t="s">
        <v>93</v>
      </c>
      <c r="AU156" s="21" t="s">
        <v>15</v>
      </c>
    </row>
    <row r="157" spans="2:65" s="8" customFormat="1" ht="14.45" customHeight="1" x14ac:dyDescent="0.2">
      <c r="B157" s="79"/>
      <c r="C157" s="112" t="s">
        <v>25</v>
      </c>
      <c r="D157" s="112" t="s">
        <v>88</v>
      </c>
      <c r="E157" s="113" t="s">
        <v>160</v>
      </c>
      <c r="F157" s="114" t="s">
        <v>161</v>
      </c>
      <c r="G157" s="115" t="s">
        <v>153</v>
      </c>
      <c r="H157" s="116">
        <v>1</v>
      </c>
      <c r="I157" s="117">
        <v>0</v>
      </c>
      <c r="J157" s="117">
        <f>ROUND(I157*H157,2)</f>
        <v>0</v>
      </c>
      <c r="K157" s="86"/>
      <c r="L157" s="9"/>
      <c r="M157" s="87" t="s">
        <v>17</v>
      </c>
      <c r="N157" s="88" t="s">
        <v>41</v>
      </c>
      <c r="O157" s="89">
        <v>0</v>
      </c>
      <c r="P157" s="89">
        <f>O157*H157</f>
        <v>0</v>
      </c>
      <c r="Q157" s="89">
        <v>0</v>
      </c>
      <c r="R157" s="89">
        <f>Q157*H157</f>
        <v>0</v>
      </c>
      <c r="S157" s="89">
        <v>0</v>
      </c>
      <c r="T157" s="90">
        <f>S157*H157</f>
        <v>0</v>
      </c>
      <c r="AR157" s="91" t="s">
        <v>154</v>
      </c>
      <c r="AT157" s="91" t="s">
        <v>88</v>
      </c>
      <c r="AU157" s="91" t="s">
        <v>15</v>
      </c>
      <c r="AY157" s="21" t="s">
        <v>87</v>
      </c>
      <c r="BE157" s="92">
        <f>IF(N157="základní",J157,0)</f>
        <v>0</v>
      </c>
      <c r="BF157" s="92">
        <f>IF(N157="snížená",J157,0)</f>
        <v>0</v>
      </c>
      <c r="BG157" s="92">
        <f>IF(N157="zákl. přenesená",J157,0)</f>
        <v>0</v>
      </c>
      <c r="BH157" s="92">
        <f>IF(N157="sníž. přenesená",J157,0)</f>
        <v>0</v>
      </c>
      <c r="BI157" s="92">
        <f>IF(N157="nulová",J157,0)</f>
        <v>0</v>
      </c>
      <c r="BJ157" s="21" t="s">
        <v>23</v>
      </c>
      <c r="BK157" s="92">
        <f>ROUND(I157*H157,2)</f>
        <v>0</v>
      </c>
      <c r="BL157" s="21" t="s">
        <v>154</v>
      </c>
      <c r="BM157" s="91" t="s">
        <v>162</v>
      </c>
    </row>
    <row r="158" spans="2:65" s="8" customFormat="1" x14ac:dyDescent="0.2">
      <c r="B158" s="9"/>
      <c r="D158" s="93" t="s">
        <v>93</v>
      </c>
      <c r="F158" s="94"/>
      <c r="L158" s="9"/>
      <c r="M158" s="95"/>
      <c r="T158" s="96"/>
      <c r="AT158" s="21" t="s">
        <v>93</v>
      </c>
      <c r="AU158" s="21" t="s">
        <v>15</v>
      </c>
    </row>
    <row r="159" spans="2:65" s="8" customFormat="1" ht="14.45" customHeight="1" x14ac:dyDescent="0.2">
      <c r="B159" s="79"/>
      <c r="C159" s="112" t="s">
        <v>163</v>
      </c>
      <c r="D159" s="112" t="s">
        <v>88</v>
      </c>
      <c r="E159" s="113" t="s">
        <v>164</v>
      </c>
      <c r="F159" s="114" t="s">
        <v>165</v>
      </c>
      <c r="G159" s="115" t="s">
        <v>153</v>
      </c>
      <c r="H159" s="116">
        <v>2</v>
      </c>
      <c r="I159" s="117">
        <v>0</v>
      </c>
      <c r="J159" s="117">
        <f>ROUND(I159*H159,2)</f>
        <v>0</v>
      </c>
      <c r="K159" s="86"/>
      <c r="L159" s="9"/>
      <c r="M159" s="87" t="s">
        <v>17</v>
      </c>
      <c r="N159" s="88" t="s">
        <v>41</v>
      </c>
      <c r="O159" s="89">
        <v>0</v>
      </c>
      <c r="P159" s="89">
        <f>O159*H159</f>
        <v>0</v>
      </c>
      <c r="Q159" s="89">
        <v>0</v>
      </c>
      <c r="R159" s="89">
        <f>Q159*H159</f>
        <v>0</v>
      </c>
      <c r="S159" s="89">
        <v>0</v>
      </c>
      <c r="T159" s="90">
        <f>S159*H159</f>
        <v>0</v>
      </c>
      <c r="AR159" s="91" t="s">
        <v>154</v>
      </c>
      <c r="AT159" s="91" t="s">
        <v>88</v>
      </c>
      <c r="AU159" s="91" t="s">
        <v>15</v>
      </c>
      <c r="AY159" s="21" t="s">
        <v>87</v>
      </c>
      <c r="BE159" s="92">
        <f>IF(N159="základní",J159,0)</f>
        <v>0</v>
      </c>
      <c r="BF159" s="92">
        <f>IF(N159="snížená",J159,0)</f>
        <v>0</v>
      </c>
      <c r="BG159" s="92">
        <f>IF(N159="zákl. přenesená",J159,0)</f>
        <v>0</v>
      </c>
      <c r="BH159" s="92">
        <f>IF(N159="sníž. přenesená",J159,0)</f>
        <v>0</v>
      </c>
      <c r="BI159" s="92">
        <f>IF(N159="nulová",J159,0)</f>
        <v>0</v>
      </c>
      <c r="BJ159" s="21" t="s">
        <v>23</v>
      </c>
      <c r="BK159" s="92">
        <f>ROUND(I159*H159,2)</f>
        <v>0</v>
      </c>
      <c r="BL159" s="21" t="s">
        <v>154</v>
      </c>
      <c r="BM159" s="91" t="s">
        <v>166</v>
      </c>
    </row>
    <row r="160" spans="2:65" s="8" customFormat="1" x14ac:dyDescent="0.2">
      <c r="B160" s="9"/>
      <c r="D160" s="93" t="s">
        <v>93</v>
      </c>
      <c r="F160" s="94"/>
      <c r="L160" s="9"/>
      <c r="M160" s="95"/>
      <c r="T160" s="96"/>
      <c r="AT160" s="21" t="s">
        <v>93</v>
      </c>
      <c r="AU160" s="21" t="s">
        <v>15</v>
      </c>
    </row>
    <row r="161" spans="2:65" s="8" customFormat="1" ht="14.45" customHeight="1" x14ac:dyDescent="0.2">
      <c r="B161" s="79"/>
      <c r="C161" s="112" t="s">
        <v>167</v>
      </c>
      <c r="D161" s="112" t="s">
        <v>88</v>
      </c>
      <c r="E161" s="113" t="s">
        <v>168</v>
      </c>
      <c r="F161" s="114" t="s">
        <v>169</v>
      </c>
      <c r="G161" s="115" t="s">
        <v>153</v>
      </c>
      <c r="H161" s="116">
        <v>1</v>
      </c>
      <c r="I161" s="117">
        <v>0</v>
      </c>
      <c r="J161" s="117">
        <f>ROUND(I161*H161,2)</f>
        <v>0</v>
      </c>
      <c r="K161" s="86"/>
      <c r="L161" s="9"/>
      <c r="M161" s="87" t="s">
        <v>17</v>
      </c>
      <c r="N161" s="88" t="s">
        <v>41</v>
      </c>
      <c r="O161" s="89">
        <v>0</v>
      </c>
      <c r="P161" s="89">
        <f>O161*H161</f>
        <v>0</v>
      </c>
      <c r="Q161" s="89">
        <v>0</v>
      </c>
      <c r="R161" s="89">
        <f>Q161*H161</f>
        <v>0</v>
      </c>
      <c r="S161" s="89">
        <v>0</v>
      </c>
      <c r="T161" s="90">
        <f>S161*H161</f>
        <v>0</v>
      </c>
      <c r="AR161" s="91" t="s">
        <v>154</v>
      </c>
      <c r="AT161" s="91" t="s">
        <v>88</v>
      </c>
      <c r="AU161" s="91" t="s">
        <v>15</v>
      </c>
      <c r="AY161" s="21" t="s">
        <v>87</v>
      </c>
      <c r="BE161" s="92">
        <f>IF(N161="základní",J161,0)</f>
        <v>0</v>
      </c>
      <c r="BF161" s="92">
        <f>IF(N161="snížená",J161,0)</f>
        <v>0</v>
      </c>
      <c r="BG161" s="92">
        <f>IF(N161="zákl. přenesená",J161,0)</f>
        <v>0</v>
      </c>
      <c r="BH161" s="92">
        <f>IF(N161="sníž. přenesená",J161,0)</f>
        <v>0</v>
      </c>
      <c r="BI161" s="92">
        <f>IF(N161="nulová",J161,0)</f>
        <v>0</v>
      </c>
      <c r="BJ161" s="21" t="s">
        <v>23</v>
      </c>
      <c r="BK161" s="92">
        <f>ROUND(I161*H161,2)</f>
        <v>0</v>
      </c>
      <c r="BL161" s="21" t="s">
        <v>154</v>
      </c>
      <c r="BM161" s="91" t="s">
        <v>170</v>
      </c>
    </row>
    <row r="162" spans="2:65" s="8" customFormat="1" x14ac:dyDescent="0.2">
      <c r="B162" s="9"/>
      <c r="D162" s="93" t="s">
        <v>93</v>
      </c>
      <c r="F162" s="94"/>
      <c r="L162" s="9"/>
      <c r="M162" s="95"/>
      <c r="T162" s="96"/>
      <c r="AT162" s="21" t="s">
        <v>93</v>
      </c>
      <c r="AU162" s="21" t="s">
        <v>15</v>
      </c>
    </row>
    <row r="163" spans="2:65" s="8" customFormat="1" ht="14.45" customHeight="1" x14ac:dyDescent="0.2">
      <c r="B163" s="79"/>
      <c r="C163" s="112" t="s">
        <v>171</v>
      </c>
      <c r="D163" s="112" t="s">
        <v>88</v>
      </c>
      <c r="E163" s="113" t="s">
        <v>172</v>
      </c>
      <c r="F163" s="114" t="s">
        <v>173</v>
      </c>
      <c r="G163" s="115" t="s">
        <v>153</v>
      </c>
      <c r="H163" s="116">
        <v>1</v>
      </c>
      <c r="I163" s="117">
        <v>0</v>
      </c>
      <c r="J163" s="117">
        <f>ROUND(I163*H163,2)</f>
        <v>0</v>
      </c>
      <c r="K163" s="86"/>
      <c r="L163" s="9"/>
      <c r="M163" s="87" t="s">
        <v>17</v>
      </c>
      <c r="N163" s="88" t="s">
        <v>41</v>
      </c>
      <c r="O163" s="89">
        <v>0</v>
      </c>
      <c r="P163" s="89">
        <f>O163*H163</f>
        <v>0</v>
      </c>
      <c r="Q163" s="89">
        <v>0</v>
      </c>
      <c r="R163" s="89">
        <f>Q163*H163</f>
        <v>0</v>
      </c>
      <c r="S163" s="89">
        <v>0</v>
      </c>
      <c r="T163" s="90">
        <f>S163*H163</f>
        <v>0</v>
      </c>
      <c r="AR163" s="91" t="s">
        <v>154</v>
      </c>
      <c r="AT163" s="91" t="s">
        <v>88</v>
      </c>
      <c r="AU163" s="91" t="s">
        <v>15</v>
      </c>
      <c r="AY163" s="21" t="s">
        <v>87</v>
      </c>
      <c r="BE163" s="92">
        <f>IF(N163="základní",J163,0)</f>
        <v>0</v>
      </c>
      <c r="BF163" s="92">
        <f>IF(N163="snížená",J163,0)</f>
        <v>0</v>
      </c>
      <c r="BG163" s="92">
        <f>IF(N163="zákl. přenesená",J163,0)</f>
        <v>0</v>
      </c>
      <c r="BH163" s="92">
        <f>IF(N163="sníž. přenesená",J163,0)</f>
        <v>0</v>
      </c>
      <c r="BI163" s="92">
        <f>IF(N163="nulová",J163,0)</f>
        <v>0</v>
      </c>
      <c r="BJ163" s="21" t="s">
        <v>23</v>
      </c>
      <c r="BK163" s="92">
        <f>ROUND(I163*H163,2)</f>
        <v>0</v>
      </c>
      <c r="BL163" s="21" t="s">
        <v>154</v>
      </c>
      <c r="BM163" s="91" t="s">
        <v>174</v>
      </c>
    </row>
    <row r="164" spans="2:65" s="8" customFormat="1" x14ac:dyDescent="0.2">
      <c r="B164" s="9"/>
      <c r="D164" s="93" t="s">
        <v>93</v>
      </c>
      <c r="F164" s="94"/>
      <c r="L164" s="9"/>
      <c r="M164" s="95"/>
      <c r="T164" s="96"/>
      <c r="AT164" s="21" t="s">
        <v>93</v>
      </c>
      <c r="AU164" s="21" t="s">
        <v>15</v>
      </c>
    </row>
    <row r="165" spans="2:65" s="8" customFormat="1" ht="14.45" customHeight="1" x14ac:dyDescent="0.2">
      <c r="B165" s="79"/>
      <c r="C165" s="80" t="s">
        <v>175</v>
      </c>
      <c r="D165" s="80" t="s">
        <v>88</v>
      </c>
      <c r="E165" s="81" t="s">
        <v>176</v>
      </c>
      <c r="F165" s="82" t="s">
        <v>177</v>
      </c>
      <c r="G165" s="83" t="s">
        <v>153</v>
      </c>
      <c r="H165" s="84">
        <v>1</v>
      </c>
      <c r="I165" s="85">
        <v>0</v>
      </c>
      <c r="J165" s="85">
        <f>ROUND(I165*H165,2)</f>
        <v>0</v>
      </c>
      <c r="K165" s="86"/>
      <c r="L165" s="9"/>
      <c r="M165" s="87" t="s">
        <v>17</v>
      </c>
      <c r="N165" s="88" t="s">
        <v>41</v>
      </c>
      <c r="O165" s="89">
        <v>0</v>
      </c>
      <c r="P165" s="89">
        <f>O165*H165</f>
        <v>0</v>
      </c>
      <c r="Q165" s="89">
        <v>0</v>
      </c>
      <c r="R165" s="89">
        <f>Q165*H165</f>
        <v>0</v>
      </c>
      <c r="S165" s="89">
        <v>0</v>
      </c>
      <c r="T165" s="90">
        <f>S165*H165</f>
        <v>0</v>
      </c>
      <c r="AR165" s="91" t="s">
        <v>154</v>
      </c>
      <c r="AT165" s="91" t="s">
        <v>88</v>
      </c>
      <c r="AU165" s="91" t="s">
        <v>15</v>
      </c>
      <c r="AY165" s="21" t="s">
        <v>87</v>
      </c>
      <c r="BE165" s="92">
        <f>IF(N165="základní",J165,0)</f>
        <v>0</v>
      </c>
      <c r="BF165" s="92">
        <f>IF(N165="snížená",J165,0)</f>
        <v>0</v>
      </c>
      <c r="BG165" s="92">
        <f>IF(N165="zákl. přenesená",J165,0)</f>
        <v>0</v>
      </c>
      <c r="BH165" s="92">
        <f>IF(N165="sníž. přenesená",J165,0)</f>
        <v>0</v>
      </c>
      <c r="BI165" s="92">
        <f>IF(N165="nulová",J165,0)</f>
        <v>0</v>
      </c>
      <c r="BJ165" s="21" t="s">
        <v>23</v>
      </c>
      <c r="BK165" s="92">
        <f>ROUND(I165*H165,2)</f>
        <v>0</v>
      </c>
      <c r="BL165" s="21" t="s">
        <v>154</v>
      </c>
      <c r="BM165" s="91" t="s">
        <v>178</v>
      </c>
    </row>
    <row r="166" spans="2:65" s="8" customFormat="1" x14ac:dyDescent="0.2">
      <c r="B166" s="9"/>
      <c r="D166" s="93" t="s">
        <v>93</v>
      </c>
      <c r="F166" s="94"/>
      <c r="L166" s="9"/>
      <c r="M166" s="95"/>
      <c r="T166" s="96"/>
      <c r="AT166" s="21" t="s">
        <v>93</v>
      </c>
      <c r="AU166" s="21" t="s">
        <v>15</v>
      </c>
    </row>
    <row r="167" spans="2:65" s="8" customFormat="1" ht="14.45" customHeight="1" x14ac:dyDescent="0.2">
      <c r="B167" s="79"/>
      <c r="C167" s="80" t="s">
        <v>179</v>
      </c>
      <c r="D167" s="80" t="s">
        <v>88</v>
      </c>
      <c r="E167" s="81" t="s">
        <v>180</v>
      </c>
      <c r="F167" s="82" t="s">
        <v>181</v>
      </c>
      <c r="G167" s="83" t="s">
        <v>153</v>
      </c>
      <c r="H167" s="84">
        <v>3</v>
      </c>
      <c r="I167" s="85">
        <v>0</v>
      </c>
      <c r="J167" s="85">
        <f>ROUND(I167*H167,2)</f>
        <v>0</v>
      </c>
      <c r="K167" s="86"/>
      <c r="L167" s="9"/>
      <c r="M167" s="87" t="s">
        <v>17</v>
      </c>
      <c r="N167" s="88" t="s">
        <v>41</v>
      </c>
      <c r="O167" s="89">
        <v>0</v>
      </c>
      <c r="P167" s="89">
        <f>O167*H167</f>
        <v>0</v>
      </c>
      <c r="Q167" s="89">
        <v>0</v>
      </c>
      <c r="R167" s="89">
        <f>Q167*H167</f>
        <v>0</v>
      </c>
      <c r="S167" s="89">
        <v>0</v>
      </c>
      <c r="T167" s="90">
        <f>S167*H167</f>
        <v>0</v>
      </c>
      <c r="AR167" s="91" t="s">
        <v>154</v>
      </c>
      <c r="AT167" s="91" t="s">
        <v>88</v>
      </c>
      <c r="AU167" s="91" t="s">
        <v>15</v>
      </c>
      <c r="AY167" s="21" t="s">
        <v>87</v>
      </c>
      <c r="BE167" s="92">
        <f>IF(N167="základní",J167,0)</f>
        <v>0</v>
      </c>
      <c r="BF167" s="92">
        <f>IF(N167="snížená",J167,0)</f>
        <v>0</v>
      </c>
      <c r="BG167" s="92">
        <f>IF(N167="zákl. přenesená",J167,0)</f>
        <v>0</v>
      </c>
      <c r="BH167" s="92">
        <f>IF(N167="sníž. přenesená",J167,0)</f>
        <v>0</v>
      </c>
      <c r="BI167" s="92">
        <f>IF(N167="nulová",J167,0)</f>
        <v>0</v>
      </c>
      <c r="BJ167" s="21" t="s">
        <v>23</v>
      </c>
      <c r="BK167" s="92">
        <f>ROUND(I167*H167,2)</f>
        <v>0</v>
      </c>
      <c r="BL167" s="21" t="s">
        <v>154</v>
      </c>
      <c r="BM167" s="91" t="s">
        <v>182</v>
      </c>
    </row>
    <row r="168" spans="2:65" s="8" customFormat="1" x14ac:dyDescent="0.2">
      <c r="B168" s="9"/>
      <c r="D168" s="93" t="s">
        <v>93</v>
      </c>
      <c r="F168" s="94"/>
      <c r="L168" s="9"/>
      <c r="M168" s="109"/>
      <c r="N168" s="110"/>
      <c r="O168" s="110"/>
      <c r="P168" s="110"/>
      <c r="Q168" s="110"/>
      <c r="R168" s="110"/>
      <c r="S168" s="110"/>
      <c r="T168" s="111"/>
      <c r="AT168" s="21" t="s">
        <v>93</v>
      </c>
      <c r="AU168" s="21" t="s">
        <v>15</v>
      </c>
    </row>
    <row r="169" spans="2:65" s="8" customFormat="1" ht="14.45" customHeight="1" x14ac:dyDescent="0.2">
      <c r="B169" s="79"/>
      <c r="C169" s="80">
        <v>23</v>
      </c>
      <c r="D169" s="80"/>
      <c r="E169" s="81"/>
      <c r="F169" s="82" t="s">
        <v>0</v>
      </c>
      <c r="G169" s="83" t="s">
        <v>153</v>
      </c>
      <c r="H169" s="84">
        <v>1</v>
      </c>
      <c r="I169" s="85">
        <v>0</v>
      </c>
      <c r="J169" s="85">
        <f>ROUND(I169*H169,2)</f>
        <v>0</v>
      </c>
      <c r="K169" s="86"/>
      <c r="L169" s="9"/>
      <c r="M169" s="87" t="s">
        <v>17</v>
      </c>
      <c r="N169" s="88" t="s">
        <v>41</v>
      </c>
      <c r="O169" s="89">
        <v>0</v>
      </c>
      <c r="P169" s="89">
        <f>O169*H169</f>
        <v>0</v>
      </c>
      <c r="Q169" s="89">
        <v>0</v>
      </c>
      <c r="R169" s="89">
        <f>Q169*H169</f>
        <v>0</v>
      </c>
      <c r="S169" s="89">
        <v>0</v>
      </c>
      <c r="T169" s="90">
        <f>S169*H169</f>
        <v>0</v>
      </c>
      <c r="AR169" s="91" t="s">
        <v>154</v>
      </c>
      <c r="AT169" s="91" t="s">
        <v>88</v>
      </c>
      <c r="AU169" s="91" t="s">
        <v>15</v>
      </c>
      <c r="AY169" s="21" t="s">
        <v>87</v>
      </c>
      <c r="BE169" s="92">
        <f>IF(N169="základní",J169,0)</f>
        <v>0</v>
      </c>
      <c r="BF169" s="92">
        <f>IF(N169="snížená",J169,0)</f>
        <v>0</v>
      </c>
      <c r="BG169" s="92">
        <f>IF(N169="zákl. přenesená",J169,0)</f>
        <v>0</v>
      </c>
      <c r="BH169" s="92">
        <f>IF(N169="sníž. přenesená",J169,0)</f>
        <v>0</v>
      </c>
      <c r="BI169" s="92">
        <f>IF(N169="nulová",J169,0)</f>
        <v>0</v>
      </c>
      <c r="BJ169" s="21" t="s">
        <v>23</v>
      </c>
      <c r="BK169" s="92">
        <f>ROUND(I169*H169,2)</f>
        <v>0</v>
      </c>
      <c r="BL169" s="21" t="s">
        <v>154</v>
      </c>
      <c r="BM169" s="91" t="s">
        <v>182</v>
      </c>
    </row>
    <row r="170" spans="2:65" s="8" customFormat="1" ht="6.95" customHeight="1" x14ac:dyDescent="0.2">
      <c r="B170" s="14"/>
      <c r="C170" s="15"/>
      <c r="D170" s="15"/>
      <c r="E170" s="15"/>
      <c r="F170" s="15"/>
      <c r="G170" s="15"/>
      <c r="H170" s="15"/>
      <c r="I170" s="15"/>
      <c r="J170" s="15"/>
      <c r="K170" s="15"/>
      <c r="L170" s="9"/>
    </row>
  </sheetData>
  <mergeCells count="6">
    <mergeCell ref="E110:H110"/>
    <mergeCell ref="L2:V2"/>
    <mergeCell ref="E7:H7"/>
    <mergeCell ref="E16:H16"/>
    <mergeCell ref="E25:H25"/>
    <mergeCell ref="E85:H85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210"/>
  <sheetViews>
    <sheetView showGridLines="0" topLeftCell="A111" zoomScale="89" zoomScaleNormal="89" workbookViewId="0">
      <selection activeCell="I210" sqref="I210"/>
    </sheetView>
  </sheetViews>
  <sheetFormatPr defaultColWidth="9.19921875" defaultRowHeight="9.75" x14ac:dyDescent="0.2"/>
  <cols>
    <col min="1" max="1" width="8.19921875" style="1" customWidth="1"/>
    <col min="2" max="2" width="1.19921875" style="1" customWidth="1"/>
    <col min="3" max="4" width="4.19921875" style="1" customWidth="1"/>
    <col min="5" max="5" width="17.19921875" style="1" customWidth="1"/>
    <col min="6" max="6" width="50.796875" style="1" customWidth="1"/>
    <col min="7" max="7" width="7.3984375" style="1" customWidth="1"/>
    <col min="8" max="8" width="13.19921875" style="1" bestFit="1" customWidth="1"/>
    <col min="9" max="10" width="20.19921875" style="1" customWidth="1"/>
    <col min="11" max="11" width="20.19921875" style="1" hidden="1" customWidth="1"/>
    <col min="12" max="12" width="9.19921875" style="1" customWidth="1"/>
    <col min="13" max="13" width="10.796875" style="1" hidden="1" customWidth="1"/>
    <col min="14" max="14" width="0" style="1" hidden="1" customWidth="1"/>
    <col min="15" max="20" width="14.19921875" style="1" hidden="1" customWidth="1"/>
    <col min="21" max="21" width="16.19921875" style="1" hidden="1" customWidth="1"/>
    <col min="22" max="22" width="12.19921875" style="1" customWidth="1"/>
    <col min="23" max="23" width="16.19921875" style="1" customWidth="1"/>
    <col min="24" max="24" width="12.19921875" style="1" customWidth="1"/>
    <col min="25" max="25" width="15" style="1" customWidth="1"/>
    <col min="26" max="26" width="11" style="1" customWidth="1"/>
    <col min="27" max="27" width="15" style="1" customWidth="1"/>
    <col min="28" max="28" width="16.19921875" style="1" customWidth="1"/>
    <col min="29" max="29" width="11" style="1" customWidth="1"/>
    <col min="30" max="30" width="15" style="1" customWidth="1"/>
    <col min="31" max="31" width="16.19921875" style="1" customWidth="1"/>
    <col min="32" max="16384" width="9.19921875" style="1"/>
  </cols>
  <sheetData>
    <row r="2" spans="2:56" ht="36.950000000000003" customHeight="1" x14ac:dyDescent="0.2">
      <c r="L2" s="138" t="s">
        <v>55</v>
      </c>
      <c r="M2" s="139"/>
      <c r="N2" s="139"/>
      <c r="O2" s="139"/>
      <c r="P2" s="139"/>
      <c r="Q2" s="139"/>
      <c r="R2" s="139"/>
      <c r="S2" s="139"/>
      <c r="T2" s="139"/>
      <c r="U2" s="139"/>
      <c r="V2" s="139"/>
      <c r="AT2" s="21" t="s">
        <v>184</v>
      </c>
      <c r="AZ2" s="22" t="s">
        <v>57</v>
      </c>
      <c r="BA2" s="22" t="s">
        <v>17</v>
      </c>
      <c r="BB2" s="22" t="s">
        <v>17</v>
      </c>
      <c r="BC2" s="22" t="s">
        <v>58</v>
      </c>
      <c r="BD2" s="22" t="s">
        <v>15</v>
      </c>
    </row>
    <row r="3" spans="2:56" ht="6.95" customHeight="1" x14ac:dyDescent="0.2">
      <c r="B3" s="2"/>
      <c r="C3" s="3"/>
      <c r="D3" s="3"/>
      <c r="E3" s="3"/>
      <c r="F3" s="3"/>
      <c r="G3" s="3"/>
      <c r="H3" s="3"/>
      <c r="I3" s="3"/>
      <c r="J3" s="3"/>
      <c r="K3" s="3"/>
      <c r="L3" s="4"/>
      <c r="AT3" s="21" t="s">
        <v>15</v>
      </c>
    </row>
    <row r="4" spans="2:56" ht="24.95" customHeight="1" x14ac:dyDescent="0.2">
      <c r="B4" s="4"/>
      <c r="D4" s="5" t="s">
        <v>59</v>
      </c>
      <c r="L4" s="4"/>
      <c r="M4" s="23" t="s">
        <v>60</v>
      </c>
      <c r="AT4" s="21" t="s">
        <v>61</v>
      </c>
    </row>
    <row r="5" spans="2:56" ht="6.95" customHeight="1" x14ac:dyDescent="0.2">
      <c r="B5" s="4"/>
      <c r="L5" s="4"/>
    </row>
    <row r="6" spans="2:56" s="8" customFormat="1" ht="12" customHeight="1" x14ac:dyDescent="0.2">
      <c r="B6" s="9"/>
      <c r="D6" s="6" t="s">
        <v>27</v>
      </c>
      <c r="L6" s="9"/>
    </row>
    <row r="7" spans="2:56" s="8" customFormat="1" ht="16.5" customHeight="1" x14ac:dyDescent="0.2">
      <c r="B7" s="9"/>
      <c r="E7" s="136" t="s">
        <v>183</v>
      </c>
      <c r="F7" s="137"/>
      <c r="G7" s="137"/>
      <c r="H7" s="137"/>
      <c r="L7" s="9"/>
    </row>
    <row r="8" spans="2:56" s="8" customFormat="1" x14ac:dyDescent="0.2">
      <c r="B8" s="9"/>
      <c r="L8" s="9"/>
    </row>
    <row r="9" spans="2:56" s="8" customFormat="1" ht="12" customHeight="1" x14ac:dyDescent="0.2">
      <c r="B9" s="9"/>
      <c r="D9" s="6" t="s">
        <v>29</v>
      </c>
      <c r="F9" s="7" t="s">
        <v>17</v>
      </c>
      <c r="I9" s="6" t="s">
        <v>30</v>
      </c>
      <c r="J9" s="7" t="s">
        <v>17</v>
      </c>
      <c r="L9" s="9"/>
    </row>
    <row r="10" spans="2:56" s="8" customFormat="1" ht="12" customHeight="1" x14ac:dyDescent="0.2">
      <c r="B10" s="9"/>
      <c r="D10" s="6" t="s">
        <v>31</v>
      </c>
      <c r="F10" s="7" t="s">
        <v>21</v>
      </c>
      <c r="I10" s="6" t="s">
        <v>22</v>
      </c>
      <c r="J10" s="24">
        <v>44958</v>
      </c>
      <c r="L10" s="9"/>
    </row>
    <row r="11" spans="2:56" s="8" customFormat="1" ht="11.1" customHeight="1" x14ac:dyDescent="0.2">
      <c r="B11" s="9"/>
      <c r="L11" s="9"/>
    </row>
    <row r="12" spans="2:56" s="8" customFormat="1" ht="12" customHeight="1" x14ac:dyDescent="0.2">
      <c r="B12" s="9"/>
      <c r="D12" s="6" t="s">
        <v>32</v>
      </c>
      <c r="I12" s="6" t="s">
        <v>33</v>
      </c>
      <c r="J12" s="7" t="str">
        <f>IF('[2]Rekapitulace stavby'!AN10="","",'[2]Rekapitulace stavby'!AN10)</f>
        <v/>
      </c>
      <c r="L12" s="9"/>
    </row>
    <row r="13" spans="2:56" s="8" customFormat="1" ht="18" customHeight="1" x14ac:dyDescent="0.2">
      <c r="B13" s="9"/>
      <c r="E13" s="7" t="str">
        <f>IF('[2]Rekapitulace stavby'!E11="","",'[2]Rekapitulace stavby'!E11)</f>
        <v xml:space="preserve"> </v>
      </c>
      <c r="I13" s="6" t="s">
        <v>34</v>
      </c>
      <c r="J13" s="7" t="str">
        <f>IF('[2]Rekapitulace stavby'!AN11="","",'[2]Rekapitulace stavby'!AN11)</f>
        <v/>
      </c>
      <c r="L13" s="9"/>
    </row>
    <row r="14" spans="2:56" s="8" customFormat="1" ht="6.95" customHeight="1" x14ac:dyDescent="0.2">
      <c r="B14" s="9"/>
      <c r="L14" s="9"/>
    </row>
    <row r="15" spans="2:56" s="8" customFormat="1" ht="12" customHeight="1" x14ac:dyDescent="0.2">
      <c r="B15" s="9"/>
      <c r="D15" s="6" t="s">
        <v>20</v>
      </c>
      <c r="I15" s="6" t="s">
        <v>33</v>
      </c>
      <c r="J15" s="7" t="str">
        <f>'[2]Rekapitulace stavby'!AN13</f>
        <v/>
      </c>
      <c r="L15" s="9"/>
    </row>
    <row r="16" spans="2:56" s="8" customFormat="1" ht="18" customHeight="1" x14ac:dyDescent="0.2">
      <c r="B16" s="9"/>
      <c r="E16" s="140" t="str">
        <f>'[2]Rekapitulace stavby'!E14</f>
        <v xml:space="preserve"> </v>
      </c>
      <c r="F16" s="140"/>
      <c r="G16" s="140"/>
      <c r="H16" s="140"/>
      <c r="I16" s="6" t="s">
        <v>34</v>
      </c>
      <c r="J16" s="7" t="str">
        <f>'[2]Rekapitulace stavby'!AN14</f>
        <v/>
      </c>
      <c r="L16" s="9"/>
    </row>
    <row r="17" spans="2:12" s="8" customFormat="1" ht="6.95" customHeight="1" x14ac:dyDescent="0.2">
      <c r="B17" s="9"/>
      <c r="L17" s="9"/>
    </row>
    <row r="18" spans="2:12" s="8" customFormat="1" ht="12" customHeight="1" x14ac:dyDescent="0.2">
      <c r="B18" s="9"/>
      <c r="D18" s="6" t="s">
        <v>16</v>
      </c>
      <c r="I18" s="6" t="s">
        <v>33</v>
      </c>
      <c r="J18" s="7" t="str">
        <f>IF('[2]Rekapitulace stavby'!AN16="","",'[2]Rekapitulace stavby'!AN16)</f>
        <v/>
      </c>
      <c r="L18" s="9"/>
    </row>
    <row r="19" spans="2:12" s="8" customFormat="1" ht="18" customHeight="1" x14ac:dyDescent="0.2">
      <c r="B19" s="9"/>
      <c r="E19" s="7" t="str">
        <f>IF('[2]Rekapitulace stavby'!E17="","",'[2]Rekapitulace stavby'!E17)</f>
        <v xml:space="preserve"> </v>
      </c>
      <c r="I19" s="6" t="s">
        <v>34</v>
      </c>
      <c r="J19" s="7" t="str">
        <f>IF('[2]Rekapitulace stavby'!AN17="","",'[2]Rekapitulace stavby'!AN17)</f>
        <v/>
      </c>
      <c r="L19" s="9"/>
    </row>
    <row r="20" spans="2:12" s="8" customFormat="1" ht="6.95" customHeight="1" x14ac:dyDescent="0.2">
      <c r="B20" s="9"/>
      <c r="L20" s="9"/>
    </row>
    <row r="21" spans="2:12" s="8" customFormat="1" ht="12" customHeight="1" x14ac:dyDescent="0.2">
      <c r="B21" s="9"/>
      <c r="D21" s="6" t="s">
        <v>35</v>
      </c>
      <c r="I21" s="6" t="s">
        <v>33</v>
      </c>
      <c r="J21" s="7" t="str">
        <f>IF('[2]Rekapitulace stavby'!AN19="","",'[2]Rekapitulace stavby'!AN19)</f>
        <v/>
      </c>
      <c r="L21" s="9"/>
    </row>
    <row r="22" spans="2:12" s="8" customFormat="1" ht="18" customHeight="1" x14ac:dyDescent="0.2">
      <c r="B22" s="9"/>
      <c r="E22" s="7" t="str">
        <f>IF('[2]Rekapitulace stavby'!E20="","",'[2]Rekapitulace stavby'!E20)</f>
        <v xml:space="preserve"> </v>
      </c>
      <c r="I22" s="6" t="s">
        <v>34</v>
      </c>
      <c r="J22" s="7" t="str">
        <f>IF('[2]Rekapitulace stavby'!AN20="","",'[2]Rekapitulace stavby'!AN20)</f>
        <v/>
      </c>
      <c r="L22" s="9"/>
    </row>
    <row r="23" spans="2:12" s="8" customFormat="1" ht="6.95" customHeight="1" x14ac:dyDescent="0.2">
      <c r="B23" s="9"/>
      <c r="L23" s="9"/>
    </row>
    <row r="24" spans="2:12" s="8" customFormat="1" ht="12" customHeight="1" x14ac:dyDescent="0.2">
      <c r="B24" s="9"/>
      <c r="D24" s="6" t="s">
        <v>2</v>
      </c>
      <c r="L24" s="9"/>
    </row>
    <row r="25" spans="2:12" s="26" customFormat="1" ht="16.5" customHeight="1" x14ac:dyDescent="0.2">
      <c r="B25" s="25"/>
      <c r="E25" s="141" t="s">
        <v>17</v>
      </c>
      <c r="F25" s="141"/>
      <c r="G25" s="141"/>
      <c r="H25" s="141"/>
      <c r="L25" s="25"/>
    </row>
    <row r="26" spans="2:12" s="8" customFormat="1" ht="6.95" customHeight="1" x14ac:dyDescent="0.2">
      <c r="B26" s="9"/>
      <c r="L26" s="9"/>
    </row>
    <row r="27" spans="2:12" s="8" customFormat="1" ht="6.95" customHeight="1" x14ac:dyDescent="0.2">
      <c r="B27" s="9"/>
      <c r="D27" s="27"/>
      <c r="E27" s="27"/>
      <c r="F27" s="27"/>
      <c r="G27" s="27"/>
      <c r="H27" s="27"/>
      <c r="I27" s="27"/>
      <c r="J27" s="27"/>
      <c r="K27" s="27"/>
      <c r="L27" s="9"/>
    </row>
    <row r="28" spans="2:12" s="8" customFormat="1" ht="25.35" customHeight="1" x14ac:dyDescent="0.2">
      <c r="B28" s="9"/>
      <c r="D28" s="28" t="s">
        <v>36</v>
      </c>
      <c r="J28" s="29">
        <v>0</v>
      </c>
      <c r="L28" s="9"/>
    </row>
    <row r="29" spans="2:12" s="8" customFormat="1" ht="6.95" customHeight="1" x14ac:dyDescent="0.2">
      <c r="B29" s="9"/>
      <c r="D29" s="27"/>
      <c r="E29" s="27"/>
      <c r="F29" s="27"/>
      <c r="G29" s="27"/>
      <c r="H29" s="27"/>
      <c r="I29" s="27"/>
      <c r="J29" s="27"/>
      <c r="K29" s="27"/>
      <c r="L29" s="9"/>
    </row>
    <row r="30" spans="2:12" s="8" customFormat="1" ht="14.45" customHeight="1" x14ac:dyDescent="0.2">
      <c r="B30" s="9"/>
      <c r="F30" s="30" t="s">
        <v>38</v>
      </c>
      <c r="I30" s="30" t="s">
        <v>37</v>
      </c>
      <c r="J30" s="30" t="s">
        <v>39</v>
      </c>
      <c r="L30" s="9"/>
    </row>
    <row r="31" spans="2:12" s="8" customFormat="1" ht="14.45" customHeight="1" x14ac:dyDescent="0.2">
      <c r="B31" s="9"/>
      <c r="D31" s="31" t="s">
        <v>40</v>
      </c>
      <c r="E31" s="6" t="s">
        <v>41</v>
      </c>
      <c r="F31" s="32">
        <f>ROUND((SUM(BE118:BE208)),  2)</f>
        <v>0</v>
      </c>
      <c r="I31" s="33">
        <v>0.2</v>
      </c>
      <c r="J31" s="32">
        <f>ROUND(((SUM(BE118:BE208))*I31),  2)</f>
        <v>0</v>
      </c>
      <c r="L31" s="9"/>
    </row>
    <row r="32" spans="2:12" s="8" customFormat="1" ht="14.45" customHeight="1" x14ac:dyDescent="0.2">
      <c r="B32" s="9"/>
      <c r="E32" s="6" t="s">
        <v>42</v>
      </c>
      <c r="F32" s="32">
        <f>ROUND((SUM(BF118:BF208)),  2)</f>
        <v>0</v>
      </c>
      <c r="I32" s="33">
        <v>0.15</v>
      </c>
      <c r="J32" s="32">
        <f>ROUND(((SUM(BF118:BF208))*I32),  2)</f>
        <v>0</v>
      </c>
      <c r="L32" s="9"/>
    </row>
    <row r="33" spans="2:12" s="8" customFormat="1" ht="14.45" hidden="1" customHeight="1" x14ac:dyDescent="0.2">
      <c r="B33" s="9"/>
      <c r="E33" s="6" t="s">
        <v>43</v>
      </c>
      <c r="F33" s="32">
        <f>ROUND((SUM(BG118:BG208)),  2)</f>
        <v>0</v>
      </c>
      <c r="I33" s="33">
        <v>0.2</v>
      </c>
      <c r="J33" s="32">
        <f>0</f>
        <v>0</v>
      </c>
      <c r="L33" s="9"/>
    </row>
    <row r="34" spans="2:12" s="8" customFormat="1" ht="14.45" hidden="1" customHeight="1" x14ac:dyDescent="0.2">
      <c r="B34" s="9"/>
      <c r="E34" s="6" t="s">
        <v>44</v>
      </c>
      <c r="F34" s="32">
        <f>ROUND((SUM(BH118:BH208)),  2)</f>
        <v>0</v>
      </c>
      <c r="I34" s="33">
        <v>0.15</v>
      </c>
      <c r="J34" s="32">
        <f>0</f>
        <v>0</v>
      </c>
      <c r="L34" s="9"/>
    </row>
    <row r="35" spans="2:12" s="8" customFormat="1" ht="14.45" hidden="1" customHeight="1" x14ac:dyDescent="0.2">
      <c r="B35" s="9"/>
      <c r="E35" s="6" t="s">
        <v>45</v>
      </c>
      <c r="F35" s="32">
        <f>ROUND((SUM(BI118:BI208)),  2)</f>
        <v>0</v>
      </c>
      <c r="I35" s="33">
        <v>0</v>
      </c>
      <c r="J35" s="32">
        <f>0</f>
        <v>0</v>
      </c>
      <c r="L35" s="9"/>
    </row>
    <row r="36" spans="2:12" s="8" customFormat="1" ht="6.95" customHeight="1" x14ac:dyDescent="0.2">
      <c r="B36" s="9"/>
      <c r="L36" s="9"/>
    </row>
    <row r="37" spans="2:12" s="8" customFormat="1" ht="25.35" customHeight="1" x14ac:dyDescent="0.2">
      <c r="B37" s="9"/>
      <c r="C37" s="20"/>
      <c r="D37" s="34" t="s">
        <v>46</v>
      </c>
      <c r="E37" s="18"/>
      <c r="F37" s="18"/>
      <c r="G37" s="35" t="s">
        <v>47</v>
      </c>
      <c r="H37" s="36" t="s">
        <v>48</v>
      </c>
      <c r="I37" s="18"/>
      <c r="J37" s="37">
        <f>SUM(J28:J35)</f>
        <v>0</v>
      </c>
      <c r="K37" s="38"/>
      <c r="L37" s="9"/>
    </row>
    <row r="38" spans="2:12" s="8" customFormat="1" ht="14.45" customHeight="1" x14ac:dyDescent="0.2">
      <c r="B38" s="9"/>
      <c r="L38" s="9"/>
    </row>
    <row r="39" spans="2:12" ht="14.45" customHeight="1" x14ac:dyDescent="0.2">
      <c r="B39" s="4"/>
      <c r="L39" s="4"/>
    </row>
    <row r="40" spans="2:12" ht="14.45" customHeight="1" x14ac:dyDescent="0.2">
      <c r="B40" s="4"/>
      <c r="L40" s="4"/>
    </row>
    <row r="41" spans="2:12" ht="14.45" customHeight="1" x14ac:dyDescent="0.2">
      <c r="B41" s="4"/>
      <c r="L41" s="4"/>
    </row>
    <row r="42" spans="2:12" ht="14.45" customHeight="1" x14ac:dyDescent="0.2">
      <c r="B42" s="4"/>
      <c r="L42" s="4"/>
    </row>
    <row r="43" spans="2:12" ht="14.45" customHeight="1" x14ac:dyDescent="0.2">
      <c r="B43" s="4"/>
      <c r="L43" s="4"/>
    </row>
    <row r="44" spans="2:12" ht="14.45" customHeight="1" x14ac:dyDescent="0.2">
      <c r="B44" s="4"/>
      <c r="L44" s="4"/>
    </row>
    <row r="45" spans="2:12" ht="14.45" customHeight="1" x14ac:dyDescent="0.2">
      <c r="B45" s="4"/>
      <c r="L45" s="4"/>
    </row>
    <row r="46" spans="2:12" ht="14.45" customHeight="1" x14ac:dyDescent="0.2">
      <c r="B46" s="4"/>
      <c r="L46" s="4"/>
    </row>
    <row r="47" spans="2:12" ht="14.45" customHeight="1" x14ac:dyDescent="0.2">
      <c r="B47" s="4"/>
      <c r="L47" s="4"/>
    </row>
    <row r="48" spans="2:12" ht="14.45" customHeight="1" x14ac:dyDescent="0.2">
      <c r="B48" s="4"/>
      <c r="L48" s="4"/>
    </row>
    <row r="49" spans="2:12" ht="14.45" customHeight="1" x14ac:dyDescent="0.2">
      <c r="B49" s="4"/>
      <c r="L49" s="4"/>
    </row>
    <row r="50" spans="2:12" s="8" customFormat="1" ht="14.45" customHeight="1" x14ac:dyDescent="0.2">
      <c r="B50" s="9"/>
      <c r="D50" s="11" t="s">
        <v>1</v>
      </c>
      <c r="E50" s="12"/>
      <c r="F50" s="12"/>
      <c r="G50" s="11" t="s">
        <v>49</v>
      </c>
      <c r="H50" s="12"/>
      <c r="I50" s="12"/>
      <c r="J50" s="12"/>
      <c r="K50" s="12"/>
      <c r="L50" s="9"/>
    </row>
    <row r="51" spans="2:12" x14ac:dyDescent="0.2">
      <c r="B51" s="4"/>
      <c r="L51" s="4"/>
    </row>
    <row r="52" spans="2:12" x14ac:dyDescent="0.2">
      <c r="B52" s="4"/>
      <c r="L52" s="4"/>
    </row>
    <row r="53" spans="2:12" x14ac:dyDescent="0.2">
      <c r="B53" s="4"/>
      <c r="L53" s="4"/>
    </row>
    <row r="54" spans="2:12" x14ac:dyDescent="0.2">
      <c r="B54" s="4"/>
      <c r="L54" s="4"/>
    </row>
    <row r="55" spans="2:12" x14ac:dyDescent="0.2">
      <c r="B55" s="4"/>
      <c r="L55" s="4"/>
    </row>
    <row r="56" spans="2:12" x14ac:dyDescent="0.2">
      <c r="B56" s="4"/>
      <c r="L56" s="4"/>
    </row>
    <row r="57" spans="2:12" x14ac:dyDescent="0.2">
      <c r="B57" s="4"/>
      <c r="L57" s="4"/>
    </row>
    <row r="58" spans="2:12" x14ac:dyDescent="0.2">
      <c r="B58" s="4"/>
      <c r="L58" s="4"/>
    </row>
    <row r="59" spans="2:12" x14ac:dyDescent="0.2">
      <c r="B59" s="4"/>
      <c r="L59" s="4"/>
    </row>
    <row r="60" spans="2:12" x14ac:dyDescent="0.2">
      <c r="B60" s="4"/>
      <c r="L60" s="4"/>
    </row>
    <row r="61" spans="2:12" s="8" customFormat="1" ht="12.75" x14ac:dyDescent="0.2">
      <c r="B61" s="9"/>
      <c r="D61" s="13" t="s">
        <v>50</v>
      </c>
      <c r="E61" s="10"/>
      <c r="F61" s="39" t="s">
        <v>51</v>
      </c>
      <c r="G61" s="13" t="s">
        <v>50</v>
      </c>
      <c r="H61" s="10"/>
      <c r="I61" s="10"/>
      <c r="J61" s="40" t="s">
        <v>51</v>
      </c>
      <c r="K61" s="10"/>
      <c r="L61" s="9"/>
    </row>
    <row r="62" spans="2:12" x14ac:dyDescent="0.2">
      <c r="B62" s="4"/>
      <c r="L62" s="4"/>
    </row>
    <row r="63" spans="2:12" x14ac:dyDescent="0.2">
      <c r="B63" s="4"/>
      <c r="L63" s="4"/>
    </row>
    <row r="64" spans="2:12" x14ac:dyDescent="0.2">
      <c r="B64" s="4"/>
      <c r="L64" s="4"/>
    </row>
    <row r="65" spans="2:12" s="8" customFormat="1" ht="12.75" x14ac:dyDescent="0.2">
      <c r="B65" s="9"/>
      <c r="D65" s="11" t="s">
        <v>52</v>
      </c>
      <c r="E65" s="12"/>
      <c r="F65" s="12"/>
      <c r="G65" s="11" t="s">
        <v>14</v>
      </c>
      <c r="H65" s="12"/>
      <c r="I65" s="12"/>
      <c r="J65" s="12"/>
      <c r="K65" s="12"/>
      <c r="L65" s="9"/>
    </row>
    <row r="66" spans="2:12" x14ac:dyDescent="0.2">
      <c r="B66" s="4"/>
      <c r="L66" s="4"/>
    </row>
    <row r="67" spans="2:12" x14ac:dyDescent="0.2">
      <c r="B67" s="4"/>
      <c r="L67" s="4"/>
    </row>
    <row r="68" spans="2:12" x14ac:dyDescent="0.2">
      <c r="B68" s="4"/>
      <c r="L68" s="4"/>
    </row>
    <row r="69" spans="2:12" x14ac:dyDescent="0.2">
      <c r="B69" s="4"/>
      <c r="L69" s="4"/>
    </row>
    <row r="70" spans="2:12" x14ac:dyDescent="0.2">
      <c r="B70" s="4"/>
      <c r="L70" s="4"/>
    </row>
    <row r="71" spans="2:12" x14ac:dyDescent="0.2">
      <c r="B71" s="4"/>
      <c r="L71" s="4"/>
    </row>
    <row r="72" spans="2:12" x14ac:dyDescent="0.2">
      <c r="B72" s="4"/>
      <c r="L72" s="4"/>
    </row>
    <row r="73" spans="2:12" x14ac:dyDescent="0.2">
      <c r="B73" s="4"/>
      <c r="L73" s="4"/>
    </row>
    <row r="74" spans="2:12" x14ac:dyDescent="0.2">
      <c r="B74" s="4"/>
      <c r="L74" s="4"/>
    </row>
    <row r="75" spans="2:12" x14ac:dyDescent="0.2">
      <c r="B75" s="4"/>
      <c r="L75" s="4"/>
    </row>
    <row r="76" spans="2:12" s="8" customFormat="1" ht="12.75" x14ac:dyDescent="0.2">
      <c r="B76" s="9"/>
      <c r="D76" s="13" t="s">
        <v>50</v>
      </c>
      <c r="E76" s="10"/>
      <c r="F76" s="39" t="s">
        <v>51</v>
      </c>
      <c r="G76" s="13" t="s">
        <v>50</v>
      </c>
      <c r="H76" s="10"/>
      <c r="I76" s="10"/>
      <c r="J76" s="40" t="s">
        <v>51</v>
      </c>
      <c r="K76" s="10"/>
      <c r="L76" s="9"/>
    </row>
    <row r="77" spans="2:12" s="8" customFormat="1" ht="14.45" customHeight="1" x14ac:dyDescent="0.2">
      <c r="B77" s="14"/>
      <c r="C77" s="15"/>
      <c r="D77" s="15"/>
      <c r="E77" s="15"/>
      <c r="F77" s="15"/>
      <c r="G77" s="15"/>
      <c r="H77" s="15"/>
      <c r="I77" s="15"/>
      <c r="J77" s="15"/>
      <c r="K77" s="15"/>
      <c r="L77" s="9"/>
    </row>
    <row r="81" spans="2:47" s="8" customFormat="1" ht="6.95" customHeight="1" x14ac:dyDescent="0.2">
      <c r="B81" s="16"/>
      <c r="C81" s="17"/>
      <c r="D81" s="17"/>
      <c r="E81" s="17"/>
      <c r="F81" s="17"/>
      <c r="G81" s="17"/>
      <c r="H81" s="17"/>
      <c r="I81" s="17"/>
      <c r="J81" s="17"/>
      <c r="K81" s="17"/>
      <c r="L81" s="9"/>
    </row>
    <row r="82" spans="2:47" s="8" customFormat="1" ht="24.95" customHeight="1" x14ac:dyDescent="0.2">
      <c r="B82" s="9"/>
      <c r="C82" s="5" t="s">
        <v>62</v>
      </c>
      <c r="L82" s="9"/>
    </row>
    <row r="83" spans="2:47" s="8" customFormat="1" ht="6.95" customHeight="1" x14ac:dyDescent="0.2">
      <c r="B83" s="9"/>
      <c r="L83" s="9"/>
    </row>
    <row r="84" spans="2:47" s="8" customFormat="1" ht="12" customHeight="1" x14ac:dyDescent="0.2">
      <c r="B84" s="9"/>
      <c r="C84" s="6" t="s">
        <v>27</v>
      </c>
      <c r="L84" s="9"/>
    </row>
    <row r="85" spans="2:47" s="8" customFormat="1" ht="16.5" customHeight="1" x14ac:dyDescent="0.2">
      <c r="B85" s="9"/>
      <c r="E85" s="136" t="str">
        <f>E7</f>
        <v>Starý park, Nitra -3. Etapa</v>
      </c>
      <c r="F85" s="137"/>
      <c r="G85" s="137"/>
      <c r="H85" s="137"/>
      <c r="L85" s="9"/>
    </row>
    <row r="86" spans="2:47" s="8" customFormat="1" ht="6.95" customHeight="1" x14ac:dyDescent="0.2">
      <c r="B86" s="9"/>
      <c r="L86" s="9"/>
    </row>
    <row r="87" spans="2:47" s="8" customFormat="1" ht="12" customHeight="1" x14ac:dyDescent="0.2">
      <c r="B87" s="9"/>
      <c r="C87" s="6" t="s">
        <v>31</v>
      </c>
      <c r="F87" s="7" t="str">
        <f>F10</f>
        <v xml:space="preserve"> </v>
      </c>
      <c r="I87" s="6" t="s">
        <v>22</v>
      </c>
      <c r="J87" s="24">
        <f>IF(J10="","",J10)</f>
        <v>44958</v>
      </c>
      <c r="L87" s="9"/>
    </row>
    <row r="88" spans="2:47" s="8" customFormat="1" ht="6.95" customHeight="1" x14ac:dyDescent="0.2">
      <c r="B88" s="9"/>
      <c r="L88" s="9"/>
    </row>
    <row r="89" spans="2:47" s="8" customFormat="1" ht="15.2" customHeight="1" x14ac:dyDescent="0.2">
      <c r="B89" s="9"/>
      <c r="C89" s="6" t="s">
        <v>32</v>
      </c>
      <c r="F89" s="7" t="str">
        <f>E13</f>
        <v xml:space="preserve"> </v>
      </c>
      <c r="I89" s="6" t="s">
        <v>16</v>
      </c>
      <c r="J89" s="41" t="str">
        <f>E19</f>
        <v xml:space="preserve"> </v>
      </c>
      <c r="L89" s="9"/>
    </row>
    <row r="90" spans="2:47" s="8" customFormat="1" ht="15.2" customHeight="1" x14ac:dyDescent="0.2">
      <c r="B90" s="9"/>
      <c r="C90" s="6" t="s">
        <v>20</v>
      </c>
      <c r="F90" s="7" t="str">
        <f>IF(E16="","",E16)</f>
        <v xml:space="preserve"> </v>
      </c>
      <c r="I90" s="6" t="s">
        <v>35</v>
      </c>
      <c r="J90" s="41" t="str">
        <f>E22</f>
        <v xml:space="preserve"> </v>
      </c>
      <c r="L90" s="9"/>
    </row>
    <row r="91" spans="2:47" s="8" customFormat="1" ht="10.35" customHeight="1" x14ac:dyDescent="0.2">
      <c r="B91" s="9"/>
      <c r="L91" s="9"/>
    </row>
    <row r="92" spans="2:47" s="8" customFormat="1" ht="29.25" customHeight="1" x14ac:dyDescent="0.2">
      <c r="B92" s="9"/>
      <c r="C92" s="42" t="s">
        <v>63</v>
      </c>
      <c r="D92" s="20"/>
      <c r="E92" s="20"/>
      <c r="F92" s="20"/>
      <c r="G92" s="20"/>
      <c r="H92" s="20"/>
      <c r="I92" s="20"/>
      <c r="J92" s="43" t="s">
        <v>64</v>
      </c>
      <c r="K92" s="20"/>
      <c r="L92" s="9"/>
    </row>
    <row r="93" spans="2:47" s="8" customFormat="1" ht="10.35" customHeight="1" x14ac:dyDescent="0.2">
      <c r="B93" s="9"/>
      <c r="L93" s="9"/>
    </row>
    <row r="94" spans="2:47" s="8" customFormat="1" ht="23.1" customHeight="1" x14ac:dyDescent="0.2">
      <c r="B94" s="9"/>
      <c r="C94" s="44" t="s">
        <v>65</v>
      </c>
      <c r="J94" s="29">
        <f>SUM(J95,J96,J99)</f>
        <v>0</v>
      </c>
      <c r="L94" s="9"/>
      <c r="V94" s="92"/>
      <c r="AU94" s="21" t="s">
        <v>66</v>
      </c>
    </row>
    <row r="95" spans="2:47" s="46" customFormat="1" ht="24.95" customHeight="1" x14ac:dyDescent="0.2">
      <c r="B95" s="45"/>
      <c r="D95" s="47" t="s">
        <v>67</v>
      </c>
      <c r="E95" s="48"/>
      <c r="F95" s="48"/>
      <c r="G95" s="48"/>
      <c r="H95" s="48"/>
      <c r="I95" s="48"/>
      <c r="J95" s="49">
        <f>J119</f>
        <v>0</v>
      </c>
      <c r="L95" s="45"/>
    </row>
    <row r="96" spans="2:47" s="46" customFormat="1" ht="24.95" customHeight="1" x14ac:dyDescent="0.2">
      <c r="B96" s="45"/>
      <c r="D96" s="47" t="s">
        <v>68</v>
      </c>
      <c r="E96" s="48"/>
      <c r="F96" s="48"/>
      <c r="G96" s="48"/>
      <c r="H96" s="48"/>
      <c r="I96" s="48"/>
      <c r="J96" s="49">
        <f>J122</f>
        <v>0</v>
      </c>
      <c r="L96" s="45"/>
    </row>
    <row r="97" spans="2:12" s="51" customFormat="1" ht="20.100000000000001" customHeight="1" x14ac:dyDescent="0.2">
      <c r="B97" s="50"/>
      <c r="D97" s="52" t="s">
        <v>69</v>
      </c>
      <c r="E97" s="53"/>
      <c r="F97" s="53"/>
      <c r="G97" s="53"/>
      <c r="H97" s="53"/>
      <c r="I97" s="53"/>
      <c r="J97" s="54">
        <f>J123</f>
        <v>0</v>
      </c>
      <c r="L97" s="50"/>
    </row>
    <row r="98" spans="2:12" s="51" customFormat="1" ht="20.100000000000001" customHeight="1" x14ac:dyDescent="0.2">
      <c r="B98" s="50"/>
      <c r="D98" s="52" t="s">
        <v>70</v>
      </c>
      <c r="E98" s="53"/>
      <c r="F98" s="53"/>
      <c r="G98" s="53"/>
      <c r="H98" s="53"/>
      <c r="I98" s="53"/>
      <c r="J98" s="54">
        <f>J138</f>
        <v>0</v>
      </c>
      <c r="L98" s="50"/>
    </row>
    <row r="99" spans="2:12" s="46" customFormat="1" ht="24.95" customHeight="1" x14ac:dyDescent="0.2">
      <c r="B99" s="45"/>
      <c r="D99" s="47" t="s">
        <v>71</v>
      </c>
      <c r="E99" s="48"/>
      <c r="F99" s="48"/>
      <c r="G99" s="48"/>
      <c r="H99" s="48"/>
      <c r="I99" s="48"/>
      <c r="J99" s="49">
        <f>J161</f>
        <v>0</v>
      </c>
      <c r="L99" s="45"/>
    </row>
    <row r="100" spans="2:12" s="51" customFormat="1" ht="20.100000000000001" customHeight="1" x14ac:dyDescent="0.2">
      <c r="B100" s="50"/>
      <c r="D100" s="52" t="s">
        <v>72</v>
      </c>
      <c r="E100" s="53"/>
      <c r="F100" s="53"/>
      <c r="G100" s="53"/>
      <c r="H100" s="53"/>
      <c r="I100" s="53"/>
      <c r="J100" s="54">
        <f>J162</f>
        <v>0</v>
      </c>
      <c r="L100" s="50"/>
    </row>
    <row r="101" spans="2:12" s="8" customFormat="1" ht="21.75" customHeight="1" x14ac:dyDescent="0.2">
      <c r="B101" s="9"/>
      <c r="L101" s="9"/>
    </row>
    <row r="102" spans="2:12" s="8" customFormat="1" ht="6.95" customHeight="1" x14ac:dyDescent="0.2">
      <c r="B102" s="14"/>
      <c r="C102" s="15"/>
      <c r="D102" s="15"/>
      <c r="E102" s="15"/>
      <c r="F102" s="15"/>
      <c r="G102" s="15"/>
      <c r="H102" s="15"/>
      <c r="I102" s="15"/>
      <c r="J102" s="15"/>
      <c r="K102" s="15"/>
      <c r="L102" s="9"/>
    </row>
    <row r="106" spans="2:12" s="8" customFormat="1" ht="6.95" customHeight="1" x14ac:dyDescent="0.2">
      <c r="B106" s="16"/>
      <c r="C106" s="17"/>
      <c r="D106" s="17"/>
      <c r="E106" s="17"/>
      <c r="F106" s="17"/>
      <c r="G106" s="17"/>
      <c r="H106" s="17"/>
      <c r="I106" s="17"/>
      <c r="J106" s="17"/>
      <c r="K106" s="17"/>
      <c r="L106" s="9"/>
    </row>
    <row r="107" spans="2:12" s="8" customFormat="1" ht="24.95" customHeight="1" x14ac:dyDescent="0.2">
      <c r="B107" s="9"/>
      <c r="C107" s="5" t="s">
        <v>73</v>
      </c>
      <c r="L107" s="9"/>
    </row>
    <row r="108" spans="2:12" s="8" customFormat="1" ht="6.95" customHeight="1" x14ac:dyDescent="0.2">
      <c r="B108" s="9"/>
      <c r="L108" s="9"/>
    </row>
    <row r="109" spans="2:12" s="8" customFormat="1" ht="12" customHeight="1" x14ac:dyDescent="0.2">
      <c r="B109" s="9"/>
      <c r="C109" s="6" t="s">
        <v>27</v>
      </c>
      <c r="L109" s="9"/>
    </row>
    <row r="110" spans="2:12" s="8" customFormat="1" ht="16.5" customHeight="1" x14ac:dyDescent="0.2">
      <c r="B110" s="9"/>
      <c r="E110" s="136" t="str">
        <f>E7</f>
        <v>Starý park, Nitra -3. Etapa</v>
      </c>
      <c r="F110" s="137"/>
      <c r="G110" s="137"/>
      <c r="H110" s="137"/>
      <c r="L110" s="9"/>
    </row>
    <row r="111" spans="2:12" s="8" customFormat="1" ht="6.95" customHeight="1" x14ac:dyDescent="0.2">
      <c r="B111" s="9"/>
      <c r="L111" s="9"/>
    </row>
    <row r="112" spans="2:12" s="8" customFormat="1" ht="12" customHeight="1" x14ac:dyDescent="0.2">
      <c r="B112" s="9"/>
      <c r="C112" s="6" t="s">
        <v>31</v>
      </c>
      <c r="F112" s="7" t="str">
        <f>F10</f>
        <v xml:space="preserve"> </v>
      </c>
      <c r="I112" s="6" t="s">
        <v>22</v>
      </c>
      <c r="J112" s="24">
        <f>IF(J10="","",J10)</f>
        <v>44958</v>
      </c>
      <c r="L112" s="9"/>
    </row>
    <row r="113" spans="2:65" s="8" customFormat="1" ht="6.95" customHeight="1" x14ac:dyDescent="0.2">
      <c r="B113" s="9"/>
      <c r="L113" s="9"/>
    </row>
    <row r="114" spans="2:65" s="8" customFormat="1" ht="15.2" customHeight="1" x14ac:dyDescent="0.2">
      <c r="B114" s="9"/>
      <c r="C114" s="6" t="s">
        <v>32</v>
      </c>
      <c r="F114" s="7" t="str">
        <f>E13</f>
        <v xml:space="preserve"> </v>
      </c>
      <c r="I114" s="6" t="s">
        <v>16</v>
      </c>
      <c r="J114" s="41" t="str">
        <f>E19</f>
        <v xml:space="preserve"> </v>
      </c>
      <c r="L114" s="9"/>
    </row>
    <row r="115" spans="2:65" s="8" customFormat="1" ht="15.2" customHeight="1" x14ac:dyDescent="0.2">
      <c r="B115" s="9"/>
      <c r="C115" s="6" t="s">
        <v>20</v>
      </c>
      <c r="F115" s="7" t="str">
        <f>IF(E16="","",E16)</f>
        <v xml:space="preserve"> </v>
      </c>
      <c r="I115" s="6" t="s">
        <v>35</v>
      </c>
      <c r="J115" s="41" t="str">
        <f>E22</f>
        <v xml:space="preserve"> </v>
      </c>
      <c r="L115" s="9"/>
    </row>
    <row r="116" spans="2:65" s="8" customFormat="1" ht="10.35" customHeight="1" x14ac:dyDescent="0.2">
      <c r="B116" s="9"/>
      <c r="L116" s="9"/>
    </row>
    <row r="117" spans="2:65" s="63" customFormat="1" ht="29.25" customHeight="1" x14ac:dyDescent="0.2">
      <c r="B117" s="55"/>
      <c r="C117" s="56" t="s">
        <v>74</v>
      </c>
      <c r="D117" s="57" t="s">
        <v>54</v>
      </c>
      <c r="E117" s="57" t="s">
        <v>6</v>
      </c>
      <c r="F117" s="57" t="s">
        <v>53</v>
      </c>
      <c r="G117" s="57" t="s">
        <v>7</v>
      </c>
      <c r="H117" s="57" t="s">
        <v>13</v>
      </c>
      <c r="I117" s="57" t="s">
        <v>75</v>
      </c>
      <c r="J117" s="58" t="s">
        <v>64</v>
      </c>
      <c r="K117" s="59" t="s">
        <v>76</v>
      </c>
      <c r="L117" s="55"/>
      <c r="M117" s="60" t="s">
        <v>17</v>
      </c>
      <c r="N117" s="61" t="s">
        <v>40</v>
      </c>
      <c r="O117" s="61" t="s">
        <v>77</v>
      </c>
      <c r="P117" s="61" t="s">
        <v>78</v>
      </c>
      <c r="Q117" s="61" t="s">
        <v>79</v>
      </c>
      <c r="R117" s="61" t="s">
        <v>80</v>
      </c>
      <c r="S117" s="61" t="s">
        <v>81</v>
      </c>
      <c r="T117" s="62" t="s">
        <v>82</v>
      </c>
    </row>
    <row r="118" spans="2:65" s="8" customFormat="1" ht="23.1" customHeight="1" x14ac:dyDescent="0.25">
      <c r="B118" s="9"/>
      <c r="C118" s="19" t="s">
        <v>83</v>
      </c>
      <c r="J118" s="64">
        <f>SUM(J119,J122,J161)</f>
        <v>0</v>
      </c>
      <c r="L118" s="9"/>
      <c r="M118" s="65"/>
      <c r="N118" s="27"/>
      <c r="O118" s="27"/>
      <c r="P118" s="66">
        <f>P119+P122+P161</f>
        <v>517.66688799999997</v>
      </c>
      <c r="Q118" s="27"/>
      <c r="R118" s="66">
        <f>R119+R122+R161</f>
        <v>1287.5241499999997</v>
      </c>
      <c r="S118" s="27"/>
      <c r="T118" s="67">
        <f>T119+T122+T161</f>
        <v>0</v>
      </c>
      <c r="AT118" s="21" t="s">
        <v>84</v>
      </c>
      <c r="AU118" s="21" t="s">
        <v>66</v>
      </c>
      <c r="BK118" s="68">
        <f>BK119+BK122+BK161</f>
        <v>0</v>
      </c>
    </row>
    <row r="119" spans="2:65" s="70" customFormat="1" ht="26.1" customHeight="1" x14ac:dyDescent="0.2">
      <c r="B119" s="69"/>
      <c r="D119" s="71" t="s">
        <v>84</v>
      </c>
      <c r="E119" s="72" t="s">
        <v>85</v>
      </c>
      <c r="F119" s="72" t="s">
        <v>86</v>
      </c>
      <c r="J119" s="73">
        <f>SUM(J120)</f>
        <v>0</v>
      </c>
      <c r="L119" s="69"/>
      <c r="M119" s="74"/>
      <c r="P119" s="75">
        <f>SUM(P120:P121)</f>
        <v>6.6000000000000003E-2</v>
      </c>
      <c r="R119" s="75">
        <f>SUM(R120:R121)</f>
        <v>0</v>
      </c>
      <c r="T119" s="76">
        <f>SUM(T120:T121)</f>
        <v>0</v>
      </c>
      <c r="AR119" s="71" t="s">
        <v>23</v>
      </c>
      <c r="AT119" s="77" t="s">
        <v>84</v>
      </c>
      <c r="AU119" s="77" t="s">
        <v>10</v>
      </c>
      <c r="AY119" s="71" t="s">
        <v>87</v>
      </c>
      <c r="BK119" s="78">
        <f>SUM(BK120:BK121)</f>
        <v>0</v>
      </c>
    </row>
    <row r="120" spans="2:65" s="8" customFormat="1" ht="14.45" customHeight="1" x14ac:dyDescent="0.2">
      <c r="B120" s="79"/>
      <c r="C120" s="80" t="s">
        <v>23</v>
      </c>
      <c r="D120" s="80" t="s">
        <v>88</v>
      </c>
      <c r="E120" s="81" t="s">
        <v>89</v>
      </c>
      <c r="F120" s="82" t="s">
        <v>90</v>
      </c>
      <c r="G120" s="83" t="s">
        <v>91</v>
      </c>
      <c r="H120" s="84">
        <v>1</v>
      </c>
      <c r="I120" s="85">
        <v>0</v>
      </c>
      <c r="J120" s="85">
        <f>ROUND(I120*H120,2)</f>
        <v>0</v>
      </c>
      <c r="K120" s="86"/>
      <c r="L120" s="9"/>
      <c r="M120" s="87" t="s">
        <v>17</v>
      </c>
      <c r="N120" s="88" t="s">
        <v>41</v>
      </c>
      <c r="O120" s="89">
        <v>6.6000000000000003E-2</v>
      </c>
      <c r="P120" s="89">
        <f>O120*H120</f>
        <v>6.6000000000000003E-2</v>
      </c>
      <c r="Q120" s="89">
        <v>0</v>
      </c>
      <c r="R120" s="89">
        <f>Q120*H120</f>
        <v>0</v>
      </c>
      <c r="S120" s="89">
        <v>0</v>
      </c>
      <c r="T120" s="90">
        <f>S120*H120</f>
        <v>0</v>
      </c>
      <c r="AR120" s="91" t="s">
        <v>3</v>
      </c>
      <c r="AT120" s="91" t="s">
        <v>88</v>
      </c>
      <c r="AU120" s="91" t="s">
        <v>23</v>
      </c>
      <c r="AY120" s="21" t="s">
        <v>87</v>
      </c>
      <c r="BE120" s="92">
        <f>IF(N120="základní",J120,0)</f>
        <v>0</v>
      </c>
      <c r="BF120" s="92">
        <f>IF(N120="snížená",J120,0)</f>
        <v>0</v>
      </c>
      <c r="BG120" s="92">
        <f>IF(N120="zákl. přenesená",J120,0)</f>
        <v>0</v>
      </c>
      <c r="BH120" s="92">
        <f>IF(N120="sníž. přenesená",J120,0)</f>
        <v>0</v>
      </c>
      <c r="BI120" s="92">
        <f>IF(N120="nulová",J120,0)</f>
        <v>0</v>
      </c>
      <c r="BJ120" s="21" t="s">
        <v>23</v>
      </c>
      <c r="BK120" s="92">
        <f>ROUND(I120*H120,2)</f>
        <v>0</v>
      </c>
      <c r="BL120" s="21" t="s">
        <v>3</v>
      </c>
      <c r="BM120" s="91" t="s">
        <v>185</v>
      </c>
    </row>
    <row r="121" spans="2:65" s="8" customFormat="1" x14ac:dyDescent="0.2">
      <c r="B121" s="9"/>
      <c r="D121" s="93" t="s">
        <v>93</v>
      </c>
      <c r="F121" s="94" t="s">
        <v>90</v>
      </c>
      <c r="L121" s="9"/>
      <c r="M121" s="95"/>
      <c r="T121" s="96"/>
      <c r="AT121" s="21" t="s">
        <v>93</v>
      </c>
      <c r="AU121" s="21" t="s">
        <v>23</v>
      </c>
    </row>
    <row r="122" spans="2:65" s="70" customFormat="1" ht="26.1" customHeight="1" x14ac:dyDescent="0.2">
      <c r="B122" s="69"/>
      <c r="D122" s="71" t="s">
        <v>84</v>
      </c>
      <c r="E122" s="72" t="s">
        <v>8</v>
      </c>
      <c r="F122" s="72" t="s">
        <v>94</v>
      </c>
      <c r="J122" s="73">
        <f>J123+J138</f>
        <v>0</v>
      </c>
      <c r="L122" s="69"/>
      <c r="M122" s="74"/>
      <c r="P122" s="75">
        <f>P123+P138</f>
        <v>517.60088799999994</v>
      </c>
      <c r="R122" s="75">
        <f>R123+R138</f>
        <v>1287.5241499999997</v>
      </c>
      <c r="T122" s="76">
        <f>T123+T138</f>
        <v>0</v>
      </c>
      <c r="AR122" s="71" t="s">
        <v>23</v>
      </c>
      <c r="AT122" s="77" t="s">
        <v>84</v>
      </c>
      <c r="AU122" s="77" t="s">
        <v>10</v>
      </c>
      <c r="AY122" s="71" t="s">
        <v>87</v>
      </c>
      <c r="BK122" s="78">
        <f>BK123+BK138</f>
        <v>0</v>
      </c>
    </row>
    <row r="123" spans="2:65" s="70" customFormat="1" ht="23.1" customHeight="1" x14ac:dyDescent="0.2">
      <c r="B123" s="69"/>
      <c r="D123" s="71" t="s">
        <v>84</v>
      </c>
      <c r="E123" s="97" t="s">
        <v>23</v>
      </c>
      <c r="F123" s="97" t="s">
        <v>95</v>
      </c>
      <c r="J123" s="98">
        <f>SUM(J124:J136)</f>
        <v>0</v>
      </c>
      <c r="L123" s="69"/>
      <c r="M123" s="74"/>
      <c r="P123" s="75">
        <f>SUM(P124:P137)</f>
        <v>322.752388</v>
      </c>
      <c r="R123" s="75">
        <f>SUM(R124:R137)</f>
        <v>0</v>
      </c>
      <c r="T123" s="76">
        <f>SUM(T124:T137)</f>
        <v>0</v>
      </c>
      <c r="AR123" s="71" t="s">
        <v>23</v>
      </c>
      <c r="AT123" s="77" t="s">
        <v>84</v>
      </c>
      <c r="AU123" s="77" t="s">
        <v>23</v>
      </c>
      <c r="AY123" s="71" t="s">
        <v>87</v>
      </c>
      <c r="BK123" s="78">
        <f>SUM(BK124:BK137)</f>
        <v>0</v>
      </c>
    </row>
    <row r="124" spans="2:65" s="8" customFormat="1" ht="38.1" customHeight="1" x14ac:dyDescent="0.2">
      <c r="B124" s="79"/>
      <c r="C124" s="80" t="s">
        <v>15</v>
      </c>
      <c r="D124" s="80" t="s">
        <v>88</v>
      </c>
      <c r="E124" s="81" t="s">
        <v>96</v>
      </c>
      <c r="F124" s="82" t="s">
        <v>97</v>
      </c>
      <c r="G124" s="83" t="s">
        <v>98</v>
      </c>
      <c r="H124" s="84">
        <v>1325.5</v>
      </c>
      <c r="I124" s="85">
        <v>0</v>
      </c>
      <c r="J124" s="85">
        <f>ROUND(I124*H124,2)</f>
        <v>0</v>
      </c>
      <c r="K124" s="86"/>
      <c r="L124" s="9"/>
      <c r="M124" s="87" t="s">
        <v>17</v>
      </c>
      <c r="N124" s="88" t="s">
        <v>41</v>
      </c>
      <c r="O124" s="89">
        <v>0</v>
      </c>
      <c r="P124" s="89">
        <f>O124*H124</f>
        <v>0</v>
      </c>
      <c r="Q124" s="89">
        <v>0</v>
      </c>
      <c r="R124" s="89">
        <f>Q124*H124</f>
        <v>0</v>
      </c>
      <c r="S124" s="89">
        <v>0</v>
      </c>
      <c r="T124" s="90">
        <f>S124*H124</f>
        <v>0</v>
      </c>
      <c r="AR124" s="91" t="s">
        <v>3</v>
      </c>
      <c r="AT124" s="91" t="s">
        <v>88</v>
      </c>
      <c r="AU124" s="91" t="s">
        <v>15</v>
      </c>
      <c r="AY124" s="21" t="s">
        <v>87</v>
      </c>
      <c r="BE124" s="92">
        <f>IF(N124="základní",J124,0)</f>
        <v>0</v>
      </c>
      <c r="BF124" s="92">
        <f>IF(N124="snížená",J124,0)</f>
        <v>0</v>
      </c>
      <c r="BG124" s="92">
        <f>IF(N124="zákl. přenesená",J124,0)</f>
        <v>0</v>
      </c>
      <c r="BH124" s="92">
        <f>IF(N124="sníž. přenesená",J124,0)</f>
        <v>0</v>
      </c>
      <c r="BI124" s="92">
        <f>IF(N124="nulová",J124,0)</f>
        <v>0</v>
      </c>
      <c r="BJ124" s="21" t="s">
        <v>23</v>
      </c>
      <c r="BK124" s="92">
        <f>ROUND(I124*H124,2)</f>
        <v>0</v>
      </c>
      <c r="BL124" s="21" t="s">
        <v>3</v>
      </c>
      <c r="BM124" s="91" t="s">
        <v>186</v>
      </c>
    </row>
    <row r="125" spans="2:65" s="8" customFormat="1" ht="39" x14ac:dyDescent="0.2">
      <c r="B125" s="9"/>
      <c r="D125" s="93" t="s">
        <v>93</v>
      </c>
      <c r="F125" s="94" t="s">
        <v>187</v>
      </c>
      <c r="L125" s="9"/>
      <c r="M125" s="95"/>
      <c r="T125" s="96"/>
      <c r="AT125" s="21" t="s">
        <v>93</v>
      </c>
      <c r="AU125" s="21" t="s">
        <v>15</v>
      </c>
    </row>
    <row r="126" spans="2:65" s="8" customFormat="1" ht="38.1" customHeight="1" x14ac:dyDescent="0.2">
      <c r="B126" s="79"/>
      <c r="C126" s="80" t="s">
        <v>19</v>
      </c>
      <c r="D126" s="80" t="s">
        <v>88</v>
      </c>
      <c r="E126" s="81" t="s">
        <v>100</v>
      </c>
      <c r="F126" s="82" t="s">
        <v>101</v>
      </c>
      <c r="G126" s="83" t="s">
        <v>102</v>
      </c>
      <c r="H126" s="84">
        <v>318.12</v>
      </c>
      <c r="I126" s="85">
        <v>0</v>
      </c>
      <c r="J126" s="85">
        <f>ROUND(I126*H126,2)</f>
        <v>0</v>
      </c>
      <c r="K126" s="86"/>
      <c r="L126" s="9"/>
      <c r="M126" s="87" t="s">
        <v>17</v>
      </c>
      <c r="N126" s="88" t="s">
        <v>41</v>
      </c>
      <c r="O126" s="89">
        <v>0</v>
      </c>
      <c r="P126" s="89">
        <f>O126*H126</f>
        <v>0</v>
      </c>
      <c r="Q126" s="89">
        <v>0</v>
      </c>
      <c r="R126" s="89">
        <f>Q126*H126</f>
        <v>0</v>
      </c>
      <c r="S126" s="89">
        <v>0</v>
      </c>
      <c r="T126" s="90">
        <f>S126*H126</f>
        <v>0</v>
      </c>
      <c r="AR126" s="91" t="s">
        <v>3</v>
      </c>
      <c r="AT126" s="91" t="s">
        <v>88</v>
      </c>
      <c r="AU126" s="91" t="s">
        <v>15</v>
      </c>
      <c r="AY126" s="21" t="s">
        <v>87</v>
      </c>
      <c r="BE126" s="92">
        <f>IF(N126="základní",J126,0)</f>
        <v>0</v>
      </c>
      <c r="BF126" s="92">
        <f>IF(N126="snížená",J126,0)</f>
        <v>0</v>
      </c>
      <c r="BG126" s="92">
        <f>IF(N126="zákl. přenesená",J126,0)</f>
        <v>0</v>
      </c>
      <c r="BH126" s="92">
        <f>IF(N126="sníž. přenesená",J126,0)</f>
        <v>0</v>
      </c>
      <c r="BI126" s="92">
        <f>IF(N126="nulová",J126,0)</f>
        <v>0</v>
      </c>
      <c r="BJ126" s="21" t="s">
        <v>23</v>
      </c>
      <c r="BK126" s="92">
        <f>ROUND(I126*H126,2)</f>
        <v>0</v>
      </c>
      <c r="BL126" s="21" t="s">
        <v>3</v>
      </c>
      <c r="BM126" s="91" t="s">
        <v>188</v>
      </c>
    </row>
    <row r="127" spans="2:65" s="8" customFormat="1" ht="39" x14ac:dyDescent="0.2">
      <c r="B127" s="9"/>
      <c r="D127" s="93" t="s">
        <v>93</v>
      </c>
      <c r="F127" s="94" t="s">
        <v>187</v>
      </c>
      <c r="L127" s="9"/>
      <c r="M127" s="95"/>
      <c r="T127" s="96"/>
      <c r="AT127" s="21" t="s">
        <v>93</v>
      </c>
      <c r="AU127" s="21" t="s">
        <v>15</v>
      </c>
    </row>
    <row r="128" spans="2:65" s="8" customFormat="1" ht="24.2" customHeight="1" x14ac:dyDescent="0.2">
      <c r="B128" s="79"/>
      <c r="C128" s="80" t="s">
        <v>3</v>
      </c>
      <c r="D128" s="80" t="s">
        <v>88</v>
      </c>
      <c r="E128" s="81" t="s">
        <v>104</v>
      </c>
      <c r="F128" s="82" t="s">
        <v>105</v>
      </c>
      <c r="G128" s="83" t="s">
        <v>102</v>
      </c>
      <c r="H128" s="84">
        <v>110.624</v>
      </c>
      <c r="I128" s="85">
        <v>0</v>
      </c>
      <c r="J128" s="85">
        <f>ROUND(I128*H128,2)</f>
        <v>0</v>
      </c>
      <c r="K128" s="86"/>
      <c r="L128" s="9"/>
      <c r="M128" s="87" t="s">
        <v>17</v>
      </c>
      <c r="N128" s="88" t="s">
        <v>41</v>
      </c>
      <c r="O128" s="89">
        <v>0</v>
      </c>
      <c r="P128" s="89">
        <f>O128*H128</f>
        <v>0</v>
      </c>
      <c r="Q128" s="89">
        <v>0</v>
      </c>
      <c r="R128" s="89">
        <f>Q128*H128</f>
        <v>0</v>
      </c>
      <c r="S128" s="89">
        <v>0</v>
      </c>
      <c r="T128" s="90">
        <f>S128*H128</f>
        <v>0</v>
      </c>
      <c r="AR128" s="91" t="s">
        <v>3</v>
      </c>
      <c r="AT128" s="91" t="s">
        <v>88</v>
      </c>
      <c r="AU128" s="91" t="s">
        <v>15</v>
      </c>
      <c r="AY128" s="21" t="s">
        <v>87</v>
      </c>
      <c r="BE128" s="92">
        <f>IF(N128="základní",J128,0)</f>
        <v>0</v>
      </c>
      <c r="BF128" s="92">
        <f>IF(N128="snížená",J128,0)</f>
        <v>0</v>
      </c>
      <c r="BG128" s="92">
        <f>IF(N128="zákl. přenesená",J128,0)</f>
        <v>0</v>
      </c>
      <c r="BH128" s="92">
        <f>IF(N128="sníž. přenesená",J128,0)</f>
        <v>0</v>
      </c>
      <c r="BI128" s="92">
        <f>IF(N128="nulová",J128,0)</f>
        <v>0</v>
      </c>
      <c r="BJ128" s="21" t="s">
        <v>23</v>
      </c>
      <c r="BK128" s="92">
        <f>ROUND(I128*H128,2)</f>
        <v>0</v>
      </c>
      <c r="BL128" s="21" t="s">
        <v>3</v>
      </c>
      <c r="BM128" s="91" t="s">
        <v>189</v>
      </c>
    </row>
    <row r="129" spans="2:65" s="8" customFormat="1" ht="19.5" x14ac:dyDescent="0.2">
      <c r="B129" s="9"/>
      <c r="D129" s="93" t="s">
        <v>93</v>
      </c>
      <c r="F129" s="94" t="s">
        <v>190</v>
      </c>
      <c r="L129" s="9"/>
      <c r="M129" s="95"/>
      <c r="T129" s="96"/>
      <c r="AT129" s="21" t="s">
        <v>93</v>
      </c>
      <c r="AU129" s="21" t="s">
        <v>15</v>
      </c>
    </row>
    <row r="130" spans="2:65" s="8" customFormat="1" ht="14.45" customHeight="1" x14ac:dyDescent="0.2">
      <c r="B130" s="79"/>
      <c r="C130" s="80" t="s">
        <v>11</v>
      </c>
      <c r="D130" s="80" t="s">
        <v>88</v>
      </c>
      <c r="E130" s="81" t="s">
        <v>107</v>
      </c>
      <c r="F130" s="82" t="s">
        <v>108</v>
      </c>
      <c r="G130" s="83" t="s">
        <v>102</v>
      </c>
      <c r="H130" s="84">
        <v>110.624</v>
      </c>
      <c r="I130" s="85">
        <v>0</v>
      </c>
      <c r="J130" s="85">
        <f>ROUND(I130*H130,2)</f>
        <v>0</v>
      </c>
      <c r="K130" s="86"/>
      <c r="L130" s="9"/>
      <c r="M130" s="87" t="s">
        <v>17</v>
      </c>
      <c r="N130" s="88" t="s">
        <v>41</v>
      </c>
      <c r="O130" s="89">
        <v>0</v>
      </c>
      <c r="P130" s="89">
        <f>O130*H130</f>
        <v>0</v>
      </c>
      <c r="Q130" s="89">
        <v>0</v>
      </c>
      <c r="R130" s="89">
        <f>Q130*H130</f>
        <v>0</v>
      </c>
      <c r="S130" s="89">
        <v>0</v>
      </c>
      <c r="T130" s="90">
        <f>S130*H130</f>
        <v>0</v>
      </c>
      <c r="AR130" s="91" t="s">
        <v>3</v>
      </c>
      <c r="AT130" s="91" t="s">
        <v>88</v>
      </c>
      <c r="AU130" s="91" t="s">
        <v>15</v>
      </c>
      <c r="AY130" s="21" t="s">
        <v>87</v>
      </c>
      <c r="BE130" s="92">
        <f>IF(N130="základní",J130,0)</f>
        <v>0</v>
      </c>
      <c r="BF130" s="92">
        <f>IF(N130="snížená",J130,0)</f>
        <v>0</v>
      </c>
      <c r="BG130" s="92">
        <f>IF(N130="zákl. přenesená",J130,0)</f>
        <v>0</v>
      </c>
      <c r="BH130" s="92">
        <f>IF(N130="sníž. přenesená",J130,0)</f>
        <v>0</v>
      </c>
      <c r="BI130" s="92">
        <f>IF(N130="nulová",J130,0)</f>
        <v>0</v>
      </c>
      <c r="BJ130" s="21" t="s">
        <v>23</v>
      </c>
      <c r="BK130" s="92">
        <f>ROUND(I130*H130,2)</f>
        <v>0</v>
      </c>
      <c r="BL130" s="21" t="s">
        <v>3</v>
      </c>
      <c r="BM130" s="91" t="s">
        <v>191</v>
      </c>
    </row>
    <row r="131" spans="2:65" s="8" customFormat="1" x14ac:dyDescent="0.2">
      <c r="B131" s="9"/>
      <c r="D131" s="93" t="s">
        <v>93</v>
      </c>
      <c r="F131" s="94" t="s">
        <v>108</v>
      </c>
      <c r="L131" s="9"/>
      <c r="M131" s="95"/>
      <c r="T131" s="96"/>
      <c r="AT131" s="21" t="s">
        <v>93</v>
      </c>
      <c r="AU131" s="21" t="s">
        <v>15</v>
      </c>
    </row>
    <row r="132" spans="2:65" s="8" customFormat="1" ht="14.45" customHeight="1" x14ac:dyDescent="0.2">
      <c r="B132" s="79"/>
      <c r="C132" s="80" t="s">
        <v>4</v>
      </c>
      <c r="D132" s="80" t="s">
        <v>88</v>
      </c>
      <c r="E132" s="81" t="s">
        <v>110</v>
      </c>
      <c r="F132" s="82" t="s">
        <v>111</v>
      </c>
      <c r="G132" s="83" t="s">
        <v>102</v>
      </c>
      <c r="H132" s="84">
        <v>495.01900000000001</v>
      </c>
      <c r="I132" s="85">
        <v>0</v>
      </c>
      <c r="J132" s="85">
        <f>ROUND(I132*H132,2)</f>
        <v>0</v>
      </c>
      <c r="K132" s="86"/>
      <c r="L132" s="9"/>
      <c r="M132" s="87" t="s">
        <v>17</v>
      </c>
      <c r="N132" s="88" t="s">
        <v>41</v>
      </c>
      <c r="O132" s="89">
        <v>0.65200000000000002</v>
      </c>
      <c r="P132" s="89">
        <f>O132*H132</f>
        <v>322.752388</v>
      </c>
      <c r="Q132" s="89">
        <v>0</v>
      </c>
      <c r="R132" s="89">
        <f>Q132*H132</f>
        <v>0</v>
      </c>
      <c r="S132" s="89">
        <v>0</v>
      </c>
      <c r="T132" s="90">
        <f>S132*H132</f>
        <v>0</v>
      </c>
      <c r="AR132" s="91" t="s">
        <v>3</v>
      </c>
      <c r="AT132" s="91" t="s">
        <v>88</v>
      </c>
      <c r="AU132" s="91" t="s">
        <v>15</v>
      </c>
      <c r="AY132" s="21" t="s">
        <v>87</v>
      </c>
      <c r="BE132" s="92">
        <f>IF(N132="základní",J132,0)</f>
        <v>0</v>
      </c>
      <c r="BF132" s="92">
        <f>IF(N132="snížená",J132,0)</f>
        <v>0</v>
      </c>
      <c r="BG132" s="92">
        <f>IF(N132="zákl. přenesená",J132,0)</f>
        <v>0</v>
      </c>
      <c r="BH132" s="92">
        <f>IF(N132="sníž. přenesená",J132,0)</f>
        <v>0</v>
      </c>
      <c r="BI132" s="92">
        <f>IF(N132="nulová",J132,0)</f>
        <v>0</v>
      </c>
      <c r="BJ132" s="21" t="s">
        <v>23</v>
      </c>
      <c r="BK132" s="92">
        <f>ROUND(I132*H132,2)</f>
        <v>0</v>
      </c>
      <c r="BL132" s="21" t="s">
        <v>3</v>
      </c>
      <c r="BM132" s="91" t="s">
        <v>192</v>
      </c>
    </row>
    <row r="133" spans="2:65" s="8" customFormat="1" x14ac:dyDescent="0.2">
      <c r="B133" s="9"/>
      <c r="D133" s="93" t="s">
        <v>93</v>
      </c>
      <c r="F133" s="94" t="s">
        <v>111</v>
      </c>
      <c r="L133" s="9"/>
      <c r="M133" s="95"/>
      <c r="T133" s="96"/>
      <c r="AT133" s="21" t="s">
        <v>93</v>
      </c>
      <c r="AU133" s="21" t="s">
        <v>15</v>
      </c>
    </row>
    <row r="134" spans="2:65" s="8" customFormat="1" ht="24.2" customHeight="1" x14ac:dyDescent="0.2">
      <c r="B134" s="79"/>
      <c r="C134" s="80" t="s">
        <v>24</v>
      </c>
      <c r="D134" s="80" t="s">
        <v>88</v>
      </c>
      <c r="E134" s="81" t="s">
        <v>113</v>
      </c>
      <c r="F134" s="82" t="s">
        <v>114</v>
      </c>
      <c r="G134" s="83" t="s">
        <v>102</v>
      </c>
      <c r="H134" s="84">
        <v>495.01900000000001</v>
      </c>
      <c r="I134" s="85">
        <v>0</v>
      </c>
      <c r="J134" s="85">
        <f>ROUND(I134*H134,2)</f>
        <v>0</v>
      </c>
      <c r="K134" s="86"/>
      <c r="L134" s="9"/>
      <c r="M134" s="87" t="s">
        <v>17</v>
      </c>
      <c r="N134" s="88" t="s">
        <v>41</v>
      </c>
      <c r="O134" s="89">
        <v>0</v>
      </c>
      <c r="P134" s="89">
        <f>O134*H134</f>
        <v>0</v>
      </c>
      <c r="Q134" s="89">
        <v>0</v>
      </c>
      <c r="R134" s="89">
        <f>Q134*H134</f>
        <v>0</v>
      </c>
      <c r="S134" s="89">
        <v>0</v>
      </c>
      <c r="T134" s="90">
        <f>S134*H134</f>
        <v>0</v>
      </c>
      <c r="AR134" s="91" t="s">
        <v>3</v>
      </c>
      <c r="AT134" s="91" t="s">
        <v>88</v>
      </c>
      <c r="AU134" s="91" t="s">
        <v>15</v>
      </c>
      <c r="AY134" s="21" t="s">
        <v>87</v>
      </c>
      <c r="BE134" s="92">
        <f>IF(N134="základní",J134,0)</f>
        <v>0</v>
      </c>
      <c r="BF134" s="92">
        <f>IF(N134="snížená",J134,0)</f>
        <v>0</v>
      </c>
      <c r="BG134" s="92">
        <f>IF(N134="zákl. přenesená",J134,0)</f>
        <v>0</v>
      </c>
      <c r="BH134" s="92">
        <f>IF(N134="sníž. přenesená",J134,0)</f>
        <v>0</v>
      </c>
      <c r="BI134" s="92">
        <f>IF(N134="nulová",J134,0)</f>
        <v>0</v>
      </c>
      <c r="BJ134" s="21" t="s">
        <v>23</v>
      </c>
      <c r="BK134" s="92">
        <f>ROUND(I134*H134,2)</f>
        <v>0</v>
      </c>
      <c r="BL134" s="21" t="s">
        <v>3</v>
      </c>
      <c r="BM134" s="91" t="s">
        <v>193</v>
      </c>
    </row>
    <row r="135" spans="2:65" s="8" customFormat="1" ht="19.5" x14ac:dyDescent="0.2">
      <c r="B135" s="9"/>
      <c r="D135" s="93" t="s">
        <v>93</v>
      </c>
      <c r="F135" s="94" t="s">
        <v>116</v>
      </c>
      <c r="L135" s="9"/>
      <c r="M135" s="95"/>
      <c r="T135" s="96"/>
      <c r="AT135" s="21" t="s">
        <v>93</v>
      </c>
      <c r="AU135" s="21" t="s">
        <v>15</v>
      </c>
    </row>
    <row r="136" spans="2:65" s="8" customFormat="1" ht="24.2" customHeight="1" x14ac:dyDescent="0.2">
      <c r="B136" s="79"/>
      <c r="C136" s="80" t="s">
        <v>18</v>
      </c>
      <c r="D136" s="80" t="s">
        <v>88</v>
      </c>
      <c r="E136" s="81" t="s">
        <v>117</v>
      </c>
      <c r="F136" s="82" t="s">
        <v>118</v>
      </c>
      <c r="G136" s="83" t="s">
        <v>119</v>
      </c>
      <c r="H136" s="84">
        <v>891.03499999999997</v>
      </c>
      <c r="I136" s="85">
        <v>0</v>
      </c>
      <c r="J136" s="85">
        <f>ROUND(I136*H136,2)</f>
        <v>0</v>
      </c>
      <c r="K136" s="86"/>
      <c r="L136" s="9"/>
      <c r="M136" s="87" t="s">
        <v>17</v>
      </c>
      <c r="N136" s="88" t="s">
        <v>41</v>
      </c>
      <c r="O136" s="89">
        <v>0</v>
      </c>
      <c r="P136" s="89">
        <f>O136*H136</f>
        <v>0</v>
      </c>
      <c r="Q136" s="89">
        <v>0</v>
      </c>
      <c r="R136" s="89">
        <f>Q136*H136</f>
        <v>0</v>
      </c>
      <c r="S136" s="89">
        <v>0</v>
      </c>
      <c r="T136" s="90">
        <f>S136*H136</f>
        <v>0</v>
      </c>
      <c r="AR136" s="91" t="s">
        <v>3</v>
      </c>
      <c r="AT136" s="91" t="s">
        <v>88</v>
      </c>
      <c r="AU136" s="91" t="s">
        <v>15</v>
      </c>
      <c r="AY136" s="21" t="s">
        <v>87</v>
      </c>
      <c r="BE136" s="92">
        <f>IF(N136="základní",J136,0)</f>
        <v>0</v>
      </c>
      <c r="BF136" s="92">
        <f>IF(N136="snížená",J136,0)</f>
        <v>0</v>
      </c>
      <c r="BG136" s="92">
        <f>IF(N136="zákl. přenesená",J136,0)</f>
        <v>0</v>
      </c>
      <c r="BH136" s="92">
        <f>IF(N136="sníž. přenesená",J136,0)</f>
        <v>0</v>
      </c>
      <c r="BI136" s="92">
        <f>IF(N136="nulová",J136,0)</f>
        <v>0</v>
      </c>
      <c r="BJ136" s="21" t="s">
        <v>23</v>
      </c>
      <c r="BK136" s="92">
        <f>ROUND(I136*H136,2)</f>
        <v>0</v>
      </c>
      <c r="BL136" s="21" t="s">
        <v>3</v>
      </c>
      <c r="BM136" s="91" t="s">
        <v>194</v>
      </c>
    </row>
    <row r="137" spans="2:65" s="8" customFormat="1" ht="29.25" x14ac:dyDescent="0.2">
      <c r="B137" s="9"/>
      <c r="D137" s="93" t="s">
        <v>93</v>
      </c>
      <c r="F137" s="94" t="s">
        <v>121</v>
      </c>
      <c r="L137" s="9"/>
      <c r="M137" s="95"/>
      <c r="T137" s="96"/>
      <c r="AT137" s="21" t="s">
        <v>93</v>
      </c>
      <c r="AU137" s="21" t="s">
        <v>15</v>
      </c>
    </row>
    <row r="138" spans="2:65" s="70" customFormat="1" ht="23.1" customHeight="1" x14ac:dyDescent="0.2">
      <c r="B138" s="69"/>
      <c r="D138" s="71" t="s">
        <v>84</v>
      </c>
      <c r="E138" s="97" t="s">
        <v>11</v>
      </c>
      <c r="F138" s="97" t="s">
        <v>122</v>
      </c>
      <c r="J138" s="98">
        <f>SUM(J139:J160)</f>
        <v>0</v>
      </c>
      <c r="L138" s="69"/>
      <c r="M138" s="74"/>
      <c r="P138" s="75">
        <f>SUM(P139:P154)</f>
        <v>194.8485</v>
      </c>
      <c r="R138" s="75">
        <f>SUM(R139:R154)</f>
        <v>1287.5241499999997</v>
      </c>
      <c r="T138" s="76">
        <f>SUM(T139:T154)</f>
        <v>0</v>
      </c>
      <c r="AR138" s="71" t="s">
        <v>23</v>
      </c>
      <c r="AT138" s="77" t="s">
        <v>84</v>
      </c>
      <c r="AU138" s="77" t="s">
        <v>23</v>
      </c>
      <c r="AY138" s="71" t="s">
        <v>87</v>
      </c>
      <c r="BK138" s="78">
        <f>SUM(BK139:BK154)</f>
        <v>0</v>
      </c>
    </row>
    <row r="139" spans="2:65" s="8" customFormat="1" ht="24.6" customHeight="1" x14ac:dyDescent="0.2">
      <c r="B139" s="79"/>
      <c r="C139" s="99" t="s">
        <v>9</v>
      </c>
      <c r="D139" s="99" t="s">
        <v>123</v>
      </c>
      <c r="E139" s="100" t="s">
        <v>124</v>
      </c>
      <c r="F139" s="101" t="s">
        <v>375</v>
      </c>
      <c r="G139" s="102" t="s">
        <v>98</v>
      </c>
      <c r="H139" s="103">
        <v>1325.5</v>
      </c>
      <c r="I139" s="104">
        <v>0</v>
      </c>
      <c r="J139" s="104">
        <f>ROUND(I139*H139,2)</f>
        <v>0</v>
      </c>
      <c r="K139" s="105"/>
      <c r="L139" s="106"/>
      <c r="M139" s="107" t="s">
        <v>17</v>
      </c>
      <c r="N139" s="108" t="s">
        <v>41</v>
      </c>
      <c r="O139" s="89">
        <v>0</v>
      </c>
      <c r="P139" s="89">
        <f>O139*H139</f>
        <v>0</v>
      </c>
      <c r="Q139" s="89">
        <v>0</v>
      </c>
      <c r="R139" s="89">
        <f>Q139*H139</f>
        <v>0</v>
      </c>
      <c r="S139" s="89">
        <v>0</v>
      </c>
      <c r="T139" s="90">
        <f>S139*H139</f>
        <v>0</v>
      </c>
      <c r="AR139" s="91" t="s">
        <v>18</v>
      </c>
      <c r="AT139" s="91" t="s">
        <v>123</v>
      </c>
      <c r="AU139" s="91" t="s">
        <v>15</v>
      </c>
      <c r="AY139" s="21" t="s">
        <v>87</v>
      </c>
      <c r="BE139" s="92">
        <f>IF(N139="základní",J139,0)</f>
        <v>0</v>
      </c>
      <c r="BF139" s="92">
        <f>IF(N139="snížená",J139,0)</f>
        <v>0</v>
      </c>
      <c r="BG139" s="92">
        <f>IF(N139="zákl. přenesená",J139,0)</f>
        <v>0</v>
      </c>
      <c r="BH139" s="92">
        <f>IF(N139="sníž. přenesená",J139,0)</f>
        <v>0</v>
      </c>
      <c r="BI139" s="92">
        <f>IF(N139="nulová",J139,0)</f>
        <v>0</v>
      </c>
      <c r="BJ139" s="21" t="s">
        <v>23</v>
      </c>
      <c r="BK139" s="92">
        <f>ROUND(I139*H139,2)</f>
        <v>0</v>
      </c>
      <c r="BL139" s="21" t="s">
        <v>3</v>
      </c>
      <c r="BM139" s="91" t="s">
        <v>195</v>
      </c>
    </row>
    <row r="140" spans="2:65" s="8" customFormat="1" x14ac:dyDescent="0.2">
      <c r="B140" s="9"/>
      <c r="D140" s="93" t="s">
        <v>93</v>
      </c>
      <c r="F140" s="94" t="s">
        <v>377</v>
      </c>
      <c r="L140" s="9"/>
      <c r="M140" s="95"/>
      <c r="T140" s="96"/>
      <c r="AT140" s="21" t="s">
        <v>93</v>
      </c>
      <c r="AU140" s="21" t="s">
        <v>15</v>
      </c>
    </row>
    <row r="141" spans="2:65" s="8" customFormat="1" ht="14.45" customHeight="1" x14ac:dyDescent="0.2">
      <c r="B141" s="79"/>
      <c r="C141" s="80" t="s">
        <v>12</v>
      </c>
      <c r="D141" s="80" t="s">
        <v>88</v>
      </c>
      <c r="E141" s="81" t="s">
        <v>126</v>
      </c>
      <c r="F141" s="82" t="s">
        <v>127</v>
      </c>
      <c r="G141" s="83" t="s">
        <v>98</v>
      </c>
      <c r="H141" s="84">
        <v>1325.5</v>
      </c>
      <c r="I141" s="85">
        <v>0</v>
      </c>
      <c r="J141" s="85">
        <f>ROUND(I141*H141,2)</f>
        <v>0</v>
      </c>
      <c r="K141" s="86"/>
      <c r="L141" s="9"/>
      <c r="M141" s="87" t="s">
        <v>17</v>
      </c>
      <c r="N141" s="88" t="s">
        <v>41</v>
      </c>
      <c r="O141" s="89">
        <v>0</v>
      </c>
      <c r="P141" s="89">
        <f>O141*H141</f>
        <v>0</v>
      </c>
      <c r="Q141" s="89">
        <v>8.1100000000000005E-2</v>
      </c>
      <c r="R141" s="89">
        <f>Q141*H141</f>
        <v>107.49805000000001</v>
      </c>
      <c r="S141" s="89">
        <v>0</v>
      </c>
      <c r="T141" s="90">
        <f>S141*H141</f>
        <v>0</v>
      </c>
      <c r="AR141" s="91" t="s">
        <v>3</v>
      </c>
      <c r="AT141" s="91" t="s">
        <v>88</v>
      </c>
      <c r="AU141" s="91" t="s">
        <v>15</v>
      </c>
      <c r="AY141" s="21" t="s">
        <v>87</v>
      </c>
      <c r="BE141" s="92">
        <f>IF(N141="základní",J141,0)</f>
        <v>0</v>
      </c>
      <c r="BF141" s="92">
        <f>IF(N141="snížená",J141,0)</f>
        <v>0</v>
      </c>
      <c r="BG141" s="92">
        <f>IF(N141="zákl. přenesená",J141,0)</f>
        <v>0</v>
      </c>
      <c r="BH141" s="92">
        <f>IF(N141="sníž. přenesená",J141,0)</f>
        <v>0</v>
      </c>
      <c r="BI141" s="92">
        <f>IF(N141="nulová",J141,0)</f>
        <v>0</v>
      </c>
      <c r="BJ141" s="21" t="s">
        <v>23</v>
      </c>
      <c r="BK141" s="92">
        <f>ROUND(I141*H141,2)</f>
        <v>0</v>
      </c>
      <c r="BL141" s="21" t="s">
        <v>3</v>
      </c>
      <c r="BM141" s="91" t="s">
        <v>196</v>
      </c>
    </row>
    <row r="142" spans="2:65" s="8" customFormat="1" x14ac:dyDescent="0.2">
      <c r="B142" s="9"/>
      <c r="D142" s="93" t="s">
        <v>93</v>
      </c>
      <c r="F142" s="94" t="s">
        <v>127</v>
      </c>
      <c r="L142" s="9"/>
      <c r="M142" s="95"/>
      <c r="T142" s="96"/>
      <c r="AT142" s="21" t="s">
        <v>93</v>
      </c>
      <c r="AU142" s="21" t="s">
        <v>15</v>
      </c>
    </row>
    <row r="143" spans="2:65" s="8" customFormat="1" ht="24.2" customHeight="1" x14ac:dyDescent="0.2">
      <c r="B143" s="79"/>
      <c r="C143" s="80" t="s">
        <v>129</v>
      </c>
      <c r="D143" s="80" t="s">
        <v>88</v>
      </c>
      <c r="E143" s="81" t="s">
        <v>130</v>
      </c>
      <c r="F143" s="82" t="s">
        <v>131</v>
      </c>
      <c r="G143" s="83" t="s">
        <v>98</v>
      </c>
      <c r="H143" s="84">
        <v>1325.5</v>
      </c>
      <c r="I143" s="85">
        <v>0</v>
      </c>
      <c r="J143" s="85">
        <f>ROUND(I143*H143,2)</f>
        <v>0</v>
      </c>
      <c r="K143" s="86"/>
      <c r="L143" s="9"/>
      <c r="M143" s="87" t="s">
        <v>17</v>
      </c>
      <c r="N143" s="88" t="s">
        <v>41</v>
      </c>
      <c r="O143" s="89">
        <v>2.8000000000000001E-2</v>
      </c>
      <c r="P143" s="89">
        <f>O143*H143</f>
        <v>37.114000000000004</v>
      </c>
      <c r="Q143" s="89">
        <v>0.39600000000000002</v>
      </c>
      <c r="R143" s="89">
        <f>Q143*H143</f>
        <v>524.89800000000002</v>
      </c>
      <c r="S143" s="89">
        <v>0</v>
      </c>
      <c r="T143" s="90">
        <f>S143*H143</f>
        <v>0</v>
      </c>
      <c r="AR143" s="91" t="s">
        <v>3</v>
      </c>
      <c r="AT143" s="91" t="s">
        <v>88</v>
      </c>
      <c r="AU143" s="91" t="s">
        <v>15</v>
      </c>
      <c r="AY143" s="21" t="s">
        <v>87</v>
      </c>
      <c r="BE143" s="92">
        <f>IF(N143="základní",J143,0)</f>
        <v>0</v>
      </c>
      <c r="BF143" s="92">
        <f>IF(N143="snížená",J143,0)</f>
        <v>0</v>
      </c>
      <c r="BG143" s="92">
        <f>IF(N143="zákl. přenesená",J143,0)</f>
        <v>0</v>
      </c>
      <c r="BH143" s="92">
        <f>IF(N143="sníž. přenesená",J143,0)</f>
        <v>0</v>
      </c>
      <c r="BI143" s="92">
        <f>IF(N143="nulová",J143,0)</f>
        <v>0</v>
      </c>
      <c r="BJ143" s="21" t="s">
        <v>23</v>
      </c>
      <c r="BK143" s="92">
        <f>ROUND(I143*H143,2)</f>
        <v>0</v>
      </c>
      <c r="BL143" s="21" t="s">
        <v>3</v>
      </c>
      <c r="BM143" s="91" t="s">
        <v>197</v>
      </c>
    </row>
    <row r="144" spans="2:65" s="8" customFormat="1" ht="29.25" x14ac:dyDescent="0.2">
      <c r="B144" s="9"/>
      <c r="D144" s="93" t="s">
        <v>93</v>
      </c>
      <c r="F144" s="94" t="s">
        <v>133</v>
      </c>
      <c r="L144" s="9"/>
      <c r="M144" s="95"/>
      <c r="T144" s="96"/>
      <c r="AT144" s="21" t="s">
        <v>93</v>
      </c>
      <c r="AU144" s="21" t="s">
        <v>15</v>
      </c>
    </row>
    <row r="145" spans="2:65" s="8" customFormat="1" ht="21.6" customHeight="1" x14ac:dyDescent="0.2">
      <c r="B145" s="79"/>
      <c r="C145" s="80" t="s">
        <v>134</v>
      </c>
      <c r="D145" s="80" t="s">
        <v>88</v>
      </c>
      <c r="E145" s="81" t="s">
        <v>135</v>
      </c>
      <c r="F145" s="82" t="s">
        <v>136</v>
      </c>
      <c r="G145" s="83" t="s">
        <v>98</v>
      </c>
      <c r="H145" s="84">
        <v>1325.5</v>
      </c>
      <c r="I145" s="85">
        <v>0</v>
      </c>
      <c r="J145" s="85">
        <f>ROUND(I145*H145,2)</f>
        <v>0</v>
      </c>
      <c r="K145" s="86"/>
      <c r="L145" s="9"/>
      <c r="M145" s="87" t="s">
        <v>17</v>
      </c>
      <c r="N145" s="88" t="s">
        <v>41</v>
      </c>
      <c r="O145" s="89">
        <v>0.11899999999999999</v>
      </c>
      <c r="P145" s="89">
        <f>O145*H145</f>
        <v>157.7345</v>
      </c>
      <c r="Q145" s="89">
        <v>0.47720000000000001</v>
      </c>
      <c r="R145" s="89">
        <f>Q145*H145</f>
        <v>632.52859999999998</v>
      </c>
      <c r="S145" s="89">
        <v>0</v>
      </c>
      <c r="T145" s="90">
        <f>S145*H145</f>
        <v>0</v>
      </c>
      <c r="AR145" s="91" t="s">
        <v>3</v>
      </c>
      <c r="AT145" s="91" t="s">
        <v>88</v>
      </c>
      <c r="AU145" s="91" t="s">
        <v>15</v>
      </c>
      <c r="AY145" s="21" t="s">
        <v>87</v>
      </c>
      <c r="BE145" s="92">
        <f>IF(N145="základní",J145,0)</f>
        <v>0</v>
      </c>
      <c r="BF145" s="92">
        <f>IF(N145="snížená",J145,0)</f>
        <v>0</v>
      </c>
      <c r="BG145" s="92">
        <f>IF(N145="zákl. přenesená",J145,0)</f>
        <v>0</v>
      </c>
      <c r="BH145" s="92">
        <f>IF(N145="sníž. přenesená",J145,0)</f>
        <v>0</v>
      </c>
      <c r="BI145" s="92">
        <f>IF(N145="nulová",J145,0)</f>
        <v>0</v>
      </c>
      <c r="BJ145" s="21" t="s">
        <v>23</v>
      </c>
      <c r="BK145" s="92">
        <f>ROUND(I145*H145,2)</f>
        <v>0</v>
      </c>
      <c r="BL145" s="21" t="s">
        <v>3</v>
      </c>
      <c r="BM145" s="91" t="s">
        <v>198</v>
      </c>
    </row>
    <row r="146" spans="2:65" s="8" customFormat="1" ht="19.5" x14ac:dyDescent="0.2">
      <c r="B146" s="9"/>
      <c r="D146" s="93" t="s">
        <v>93</v>
      </c>
      <c r="F146" s="94" t="s">
        <v>136</v>
      </c>
      <c r="L146" s="9"/>
      <c r="M146" s="95"/>
      <c r="T146" s="96"/>
      <c r="AT146" s="21" t="s">
        <v>93</v>
      </c>
      <c r="AU146" s="21" t="s">
        <v>15</v>
      </c>
    </row>
    <row r="147" spans="2:65" s="8" customFormat="1" ht="14.45" customHeight="1" x14ac:dyDescent="0.2">
      <c r="B147" s="79"/>
      <c r="C147" s="80" t="s">
        <v>138</v>
      </c>
      <c r="D147" s="80" t="s">
        <v>88</v>
      </c>
      <c r="E147" s="81" t="s">
        <v>139</v>
      </c>
      <c r="F147" s="82" t="s">
        <v>140</v>
      </c>
      <c r="G147" s="83" t="s">
        <v>98</v>
      </c>
      <c r="H147" s="84">
        <v>1107.5</v>
      </c>
      <c r="I147" s="85">
        <v>0</v>
      </c>
      <c r="J147" s="85">
        <f>ROUND(I147*H147,2)</f>
        <v>0</v>
      </c>
      <c r="K147" s="86"/>
      <c r="L147" s="9"/>
      <c r="M147" s="87" t="s">
        <v>17</v>
      </c>
      <c r="N147" s="88" t="s">
        <v>41</v>
      </c>
      <c r="O147" s="89">
        <v>0</v>
      </c>
      <c r="P147" s="89">
        <f>O147*H147</f>
        <v>0</v>
      </c>
      <c r="Q147" s="89">
        <v>1.54E-2</v>
      </c>
      <c r="R147" s="89">
        <f>Q147*H147</f>
        <v>17.055500000000002</v>
      </c>
      <c r="S147" s="89">
        <v>0</v>
      </c>
      <c r="T147" s="90">
        <f>S147*H147</f>
        <v>0</v>
      </c>
      <c r="AR147" s="91" t="s">
        <v>3</v>
      </c>
      <c r="AT147" s="91" t="s">
        <v>88</v>
      </c>
      <c r="AU147" s="91" t="s">
        <v>15</v>
      </c>
      <c r="AY147" s="21" t="s">
        <v>87</v>
      </c>
      <c r="BE147" s="92">
        <f>IF(N147="základní",J147,0)</f>
        <v>0</v>
      </c>
      <c r="BF147" s="92">
        <f>IF(N147="snížená",J147,0)</f>
        <v>0</v>
      </c>
      <c r="BG147" s="92">
        <f>IF(N147="zákl. přenesená",J147,0)</f>
        <v>0</v>
      </c>
      <c r="BH147" s="92">
        <f>IF(N147="sníž. přenesená",J147,0)</f>
        <v>0</v>
      </c>
      <c r="BI147" s="92">
        <f>IF(N147="nulová",J147,0)</f>
        <v>0</v>
      </c>
      <c r="BJ147" s="21" t="s">
        <v>23</v>
      </c>
      <c r="BK147" s="92">
        <f>ROUND(I147*H147,2)</f>
        <v>0</v>
      </c>
      <c r="BL147" s="21" t="s">
        <v>3</v>
      </c>
      <c r="BM147" s="91" t="s">
        <v>199</v>
      </c>
    </row>
    <row r="148" spans="2:65" s="8" customFormat="1" x14ac:dyDescent="0.2">
      <c r="B148" s="9"/>
      <c r="D148" s="93" t="s">
        <v>93</v>
      </c>
      <c r="F148" s="94" t="s">
        <v>140</v>
      </c>
      <c r="L148" s="9"/>
      <c r="M148" s="95"/>
      <c r="T148" s="96"/>
      <c r="AT148" s="21" t="s">
        <v>93</v>
      </c>
      <c r="AU148" s="21" t="s">
        <v>15</v>
      </c>
    </row>
    <row r="149" spans="2:65" s="8" customFormat="1" ht="14.45" customHeight="1" x14ac:dyDescent="0.2">
      <c r="B149" s="79"/>
      <c r="C149" s="80" t="s">
        <v>146</v>
      </c>
      <c r="D149" s="80" t="s">
        <v>88</v>
      </c>
      <c r="E149" s="81" t="s">
        <v>200</v>
      </c>
      <c r="F149" s="82" t="s">
        <v>201</v>
      </c>
      <c r="G149" s="83" t="s">
        <v>98</v>
      </c>
      <c r="H149" s="84">
        <v>182</v>
      </c>
      <c r="I149" s="85">
        <v>0</v>
      </c>
      <c r="J149" s="85">
        <f>ROUND(I149*H149,2)</f>
        <v>0</v>
      </c>
      <c r="K149" s="86"/>
      <c r="L149" s="9"/>
      <c r="M149" s="87" t="s">
        <v>17</v>
      </c>
      <c r="N149" s="88" t="s">
        <v>41</v>
      </c>
      <c r="O149" s="89">
        <v>0</v>
      </c>
      <c r="P149" s="89">
        <f>O149*H149</f>
        <v>0</v>
      </c>
      <c r="Q149" s="89">
        <v>1.54E-2</v>
      </c>
      <c r="R149" s="89">
        <f>Q149*H149</f>
        <v>2.8028</v>
      </c>
      <c r="S149" s="89">
        <v>0</v>
      </c>
      <c r="T149" s="90">
        <f>S149*H149</f>
        <v>0</v>
      </c>
      <c r="AR149" s="91" t="s">
        <v>3</v>
      </c>
      <c r="AT149" s="91" t="s">
        <v>88</v>
      </c>
      <c r="AU149" s="91" t="s">
        <v>15</v>
      </c>
      <c r="AY149" s="21" t="s">
        <v>87</v>
      </c>
      <c r="BE149" s="92">
        <f>IF(N149="základní",J149,0)</f>
        <v>0</v>
      </c>
      <c r="BF149" s="92">
        <f>IF(N149="snížená",J149,0)</f>
        <v>0</v>
      </c>
      <c r="BG149" s="92">
        <f>IF(N149="zákl. přenesená",J149,0)</f>
        <v>0</v>
      </c>
      <c r="BH149" s="92">
        <f>IF(N149="sníž. přenesená",J149,0)</f>
        <v>0</v>
      </c>
      <c r="BI149" s="92">
        <f>IF(N149="nulová",J149,0)</f>
        <v>0</v>
      </c>
      <c r="BJ149" s="21" t="s">
        <v>23</v>
      </c>
      <c r="BK149" s="92">
        <f>ROUND(I149*H149,2)</f>
        <v>0</v>
      </c>
      <c r="BL149" s="21" t="s">
        <v>3</v>
      </c>
      <c r="BM149" s="91" t="s">
        <v>202</v>
      </c>
    </row>
    <row r="150" spans="2:65" s="8" customFormat="1" x14ac:dyDescent="0.2">
      <c r="B150" s="9"/>
      <c r="D150" s="93" t="s">
        <v>93</v>
      </c>
      <c r="F150" s="94" t="s">
        <v>201</v>
      </c>
      <c r="L150" s="9"/>
      <c r="M150" s="95"/>
      <c r="T150" s="96"/>
      <c r="AT150" s="21" t="s">
        <v>93</v>
      </c>
      <c r="AU150" s="21" t="s">
        <v>15</v>
      </c>
    </row>
    <row r="151" spans="2:65" s="8" customFormat="1" ht="24.2" customHeight="1" x14ac:dyDescent="0.2">
      <c r="B151" s="79"/>
      <c r="C151" s="80" t="s">
        <v>150</v>
      </c>
      <c r="D151" s="80" t="s">
        <v>88</v>
      </c>
      <c r="E151" s="81" t="s">
        <v>203</v>
      </c>
      <c r="F151" s="82" t="s">
        <v>204</v>
      </c>
      <c r="G151" s="83" t="s">
        <v>98</v>
      </c>
      <c r="H151" s="84">
        <v>36</v>
      </c>
      <c r="I151" s="85">
        <v>0</v>
      </c>
      <c r="J151" s="85">
        <f>ROUND(I151*H151,2)</f>
        <v>0</v>
      </c>
      <c r="K151" s="86"/>
      <c r="L151" s="9"/>
      <c r="M151" s="87" t="s">
        <v>17</v>
      </c>
      <c r="N151" s="88" t="s">
        <v>41</v>
      </c>
      <c r="O151" s="89">
        <v>0</v>
      </c>
      <c r="P151" s="89">
        <f>O151*H151</f>
        <v>0</v>
      </c>
      <c r="Q151" s="89">
        <v>1.54E-2</v>
      </c>
      <c r="R151" s="89">
        <f>Q151*H151</f>
        <v>0.5544</v>
      </c>
      <c r="S151" s="89">
        <v>0</v>
      </c>
      <c r="T151" s="90">
        <f>S151*H151</f>
        <v>0</v>
      </c>
      <c r="AR151" s="91" t="s">
        <v>3</v>
      </c>
      <c r="AT151" s="91" t="s">
        <v>88</v>
      </c>
      <c r="AU151" s="91" t="s">
        <v>15</v>
      </c>
      <c r="AY151" s="21" t="s">
        <v>87</v>
      </c>
      <c r="BE151" s="92">
        <f>IF(N151="základní",J151,0)</f>
        <v>0</v>
      </c>
      <c r="BF151" s="92">
        <f>IF(N151="snížená",J151,0)</f>
        <v>0</v>
      </c>
      <c r="BG151" s="92">
        <f>IF(N151="zákl. přenesená",J151,0)</f>
        <v>0</v>
      </c>
      <c r="BH151" s="92">
        <f>IF(N151="sníž. přenesená",J151,0)</f>
        <v>0</v>
      </c>
      <c r="BI151" s="92">
        <f>IF(N151="nulová",J151,0)</f>
        <v>0</v>
      </c>
      <c r="BJ151" s="21" t="s">
        <v>23</v>
      </c>
      <c r="BK151" s="92">
        <f>ROUND(I151*H151,2)</f>
        <v>0</v>
      </c>
      <c r="BL151" s="21" t="s">
        <v>3</v>
      </c>
      <c r="BM151" s="91" t="s">
        <v>205</v>
      </c>
    </row>
    <row r="152" spans="2:65" s="8" customFormat="1" ht="19.5" x14ac:dyDescent="0.2">
      <c r="B152" s="9"/>
      <c r="D152" s="93" t="s">
        <v>93</v>
      </c>
      <c r="F152" s="94" t="s">
        <v>406</v>
      </c>
      <c r="L152" s="9"/>
      <c r="M152" s="95"/>
      <c r="T152" s="96"/>
      <c r="AT152" s="21" t="s">
        <v>93</v>
      </c>
      <c r="AU152" s="21" t="s">
        <v>15</v>
      </c>
    </row>
    <row r="153" spans="2:65" s="8" customFormat="1" ht="14.45" customHeight="1" x14ac:dyDescent="0.2">
      <c r="B153" s="79"/>
      <c r="C153" s="80" t="s">
        <v>156</v>
      </c>
      <c r="D153" s="80" t="s">
        <v>88</v>
      </c>
      <c r="E153" s="81" t="s">
        <v>206</v>
      </c>
      <c r="F153" s="82" t="s">
        <v>408</v>
      </c>
      <c r="G153" s="83" t="s">
        <v>98</v>
      </c>
      <c r="H153" s="84">
        <v>142</v>
      </c>
      <c r="I153" s="85">
        <v>0</v>
      </c>
      <c r="J153" s="85">
        <f>ROUND(I153*H153,2)</f>
        <v>0</v>
      </c>
      <c r="K153" s="86"/>
      <c r="L153" s="9"/>
      <c r="M153" s="87" t="s">
        <v>17</v>
      </c>
      <c r="N153" s="88" t="s">
        <v>41</v>
      </c>
      <c r="O153" s="89">
        <v>0</v>
      </c>
      <c r="P153" s="89">
        <f>O153*H153</f>
        <v>0</v>
      </c>
      <c r="Q153" s="89">
        <v>1.54E-2</v>
      </c>
      <c r="R153" s="89">
        <f>Q153*H153</f>
        <v>2.1867999999999999</v>
      </c>
      <c r="S153" s="89">
        <v>0</v>
      </c>
      <c r="T153" s="90">
        <f>S153*H153</f>
        <v>0</v>
      </c>
      <c r="AR153" s="91" t="s">
        <v>3</v>
      </c>
      <c r="AT153" s="91" t="s">
        <v>88</v>
      </c>
      <c r="AU153" s="91" t="s">
        <v>15</v>
      </c>
      <c r="AY153" s="21" t="s">
        <v>87</v>
      </c>
      <c r="BE153" s="92">
        <f>IF(N153="základní",J153,0)</f>
        <v>0</v>
      </c>
      <c r="BF153" s="92">
        <f>IF(N153="snížená",J153,0)</f>
        <v>0</v>
      </c>
      <c r="BG153" s="92">
        <f>IF(N153="zákl. přenesená",J153,0)</f>
        <v>0</v>
      </c>
      <c r="BH153" s="92">
        <f>IF(N153="sníž. přenesená",J153,0)</f>
        <v>0</v>
      </c>
      <c r="BI153" s="92">
        <f>IF(N153="nulová",J153,0)</f>
        <v>0</v>
      </c>
      <c r="BJ153" s="21" t="s">
        <v>23</v>
      </c>
      <c r="BK153" s="92">
        <f>ROUND(I153*H153,2)</f>
        <v>0</v>
      </c>
      <c r="BL153" s="21" t="s">
        <v>3</v>
      </c>
      <c r="BM153" s="91" t="s">
        <v>208</v>
      </c>
    </row>
    <row r="154" spans="2:65" s="8" customFormat="1" x14ac:dyDescent="0.2">
      <c r="B154" s="9"/>
      <c r="D154" s="93" t="s">
        <v>93</v>
      </c>
      <c r="F154" s="94" t="s">
        <v>207</v>
      </c>
      <c r="L154" s="9"/>
      <c r="M154" s="95"/>
      <c r="T154" s="96"/>
      <c r="AT154" s="21" t="s">
        <v>93</v>
      </c>
      <c r="AU154" s="21" t="s">
        <v>15</v>
      </c>
    </row>
    <row r="155" spans="2:65" s="8" customFormat="1" ht="24.2" customHeight="1" x14ac:dyDescent="0.2">
      <c r="B155" s="79"/>
      <c r="C155" s="127" t="s">
        <v>380</v>
      </c>
      <c r="D155" s="127" t="s">
        <v>88</v>
      </c>
      <c r="E155" s="128" t="s">
        <v>391</v>
      </c>
      <c r="F155" s="129" t="s">
        <v>390</v>
      </c>
      <c r="G155" s="130" t="s">
        <v>102</v>
      </c>
      <c r="H155" s="131">
        <v>13</v>
      </c>
      <c r="I155" s="132">
        <v>0</v>
      </c>
      <c r="J155" s="132">
        <f>ROUND(I155*H155,2)</f>
        <v>0</v>
      </c>
      <c r="K155" s="86"/>
      <c r="L155" s="9"/>
      <c r="M155" s="87" t="s">
        <v>17</v>
      </c>
      <c r="N155" s="88" t="s">
        <v>41</v>
      </c>
      <c r="O155" s="89">
        <v>0</v>
      </c>
      <c r="P155" s="89">
        <f>O155*H155</f>
        <v>0</v>
      </c>
      <c r="Q155" s="89">
        <v>1.54E-2</v>
      </c>
      <c r="R155" s="89">
        <f>Q155*H155</f>
        <v>0.20020000000000002</v>
      </c>
      <c r="S155" s="89">
        <v>0</v>
      </c>
      <c r="T155" s="90">
        <f>S155*H155</f>
        <v>0</v>
      </c>
      <c r="AR155" s="91" t="s">
        <v>3</v>
      </c>
      <c r="AT155" s="91" t="s">
        <v>88</v>
      </c>
      <c r="AU155" s="91" t="s">
        <v>15</v>
      </c>
      <c r="AY155" s="21" t="s">
        <v>87</v>
      </c>
      <c r="BE155" s="92">
        <f>IF(N155="základní",J155,0)</f>
        <v>0</v>
      </c>
      <c r="BF155" s="92">
        <f>IF(N155="snížená",J155,0)</f>
        <v>0</v>
      </c>
      <c r="BG155" s="92">
        <f>IF(N155="zákl. přenesená",J155,0)</f>
        <v>0</v>
      </c>
      <c r="BH155" s="92">
        <f>IF(N155="sníž. přenesená",J155,0)</f>
        <v>0</v>
      </c>
      <c r="BI155" s="92">
        <f>IF(N155="nulová",J155,0)</f>
        <v>0</v>
      </c>
      <c r="BJ155" s="21" t="s">
        <v>23</v>
      </c>
      <c r="BK155" s="92">
        <f>ROUND(I155*H155,2)</f>
        <v>0</v>
      </c>
      <c r="BL155" s="21" t="s">
        <v>3</v>
      </c>
      <c r="BM155" s="91" t="s">
        <v>304</v>
      </c>
    </row>
    <row r="156" spans="2:65" s="8" customFormat="1" ht="29.25" x14ac:dyDescent="0.2">
      <c r="B156" s="9"/>
      <c r="C156" s="133"/>
      <c r="D156" s="134" t="s">
        <v>93</v>
      </c>
      <c r="E156" s="133"/>
      <c r="F156" s="135" t="s">
        <v>405</v>
      </c>
      <c r="G156" s="133"/>
      <c r="H156" s="133"/>
      <c r="I156" s="133"/>
      <c r="J156" s="133"/>
      <c r="L156" s="9"/>
      <c r="M156" s="95"/>
      <c r="T156" s="96"/>
      <c r="AT156" s="21" t="s">
        <v>93</v>
      </c>
      <c r="AU156" s="21" t="s">
        <v>15</v>
      </c>
    </row>
    <row r="157" spans="2:65" s="8" customFormat="1" ht="48" x14ac:dyDescent="0.2">
      <c r="B157" s="79"/>
      <c r="C157" s="127" t="s">
        <v>383</v>
      </c>
      <c r="D157" s="127" t="s">
        <v>88</v>
      </c>
      <c r="E157" s="128" t="s">
        <v>395</v>
      </c>
      <c r="F157" s="129" t="s">
        <v>396</v>
      </c>
      <c r="G157" s="130" t="s">
        <v>119</v>
      </c>
      <c r="H157" s="131">
        <v>0.1</v>
      </c>
      <c r="I157" s="132">
        <v>0</v>
      </c>
      <c r="J157" s="132">
        <f>ROUND(I157*H157,2)</f>
        <v>0</v>
      </c>
      <c r="K157" s="86"/>
      <c r="L157" s="9"/>
      <c r="M157" s="87" t="s">
        <v>17</v>
      </c>
      <c r="N157" s="88" t="s">
        <v>41</v>
      </c>
      <c r="O157" s="89">
        <v>0</v>
      </c>
      <c r="P157" s="89">
        <f>O157*H157</f>
        <v>0</v>
      </c>
      <c r="Q157" s="89">
        <v>1.54E-2</v>
      </c>
      <c r="R157" s="89">
        <f>Q157*H157</f>
        <v>1.5400000000000001E-3</v>
      </c>
      <c r="S157" s="89">
        <v>0</v>
      </c>
      <c r="T157" s="90">
        <f>S157*H157</f>
        <v>0</v>
      </c>
      <c r="AR157" s="91" t="s">
        <v>3</v>
      </c>
      <c r="AT157" s="91" t="s">
        <v>88</v>
      </c>
      <c r="AU157" s="91" t="s">
        <v>15</v>
      </c>
      <c r="AY157" s="21" t="s">
        <v>87</v>
      </c>
      <c r="BE157" s="92">
        <f>IF(N157="základní",J157,0)</f>
        <v>0</v>
      </c>
      <c r="BF157" s="92">
        <f>IF(N157="snížená",J157,0)</f>
        <v>0</v>
      </c>
      <c r="BG157" s="92">
        <f>IF(N157="zákl. přenesená",J157,0)</f>
        <v>0</v>
      </c>
      <c r="BH157" s="92">
        <f>IF(N157="sníž. přenesená",J157,0)</f>
        <v>0</v>
      </c>
      <c r="BI157" s="92">
        <f>IF(N157="nulová",J157,0)</f>
        <v>0</v>
      </c>
      <c r="BJ157" s="21" t="s">
        <v>23</v>
      </c>
      <c r="BK157" s="92">
        <f>ROUND(I157*H157,2)</f>
        <v>0</v>
      </c>
      <c r="BL157" s="21" t="s">
        <v>3</v>
      </c>
      <c r="BM157" s="91" t="s">
        <v>304</v>
      </c>
    </row>
    <row r="158" spans="2:65" s="8" customFormat="1" ht="24.2" customHeight="1" x14ac:dyDescent="0.2">
      <c r="B158" s="79"/>
      <c r="C158" s="127" t="s">
        <v>384</v>
      </c>
      <c r="D158" s="127" t="s">
        <v>88</v>
      </c>
      <c r="E158" s="128" t="s">
        <v>397</v>
      </c>
      <c r="F158" s="129" t="s">
        <v>398</v>
      </c>
      <c r="G158" s="130" t="s">
        <v>98</v>
      </c>
      <c r="H158" s="131">
        <v>27</v>
      </c>
      <c r="I158" s="132">
        <v>0</v>
      </c>
      <c r="J158" s="132">
        <f>ROUND(I158*H158,2)</f>
        <v>0</v>
      </c>
      <c r="K158" s="86"/>
      <c r="L158" s="9"/>
      <c r="M158" s="87" t="s">
        <v>17</v>
      </c>
      <c r="N158" s="88" t="s">
        <v>41</v>
      </c>
      <c r="O158" s="89">
        <v>0</v>
      </c>
      <c r="P158" s="89">
        <f>O158*H158</f>
        <v>0</v>
      </c>
      <c r="Q158" s="89">
        <v>1.54E-2</v>
      </c>
      <c r="R158" s="89">
        <f>Q158*H158</f>
        <v>0.4158</v>
      </c>
      <c r="S158" s="89">
        <v>0</v>
      </c>
      <c r="T158" s="90">
        <f>S158*H158</f>
        <v>0</v>
      </c>
      <c r="AR158" s="91" t="s">
        <v>3</v>
      </c>
      <c r="AT158" s="91" t="s">
        <v>88</v>
      </c>
      <c r="AU158" s="91" t="s">
        <v>15</v>
      </c>
      <c r="AY158" s="21" t="s">
        <v>87</v>
      </c>
      <c r="BE158" s="92">
        <f>IF(N158="základní",J158,0)</f>
        <v>0</v>
      </c>
      <c r="BF158" s="92">
        <f>IF(N158="snížená",J158,0)</f>
        <v>0</v>
      </c>
      <c r="BG158" s="92">
        <f>IF(N158="zákl. přenesená",J158,0)</f>
        <v>0</v>
      </c>
      <c r="BH158" s="92">
        <f>IF(N158="sníž. přenesená",J158,0)</f>
        <v>0</v>
      </c>
      <c r="BI158" s="92">
        <f>IF(N158="nulová",J158,0)</f>
        <v>0</v>
      </c>
      <c r="BJ158" s="21" t="s">
        <v>23</v>
      </c>
      <c r="BK158" s="92">
        <f>ROUND(I158*H158,2)</f>
        <v>0</v>
      </c>
      <c r="BL158" s="21" t="s">
        <v>3</v>
      </c>
      <c r="BM158" s="91" t="s">
        <v>304</v>
      </c>
    </row>
    <row r="159" spans="2:65" s="8" customFormat="1" ht="24.2" customHeight="1" x14ac:dyDescent="0.2">
      <c r="B159" s="79"/>
      <c r="C159" s="133" t="s">
        <v>385</v>
      </c>
      <c r="D159" s="127" t="s">
        <v>123</v>
      </c>
      <c r="E159" s="128" t="s">
        <v>401</v>
      </c>
      <c r="F159" s="129" t="s">
        <v>402</v>
      </c>
      <c r="G159" s="130" t="s">
        <v>119</v>
      </c>
      <c r="H159" s="131">
        <v>23.4</v>
      </c>
      <c r="I159" s="132">
        <v>0</v>
      </c>
      <c r="J159" s="132">
        <f>ROUND(I159*H159,2)</f>
        <v>0</v>
      </c>
      <c r="K159" s="86"/>
      <c r="L159" s="9"/>
      <c r="M159" s="87" t="s">
        <v>17</v>
      </c>
      <c r="N159" s="88" t="s">
        <v>41</v>
      </c>
      <c r="O159" s="89">
        <v>0</v>
      </c>
      <c r="P159" s="89">
        <f>O159*H159</f>
        <v>0</v>
      </c>
      <c r="Q159" s="89">
        <v>1.54E-2</v>
      </c>
      <c r="R159" s="89">
        <f>Q159*H159</f>
        <v>0.36036000000000001</v>
      </c>
      <c r="S159" s="89">
        <v>0</v>
      </c>
      <c r="T159" s="90">
        <f>S159*H159</f>
        <v>0</v>
      </c>
      <c r="AR159" s="91" t="s">
        <v>3</v>
      </c>
      <c r="AT159" s="91" t="s">
        <v>88</v>
      </c>
      <c r="AU159" s="91" t="s">
        <v>15</v>
      </c>
      <c r="AY159" s="21" t="s">
        <v>87</v>
      </c>
      <c r="BE159" s="92">
        <f>IF(N159="základní",J159,0)</f>
        <v>0</v>
      </c>
      <c r="BF159" s="92">
        <f>IF(N159="snížená",J159,0)</f>
        <v>0</v>
      </c>
      <c r="BG159" s="92">
        <f>IF(N159="zákl. přenesená",J159,0)</f>
        <v>0</v>
      </c>
      <c r="BH159" s="92">
        <f>IF(N159="sníž. přenesená",J159,0)</f>
        <v>0</v>
      </c>
      <c r="BI159" s="92">
        <f>IF(N159="nulová",J159,0)</f>
        <v>0</v>
      </c>
      <c r="BJ159" s="21" t="s">
        <v>23</v>
      </c>
      <c r="BK159" s="92">
        <f>ROUND(I159*H159,2)</f>
        <v>0</v>
      </c>
      <c r="BL159" s="21" t="s">
        <v>3</v>
      </c>
      <c r="BM159" s="91" t="s">
        <v>304</v>
      </c>
    </row>
    <row r="160" spans="2:65" s="8" customFormat="1" ht="24.2" customHeight="1" x14ac:dyDescent="0.2">
      <c r="B160" s="79"/>
      <c r="C160" s="127" t="s">
        <v>393</v>
      </c>
      <c r="D160" s="127" t="s">
        <v>123</v>
      </c>
      <c r="E160" s="128" t="s">
        <v>403</v>
      </c>
      <c r="F160" s="129" t="s">
        <v>404</v>
      </c>
      <c r="G160" s="130" t="s">
        <v>102</v>
      </c>
      <c r="H160" s="131">
        <v>4</v>
      </c>
      <c r="I160" s="132">
        <v>0</v>
      </c>
      <c r="J160" s="132">
        <f>ROUND(I160*H160,2)</f>
        <v>0</v>
      </c>
      <c r="K160" s="86"/>
      <c r="L160" s="9"/>
      <c r="M160" s="87" t="s">
        <v>17</v>
      </c>
      <c r="N160" s="88" t="s">
        <v>41</v>
      </c>
      <c r="O160" s="89">
        <v>0</v>
      </c>
      <c r="P160" s="89">
        <f>O160*H160</f>
        <v>0</v>
      </c>
      <c r="Q160" s="89">
        <v>1.54E-2</v>
      </c>
      <c r="R160" s="89">
        <f>Q160*H160</f>
        <v>6.1600000000000002E-2</v>
      </c>
      <c r="S160" s="89">
        <v>0</v>
      </c>
      <c r="T160" s="90">
        <f>S160*H160</f>
        <v>0</v>
      </c>
      <c r="AR160" s="91" t="s">
        <v>3</v>
      </c>
      <c r="AT160" s="91" t="s">
        <v>88</v>
      </c>
      <c r="AU160" s="91" t="s">
        <v>15</v>
      </c>
      <c r="AY160" s="21" t="s">
        <v>87</v>
      </c>
      <c r="BE160" s="92">
        <f>IF(N160="základní",J160,0)</f>
        <v>0</v>
      </c>
      <c r="BF160" s="92">
        <f>IF(N160="snížená",J160,0)</f>
        <v>0</v>
      </c>
      <c r="BG160" s="92">
        <f>IF(N160="zákl. přenesená",J160,0)</f>
        <v>0</v>
      </c>
      <c r="BH160" s="92">
        <f>IF(N160="sníž. přenesená",J160,0)</f>
        <v>0</v>
      </c>
      <c r="BI160" s="92">
        <f>IF(N160="nulová",J160,0)</f>
        <v>0</v>
      </c>
      <c r="BJ160" s="21" t="s">
        <v>23</v>
      </c>
      <c r="BK160" s="92">
        <f>ROUND(I160*H160,2)</f>
        <v>0</v>
      </c>
      <c r="BL160" s="21" t="s">
        <v>3</v>
      </c>
      <c r="BM160" s="91" t="s">
        <v>304</v>
      </c>
    </row>
    <row r="161" spans="2:65" s="70" customFormat="1" ht="26.1" customHeight="1" x14ac:dyDescent="0.2">
      <c r="B161" s="69"/>
      <c r="D161" s="71" t="s">
        <v>84</v>
      </c>
      <c r="E161" s="72" t="s">
        <v>142</v>
      </c>
      <c r="F161" s="72" t="s">
        <v>143</v>
      </c>
      <c r="J161" s="73">
        <f>J162</f>
        <v>0</v>
      </c>
      <c r="L161" s="69"/>
      <c r="M161" s="74"/>
      <c r="P161" s="75">
        <f>P162</f>
        <v>0</v>
      </c>
      <c r="R161" s="75">
        <f>R162</f>
        <v>0</v>
      </c>
      <c r="T161" s="76">
        <f>T162</f>
        <v>0</v>
      </c>
      <c r="AR161" s="71" t="s">
        <v>3</v>
      </c>
      <c r="AT161" s="77" t="s">
        <v>84</v>
      </c>
      <c r="AU161" s="77" t="s">
        <v>10</v>
      </c>
      <c r="AY161" s="71" t="s">
        <v>87</v>
      </c>
      <c r="BK161" s="78">
        <f>BK162</f>
        <v>0</v>
      </c>
    </row>
    <row r="162" spans="2:65" s="70" customFormat="1" ht="23.1" customHeight="1" x14ac:dyDescent="0.2">
      <c r="B162" s="69"/>
      <c r="D162" s="71" t="s">
        <v>84</v>
      </c>
      <c r="E162" s="97" t="s">
        <v>144</v>
      </c>
      <c r="F162" s="97" t="s">
        <v>145</v>
      </c>
      <c r="J162" s="98">
        <f>SUM(J163:J209)</f>
        <v>0</v>
      </c>
      <c r="L162" s="69"/>
      <c r="M162" s="74"/>
      <c r="P162" s="75">
        <f>SUM(P163:P208)</f>
        <v>0</v>
      </c>
      <c r="R162" s="75">
        <f>SUM(R163:R208)</f>
        <v>0</v>
      </c>
      <c r="T162" s="76">
        <f>SUM(T163:T208)</f>
        <v>0</v>
      </c>
      <c r="AR162" s="71" t="s">
        <v>3</v>
      </c>
      <c r="AT162" s="77" t="s">
        <v>84</v>
      </c>
      <c r="AU162" s="77" t="s">
        <v>23</v>
      </c>
      <c r="AY162" s="71" t="s">
        <v>87</v>
      </c>
      <c r="BK162" s="78">
        <f>SUM(BK163:BK208)</f>
        <v>0</v>
      </c>
    </row>
    <row r="163" spans="2:65" s="8" customFormat="1" ht="14.45" customHeight="1" x14ac:dyDescent="0.2">
      <c r="B163" s="79"/>
      <c r="C163" s="80" t="s">
        <v>25</v>
      </c>
      <c r="D163" s="80" t="s">
        <v>88</v>
      </c>
      <c r="E163" s="81" t="s">
        <v>23</v>
      </c>
      <c r="F163" s="82" t="s">
        <v>147</v>
      </c>
      <c r="G163" s="83" t="s">
        <v>91</v>
      </c>
      <c r="H163" s="84">
        <v>1</v>
      </c>
      <c r="I163" s="85">
        <v>0</v>
      </c>
      <c r="J163" s="85">
        <f>ROUND(I163*H163,2)</f>
        <v>0</v>
      </c>
      <c r="K163" s="86"/>
      <c r="L163" s="9"/>
      <c r="M163" s="87" t="s">
        <v>17</v>
      </c>
      <c r="N163" s="88" t="s">
        <v>41</v>
      </c>
      <c r="O163" s="89">
        <v>0</v>
      </c>
      <c r="P163" s="89">
        <f>O163*H163</f>
        <v>0</v>
      </c>
      <c r="Q163" s="89">
        <v>0</v>
      </c>
      <c r="R163" s="89">
        <f>Q163*H163</f>
        <v>0</v>
      </c>
      <c r="S163" s="89">
        <v>0</v>
      </c>
      <c r="T163" s="90">
        <f>S163*H163</f>
        <v>0</v>
      </c>
      <c r="AR163" s="91" t="s">
        <v>3</v>
      </c>
      <c r="AT163" s="91" t="s">
        <v>88</v>
      </c>
      <c r="AU163" s="91" t="s">
        <v>15</v>
      </c>
      <c r="AY163" s="21" t="s">
        <v>87</v>
      </c>
      <c r="BE163" s="92">
        <f>IF(N163="základní",J163,0)</f>
        <v>0</v>
      </c>
      <c r="BF163" s="92">
        <f>IF(N163="snížená",J163,0)</f>
        <v>0</v>
      </c>
      <c r="BG163" s="92">
        <f>IF(N163="zákl. přenesená",J163,0)</f>
        <v>0</v>
      </c>
      <c r="BH163" s="92">
        <f>IF(N163="sníž. přenesená",J163,0)</f>
        <v>0</v>
      </c>
      <c r="BI163" s="92">
        <f>IF(N163="nulová",J163,0)</f>
        <v>0</v>
      </c>
      <c r="BJ163" s="21" t="s">
        <v>23</v>
      </c>
      <c r="BK163" s="92">
        <f>ROUND(I163*H163,2)</f>
        <v>0</v>
      </c>
      <c r="BL163" s="21" t="s">
        <v>3</v>
      </c>
      <c r="BM163" s="91" t="s">
        <v>209</v>
      </c>
    </row>
    <row r="164" spans="2:65" s="8" customFormat="1" x14ac:dyDescent="0.2">
      <c r="B164" s="9"/>
      <c r="D164" s="93" t="s">
        <v>93</v>
      </c>
      <c r="F164" s="94" t="s">
        <v>149</v>
      </c>
      <c r="L164" s="9"/>
      <c r="M164" s="95"/>
      <c r="T164" s="96"/>
      <c r="AT164" s="21" t="s">
        <v>93</v>
      </c>
      <c r="AU164" s="21" t="s">
        <v>15</v>
      </c>
    </row>
    <row r="165" spans="2:65" s="8" customFormat="1" ht="14.45" customHeight="1" x14ac:dyDescent="0.2">
      <c r="B165" s="79"/>
      <c r="C165" s="80" t="s">
        <v>163</v>
      </c>
      <c r="D165" s="80" t="s">
        <v>88</v>
      </c>
      <c r="E165" s="81" t="s">
        <v>210</v>
      </c>
      <c r="F165" s="82" t="s">
        <v>211</v>
      </c>
      <c r="G165" s="83" t="s">
        <v>153</v>
      </c>
      <c r="H165" s="84">
        <v>1</v>
      </c>
      <c r="I165" s="85">
        <v>0</v>
      </c>
      <c r="J165" s="85">
        <f>ROUND(I165*H165,2)</f>
        <v>0</v>
      </c>
      <c r="K165" s="86"/>
      <c r="L165" s="9"/>
      <c r="M165" s="87" t="s">
        <v>17</v>
      </c>
      <c r="N165" s="88" t="s">
        <v>41</v>
      </c>
      <c r="O165" s="89">
        <v>0</v>
      </c>
      <c r="P165" s="89">
        <f>O165*H165</f>
        <v>0</v>
      </c>
      <c r="Q165" s="89">
        <v>0</v>
      </c>
      <c r="R165" s="89">
        <f>Q165*H165</f>
        <v>0</v>
      </c>
      <c r="S165" s="89">
        <v>0</v>
      </c>
      <c r="T165" s="90">
        <f>S165*H165</f>
        <v>0</v>
      </c>
      <c r="AR165" s="91" t="s">
        <v>154</v>
      </c>
      <c r="AT165" s="91" t="s">
        <v>88</v>
      </c>
      <c r="AU165" s="91" t="s">
        <v>15</v>
      </c>
      <c r="AY165" s="21" t="s">
        <v>87</v>
      </c>
      <c r="BE165" s="92">
        <f>IF(N165="základní",J165,0)</f>
        <v>0</v>
      </c>
      <c r="BF165" s="92">
        <f>IF(N165="snížená",J165,0)</f>
        <v>0</v>
      </c>
      <c r="BG165" s="92">
        <f>IF(N165="zákl. přenesená",J165,0)</f>
        <v>0</v>
      </c>
      <c r="BH165" s="92">
        <f>IF(N165="sníž. přenesená",J165,0)</f>
        <v>0</v>
      </c>
      <c r="BI165" s="92">
        <f>IF(N165="nulová",J165,0)</f>
        <v>0</v>
      </c>
      <c r="BJ165" s="21" t="s">
        <v>23</v>
      </c>
      <c r="BK165" s="92">
        <f>ROUND(I165*H165,2)</f>
        <v>0</v>
      </c>
      <c r="BL165" s="21" t="s">
        <v>154</v>
      </c>
      <c r="BM165" s="91" t="s">
        <v>212</v>
      </c>
    </row>
    <row r="166" spans="2:65" s="8" customFormat="1" x14ac:dyDescent="0.2">
      <c r="B166" s="9"/>
      <c r="D166" s="93" t="s">
        <v>93</v>
      </c>
      <c r="F166" s="94"/>
      <c r="L166" s="9"/>
      <c r="M166" s="95"/>
      <c r="T166" s="96"/>
      <c r="AT166" s="21" t="s">
        <v>93</v>
      </c>
      <c r="AU166" s="21" t="s">
        <v>15</v>
      </c>
    </row>
    <row r="167" spans="2:65" s="8" customFormat="1" ht="14.45" customHeight="1" x14ac:dyDescent="0.2">
      <c r="B167" s="79"/>
      <c r="C167" s="80" t="s">
        <v>167</v>
      </c>
      <c r="D167" s="80" t="s">
        <v>88</v>
      </c>
      <c r="E167" s="81" t="s">
        <v>213</v>
      </c>
      <c r="F167" s="82" t="s">
        <v>214</v>
      </c>
      <c r="G167" s="83" t="s">
        <v>153</v>
      </c>
      <c r="H167" s="84">
        <v>1</v>
      </c>
      <c r="I167" s="85">
        <v>0</v>
      </c>
      <c r="J167" s="85">
        <f>ROUND(I167*H167,2)</f>
        <v>0</v>
      </c>
      <c r="K167" s="86"/>
      <c r="L167" s="9"/>
      <c r="M167" s="87" t="s">
        <v>17</v>
      </c>
      <c r="N167" s="88" t="s">
        <v>41</v>
      </c>
      <c r="O167" s="89">
        <v>0</v>
      </c>
      <c r="P167" s="89">
        <f>O167*H167</f>
        <v>0</v>
      </c>
      <c r="Q167" s="89">
        <v>0</v>
      </c>
      <c r="R167" s="89">
        <f>Q167*H167</f>
        <v>0</v>
      </c>
      <c r="S167" s="89">
        <v>0</v>
      </c>
      <c r="T167" s="90">
        <f>S167*H167</f>
        <v>0</v>
      </c>
      <c r="AR167" s="91" t="s">
        <v>154</v>
      </c>
      <c r="AT167" s="91" t="s">
        <v>88</v>
      </c>
      <c r="AU167" s="91" t="s">
        <v>15</v>
      </c>
      <c r="AY167" s="21" t="s">
        <v>87</v>
      </c>
      <c r="BE167" s="92">
        <f>IF(N167="základní",J167,0)</f>
        <v>0</v>
      </c>
      <c r="BF167" s="92">
        <f>IF(N167="snížená",J167,0)</f>
        <v>0</v>
      </c>
      <c r="BG167" s="92">
        <f>IF(N167="zákl. přenesená",J167,0)</f>
        <v>0</v>
      </c>
      <c r="BH167" s="92">
        <f>IF(N167="sníž. přenesená",J167,0)</f>
        <v>0</v>
      </c>
      <c r="BI167" s="92">
        <f>IF(N167="nulová",J167,0)</f>
        <v>0</v>
      </c>
      <c r="BJ167" s="21" t="s">
        <v>23</v>
      </c>
      <c r="BK167" s="92">
        <f>ROUND(I167*H167,2)</f>
        <v>0</v>
      </c>
      <c r="BL167" s="21" t="s">
        <v>154</v>
      </c>
      <c r="BM167" s="91" t="s">
        <v>215</v>
      </c>
    </row>
    <row r="168" spans="2:65" s="8" customFormat="1" x14ac:dyDescent="0.2">
      <c r="B168" s="9"/>
      <c r="D168" s="93" t="s">
        <v>93</v>
      </c>
      <c r="F168" s="94"/>
      <c r="L168" s="9"/>
      <c r="M168" s="95"/>
      <c r="T168" s="96"/>
      <c r="AT168" s="21" t="s">
        <v>93</v>
      </c>
      <c r="AU168" s="21" t="s">
        <v>15</v>
      </c>
    </row>
    <row r="169" spans="2:65" s="8" customFormat="1" ht="14.45" customHeight="1" x14ac:dyDescent="0.2">
      <c r="B169" s="79"/>
      <c r="C169" s="80" t="s">
        <v>171</v>
      </c>
      <c r="D169" s="80" t="s">
        <v>88</v>
      </c>
      <c r="E169" s="81" t="s">
        <v>216</v>
      </c>
      <c r="F169" s="82" t="s">
        <v>217</v>
      </c>
      <c r="G169" s="83" t="s">
        <v>153</v>
      </c>
      <c r="H169" s="84">
        <v>1</v>
      </c>
      <c r="I169" s="85">
        <v>0</v>
      </c>
      <c r="J169" s="85">
        <f>ROUND(I169*H169,2)</f>
        <v>0</v>
      </c>
      <c r="K169" s="86"/>
      <c r="L169" s="9"/>
      <c r="M169" s="87" t="s">
        <v>17</v>
      </c>
      <c r="N169" s="88" t="s">
        <v>41</v>
      </c>
      <c r="O169" s="89">
        <v>0</v>
      </c>
      <c r="P169" s="89">
        <f>O169*H169</f>
        <v>0</v>
      </c>
      <c r="Q169" s="89">
        <v>0</v>
      </c>
      <c r="R169" s="89">
        <f>Q169*H169</f>
        <v>0</v>
      </c>
      <c r="S169" s="89">
        <v>0</v>
      </c>
      <c r="T169" s="90">
        <f>S169*H169</f>
        <v>0</v>
      </c>
      <c r="AR169" s="91" t="s">
        <v>154</v>
      </c>
      <c r="AT169" s="91" t="s">
        <v>88</v>
      </c>
      <c r="AU169" s="91" t="s">
        <v>15</v>
      </c>
      <c r="AY169" s="21" t="s">
        <v>87</v>
      </c>
      <c r="BE169" s="92">
        <f>IF(N169="základní",J169,0)</f>
        <v>0</v>
      </c>
      <c r="BF169" s="92">
        <f>IF(N169="snížená",J169,0)</f>
        <v>0</v>
      </c>
      <c r="BG169" s="92">
        <f>IF(N169="zákl. přenesená",J169,0)</f>
        <v>0</v>
      </c>
      <c r="BH169" s="92">
        <f>IF(N169="sníž. přenesená",J169,0)</f>
        <v>0</v>
      </c>
      <c r="BI169" s="92">
        <f>IF(N169="nulová",J169,0)</f>
        <v>0</v>
      </c>
      <c r="BJ169" s="21" t="s">
        <v>23</v>
      </c>
      <c r="BK169" s="92">
        <f>ROUND(I169*H169,2)</f>
        <v>0</v>
      </c>
      <c r="BL169" s="21" t="s">
        <v>154</v>
      </c>
      <c r="BM169" s="91" t="s">
        <v>218</v>
      </c>
    </row>
    <row r="170" spans="2:65" s="8" customFormat="1" x14ac:dyDescent="0.2">
      <c r="B170" s="9"/>
      <c r="D170" s="93" t="s">
        <v>93</v>
      </c>
      <c r="F170" s="94"/>
      <c r="L170" s="9"/>
      <c r="M170" s="95"/>
      <c r="T170" s="96"/>
      <c r="AT170" s="21" t="s">
        <v>93</v>
      </c>
      <c r="AU170" s="21" t="s">
        <v>15</v>
      </c>
    </row>
    <row r="171" spans="2:65" s="8" customFormat="1" ht="14.45" customHeight="1" x14ac:dyDescent="0.2">
      <c r="B171" s="79"/>
      <c r="C171" s="80" t="s">
        <v>175</v>
      </c>
      <c r="D171" s="80" t="s">
        <v>88</v>
      </c>
      <c r="E171" s="81" t="s">
        <v>219</v>
      </c>
      <c r="F171" s="82" t="s">
        <v>220</v>
      </c>
      <c r="G171" s="83" t="s">
        <v>153</v>
      </c>
      <c r="H171" s="84">
        <v>1</v>
      </c>
      <c r="I171" s="85">
        <v>0</v>
      </c>
      <c r="J171" s="85">
        <f>ROUND(I171*H171,2)</f>
        <v>0</v>
      </c>
      <c r="K171" s="86"/>
      <c r="L171" s="9"/>
      <c r="M171" s="87" t="s">
        <v>17</v>
      </c>
      <c r="N171" s="88" t="s">
        <v>41</v>
      </c>
      <c r="O171" s="89">
        <v>0</v>
      </c>
      <c r="P171" s="89">
        <f>O171*H171</f>
        <v>0</v>
      </c>
      <c r="Q171" s="89">
        <v>0</v>
      </c>
      <c r="R171" s="89">
        <f>Q171*H171</f>
        <v>0</v>
      </c>
      <c r="S171" s="89">
        <v>0</v>
      </c>
      <c r="T171" s="90">
        <f>S171*H171</f>
        <v>0</v>
      </c>
      <c r="AR171" s="91" t="s">
        <v>154</v>
      </c>
      <c r="AT171" s="91" t="s">
        <v>88</v>
      </c>
      <c r="AU171" s="91" t="s">
        <v>15</v>
      </c>
      <c r="AY171" s="21" t="s">
        <v>87</v>
      </c>
      <c r="BE171" s="92">
        <f>IF(N171="základní",J171,0)</f>
        <v>0</v>
      </c>
      <c r="BF171" s="92">
        <f>IF(N171="snížená",J171,0)</f>
        <v>0</v>
      </c>
      <c r="BG171" s="92">
        <f>IF(N171="zákl. přenesená",J171,0)</f>
        <v>0</v>
      </c>
      <c r="BH171" s="92">
        <f>IF(N171="sníž. přenesená",J171,0)</f>
        <v>0</v>
      </c>
      <c r="BI171" s="92">
        <f>IF(N171="nulová",J171,0)</f>
        <v>0</v>
      </c>
      <c r="BJ171" s="21" t="s">
        <v>23</v>
      </c>
      <c r="BK171" s="92">
        <f>ROUND(I171*H171,2)</f>
        <v>0</v>
      </c>
      <c r="BL171" s="21" t="s">
        <v>154</v>
      </c>
      <c r="BM171" s="91" t="s">
        <v>221</v>
      </c>
    </row>
    <row r="172" spans="2:65" s="8" customFormat="1" x14ac:dyDescent="0.2">
      <c r="B172" s="9"/>
      <c r="D172" s="93" t="s">
        <v>93</v>
      </c>
      <c r="F172" s="94"/>
      <c r="L172" s="9"/>
      <c r="M172" s="95"/>
      <c r="T172" s="96"/>
      <c r="AT172" s="21" t="s">
        <v>93</v>
      </c>
      <c r="AU172" s="21" t="s">
        <v>15</v>
      </c>
    </row>
    <row r="173" spans="2:65" s="8" customFormat="1" ht="14.45" customHeight="1" x14ac:dyDescent="0.2">
      <c r="B173" s="79"/>
      <c r="C173" s="80" t="s">
        <v>179</v>
      </c>
      <c r="D173" s="80" t="s">
        <v>88</v>
      </c>
      <c r="E173" s="81" t="s">
        <v>222</v>
      </c>
      <c r="F173" s="82" t="s">
        <v>223</v>
      </c>
      <c r="G173" s="83" t="s">
        <v>153</v>
      </c>
      <c r="H173" s="84">
        <v>1</v>
      </c>
      <c r="I173" s="85">
        <v>0</v>
      </c>
      <c r="J173" s="85">
        <f>ROUND(I173*H173,2)</f>
        <v>0</v>
      </c>
      <c r="K173" s="86"/>
      <c r="L173" s="9"/>
      <c r="M173" s="87" t="s">
        <v>17</v>
      </c>
      <c r="N173" s="88" t="s">
        <v>41</v>
      </c>
      <c r="O173" s="89">
        <v>0</v>
      </c>
      <c r="P173" s="89">
        <f>O173*H173</f>
        <v>0</v>
      </c>
      <c r="Q173" s="89">
        <v>0</v>
      </c>
      <c r="R173" s="89">
        <f>Q173*H173</f>
        <v>0</v>
      </c>
      <c r="S173" s="89">
        <v>0</v>
      </c>
      <c r="T173" s="90">
        <f>S173*H173</f>
        <v>0</v>
      </c>
      <c r="AR173" s="91" t="s">
        <v>154</v>
      </c>
      <c r="AT173" s="91" t="s">
        <v>88</v>
      </c>
      <c r="AU173" s="91" t="s">
        <v>15</v>
      </c>
      <c r="AY173" s="21" t="s">
        <v>87</v>
      </c>
      <c r="BE173" s="92">
        <f>IF(N173="základní",J173,0)</f>
        <v>0</v>
      </c>
      <c r="BF173" s="92">
        <f>IF(N173="snížená",J173,0)</f>
        <v>0</v>
      </c>
      <c r="BG173" s="92">
        <f>IF(N173="zákl. přenesená",J173,0)</f>
        <v>0</v>
      </c>
      <c r="BH173" s="92">
        <f>IF(N173="sníž. přenesená",J173,0)</f>
        <v>0</v>
      </c>
      <c r="BI173" s="92">
        <f>IF(N173="nulová",J173,0)</f>
        <v>0</v>
      </c>
      <c r="BJ173" s="21" t="s">
        <v>23</v>
      </c>
      <c r="BK173" s="92">
        <f>ROUND(I173*H173,2)</f>
        <v>0</v>
      </c>
      <c r="BL173" s="21" t="s">
        <v>154</v>
      </c>
      <c r="BM173" s="91" t="s">
        <v>224</v>
      </c>
    </row>
    <row r="174" spans="2:65" s="8" customFormat="1" x14ac:dyDescent="0.2">
      <c r="B174" s="9"/>
      <c r="D174" s="93" t="s">
        <v>93</v>
      </c>
      <c r="F174" s="94"/>
      <c r="L174" s="9"/>
      <c r="M174" s="95"/>
      <c r="T174" s="96"/>
      <c r="AT174" s="21" t="s">
        <v>93</v>
      </c>
      <c r="AU174" s="21" t="s">
        <v>15</v>
      </c>
    </row>
    <row r="175" spans="2:65" s="8" customFormat="1" ht="14.45" customHeight="1" x14ac:dyDescent="0.2">
      <c r="B175" s="79"/>
      <c r="C175" s="80" t="s">
        <v>225</v>
      </c>
      <c r="D175" s="80" t="s">
        <v>88</v>
      </c>
      <c r="E175" s="81" t="s">
        <v>226</v>
      </c>
      <c r="F175" s="82" t="s">
        <v>227</v>
      </c>
      <c r="G175" s="83" t="s">
        <v>153</v>
      </c>
      <c r="H175" s="84">
        <v>1</v>
      </c>
      <c r="I175" s="85">
        <v>0</v>
      </c>
      <c r="J175" s="85">
        <f>ROUND(I175*H175,2)</f>
        <v>0</v>
      </c>
      <c r="K175" s="86"/>
      <c r="L175" s="9"/>
      <c r="M175" s="87" t="s">
        <v>17</v>
      </c>
      <c r="N175" s="88" t="s">
        <v>41</v>
      </c>
      <c r="O175" s="89">
        <v>0</v>
      </c>
      <c r="P175" s="89">
        <f>O175*H175</f>
        <v>0</v>
      </c>
      <c r="Q175" s="89">
        <v>0</v>
      </c>
      <c r="R175" s="89">
        <f>Q175*H175</f>
        <v>0</v>
      </c>
      <c r="S175" s="89">
        <v>0</v>
      </c>
      <c r="T175" s="90">
        <f>S175*H175</f>
        <v>0</v>
      </c>
      <c r="AR175" s="91" t="s">
        <v>154</v>
      </c>
      <c r="AT175" s="91" t="s">
        <v>88</v>
      </c>
      <c r="AU175" s="91" t="s">
        <v>15</v>
      </c>
      <c r="AY175" s="21" t="s">
        <v>87</v>
      </c>
      <c r="BE175" s="92">
        <f>IF(N175="základní",J175,0)</f>
        <v>0</v>
      </c>
      <c r="BF175" s="92">
        <f>IF(N175="snížená",J175,0)</f>
        <v>0</v>
      </c>
      <c r="BG175" s="92">
        <f>IF(N175="zákl. přenesená",J175,0)</f>
        <v>0</v>
      </c>
      <c r="BH175" s="92">
        <f>IF(N175="sníž. přenesená",J175,0)</f>
        <v>0</v>
      </c>
      <c r="BI175" s="92">
        <f>IF(N175="nulová",J175,0)</f>
        <v>0</v>
      </c>
      <c r="BJ175" s="21" t="s">
        <v>23</v>
      </c>
      <c r="BK175" s="92">
        <f>ROUND(I175*H175,2)</f>
        <v>0</v>
      </c>
      <c r="BL175" s="21" t="s">
        <v>154</v>
      </c>
      <c r="BM175" s="91" t="s">
        <v>228</v>
      </c>
    </row>
    <row r="176" spans="2:65" s="8" customFormat="1" x14ac:dyDescent="0.2">
      <c r="B176" s="9"/>
      <c r="D176" s="93" t="s">
        <v>93</v>
      </c>
      <c r="F176" s="94"/>
      <c r="L176" s="9"/>
      <c r="M176" s="95"/>
      <c r="T176" s="96"/>
      <c r="AT176" s="21" t="s">
        <v>93</v>
      </c>
      <c r="AU176" s="21" t="s">
        <v>15</v>
      </c>
    </row>
    <row r="177" spans="2:65" s="8" customFormat="1" ht="14.45" customHeight="1" x14ac:dyDescent="0.2">
      <c r="B177" s="79"/>
      <c r="C177" s="80" t="s">
        <v>229</v>
      </c>
      <c r="D177" s="80" t="s">
        <v>88</v>
      </c>
      <c r="E177" s="81" t="s">
        <v>230</v>
      </c>
      <c r="F177" s="82" t="s">
        <v>231</v>
      </c>
      <c r="G177" s="83" t="s">
        <v>153</v>
      </c>
      <c r="H177" s="84">
        <v>1</v>
      </c>
      <c r="I177" s="85">
        <v>0</v>
      </c>
      <c r="J177" s="85">
        <f>ROUND(I177*H177,2)</f>
        <v>0</v>
      </c>
      <c r="K177" s="86"/>
      <c r="L177" s="9"/>
      <c r="M177" s="87" t="s">
        <v>17</v>
      </c>
      <c r="N177" s="88" t="s">
        <v>41</v>
      </c>
      <c r="O177" s="89">
        <v>0</v>
      </c>
      <c r="P177" s="89">
        <f>O177*H177</f>
        <v>0</v>
      </c>
      <c r="Q177" s="89">
        <v>0</v>
      </c>
      <c r="R177" s="89">
        <f>Q177*H177</f>
        <v>0</v>
      </c>
      <c r="S177" s="89">
        <v>0</v>
      </c>
      <c r="T177" s="90">
        <f>S177*H177</f>
        <v>0</v>
      </c>
      <c r="AR177" s="91" t="s">
        <v>154</v>
      </c>
      <c r="AT177" s="91" t="s">
        <v>88</v>
      </c>
      <c r="AU177" s="91" t="s">
        <v>15</v>
      </c>
      <c r="AY177" s="21" t="s">
        <v>87</v>
      </c>
      <c r="BE177" s="92">
        <f>IF(N177="základní",J177,0)</f>
        <v>0</v>
      </c>
      <c r="BF177" s="92">
        <f>IF(N177="snížená",J177,0)</f>
        <v>0</v>
      </c>
      <c r="BG177" s="92">
        <f>IF(N177="zákl. přenesená",J177,0)</f>
        <v>0</v>
      </c>
      <c r="BH177" s="92">
        <f>IF(N177="sníž. přenesená",J177,0)</f>
        <v>0</v>
      </c>
      <c r="BI177" s="92">
        <f>IF(N177="nulová",J177,0)</f>
        <v>0</v>
      </c>
      <c r="BJ177" s="21" t="s">
        <v>23</v>
      </c>
      <c r="BK177" s="92">
        <f>ROUND(I177*H177,2)</f>
        <v>0</v>
      </c>
      <c r="BL177" s="21" t="s">
        <v>154</v>
      </c>
      <c r="BM177" s="91" t="s">
        <v>232</v>
      </c>
    </row>
    <row r="178" spans="2:65" s="8" customFormat="1" x14ac:dyDescent="0.2">
      <c r="B178" s="9"/>
      <c r="D178" s="93" t="s">
        <v>93</v>
      </c>
      <c r="F178" s="94"/>
      <c r="L178" s="9"/>
      <c r="M178" s="95"/>
      <c r="T178" s="96"/>
      <c r="AT178" s="21" t="s">
        <v>93</v>
      </c>
      <c r="AU178" s="21" t="s">
        <v>15</v>
      </c>
    </row>
    <row r="179" spans="2:65" s="8" customFormat="1" ht="14.45" customHeight="1" x14ac:dyDescent="0.2">
      <c r="B179" s="79"/>
      <c r="C179" s="80" t="s">
        <v>5</v>
      </c>
      <c r="D179" s="80" t="s">
        <v>88</v>
      </c>
      <c r="E179" s="81" t="s">
        <v>233</v>
      </c>
      <c r="F179" s="82" t="s">
        <v>234</v>
      </c>
      <c r="G179" s="83" t="s">
        <v>153</v>
      </c>
      <c r="H179" s="84">
        <v>1</v>
      </c>
      <c r="I179" s="85">
        <v>0</v>
      </c>
      <c r="J179" s="85">
        <f>ROUND(I179*H179,2)</f>
        <v>0</v>
      </c>
      <c r="K179" s="86"/>
      <c r="L179" s="9"/>
      <c r="M179" s="87" t="s">
        <v>17</v>
      </c>
      <c r="N179" s="88" t="s">
        <v>41</v>
      </c>
      <c r="O179" s="89">
        <v>0</v>
      </c>
      <c r="P179" s="89">
        <f>O179*H179</f>
        <v>0</v>
      </c>
      <c r="Q179" s="89">
        <v>0</v>
      </c>
      <c r="R179" s="89">
        <f>Q179*H179</f>
        <v>0</v>
      </c>
      <c r="S179" s="89">
        <v>0</v>
      </c>
      <c r="T179" s="90">
        <f>S179*H179</f>
        <v>0</v>
      </c>
      <c r="AR179" s="91" t="s">
        <v>154</v>
      </c>
      <c r="AT179" s="91" t="s">
        <v>88</v>
      </c>
      <c r="AU179" s="91" t="s">
        <v>15</v>
      </c>
      <c r="AY179" s="21" t="s">
        <v>87</v>
      </c>
      <c r="BE179" s="92">
        <f>IF(N179="základní",J179,0)</f>
        <v>0</v>
      </c>
      <c r="BF179" s="92">
        <f>IF(N179="snížená",J179,0)</f>
        <v>0</v>
      </c>
      <c r="BG179" s="92">
        <f>IF(N179="zákl. přenesená",J179,0)</f>
        <v>0</v>
      </c>
      <c r="BH179" s="92">
        <f>IF(N179="sníž. přenesená",J179,0)</f>
        <v>0</v>
      </c>
      <c r="BI179" s="92">
        <f>IF(N179="nulová",J179,0)</f>
        <v>0</v>
      </c>
      <c r="BJ179" s="21" t="s">
        <v>23</v>
      </c>
      <c r="BK179" s="92">
        <f>ROUND(I179*H179,2)</f>
        <v>0</v>
      </c>
      <c r="BL179" s="21" t="s">
        <v>154</v>
      </c>
      <c r="BM179" s="91" t="s">
        <v>235</v>
      </c>
    </row>
    <row r="180" spans="2:65" s="8" customFormat="1" x14ac:dyDescent="0.2">
      <c r="B180" s="9"/>
      <c r="D180" s="93" t="s">
        <v>93</v>
      </c>
      <c r="F180" s="94"/>
      <c r="L180" s="9"/>
      <c r="M180" s="95"/>
      <c r="T180" s="96"/>
      <c r="AT180" s="21" t="s">
        <v>93</v>
      </c>
      <c r="AU180" s="21" t="s">
        <v>15</v>
      </c>
    </row>
    <row r="181" spans="2:65" s="8" customFormat="1" ht="14.45" customHeight="1" x14ac:dyDescent="0.2">
      <c r="B181" s="79"/>
      <c r="C181" s="80" t="s">
        <v>236</v>
      </c>
      <c r="D181" s="80" t="s">
        <v>88</v>
      </c>
      <c r="E181" s="81" t="s">
        <v>237</v>
      </c>
      <c r="F181" s="82" t="s">
        <v>238</v>
      </c>
      <c r="G181" s="83" t="s">
        <v>153</v>
      </c>
      <c r="H181" s="84">
        <v>1</v>
      </c>
      <c r="I181" s="85">
        <v>0</v>
      </c>
      <c r="J181" s="85">
        <f>ROUND(I181*H181,2)</f>
        <v>0</v>
      </c>
      <c r="K181" s="86"/>
      <c r="L181" s="9"/>
      <c r="M181" s="87" t="s">
        <v>17</v>
      </c>
      <c r="N181" s="88" t="s">
        <v>41</v>
      </c>
      <c r="O181" s="89">
        <v>0</v>
      </c>
      <c r="P181" s="89">
        <f>O181*H181</f>
        <v>0</v>
      </c>
      <c r="Q181" s="89">
        <v>0</v>
      </c>
      <c r="R181" s="89">
        <f>Q181*H181</f>
        <v>0</v>
      </c>
      <c r="S181" s="89">
        <v>0</v>
      </c>
      <c r="T181" s="90">
        <f>S181*H181</f>
        <v>0</v>
      </c>
      <c r="AR181" s="91" t="s">
        <v>154</v>
      </c>
      <c r="AT181" s="91" t="s">
        <v>88</v>
      </c>
      <c r="AU181" s="91" t="s">
        <v>15</v>
      </c>
      <c r="AY181" s="21" t="s">
        <v>87</v>
      </c>
      <c r="BE181" s="92">
        <f>IF(N181="základní",J181,0)</f>
        <v>0</v>
      </c>
      <c r="BF181" s="92">
        <f>IF(N181="snížená",J181,0)</f>
        <v>0</v>
      </c>
      <c r="BG181" s="92">
        <f>IF(N181="zákl. přenesená",J181,0)</f>
        <v>0</v>
      </c>
      <c r="BH181" s="92">
        <f>IF(N181="sníž. přenesená",J181,0)</f>
        <v>0</v>
      </c>
      <c r="BI181" s="92">
        <f>IF(N181="nulová",J181,0)</f>
        <v>0</v>
      </c>
      <c r="BJ181" s="21" t="s">
        <v>23</v>
      </c>
      <c r="BK181" s="92">
        <f>ROUND(I181*H181,2)</f>
        <v>0</v>
      </c>
      <c r="BL181" s="21" t="s">
        <v>154</v>
      </c>
      <c r="BM181" s="91" t="s">
        <v>239</v>
      </c>
    </row>
    <row r="182" spans="2:65" s="8" customFormat="1" x14ac:dyDescent="0.2">
      <c r="B182" s="9"/>
      <c r="D182" s="93" t="s">
        <v>93</v>
      </c>
      <c r="F182" s="94"/>
      <c r="L182" s="9"/>
      <c r="M182" s="95"/>
      <c r="T182" s="96"/>
      <c r="AT182" s="21" t="s">
        <v>93</v>
      </c>
      <c r="AU182" s="21" t="s">
        <v>15</v>
      </c>
    </row>
    <row r="183" spans="2:65" s="8" customFormat="1" ht="14.45" customHeight="1" x14ac:dyDescent="0.2">
      <c r="B183" s="79"/>
      <c r="C183" s="80" t="s">
        <v>240</v>
      </c>
      <c r="D183" s="80" t="s">
        <v>88</v>
      </c>
      <c r="E183" s="81" t="s">
        <v>241</v>
      </c>
      <c r="F183" s="82" t="s">
        <v>242</v>
      </c>
      <c r="G183" s="83" t="s">
        <v>153</v>
      </c>
      <c r="H183" s="84">
        <v>1</v>
      </c>
      <c r="I183" s="85">
        <v>0</v>
      </c>
      <c r="J183" s="85">
        <f>ROUND(I183*H183,2)</f>
        <v>0</v>
      </c>
      <c r="K183" s="86"/>
      <c r="L183" s="9"/>
      <c r="M183" s="87" t="s">
        <v>17</v>
      </c>
      <c r="N183" s="88" t="s">
        <v>41</v>
      </c>
      <c r="O183" s="89">
        <v>0</v>
      </c>
      <c r="P183" s="89">
        <f>O183*H183</f>
        <v>0</v>
      </c>
      <c r="Q183" s="89">
        <v>0</v>
      </c>
      <c r="R183" s="89">
        <f>Q183*H183</f>
        <v>0</v>
      </c>
      <c r="S183" s="89">
        <v>0</v>
      </c>
      <c r="T183" s="90">
        <f>S183*H183</f>
        <v>0</v>
      </c>
      <c r="AR183" s="91" t="s">
        <v>154</v>
      </c>
      <c r="AT183" s="91" t="s">
        <v>88</v>
      </c>
      <c r="AU183" s="91" t="s">
        <v>15</v>
      </c>
      <c r="AY183" s="21" t="s">
        <v>87</v>
      </c>
      <c r="BE183" s="92">
        <f>IF(N183="základní",J183,0)</f>
        <v>0</v>
      </c>
      <c r="BF183" s="92">
        <f>IF(N183="snížená",J183,0)</f>
        <v>0</v>
      </c>
      <c r="BG183" s="92">
        <f>IF(N183="zákl. přenesená",J183,0)</f>
        <v>0</v>
      </c>
      <c r="BH183" s="92">
        <f>IF(N183="sníž. přenesená",J183,0)</f>
        <v>0</v>
      </c>
      <c r="BI183" s="92">
        <f>IF(N183="nulová",J183,0)</f>
        <v>0</v>
      </c>
      <c r="BJ183" s="21" t="s">
        <v>23</v>
      </c>
      <c r="BK183" s="92">
        <f>ROUND(I183*H183,2)</f>
        <v>0</v>
      </c>
      <c r="BL183" s="21" t="s">
        <v>154</v>
      </c>
      <c r="BM183" s="91" t="s">
        <v>243</v>
      </c>
    </row>
    <row r="184" spans="2:65" s="8" customFormat="1" x14ac:dyDescent="0.2">
      <c r="B184" s="9"/>
      <c r="D184" s="93" t="s">
        <v>93</v>
      </c>
      <c r="F184" s="94"/>
      <c r="L184" s="9"/>
      <c r="M184" s="95"/>
      <c r="T184" s="96"/>
      <c r="AT184" s="21" t="s">
        <v>93</v>
      </c>
      <c r="AU184" s="21" t="s">
        <v>15</v>
      </c>
    </row>
    <row r="185" spans="2:65" s="8" customFormat="1" ht="14.45" customHeight="1" x14ac:dyDescent="0.2">
      <c r="B185" s="79"/>
      <c r="C185" s="80" t="s">
        <v>244</v>
      </c>
      <c r="D185" s="80" t="s">
        <v>88</v>
      </c>
      <c r="E185" s="81" t="s">
        <v>245</v>
      </c>
      <c r="F185" s="82" t="s">
        <v>246</v>
      </c>
      <c r="G185" s="83" t="s">
        <v>153</v>
      </c>
      <c r="H185" s="84">
        <v>1</v>
      </c>
      <c r="I185" s="85">
        <v>0</v>
      </c>
      <c r="J185" s="85">
        <f>ROUND(I185*H185,2)</f>
        <v>0</v>
      </c>
      <c r="K185" s="86"/>
      <c r="L185" s="9"/>
      <c r="M185" s="87" t="s">
        <v>17</v>
      </c>
      <c r="N185" s="88" t="s">
        <v>41</v>
      </c>
      <c r="O185" s="89">
        <v>0</v>
      </c>
      <c r="P185" s="89">
        <f>O185*H185</f>
        <v>0</v>
      </c>
      <c r="Q185" s="89">
        <v>0</v>
      </c>
      <c r="R185" s="89">
        <f>Q185*H185</f>
        <v>0</v>
      </c>
      <c r="S185" s="89">
        <v>0</v>
      </c>
      <c r="T185" s="90">
        <f>S185*H185</f>
        <v>0</v>
      </c>
      <c r="AR185" s="91" t="s">
        <v>154</v>
      </c>
      <c r="AT185" s="91" t="s">
        <v>88</v>
      </c>
      <c r="AU185" s="91" t="s">
        <v>15</v>
      </c>
      <c r="AY185" s="21" t="s">
        <v>87</v>
      </c>
      <c r="BE185" s="92">
        <f>IF(N185="základní",J185,0)</f>
        <v>0</v>
      </c>
      <c r="BF185" s="92">
        <f>IF(N185="snížená",J185,0)</f>
        <v>0</v>
      </c>
      <c r="BG185" s="92">
        <f>IF(N185="zákl. přenesená",J185,0)</f>
        <v>0</v>
      </c>
      <c r="BH185" s="92">
        <f>IF(N185="sníž. přenesená",J185,0)</f>
        <v>0</v>
      </c>
      <c r="BI185" s="92">
        <f>IF(N185="nulová",J185,0)</f>
        <v>0</v>
      </c>
      <c r="BJ185" s="21" t="s">
        <v>23</v>
      </c>
      <c r="BK185" s="92">
        <f>ROUND(I185*H185,2)</f>
        <v>0</v>
      </c>
      <c r="BL185" s="21" t="s">
        <v>154</v>
      </c>
      <c r="BM185" s="91" t="s">
        <v>247</v>
      </c>
    </row>
    <row r="186" spans="2:65" s="8" customFormat="1" x14ac:dyDescent="0.2">
      <c r="B186" s="9"/>
      <c r="D186" s="93" t="s">
        <v>93</v>
      </c>
      <c r="F186" s="94"/>
      <c r="L186" s="9"/>
      <c r="M186" s="95"/>
      <c r="T186" s="96"/>
      <c r="AT186" s="21" t="s">
        <v>93</v>
      </c>
      <c r="AU186" s="21" t="s">
        <v>15</v>
      </c>
    </row>
    <row r="187" spans="2:65" s="8" customFormat="1" ht="14.45" customHeight="1" x14ac:dyDescent="0.2">
      <c r="B187" s="79"/>
      <c r="C187" s="80" t="s">
        <v>248</v>
      </c>
      <c r="D187" s="80" t="s">
        <v>88</v>
      </c>
      <c r="E187" s="81" t="s">
        <v>249</v>
      </c>
      <c r="F187" s="82" t="s">
        <v>250</v>
      </c>
      <c r="G187" s="83" t="s">
        <v>153</v>
      </c>
      <c r="H187" s="84">
        <v>1</v>
      </c>
      <c r="I187" s="85">
        <v>0</v>
      </c>
      <c r="J187" s="85">
        <f>ROUND(I187*H187,2)</f>
        <v>0</v>
      </c>
      <c r="K187" s="86"/>
      <c r="L187" s="9"/>
      <c r="M187" s="87" t="s">
        <v>17</v>
      </c>
      <c r="N187" s="88" t="s">
        <v>41</v>
      </c>
      <c r="O187" s="89">
        <v>0</v>
      </c>
      <c r="P187" s="89">
        <f>O187*H187</f>
        <v>0</v>
      </c>
      <c r="Q187" s="89">
        <v>0</v>
      </c>
      <c r="R187" s="89">
        <f>Q187*H187</f>
        <v>0</v>
      </c>
      <c r="S187" s="89">
        <v>0</v>
      </c>
      <c r="T187" s="90">
        <f>S187*H187</f>
        <v>0</v>
      </c>
      <c r="AR187" s="91" t="s">
        <v>154</v>
      </c>
      <c r="AT187" s="91" t="s">
        <v>88</v>
      </c>
      <c r="AU187" s="91" t="s">
        <v>15</v>
      </c>
      <c r="AY187" s="21" t="s">
        <v>87</v>
      </c>
      <c r="BE187" s="92">
        <f>IF(N187="základní",J187,0)</f>
        <v>0</v>
      </c>
      <c r="BF187" s="92">
        <f>IF(N187="snížená",J187,0)</f>
        <v>0</v>
      </c>
      <c r="BG187" s="92">
        <f>IF(N187="zákl. přenesená",J187,0)</f>
        <v>0</v>
      </c>
      <c r="BH187" s="92">
        <f>IF(N187="sníž. přenesená",J187,0)</f>
        <v>0</v>
      </c>
      <c r="BI187" s="92">
        <f>IF(N187="nulová",J187,0)</f>
        <v>0</v>
      </c>
      <c r="BJ187" s="21" t="s">
        <v>23</v>
      </c>
      <c r="BK187" s="92">
        <f>ROUND(I187*H187,2)</f>
        <v>0</v>
      </c>
      <c r="BL187" s="21" t="s">
        <v>154</v>
      </c>
      <c r="BM187" s="91" t="s">
        <v>251</v>
      </c>
    </row>
    <row r="188" spans="2:65" s="8" customFormat="1" x14ac:dyDescent="0.2">
      <c r="B188" s="9"/>
      <c r="D188" s="93" t="s">
        <v>93</v>
      </c>
      <c r="F188" s="94"/>
      <c r="L188" s="9"/>
      <c r="M188" s="95"/>
      <c r="T188" s="96"/>
      <c r="AT188" s="21" t="s">
        <v>93</v>
      </c>
      <c r="AU188" s="21" t="s">
        <v>15</v>
      </c>
    </row>
    <row r="189" spans="2:65" s="8" customFormat="1" ht="14.45" customHeight="1" x14ac:dyDescent="0.2">
      <c r="B189" s="79"/>
      <c r="C189" s="80" t="s">
        <v>252</v>
      </c>
      <c r="D189" s="80" t="s">
        <v>88</v>
      </c>
      <c r="E189" s="81" t="s">
        <v>253</v>
      </c>
      <c r="F189" s="82" t="s">
        <v>254</v>
      </c>
      <c r="G189" s="83" t="s">
        <v>153</v>
      </c>
      <c r="H189" s="84">
        <v>2</v>
      </c>
      <c r="I189" s="85">
        <v>0</v>
      </c>
      <c r="J189" s="85">
        <f>ROUND(I189*H189,2)</f>
        <v>0</v>
      </c>
      <c r="K189" s="86"/>
      <c r="L189" s="9"/>
      <c r="M189" s="87" t="s">
        <v>17</v>
      </c>
      <c r="N189" s="88" t="s">
        <v>41</v>
      </c>
      <c r="O189" s="89">
        <v>0</v>
      </c>
      <c r="P189" s="89">
        <f>O189*H189</f>
        <v>0</v>
      </c>
      <c r="Q189" s="89">
        <v>0</v>
      </c>
      <c r="R189" s="89">
        <f>Q189*H189</f>
        <v>0</v>
      </c>
      <c r="S189" s="89">
        <v>0</v>
      </c>
      <c r="T189" s="90">
        <f>S189*H189</f>
        <v>0</v>
      </c>
      <c r="AR189" s="91" t="s">
        <v>154</v>
      </c>
      <c r="AT189" s="91" t="s">
        <v>88</v>
      </c>
      <c r="AU189" s="91" t="s">
        <v>15</v>
      </c>
      <c r="AY189" s="21" t="s">
        <v>87</v>
      </c>
      <c r="BE189" s="92">
        <f>IF(N189="základní",J189,0)</f>
        <v>0</v>
      </c>
      <c r="BF189" s="92">
        <f>IF(N189="snížená",J189,0)</f>
        <v>0</v>
      </c>
      <c r="BG189" s="92">
        <f>IF(N189="zákl. přenesená",J189,0)</f>
        <v>0</v>
      </c>
      <c r="BH189" s="92">
        <f>IF(N189="sníž. přenesená",J189,0)</f>
        <v>0</v>
      </c>
      <c r="BI189" s="92">
        <f>IF(N189="nulová",J189,0)</f>
        <v>0</v>
      </c>
      <c r="BJ189" s="21" t="s">
        <v>23</v>
      </c>
      <c r="BK189" s="92">
        <f>ROUND(I189*H189,2)</f>
        <v>0</v>
      </c>
      <c r="BL189" s="21" t="s">
        <v>154</v>
      </c>
      <c r="BM189" s="91" t="s">
        <v>255</v>
      </c>
    </row>
    <row r="190" spans="2:65" s="8" customFormat="1" x14ac:dyDescent="0.2">
      <c r="B190" s="9"/>
      <c r="D190" s="93" t="s">
        <v>93</v>
      </c>
      <c r="F190" s="94"/>
      <c r="L190" s="9"/>
      <c r="M190" s="95"/>
      <c r="T190" s="96"/>
      <c r="AT190" s="21" t="s">
        <v>93</v>
      </c>
      <c r="AU190" s="21" t="s">
        <v>15</v>
      </c>
    </row>
    <row r="191" spans="2:65" s="8" customFormat="1" ht="14.45" customHeight="1" x14ac:dyDescent="0.2">
      <c r="B191" s="79"/>
      <c r="C191" s="80" t="s">
        <v>26</v>
      </c>
      <c r="D191" s="80" t="s">
        <v>88</v>
      </c>
      <c r="E191" s="81" t="s">
        <v>256</v>
      </c>
      <c r="F191" s="82" t="s">
        <v>257</v>
      </c>
      <c r="G191" s="83" t="s">
        <v>153</v>
      </c>
      <c r="H191" s="84">
        <v>1</v>
      </c>
      <c r="I191" s="85">
        <v>0</v>
      </c>
      <c r="J191" s="85">
        <f>ROUND(I191*H191,2)</f>
        <v>0</v>
      </c>
      <c r="K191" s="86"/>
      <c r="L191" s="9"/>
      <c r="M191" s="87" t="s">
        <v>17</v>
      </c>
      <c r="N191" s="88" t="s">
        <v>41</v>
      </c>
      <c r="O191" s="89">
        <v>0</v>
      </c>
      <c r="P191" s="89">
        <f>O191*H191</f>
        <v>0</v>
      </c>
      <c r="Q191" s="89">
        <v>0</v>
      </c>
      <c r="R191" s="89">
        <f>Q191*H191</f>
        <v>0</v>
      </c>
      <c r="S191" s="89">
        <v>0</v>
      </c>
      <c r="T191" s="90">
        <f>S191*H191</f>
        <v>0</v>
      </c>
      <c r="AR191" s="91" t="s">
        <v>154</v>
      </c>
      <c r="AT191" s="91" t="s">
        <v>88</v>
      </c>
      <c r="AU191" s="91" t="s">
        <v>15</v>
      </c>
      <c r="AY191" s="21" t="s">
        <v>87</v>
      </c>
      <c r="BE191" s="92">
        <f>IF(N191="základní",J191,0)</f>
        <v>0</v>
      </c>
      <c r="BF191" s="92">
        <f>IF(N191="snížená",J191,0)</f>
        <v>0</v>
      </c>
      <c r="BG191" s="92">
        <f>IF(N191="zákl. přenesená",J191,0)</f>
        <v>0</v>
      </c>
      <c r="BH191" s="92">
        <f>IF(N191="sníž. přenesená",J191,0)</f>
        <v>0</v>
      </c>
      <c r="BI191" s="92">
        <f>IF(N191="nulová",J191,0)</f>
        <v>0</v>
      </c>
      <c r="BJ191" s="21" t="s">
        <v>23</v>
      </c>
      <c r="BK191" s="92">
        <f>ROUND(I191*H191,2)</f>
        <v>0</v>
      </c>
      <c r="BL191" s="21" t="s">
        <v>154</v>
      </c>
      <c r="BM191" s="91" t="s">
        <v>258</v>
      </c>
    </row>
    <row r="192" spans="2:65" s="8" customFormat="1" x14ac:dyDescent="0.2">
      <c r="B192" s="9"/>
      <c r="D192" s="93" t="s">
        <v>93</v>
      </c>
      <c r="F192" s="94"/>
      <c r="L192" s="9"/>
      <c r="M192" s="95"/>
      <c r="T192" s="96"/>
      <c r="AT192" s="21" t="s">
        <v>93</v>
      </c>
      <c r="AU192" s="21" t="s">
        <v>15</v>
      </c>
    </row>
    <row r="193" spans="2:65" s="8" customFormat="1" ht="14.45" customHeight="1" x14ac:dyDescent="0.2">
      <c r="B193" s="79"/>
      <c r="C193" s="80" t="s">
        <v>259</v>
      </c>
      <c r="D193" s="80" t="s">
        <v>88</v>
      </c>
      <c r="E193" s="81" t="s">
        <v>260</v>
      </c>
      <c r="F193" s="82" t="s">
        <v>261</v>
      </c>
      <c r="G193" s="83" t="s">
        <v>153</v>
      </c>
      <c r="H193" s="84">
        <v>1</v>
      </c>
      <c r="I193" s="85">
        <v>0</v>
      </c>
      <c r="J193" s="85">
        <f>ROUND(I193*H193,2)</f>
        <v>0</v>
      </c>
      <c r="K193" s="86"/>
      <c r="L193" s="9"/>
      <c r="M193" s="87" t="s">
        <v>17</v>
      </c>
      <c r="N193" s="88" t="s">
        <v>41</v>
      </c>
      <c r="O193" s="89">
        <v>0</v>
      </c>
      <c r="P193" s="89">
        <f>O193*H193</f>
        <v>0</v>
      </c>
      <c r="Q193" s="89">
        <v>0</v>
      </c>
      <c r="R193" s="89">
        <f>Q193*H193</f>
        <v>0</v>
      </c>
      <c r="S193" s="89">
        <v>0</v>
      </c>
      <c r="T193" s="90">
        <f>S193*H193</f>
        <v>0</v>
      </c>
      <c r="AR193" s="91" t="s">
        <v>154</v>
      </c>
      <c r="AT193" s="91" t="s">
        <v>88</v>
      </c>
      <c r="AU193" s="91" t="s">
        <v>15</v>
      </c>
      <c r="AY193" s="21" t="s">
        <v>87</v>
      </c>
      <c r="BE193" s="92">
        <f>IF(N193="základní",J193,0)</f>
        <v>0</v>
      </c>
      <c r="BF193" s="92">
        <f>IF(N193="snížená",J193,0)</f>
        <v>0</v>
      </c>
      <c r="BG193" s="92">
        <f>IF(N193="zákl. přenesená",J193,0)</f>
        <v>0</v>
      </c>
      <c r="BH193" s="92">
        <f>IF(N193="sníž. přenesená",J193,0)</f>
        <v>0</v>
      </c>
      <c r="BI193" s="92">
        <f>IF(N193="nulová",J193,0)</f>
        <v>0</v>
      </c>
      <c r="BJ193" s="21" t="s">
        <v>23</v>
      </c>
      <c r="BK193" s="92">
        <f>ROUND(I193*H193,2)</f>
        <v>0</v>
      </c>
      <c r="BL193" s="21" t="s">
        <v>154</v>
      </c>
      <c r="BM193" s="91" t="s">
        <v>262</v>
      </c>
    </row>
    <row r="194" spans="2:65" s="8" customFormat="1" x14ac:dyDescent="0.2">
      <c r="B194" s="9"/>
      <c r="D194" s="93" t="s">
        <v>93</v>
      </c>
      <c r="F194" s="94"/>
      <c r="L194" s="9"/>
      <c r="M194" s="95"/>
      <c r="T194" s="96"/>
      <c r="AT194" s="21" t="s">
        <v>93</v>
      </c>
      <c r="AU194" s="21" t="s">
        <v>15</v>
      </c>
    </row>
    <row r="195" spans="2:65" s="8" customFormat="1" ht="14.45" customHeight="1" x14ac:dyDescent="0.2">
      <c r="B195" s="79"/>
      <c r="C195" s="80" t="s">
        <v>263</v>
      </c>
      <c r="D195" s="80" t="s">
        <v>88</v>
      </c>
      <c r="E195" s="81" t="s">
        <v>264</v>
      </c>
      <c r="F195" s="82" t="s">
        <v>265</v>
      </c>
      <c r="G195" s="83" t="s">
        <v>153</v>
      </c>
      <c r="H195" s="84">
        <v>1</v>
      </c>
      <c r="I195" s="85">
        <v>0</v>
      </c>
      <c r="J195" s="85">
        <f>ROUND(I195*H195,2)</f>
        <v>0</v>
      </c>
      <c r="K195" s="86"/>
      <c r="L195" s="9"/>
      <c r="M195" s="87" t="s">
        <v>17</v>
      </c>
      <c r="N195" s="88" t="s">
        <v>41</v>
      </c>
      <c r="O195" s="89">
        <v>0</v>
      </c>
      <c r="P195" s="89">
        <f>O195*H195</f>
        <v>0</v>
      </c>
      <c r="Q195" s="89">
        <v>0</v>
      </c>
      <c r="R195" s="89">
        <f>Q195*H195</f>
        <v>0</v>
      </c>
      <c r="S195" s="89">
        <v>0</v>
      </c>
      <c r="T195" s="90">
        <f>S195*H195</f>
        <v>0</v>
      </c>
      <c r="AR195" s="91" t="s">
        <v>154</v>
      </c>
      <c r="AT195" s="91" t="s">
        <v>88</v>
      </c>
      <c r="AU195" s="91" t="s">
        <v>15</v>
      </c>
      <c r="AY195" s="21" t="s">
        <v>87</v>
      </c>
      <c r="BE195" s="92">
        <f>IF(N195="základní",J195,0)</f>
        <v>0</v>
      </c>
      <c r="BF195" s="92">
        <f>IF(N195="snížená",J195,0)</f>
        <v>0</v>
      </c>
      <c r="BG195" s="92">
        <f>IF(N195="zákl. přenesená",J195,0)</f>
        <v>0</v>
      </c>
      <c r="BH195" s="92">
        <f>IF(N195="sníž. přenesená",J195,0)</f>
        <v>0</v>
      </c>
      <c r="BI195" s="92">
        <f>IF(N195="nulová",J195,0)</f>
        <v>0</v>
      </c>
      <c r="BJ195" s="21" t="s">
        <v>23</v>
      </c>
      <c r="BK195" s="92">
        <f>ROUND(I195*H195,2)</f>
        <v>0</v>
      </c>
      <c r="BL195" s="21" t="s">
        <v>154</v>
      </c>
      <c r="BM195" s="91" t="s">
        <v>266</v>
      </c>
    </row>
    <row r="196" spans="2:65" s="8" customFormat="1" x14ac:dyDescent="0.2">
      <c r="B196" s="9"/>
      <c r="D196" s="93" t="s">
        <v>93</v>
      </c>
      <c r="F196" s="94"/>
      <c r="L196" s="9"/>
      <c r="M196" s="95"/>
      <c r="T196" s="96"/>
      <c r="AT196" s="21" t="s">
        <v>93</v>
      </c>
      <c r="AU196" s="21" t="s">
        <v>15</v>
      </c>
    </row>
    <row r="197" spans="2:65" s="8" customFormat="1" ht="14.45" customHeight="1" x14ac:dyDescent="0.2">
      <c r="B197" s="79"/>
      <c r="C197" s="80" t="s">
        <v>267</v>
      </c>
      <c r="D197" s="80" t="s">
        <v>88</v>
      </c>
      <c r="E197" s="81" t="s">
        <v>268</v>
      </c>
      <c r="F197" s="82" t="s">
        <v>269</v>
      </c>
      <c r="G197" s="83" t="s">
        <v>153</v>
      </c>
      <c r="H197" s="84">
        <v>1</v>
      </c>
      <c r="I197" s="85">
        <v>0</v>
      </c>
      <c r="J197" s="85">
        <f>ROUND(I197*H197,2)</f>
        <v>0</v>
      </c>
      <c r="K197" s="86"/>
      <c r="L197" s="9"/>
      <c r="M197" s="87" t="s">
        <v>17</v>
      </c>
      <c r="N197" s="88" t="s">
        <v>41</v>
      </c>
      <c r="O197" s="89">
        <v>0</v>
      </c>
      <c r="P197" s="89">
        <f>O197*H197</f>
        <v>0</v>
      </c>
      <c r="Q197" s="89">
        <v>0</v>
      </c>
      <c r="R197" s="89">
        <f>Q197*H197</f>
        <v>0</v>
      </c>
      <c r="S197" s="89">
        <v>0</v>
      </c>
      <c r="T197" s="90">
        <f>S197*H197</f>
        <v>0</v>
      </c>
      <c r="AR197" s="91" t="s">
        <v>154</v>
      </c>
      <c r="AT197" s="91" t="s">
        <v>88</v>
      </c>
      <c r="AU197" s="91" t="s">
        <v>15</v>
      </c>
      <c r="AY197" s="21" t="s">
        <v>87</v>
      </c>
      <c r="BE197" s="92">
        <f>IF(N197="základní",J197,0)</f>
        <v>0</v>
      </c>
      <c r="BF197" s="92">
        <f>IF(N197="snížená",J197,0)</f>
        <v>0</v>
      </c>
      <c r="BG197" s="92">
        <f>IF(N197="zákl. přenesená",J197,0)</f>
        <v>0</v>
      </c>
      <c r="BH197" s="92">
        <f>IF(N197="sníž. přenesená",J197,0)</f>
        <v>0</v>
      </c>
      <c r="BI197" s="92">
        <f>IF(N197="nulová",J197,0)</f>
        <v>0</v>
      </c>
      <c r="BJ197" s="21" t="s">
        <v>23</v>
      </c>
      <c r="BK197" s="92">
        <f>ROUND(I197*H197,2)</f>
        <v>0</v>
      </c>
      <c r="BL197" s="21" t="s">
        <v>154</v>
      </c>
      <c r="BM197" s="91" t="s">
        <v>270</v>
      </c>
    </row>
    <row r="198" spans="2:65" s="8" customFormat="1" x14ac:dyDescent="0.2">
      <c r="B198" s="9"/>
      <c r="D198" s="93" t="s">
        <v>93</v>
      </c>
      <c r="F198" s="94"/>
      <c r="L198" s="9"/>
      <c r="M198" s="95"/>
      <c r="T198" s="96"/>
      <c r="AT198" s="21" t="s">
        <v>93</v>
      </c>
      <c r="AU198" s="21" t="s">
        <v>15</v>
      </c>
    </row>
    <row r="199" spans="2:65" s="8" customFormat="1" ht="14.45" customHeight="1" x14ac:dyDescent="0.2">
      <c r="B199" s="79"/>
      <c r="C199" s="118" t="s">
        <v>271</v>
      </c>
      <c r="D199" s="118" t="s">
        <v>88</v>
      </c>
      <c r="E199" s="119" t="s">
        <v>272</v>
      </c>
      <c r="F199" s="120" t="s">
        <v>173</v>
      </c>
      <c r="G199" s="121" t="s">
        <v>153</v>
      </c>
      <c r="H199" s="122">
        <v>2</v>
      </c>
      <c r="I199" s="123">
        <v>0</v>
      </c>
      <c r="J199" s="123">
        <f>ROUND(I199*H199,2)</f>
        <v>0</v>
      </c>
      <c r="K199" s="86"/>
      <c r="L199" s="9"/>
      <c r="M199" s="87" t="s">
        <v>17</v>
      </c>
      <c r="N199" s="88" t="s">
        <v>41</v>
      </c>
      <c r="O199" s="89">
        <v>0</v>
      </c>
      <c r="P199" s="89">
        <f>O199*H199</f>
        <v>0</v>
      </c>
      <c r="Q199" s="89">
        <v>0</v>
      </c>
      <c r="R199" s="89">
        <f>Q199*H199</f>
        <v>0</v>
      </c>
      <c r="S199" s="89">
        <v>0</v>
      </c>
      <c r="T199" s="90">
        <f>S199*H199</f>
        <v>0</v>
      </c>
      <c r="AR199" s="91" t="s">
        <v>154</v>
      </c>
      <c r="AT199" s="91" t="s">
        <v>88</v>
      </c>
      <c r="AU199" s="91" t="s">
        <v>15</v>
      </c>
      <c r="AY199" s="21" t="s">
        <v>87</v>
      </c>
      <c r="BE199" s="92">
        <f>IF(N199="základní",J199,0)</f>
        <v>0</v>
      </c>
      <c r="BF199" s="92">
        <f>IF(N199="snížená",J199,0)</f>
        <v>0</v>
      </c>
      <c r="BG199" s="92">
        <f>IF(N199="zákl. přenesená",J199,0)</f>
        <v>0</v>
      </c>
      <c r="BH199" s="92">
        <f>IF(N199="sníž. přenesená",J199,0)</f>
        <v>0</v>
      </c>
      <c r="BI199" s="92">
        <f>IF(N199="nulová",J199,0)</f>
        <v>0</v>
      </c>
      <c r="BJ199" s="21" t="s">
        <v>23</v>
      </c>
      <c r="BK199" s="92">
        <f>ROUND(I199*H199,2)</f>
        <v>0</v>
      </c>
      <c r="BL199" s="21" t="s">
        <v>154</v>
      </c>
      <c r="BM199" s="91" t="s">
        <v>273</v>
      </c>
    </row>
    <row r="200" spans="2:65" s="8" customFormat="1" x14ac:dyDescent="0.2">
      <c r="B200" s="9"/>
      <c r="D200" s="93" t="s">
        <v>93</v>
      </c>
      <c r="F200" s="94"/>
      <c r="L200" s="9"/>
      <c r="M200" s="95"/>
      <c r="T200" s="96"/>
      <c r="AT200" s="21" t="s">
        <v>93</v>
      </c>
      <c r="AU200" s="21" t="s">
        <v>15</v>
      </c>
    </row>
    <row r="201" spans="2:65" s="8" customFormat="1" ht="14.45" customHeight="1" x14ac:dyDescent="0.2">
      <c r="B201" s="79"/>
      <c r="C201" s="80" t="s">
        <v>274</v>
      </c>
      <c r="D201" s="80" t="s">
        <v>88</v>
      </c>
      <c r="E201" s="81" t="s">
        <v>275</v>
      </c>
      <c r="F201" s="82" t="s">
        <v>276</v>
      </c>
      <c r="G201" s="83" t="s">
        <v>153</v>
      </c>
      <c r="H201" s="84">
        <v>1</v>
      </c>
      <c r="I201" s="85">
        <v>0</v>
      </c>
      <c r="J201" s="85">
        <f>ROUND(I201*H201,2)</f>
        <v>0</v>
      </c>
      <c r="K201" s="86"/>
      <c r="L201" s="9"/>
      <c r="M201" s="87" t="s">
        <v>17</v>
      </c>
      <c r="N201" s="88" t="s">
        <v>41</v>
      </c>
      <c r="O201" s="89">
        <v>0</v>
      </c>
      <c r="P201" s="89">
        <f>O201*H201</f>
        <v>0</v>
      </c>
      <c r="Q201" s="89">
        <v>0</v>
      </c>
      <c r="R201" s="89">
        <f>Q201*H201</f>
        <v>0</v>
      </c>
      <c r="S201" s="89">
        <v>0</v>
      </c>
      <c r="T201" s="90">
        <f>S201*H201</f>
        <v>0</v>
      </c>
      <c r="AR201" s="91" t="s">
        <v>154</v>
      </c>
      <c r="AT201" s="91" t="s">
        <v>88</v>
      </c>
      <c r="AU201" s="91" t="s">
        <v>15</v>
      </c>
      <c r="AY201" s="21" t="s">
        <v>87</v>
      </c>
      <c r="BE201" s="92">
        <f>IF(N201="základní",J201,0)</f>
        <v>0</v>
      </c>
      <c r="BF201" s="92">
        <f>IF(N201="snížená",J201,0)</f>
        <v>0</v>
      </c>
      <c r="BG201" s="92">
        <f>IF(N201="zákl. přenesená",J201,0)</f>
        <v>0</v>
      </c>
      <c r="BH201" s="92">
        <f>IF(N201="sníž. přenesená",J201,0)</f>
        <v>0</v>
      </c>
      <c r="BI201" s="92">
        <f>IF(N201="nulová",J201,0)</f>
        <v>0</v>
      </c>
      <c r="BJ201" s="21" t="s">
        <v>23</v>
      </c>
      <c r="BK201" s="92">
        <f>ROUND(I201*H201,2)</f>
        <v>0</v>
      </c>
      <c r="BL201" s="21" t="s">
        <v>154</v>
      </c>
      <c r="BM201" s="91" t="s">
        <v>277</v>
      </c>
    </row>
    <row r="202" spans="2:65" s="8" customFormat="1" x14ac:dyDescent="0.2">
      <c r="B202" s="9"/>
      <c r="D202" s="93" t="s">
        <v>93</v>
      </c>
      <c r="F202" s="94"/>
      <c r="L202" s="9"/>
      <c r="M202" s="95"/>
      <c r="T202" s="96"/>
      <c r="AT202" s="21" t="s">
        <v>93</v>
      </c>
      <c r="AU202" s="21" t="s">
        <v>15</v>
      </c>
    </row>
    <row r="203" spans="2:65" s="8" customFormat="1" ht="14.45" customHeight="1" x14ac:dyDescent="0.2">
      <c r="B203" s="79"/>
      <c r="C203" s="80" t="s">
        <v>278</v>
      </c>
      <c r="D203" s="80" t="s">
        <v>88</v>
      </c>
      <c r="E203" s="81" t="s">
        <v>180</v>
      </c>
      <c r="F203" s="82" t="s">
        <v>181</v>
      </c>
      <c r="G203" s="83" t="s">
        <v>153</v>
      </c>
      <c r="H203" s="84">
        <v>10</v>
      </c>
      <c r="I203" s="85">
        <v>0</v>
      </c>
      <c r="J203" s="85">
        <f>ROUND(I203*H203,2)</f>
        <v>0</v>
      </c>
      <c r="K203" s="86"/>
      <c r="L203" s="9"/>
      <c r="M203" s="87" t="s">
        <v>17</v>
      </c>
      <c r="N203" s="88" t="s">
        <v>41</v>
      </c>
      <c r="O203" s="89">
        <v>0</v>
      </c>
      <c r="P203" s="89">
        <f>O203*H203</f>
        <v>0</v>
      </c>
      <c r="Q203" s="89">
        <v>0</v>
      </c>
      <c r="R203" s="89">
        <f>Q203*H203</f>
        <v>0</v>
      </c>
      <c r="S203" s="89">
        <v>0</v>
      </c>
      <c r="T203" s="90">
        <f>S203*H203</f>
        <v>0</v>
      </c>
      <c r="AR203" s="91" t="s">
        <v>154</v>
      </c>
      <c r="AT203" s="91" t="s">
        <v>88</v>
      </c>
      <c r="AU203" s="91" t="s">
        <v>15</v>
      </c>
      <c r="AY203" s="21" t="s">
        <v>87</v>
      </c>
      <c r="BE203" s="92">
        <f>IF(N203="základní",J203,0)</f>
        <v>0</v>
      </c>
      <c r="BF203" s="92">
        <f>IF(N203="snížená",J203,0)</f>
        <v>0</v>
      </c>
      <c r="BG203" s="92">
        <f>IF(N203="zákl. přenesená",J203,0)</f>
        <v>0</v>
      </c>
      <c r="BH203" s="92">
        <f>IF(N203="sníž. přenesená",J203,0)</f>
        <v>0</v>
      </c>
      <c r="BI203" s="92">
        <f>IF(N203="nulová",J203,0)</f>
        <v>0</v>
      </c>
      <c r="BJ203" s="21" t="s">
        <v>23</v>
      </c>
      <c r="BK203" s="92">
        <f>ROUND(I203*H203,2)</f>
        <v>0</v>
      </c>
      <c r="BL203" s="21" t="s">
        <v>154</v>
      </c>
      <c r="BM203" s="91" t="s">
        <v>279</v>
      </c>
    </row>
    <row r="204" spans="2:65" s="8" customFormat="1" x14ac:dyDescent="0.2">
      <c r="B204" s="9"/>
      <c r="D204" s="93" t="s">
        <v>93</v>
      </c>
      <c r="F204" s="94"/>
      <c r="L204" s="9"/>
      <c r="M204" s="95"/>
      <c r="T204" s="96"/>
      <c r="AT204" s="21" t="s">
        <v>93</v>
      </c>
      <c r="AU204" s="21" t="s">
        <v>15</v>
      </c>
    </row>
    <row r="205" spans="2:65" s="8" customFormat="1" ht="14.45" customHeight="1" x14ac:dyDescent="0.2">
      <c r="B205" s="79"/>
      <c r="C205" s="80" t="s">
        <v>280</v>
      </c>
      <c r="D205" s="80" t="s">
        <v>88</v>
      </c>
      <c r="E205" s="81" t="s">
        <v>281</v>
      </c>
      <c r="F205" s="82" t="s">
        <v>282</v>
      </c>
      <c r="G205" s="83" t="s">
        <v>153</v>
      </c>
      <c r="H205" s="84">
        <v>1</v>
      </c>
      <c r="I205" s="85">
        <v>0</v>
      </c>
      <c r="J205" s="85">
        <f>ROUND(I205*H205,2)</f>
        <v>0</v>
      </c>
      <c r="K205" s="86"/>
      <c r="L205" s="9"/>
      <c r="M205" s="87" t="s">
        <v>17</v>
      </c>
      <c r="N205" s="88" t="s">
        <v>41</v>
      </c>
      <c r="O205" s="89">
        <v>0</v>
      </c>
      <c r="P205" s="89">
        <f>O205*H205</f>
        <v>0</v>
      </c>
      <c r="Q205" s="89">
        <v>0</v>
      </c>
      <c r="R205" s="89">
        <f>Q205*H205</f>
        <v>0</v>
      </c>
      <c r="S205" s="89">
        <v>0</v>
      </c>
      <c r="T205" s="90">
        <f>S205*H205</f>
        <v>0</v>
      </c>
      <c r="AR205" s="91" t="s">
        <v>154</v>
      </c>
      <c r="AT205" s="91" t="s">
        <v>88</v>
      </c>
      <c r="AU205" s="91" t="s">
        <v>15</v>
      </c>
      <c r="AY205" s="21" t="s">
        <v>87</v>
      </c>
      <c r="BE205" s="92">
        <f>IF(N205="základní",J205,0)</f>
        <v>0</v>
      </c>
      <c r="BF205" s="92">
        <f>IF(N205="snížená",J205,0)</f>
        <v>0</v>
      </c>
      <c r="BG205" s="92">
        <f>IF(N205="zákl. přenesená",J205,0)</f>
        <v>0</v>
      </c>
      <c r="BH205" s="92">
        <f>IF(N205="sníž. přenesená",J205,0)</f>
        <v>0</v>
      </c>
      <c r="BI205" s="92">
        <f>IF(N205="nulová",J205,0)</f>
        <v>0</v>
      </c>
      <c r="BJ205" s="21" t="s">
        <v>23</v>
      </c>
      <c r="BK205" s="92">
        <f>ROUND(I205*H205,2)</f>
        <v>0</v>
      </c>
      <c r="BL205" s="21" t="s">
        <v>154</v>
      </c>
      <c r="BM205" s="91" t="s">
        <v>283</v>
      </c>
    </row>
    <row r="206" spans="2:65" s="8" customFormat="1" ht="14.45" customHeight="1" x14ac:dyDescent="0.2">
      <c r="B206" s="79"/>
      <c r="C206" s="80">
        <v>39</v>
      </c>
      <c r="D206" s="80" t="s">
        <v>88</v>
      </c>
      <c r="E206" s="81" t="s">
        <v>284</v>
      </c>
      <c r="F206" s="82" t="s">
        <v>285</v>
      </c>
      <c r="G206" s="83" t="s">
        <v>153</v>
      </c>
      <c r="H206" s="84">
        <v>1</v>
      </c>
      <c r="I206" s="85">
        <v>0</v>
      </c>
      <c r="J206" s="85">
        <f>ROUND(I206*H206,2)</f>
        <v>0</v>
      </c>
      <c r="K206" s="86"/>
      <c r="L206" s="9"/>
      <c r="M206" s="87" t="s">
        <v>17</v>
      </c>
      <c r="N206" s="88" t="s">
        <v>41</v>
      </c>
      <c r="O206" s="89">
        <v>0</v>
      </c>
      <c r="P206" s="89">
        <f>O206*H206</f>
        <v>0</v>
      </c>
      <c r="Q206" s="89">
        <v>0</v>
      </c>
      <c r="R206" s="89">
        <f>Q206*H206</f>
        <v>0</v>
      </c>
      <c r="S206" s="89">
        <v>0</v>
      </c>
      <c r="T206" s="90">
        <f>S206*H206</f>
        <v>0</v>
      </c>
      <c r="AR206" s="91" t="s">
        <v>154</v>
      </c>
      <c r="AT206" s="91" t="s">
        <v>88</v>
      </c>
      <c r="AU206" s="91" t="s">
        <v>15</v>
      </c>
      <c r="AY206" s="21" t="s">
        <v>87</v>
      </c>
      <c r="BE206" s="92">
        <f>IF(N206="základní",J206,0)</f>
        <v>0</v>
      </c>
      <c r="BF206" s="92">
        <f>IF(N206="snížená",J206,0)</f>
        <v>0</v>
      </c>
      <c r="BG206" s="92">
        <f>IF(N206="zákl. přenesená",J206,0)</f>
        <v>0</v>
      </c>
      <c r="BH206" s="92">
        <f>IF(N206="sníž. přenesená",J206,0)</f>
        <v>0</v>
      </c>
      <c r="BI206" s="92">
        <f>IF(N206="nulová",J206,0)</f>
        <v>0</v>
      </c>
      <c r="BJ206" s="21" t="s">
        <v>23</v>
      </c>
      <c r="BK206" s="92">
        <f>ROUND(I206*H206,2)</f>
        <v>0</v>
      </c>
      <c r="BL206" s="21" t="s">
        <v>154</v>
      </c>
      <c r="BM206" s="91" t="s">
        <v>283</v>
      </c>
    </row>
    <row r="207" spans="2:65" s="8" customFormat="1" ht="14.45" customHeight="1" x14ac:dyDescent="0.2">
      <c r="B207" s="79"/>
      <c r="C207" s="80">
        <v>40</v>
      </c>
      <c r="D207" s="80" t="s">
        <v>88</v>
      </c>
      <c r="E207" s="81" t="s">
        <v>286</v>
      </c>
      <c r="F207" s="82" t="s">
        <v>287</v>
      </c>
      <c r="G207" s="83" t="s">
        <v>153</v>
      </c>
      <c r="H207" s="84">
        <v>1</v>
      </c>
      <c r="I207" s="85">
        <v>0</v>
      </c>
      <c r="J207" s="85">
        <f>ROUND(I207*H207,2)</f>
        <v>0</v>
      </c>
      <c r="K207" s="86"/>
      <c r="L207" s="9"/>
      <c r="M207" s="87" t="s">
        <v>17</v>
      </c>
      <c r="N207" s="88" t="s">
        <v>41</v>
      </c>
      <c r="O207" s="89">
        <v>0</v>
      </c>
      <c r="P207" s="89">
        <f>O207*H207</f>
        <v>0</v>
      </c>
      <c r="Q207" s="89">
        <v>0</v>
      </c>
      <c r="R207" s="89">
        <f>Q207*H207</f>
        <v>0</v>
      </c>
      <c r="S207" s="89">
        <v>0</v>
      </c>
      <c r="T207" s="90">
        <f>S207*H207</f>
        <v>0</v>
      </c>
      <c r="AR207" s="91" t="s">
        <v>154</v>
      </c>
      <c r="AT207" s="91" t="s">
        <v>88</v>
      </c>
      <c r="AU207" s="91" t="s">
        <v>15</v>
      </c>
      <c r="AY207" s="21" t="s">
        <v>87</v>
      </c>
      <c r="BE207" s="92">
        <f>IF(N207="základní",J207,0)</f>
        <v>0</v>
      </c>
      <c r="BF207" s="92">
        <f>IF(N207="snížená",J207,0)</f>
        <v>0</v>
      </c>
      <c r="BG207" s="92">
        <f>IF(N207="zákl. přenesená",J207,0)</f>
        <v>0</v>
      </c>
      <c r="BH207" s="92">
        <f>IF(N207="sníž. přenesená",J207,0)</f>
        <v>0</v>
      </c>
      <c r="BI207" s="92">
        <f>IF(N207="nulová",J207,0)</f>
        <v>0</v>
      </c>
      <c r="BJ207" s="21" t="s">
        <v>23</v>
      </c>
      <c r="BK207" s="92">
        <f>ROUND(I207*H207,2)</f>
        <v>0</v>
      </c>
      <c r="BL207" s="21" t="s">
        <v>154</v>
      </c>
      <c r="BM207" s="91" t="s">
        <v>283</v>
      </c>
    </row>
    <row r="208" spans="2:65" s="8" customFormat="1" x14ac:dyDescent="0.2">
      <c r="B208" s="9"/>
      <c r="D208" s="93" t="s">
        <v>93</v>
      </c>
      <c r="F208" s="94"/>
      <c r="L208" s="9"/>
      <c r="M208" s="109"/>
      <c r="N208" s="110"/>
      <c r="O208" s="110"/>
      <c r="P208" s="110"/>
      <c r="Q208" s="110"/>
      <c r="R208" s="110"/>
      <c r="S208" s="110"/>
      <c r="T208" s="111"/>
      <c r="AT208" s="21" t="s">
        <v>93</v>
      </c>
      <c r="AU208" s="21" t="s">
        <v>15</v>
      </c>
    </row>
    <row r="209" spans="2:65" s="8" customFormat="1" ht="14.45" customHeight="1" x14ac:dyDescent="0.2">
      <c r="B209" s="79"/>
      <c r="C209" s="80">
        <v>41</v>
      </c>
      <c r="D209" s="80"/>
      <c r="E209" s="81"/>
      <c r="F209" s="82" t="s">
        <v>0</v>
      </c>
      <c r="G209" s="83" t="s">
        <v>153</v>
      </c>
      <c r="H209" s="84">
        <v>1</v>
      </c>
      <c r="I209" s="85">
        <v>0</v>
      </c>
      <c r="J209" s="85">
        <f>ROUND(I209*H209,2)</f>
        <v>0</v>
      </c>
      <c r="K209" s="86"/>
      <c r="L209" s="9"/>
      <c r="M209" s="87" t="s">
        <v>17</v>
      </c>
      <c r="N209" s="88" t="s">
        <v>41</v>
      </c>
      <c r="O209" s="89">
        <v>0</v>
      </c>
      <c r="P209" s="89">
        <f>O209*H209</f>
        <v>0</v>
      </c>
      <c r="Q209" s="89">
        <v>0</v>
      </c>
      <c r="R209" s="89">
        <f>Q209*H209</f>
        <v>0</v>
      </c>
      <c r="S209" s="89">
        <v>0</v>
      </c>
      <c r="T209" s="90">
        <f>S209*H209</f>
        <v>0</v>
      </c>
      <c r="AR209" s="91" t="s">
        <v>154</v>
      </c>
      <c r="AT209" s="91" t="s">
        <v>88</v>
      </c>
      <c r="AU209" s="91" t="s">
        <v>15</v>
      </c>
      <c r="AY209" s="21" t="s">
        <v>87</v>
      </c>
      <c r="BE209" s="92">
        <f>IF(N209="základní",J209,0)</f>
        <v>0</v>
      </c>
      <c r="BF209" s="92">
        <f>IF(N209="snížená",J209,0)</f>
        <v>0</v>
      </c>
      <c r="BG209" s="92">
        <f>IF(N209="zákl. přenesená",J209,0)</f>
        <v>0</v>
      </c>
      <c r="BH209" s="92">
        <f>IF(N209="sníž. přenesená",J209,0)</f>
        <v>0</v>
      </c>
      <c r="BI209" s="92">
        <f>IF(N209="nulová",J209,0)</f>
        <v>0</v>
      </c>
      <c r="BJ209" s="21" t="s">
        <v>23</v>
      </c>
      <c r="BK209" s="92">
        <f>ROUND(I209*H209,2)</f>
        <v>0</v>
      </c>
      <c r="BL209" s="21" t="s">
        <v>154</v>
      </c>
      <c r="BM209" s="91" t="s">
        <v>283</v>
      </c>
    </row>
    <row r="210" spans="2:65" s="8" customFormat="1" ht="6.95" customHeight="1" x14ac:dyDescent="0.2">
      <c r="B210" s="14"/>
      <c r="C210" s="15"/>
      <c r="D210" s="15"/>
      <c r="E210" s="15"/>
      <c r="F210" s="15"/>
      <c r="G210" s="15"/>
      <c r="H210" s="15"/>
      <c r="I210" s="15"/>
      <c r="J210" s="15"/>
      <c r="K210" s="15"/>
      <c r="L210" s="9"/>
    </row>
  </sheetData>
  <mergeCells count="6">
    <mergeCell ref="E110:H110"/>
    <mergeCell ref="L2:V2"/>
    <mergeCell ref="E7:H7"/>
    <mergeCell ref="E16:H16"/>
    <mergeCell ref="E25:H25"/>
    <mergeCell ref="E85:H85"/>
  </mergeCells>
  <phoneticPr fontId="25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224"/>
  <sheetViews>
    <sheetView showGridLines="0" topLeftCell="A138" zoomScale="110" zoomScaleNormal="110" workbookViewId="0">
      <selection activeCell="F151" sqref="F151"/>
    </sheetView>
  </sheetViews>
  <sheetFormatPr defaultColWidth="9.19921875" defaultRowHeight="9.75" x14ac:dyDescent="0.2"/>
  <cols>
    <col min="1" max="1" width="8.19921875" style="1" customWidth="1"/>
    <col min="2" max="2" width="1.19921875" style="1" customWidth="1"/>
    <col min="3" max="4" width="4.19921875" style="1" customWidth="1"/>
    <col min="5" max="5" width="17.19921875" style="1" customWidth="1"/>
    <col min="6" max="6" width="50.796875" style="1" customWidth="1"/>
    <col min="7" max="7" width="7.3984375" style="1" customWidth="1"/>
    <col min="8" max="8" width="11.3984375" style="1" customWidth="1"/>
    <col min="9" max="10" width="20.19921875" style="1" customWidth="1"/>
    <col min="11" max="11" width="20.19921875" style="1" hidden="1" customWidth="1"/>
    <col min="12" max="12" width="9.19921875" style="1" customWidth="1"/>
    <col min="13" max="13" width="10.796875" style="1" hidden="1" customWidth="1"/>
    <col min="14" max="14" width="0" style="1" hidden="1" customWidth="1"/>
    <col min="15" max="20" width="14.19921875" style="1" hidden="1" customWidth="1"/>
    <col min="21" max="21" width="16.19921875" style="1" hidden="1" customWidth="1"/>
    <col min="22" max="22" width="12.19921875" style="1" customWidth="1"/>
    <col min="23" max="23" width="16.19921875" style="1" customWidth="1"/>
    <col min="24" max="24" width="12.19921875" style="1" customWidth="1"/>
    <col min="25" max="25" width="15" style="1" customWidth="1"/>
    <col min="26" max="26" width="11" style="1" customWidth="1"/>
    <col min="27" max="27" width="15" style="1" customWidth="1"/>
    <col min="28" max="28" width="16.19921875" style="1" customWidth="1"/>
    <col min="29" max="29" width="11" style="1" customWidth="1"/>
    <col min="30" max="30" width="15" style="1" customWidth="1"/>
    <col min="31" max="31" width="16.19921875" style="1" customWidth="1"/>
    <col min="32" max="16384" width="9.19921875" style="1"/>
  </cols>
  <sheetData>
    <row r="2" spans="2:56" ht="36.950000000000003" customHeight="1" x14ac:dyDescent="0.2">
      <c r="L2" s="138" t="s">
        <v>55</v>
      </c>
      <c r="M2" s="139"/>
      <c r="N2" s="139"/>
      <c r="O2" s="139"/>
      <c r="P2" s="139"/>
      <c r="Q2" s="139"/>
      <c r="R2" s="139"/>
      <c r="S2" s="139"/>
      <c r="T2" s="139"/>
      <c r="U2" s="139"/>
      <c r="V2" s="139"/>
      <c r="AT2" s="21" t="s">
        <v>289</v>
      </c>
      <c r="AZ2" s="22" t="s">
        <v>57</v>
      </c>
      <c r="BA2" s="22" t="s">
        <v>17</v>
      </c>
      <c r="BB2" s="22" t="s">
        <v>17</v>
      </c>
      <c r="BC2" s="22" t="s">
        <v>58</v>
      </c>
      <c r="BD2" s="22" t="s">
        <v>15</v>
      </c>
    </row>
    <row r="3" spans="2:56" ht="6.95" customHeight="1" x14ac:dyDescent="0.2">
      <c r="B3" s="2"/>
      <c r="C3" s="3"/>
      <c r="D3" s="3"/>
      <c r="E3" s="3"/>
      <c r="F3" s="3"/>
      <c r="G3" s="3"/>
      <c r="H3" s="3"/>
      <c r="I3" s="3"/>
      <c r="J3" s="3"/>
      <c r="K3" s="3"/>
      <c r="L3" s="4"/>
      <c r="AT3" s="21" t="s">
        <v>15</v>
      </c>
    </row>
    <row r="4" spans="2:56" ht="24.95" customHeight="1" x14ac:dyDescent="0.2">
      <c r="B4" s="4"/>
      <c r="D4" s="5" t="s">
        <v>59</v>
      </c>
      <c r="L4" s="4"/>
      <c r="M4" s="23" t="s">
        <v>60</v>
      </c>
      <c r="AT4" s="21" t="s">
        <v>61</v>
      </c>
    </row>
    <row r="5" spans="2:56" ht="6.95" customHeight="1" x14ac:dyDescent="0.2">
      <c r="B5" s="4"/>
      <c r="L5" s="4"/>
    </row>
    <row r="6" spans="2:56" s="8" customFormat="1" ht="12" customHeight="1" x14ac:dyDescent="0.2">
      <c r="B6" s="9"/>
      <c r="D6" s="6" t="s">
        <v>27</v>
      </c>
      <c r="L6" s="9"/>
    </row>
    <row r="7" spans="2:56" s="8" customFormat="1" ht="16.5" customHeight="1" x14ac:dyDescent="0.2">
      <c r="B7" s="9"/>
      <c r="E7" s="136" t="s">
        <v>288</v>
      </c>
      <c r="F7" s="137"/>
      <c r="G7" s="137"/>
      <c r="H7" s="137"/>
      <c r="L7" s="9"/>
    </row>
    <row r="8" spans="2:56" s="8" customFormat="1" x14ac:dyDescent="0.2">
      <c r="B8" s="9"/>
      <c r="L8" s="9"/>
    </row>
    <row r="9" spans="2:56" s="8" customFormat="1" ht="12" customHeight="1" x14ac:dyDescent="0.2">
      <c r="B9" s="9"/>
      <c r="D9" s="6" t="s">
        <v>29</v>
      </c>
      <c r="F9" s="7" t="s">
        <v>17</v>
      </c>
      <c r="I9" s="6" t="s">
        <v>30</v>
      </c>
      <c r="J9" s="7" t="s">
        <v>17</v>
      </c>
      <c r="L9" s="9"/>
    </row>
    <row r="10" spans="2:56" s="8" customFormat="1" ht="12" customHeight="1" x14ac:dyDescent="0.2">
      <c r="B10" s="9"/>
      <c r="D10" s="6" t="s">
        <v>31</v>
      </c>
      <c r="F10" s="7" t="s">
        <v>21</v>
      </c>
      <c r="I10" s="6" t="s">
        <v>22</v>
      </c>
      <c r="J10" s="24">
        <f>'[3]Rekapitulace stavby'!AN8</f>
        <v>44958</v>
      </c>
      <c r="L10" s="9"/>
    </row>
    <row r="11" spans="2:56" s="8" customFormat="1" ht="10.9" customHeight="1" x14ac:dyDescent="0.2">
      <c r="B11" s="9"/>
      <c r="L11" s="9"/>
    </row>
    <row r="12" spans="2:56" s="8" customFormat="1" ht="12" customHeight="1" x14ac:dyDescent="0.2">
      <c r="B12" s="9"/>
      <c r="D12" s="6" t="s">
        <v>32</v>
      </c>
      <c r="I12" s="6" t="s">
        <v>33</v>
      </c>
      <c r="J12" s="7" t="str">
        <f>IF('[3]Rekapitulace stavby'!AN10="","",'[3]Rekapitulace stavby'!AN10)</f>
        <v/>
      </c>
      <c r="L12" s="9"/>
    </row>
    <row r="13" spans="2:56" s="8" customFormat="1" ht="18" customHeight="1" x14ac:dyDescent="0.2">
      <c r="B13" s="9"/>
      <c r="E13" s="7" t="str">
        <f>IF('[3]Rekapitulace stavby'!E11="","",'[3]Rekapitulace stavby'!E11)</f>
        <v xml:space="preserve"> </v>
      </c>
      <c r="I13" s="6" t="s">
        <v>34</v>
      </c>
      <c r="J13" s="7" t="str">
        <f>IF('[3]Rekapitulace stavby'!AN11="","",'[3]Rekapitulace stavby'!AN11)</f>
        <v/>
      </c>
      <c r="L13" s="9"/>
    </row>
    <row r="14" spans="2:56" s="8" customFormat="1" ht="6.95" customHeight="1" x14ac:dyDescent="0.2">
      <c r="B14" s="9"/>
      <c r="L14" s="9"/>
    </row>
    <row r="15" spans="2:56" s="8" customFormat="1" ht="12" customHeight="1" x14ac:dyDescent="0.2">
      <c r="B15" s="9"/>
      <c r="D15" s="6" t="s">
        <v>20</v>
      </c>
      <c r="I15" s="6" t="s">
        <v>33</v>
      </c>
      <c r="J15" s="7" t="str">
        <f>'[3]Rekapitulace stavby'!AN13</f>
        <v/>
      </c>
      <c r="L15" s="9"/>
    </row>
    <row r="16" spans="2:56" s="8" customFormat="1" ht="18" customHeight="1" x14ac:dyDescent="0.2">
      <c r="B16" s="9"/>
      <c r="E16" s="140" t="str">
        <f>'[3]Rekapitulace stavby'!E14</f>
        <v xml:space="preserve"> </v>
      </c>
      <c r="F16" s="140"/>
      <c r="G16" s="140"/>
      <c r="H16" s="140"/>
      <c r="I16" s="6" t="s">
        <v>34</v>
      </c>
      <c r="J16" s="7" t="str">
        <f>'[3]Rekapitulace stavby'!AN14</f>
        <v/>
      </c>
      <c r="L16" s="9"/>
    </row>
    <row r="17" spans="2:12" s="8" customFormat="1" ht="6.95" customHeight="1" x14ac:dyDescent="0.2">
      <c r="B17" s="9"/>
      <c r="L17" s="9"/>
    </row>
    <row r="18" spans="2:12" s="8" customFormat="1" ht="12" customHeight="1" x14ac:dyDescent="0.2">
      <c r="B18" s="9"/>
      <c r="D18" s="6" t="s">
        <v>16</v>
      </c>
      <c r="I18" s="6" t="s">
        <v>33</v>
      </c>
      <c r="J18" s="7" t="str">
        <f>IF('[3]Rekapitulace stavby'!AN16="","",'[3]Rekapitulace stavby'!AN16)</f>
        <v/>
      </c>
      <c r="L18" s="9"/>
    </row>
    <row r="19" spans="2:12" s="8" customFormat="1" ht="18" customHeight="1" x14ac:dyDescent="0.2">
      <c r="B19" s="9"/>
      <c r="E19" s="7" t="str">
        <f>IF('[3]Rekapitulace stavby'!E17="","",'[3]Rekapitulace stavby'!E17)</f>
        <v xml:space="preserve"> </v>
      </c>
      <c r="I19" s="6" t="s">
        <v>34</v>
      </c>
      <c r="J19" s="7" t="str">
        <f>IF('[3]Rekapitulace stavby'!AN17="","",'[3]Rekapitulace stavby'!AN17)</f>
        <v/>
      </c>
      <c r="L19" s="9"/>
    </row>
    <row r="20" spans="2:12" s="8" customFormat="1" ht="6.95" customHeight="1" x14ac:dyDescent="0.2">
      <c r="B20" s="9"/>
      <c r="L20" s="9"/>
    </row>
    <row r="21" spans="2:12" s="8" customFormat="1" ht="12" customHeight="1" x14ac:dyDescent="0.2">
      <c r="B21" s="9"/>
      <c r="D21" s="6" t="s">
        <v>35</v>
      </c>
      <c r="I21" s="6" t="s">
        <v>33</v>
      </c>
      <c r="J21" s="7" t="str">
        <f>IF('[3]Rekapitulace stavby'!AN19="","",'[3]Rekapitulace stavby'!AN19)</f>
        <v/>
      </c>
      <c r="L21" s="9"/>
    </row>
    <row r="22" spans="2:12" s="8" customFormat="1" ht="18" customHeight="1" x14ac:dyDescent="0.2">
      <c r="B22" s="9"/>
      <c r="E22" s="7" t="str">
        <f>IF('[3]Rekapitulace stavby'!E20="","",'[3]Rekapitulace stavby'!E20)</f>
        <v xml:space="preserve"> </v>
      </c>
      <c r="I22" s="6" t="s">
        <v>34</v>
      </c>
      <c r="J22" s="7" t="str">
        <f>IF('[3]Rekapitulace stavby'!AN20="","",'[3]Rekapitulace stavby'!AN20)</f>
        <v/>
      </c>
      <c r="L22" s="9"/>
    </row>
    <row r="23" spans="2:12" s="8" customFormat="1" ht="6.95" customHeight="1" x14ac:dyDescent="0.2">
      <c r="B23" s="9"/>
      <c r="L23" s="9"/>
    </row>
    <row r="24" spans="2:12" s="8" customFormat="1" ht="12" customHeight="1" x14ac:dyDescent="0.2">
      <c r="B24" s="9"/>
      <c r="D24" s="6" t="s">
        <v>2</v>
      </c>
      <c r="L24" s="9"/>
    </row>
    <row r="25" spans="2:12" s="26" customFormat="1" ht="16.5" customHeight="1" x14ac:dyDescent="0.2">
      <c r="B25" s="25"/>
      <c r="E25" s="141" t="s">
        <v>17</v>
      </c>
      <c r="F25" s="141"/>
      <c r="G25" s="141"/>
      <c r="H25" s="141"/>
      <c r="L25" s="25"/>
    </row>
    <row r="26" spans="2:12" s="8" customFormat="1" ht="6.95" customHeight="1" x14ac:dyDescent="0.2">
      <c r="B26" s="9"/>
      <c r="L26" s="9"/>
    </row>
    <row r="27" spans="2:12" s="8" customFormat="1" ht="6.95" customHeight="1" x14ac:dyDescent="0.2">
      <c r="B27" s="9"/>
      <c r="D27" s="27"/>
      <c r="E27" s="27"/>
      <c r="F27" s="27"/>
      <c r="G27" s="27"/>
      <c r="H27" s="27"/>
      <c r="I27" s="27"/>
      <c r="J27" s="27"/>
      <c r="K27" s="27"/>
      <c r="L27" s="9"/>
    </row>
    <row r="28" spans="2:12" s="8" customFormat="1" ht="25.35" customHeight="1" x14ac:dyDescent="0.2">
      <c r="B28" s="9"/>
      <c r="D28" s="28" t="s">
        <v>36</v>
      </c>
      <c r="J28" s="29">
        <f>ROUND(J118, 2)</f>
        <v>0</v>
      </c>
      <c r="L28" s="9"/>
    </row>
    <row r="29" spans="2:12" s="8" customFormat="1" ht="6.95" customHeight="1" x14ac:dyDescent="0.2">
      <c r="B29" s="9"/>
      <c r="D29" s="27"/>
      <c r="E29" s="27"/>
      <c r="F29" s="27"/>
      <c r="G29" s="27"/>
      <c r="H29" s="27"/>
      <c r="I29" s="27"/>
      <c r="J29" s="27"/>
      <c r="K29" s="27"/>
      <c r="L29" s="9"/>
    </row>
    <row r="30" spans="2:12" s="8" customFormat="1" ht="14.45" customHeight="1" x14ac:dyDescent="0.2">
      <c r="B30" s="9"/>
      <c r="F30" s="30" t="s">
        <v>38</v>
      </c>
      <c r="I30" s="30" t="s">
        <v>37</v>
      </c>
      <c r="J30" s="30" t="s">
        <v>39</v>
      </c>
      <c r="L30" s="9"/>
    </row>
    <row r="31" spans="2:12" s="8" customFormat="1" ht="14.45" customHeight="1" x14ac:dyDescent="0.2">
      <c r="B31" s="9"/>
      <c r="D31" s="31" t="s">
        <v>40</v>
      </c>
      <c r="E31" s="6" t="s">
        <v>41</v>
      </c>
      <c r="F31" s="32">
        <f>J28</f>
        <v>0</v>
      </c>
      <c r="I31" s="33">
        <v>0.2</v>
      </c>
      <c r="J31" s="32">
        <f>F31*0.2</f>
        <v>0</v>
      </c>
      <c r="L31" s="9"/>
    </row>
    <row r="32" spans="2:12" s="8" customFormat="1" ht="14.45" customHeight="1" x14ac:dyDescent="0.2">
      <c r="B32" s="9"/>
      <c r="E32" s="6" t="s">
        <v>42</v>
      </c>
      <c r="F32" s="32">
        <f>ROUND((SUM(BF118:BF222)),  2)</f>
        <v>0</v>
      </c>
      <c r="I32" s="33">
        <v>0.2</v>
      </c>
      <c r="J32" s="32">
        <f>ROUND(((SUM(BF118:BF222))*I32),  2)</f>
        <v>0</v>
      </c>
      <c r="L32" s="9"/>
    </row>
    <row r="33" spans="2:12" s="8" customFormat="1" ht="14.45" hidden="1" customHeight="1" x14ac:dyDescent="0.2">
      <c r="B33" s="9"/>
      <c r="E33" s="6" t="s">
        <v>43</v>
      </c>
      <c r="F33" s="32">
        <f>ROUND((SUM(BG118:BG222)),  2)</f>
        <v>0</v>
      </c>
      <c r="I33" s="33">
        <v>0.2</v>
      </c>
      <c r="J33" s="32">
        <f>0</f>
        <v>0</v>
      </c>
      <c r="L33" s="9"/>
    </row>
    <row r="34" spans="2:12" s="8" customFormat="1" ht="14.45" hidden="1" customHeight="1" x14ac:dyDescent="0.2">
      <c r="B34" s="9"/>
      <c r="E34" s="6" t="s">
        <v>44</v>
      </c>
      <c r="F34" s="32">
        <f>ROUND((SUM(BH118:BH222)),  2)</f>
        <v>0</v>
      </c>
      <c r="I34" s="33">
        <v>0.2</v>
      </c>
      <c r="J34" s="32">
        <f>0</f>
        <v>0</v>
      </c>
      <c r="L34" s="9"/>
    </row>
    <row r="35" spans="2:12" s="8" customFormat="1" ht="14.45" hidden="1" customHeight="1" x14ac:dyDescent="0.2">
      <c r="B35" s="9"/>
      <c r="E35" s="6" t="s">
        <v>45</v>
      </c>
      <c r="F35" s="32">
        <f>ROUND((SUM(BI118:BI222)),  2)</f>
        <v>0</v>
      </c>
      <c r="I35" s="33">
        <v>0</v>
      </c>
      <c r="J35" s="32">
        <f>0</f>
        <v>0</v>
      </c>
      <c r="L35" s="9"/>
    </row>
    <row r="36" spans="2:12" s="8" customFormat="1" ht="6.95" customHeight="1" x14ac:dyDescent="0.2">
      <c r="B36" s="9"/>
      <c r="L36" s="9"/>
    </row>
    <row r="37" spans="2:12" s="8" customFormat="1" ht="25.35" customHeight="1" x14ac:dyDescent="0.2">
      <c r="B37" s="9"/>
      <c r="C37" s="20"/>
      <c r="D37" s="34" t="s">
        <v>46</v>
      </c>
      <c r="E37" s="18"/>
      <c r="F37" s="18"/>
      <c r="G37" s="35" t="s">
        <v>47</v>
      </c>
      <c r="H37" s="36" t="s">
        <v>48</v>
      </c>
      <c r="I37" s="18"/>
      <c r="J37" s="37">
        <f>SUM(J28:J35)</f>
        <v>0</v>
      </c>
      <c r="K37" s="38"/>
      <c r="L37" s="9"/>
    </row>
    <row r="38" spans="2:12" s="8" customFormat="1" ht="14.45" customHeight="1" x14ac:dyDescent="0.2">
      <c r="B38" s="9"/>
      <c r="L38" s="9"/>
    </row>
    <row r="39" spans="2:12" ht="14.45" customHeight="1" x14ac:dyDescent="0.2">
      <c r="B39" s="4"/>
      <c r="L39" s="4"/>
    </row>
    <row r="40" spans="2:12" ht="14.45" customHeight="1" x14ac:dyDescent="0.2">
      <c r="B40" s="4"/>
      <c r="L40" s="4"/>
    </row>
    <row r="41" spans="2:12" ht="14.45" customHeight="1" x14ac:dyDescent="0.2">
      <c r="B41" s="4"/>
      <c r="L41" s="4"/>
    </row>
    <row r="42" spans="2:12" ht="14.45" customHeight="1" x14ac:dyDescent="0.2">
      <c r="B42" s="4"/>
      <c r="L42" s="4"/>
    </row>
    <row r="43" spans="2:12" ht="14.45" customHeight="1" x14ac:dyDescent="0.2">
      <c r="B43" s="4"/>
      <c r="L43" s="4"/>
    </row>
    <row r="44" spans="2:12" ht="14.45" customHeight="1" x14ac:dyDescent="0.2">
      <c r="B44" s="4"/>
      <c r="L44" s="4"/>
    </row>
    <row r="45" spans="2:12" ht="14.45" customHeight="1" x14ac:dyDescent="0.2">
      <c r="B45" s="4"/>
      <c r="L45" s="4"/>
    </row>
    <row r="46" spans="2:12" ht="14.45" customHeight="1" x14ac:dyDescent="0.2">
      <c r="B46" s="4"/>
      <c r="L46" s="4"/>
    </row>
    <row r="47" spans="2:12" ht="14.45" customHeight="1" x14ac:dyDescent="0.2">
      <c r="B47" s="4"/>
      <c r="L47" s="4"/>
    </row>
    <row r="48" spans="2:12" ht="14.45" customHeight="1" x14ac:dyDescent="0.2">
      <c r="B48" s="4"/>
      <c r="L48" s="4"/>
    </row>
    <row r="49" spans="2:12" ht="14.45" customHeight="1" x14ac:dyDescent="0.2">
      <c r="B49" s="4"/>
      <c r="L49" s="4"/>
    </row>
    <row r="50" spans="2:12" s="8" customFormat="1" ht="14.45" customHeight="1" x14ac:dyDescent="0.2">
      <c r="B50" s="9"/>
      <c r="D50" s="11" t="s">
        <v>1</v>
      </c>
      <c r="E50" s="12"/>
      <c r="F50" s="12"/>
      <c r="G50" s="11" t="s">
        <v>49</v>
      </c>
      <c r="H50" s="12"/>
      <c r="I50" s="12"/>
      <c r="J50" s="12"/>
      <c r="K50" s="12"/>
      <c r="L50" s="9"/>
    </row>
    <row r="51" spans="2:12" x14ac:dyDescent="0.2">
      <c r="B51" s="4"/>
      <c r="L51" s="4"/>
    </row>
    <row r="52" spans="2:12" x14ac:dyDescent="0.2">
      <c r="B52" s="4"/>
      <c r="L52" s="4"/>
    </row>
    <row r="53" spans="2:12" x14ac:dyDescent="0.2">
      <c r="B53" s="4"/>
      <c r="L53" s="4"/>
    </row>
    <row r="54" spans="2:12" x14ac:dyDescent="0.2">
      <c r="B54" s="4"/>
      <c r="L54" s="4"/>
    </row>
    <row r="55" spans="2:12" x14ac:dyDescent="0.2">
      <c r="B55" s="4"/>
      <c r="L55" s="4"/>
    </row>
    <row r="56" spans="2:12" x14ac:dyDescent="0.2">
      <c r="B56" s="4"/>
      <c r="L56" s="4"/>
    </row>
    <row r="57" spans="2:12" x14ac:dyDescent="0.2">
      <c r="B57" s="4"/>
      <c r="L57" s="4"/>
    </row>
    <row r="58" spans="2:12" x14ac:dyDescent="0.2">
      <c r="B58" s="4"/>
      <c r="L58" s="4"/>
    </row>
    <row r="59" spans="2:12" x14ac:dyDescent="0.2">
      <c r="B59" s="4"/>
      <c r="L59" s="4"/>
    </row>
    <row r="60" spans="2:12" x14ac:dyDescent="0.2">
      <c r="B60" s="4"/>
      <c r="L60" s="4"/>
    </row>
    <row r="61" spans="2:12" s="8" customFormat="1" ht="12.75" x14ac:dyDescent="0.2">
      <c r="B61" s="9"/>
      <c r="D61" s="13" t="s">
        <v>50</v>
      </c>
      <c r="E61" s="10"/>
      <c r="F61" s="39" t="s">
        <v>51</v>
      </c>
      <c r="G61" s="13" t="s">
        <v>50</v>
      </c>
      <c r="H61" s="10"/>
      <c r="I61" s="10"/>
      <c r="J61" s="40" t="s">
        <v>51</v>
      </c>
      <c r="K61" s="10"/>
      <c r="L61" s="9"/>
    </row>
    <row r="62" spans="2:12" x14ac:dyDescent="0.2">
      <c r="B62" s="4"/>
      <c r="L62" s="4"/>
    </row>
    <row r="63" spans="2:12" x14ac:dyDescent="0.2">
      <c r="B63" s="4"/>
      <c r="L63" s="4"/>
    </row>
    <row r="64" spans="2:12" x14ac:dyDescent="0.2">
      <c r="B64" s="4"/>
      <c r="L64" s="4"/>
    </row>
    <row r="65" spans="2:12" s="8" customFormat="1" ht="12.75" x14ac:dyDescent="0.2">
      <c r="B65" s="9"/>
      <c r="D65" s="11" t="s">
        <v>52</v>
      </c>
      <c r="E65" s="12"/>
      <c r="F65" s="12"/>
      <c r="G65" s="11" t="s">
        <v>14</v>
      </c>
      <c r="H65" s="12"/>
      <c r="I65" s="12"/>
      <c r="J65" s="12"/>
      <c r="K65" s="12"/>
      <c r="L65" s="9"/>
    </row>
    <row r="66" spans="2:12" x14ac:dyDescent="0.2">
      <c r="B66" s="4"/>
      <c r="L66" s="4"/>
    </row>
    <row r="67" spans="2:12" x14ac:dyDescent="0.2">
      <c r="B67" s="4"/>
      <c r="L67" s="4"/>
    </row>
    <row r="68" spans="2:12" x14ac:dyDescent="0.2">
      <c r="B68" s="4"/>
      <c r="L68" s="4"/>
    </row>
    <row r="69" spans="2:12" x14ac:dyDescent="0.2">
      <c r="B69" s="4"/>
      <c r="L69" s="4"/>
    </row>
    <row r="70" spans="2:12" x14ac:dyDescent="0.2">
      <c r="B70" s="4"/>
      <c r="L70" s="4"/>
    </row>
    <row r="71" spans="2:12" x14ac:dyDescent="0.2">
      <c r="B71" s="4"/>
      <c r="L71" s="4"/>
    </row>
    <row r="72" spans="2:12" x14ac:dyDescent="0.2">
      <c r="B72" s="4"/>
      <c r="L72" s="4"/>
    </row>
    <row r="73" spans="2:12" x14ac:dyDescent="0.2">
      <c r="B73" s="4"/>
      <c r="L73" s="4"/>
    </row>
    <row r="74" spans="2:12" x14ac:dyDescent="0.2">
      <c r="B74" s="4"/>
      <c r="L74" s="4"/>
    </row>
    <row r="75" spans="2:12" x14ac:dyDescent="0.2">
      <c r="B75" s="4"/>
      <c r="L75" s="4"/>
    </row>
    <row r="76" spans="2:12" s="8" customFormat="1" ht="12.75" x14ac:dyDescent="0.2">
      <c r="B76" s="9"/>
      <c r="D76" s="13" t="s">
        <v>50</v>
      </c>
      <c r="E76" s="10"/>
      <c r="F76" s="39" t="s">
        <v>51</v>
      </c>
      <c r="G76" s="13" t="s">
        <v>50</v>
      </c>
      <c r="H76" s="10"/>
      <c r="I76" s="10"/>
      <c r="J76" s="40" t="s">
        <v>51</v>
      </c>
      <c r="K76" s="10"/>
      <c r="L76" s="9"/>
    </row>
    <row r="77" spans="2:12" s="8" customFormat="1" ht="14.45" customHeight="1" x14ac:dyDescent="0.2">
      <c r="B77" s="14"/>
      <c r="C77" s="15"/>
      <c r="D77" s="15"/>
      <c r="E77" s="15"/>
      <c r="F77" s="15"/>
      <c r="G77" s="15"/>
      <c r="H77" s="15"/>
      <c r="I77" s="15"/>
      <c r="J77" s="15"/>
      <c r="K77" s="15"/>
      <c r="L77" s="9"/>
    </row>
    <row r="81" spans="2:47" s="8" customFormat="1" ht="6.95" customHeight="1" x14ac:dyDescent="0.2">
      <c r="B81" s="16"/>
      <c r="C81" s="17"/>
      <c r="D81" s="17"/>
      <c r="E81" s="17"/>
      <c r="F81" s="17"/>
      <c r="G81" s="17"/>
      <c r="H81" s="17"/>
      <c r="I81" s="17"/>
      <c r="J81" s="17"/>
      <c r="K81" s="17"/>
      <c r="L81" s="9"/>
    </row>
    <row r="82" spans="2:47" s="8" customFormat="1" ht="24.95" customHeight="1" x14ac:dyDescent="0.2">
      <c r="B82" s="9"/>
      <c r="C82" s="5" t="s">
        <v>62</v>
      </c>
      <c r="L82" s="9"/>
    </row>
    <row r="83" spans="2:47" s="8" customFormat="1" ht="6.95" customHeight="1" x14ac:dyDescent="0.2">
      <c r="B83" s="9"/>
      <c r="L83" s="9"/>
    </row>
    <row r="84" spans="2:47" s="8" customFormat="1" ht="12" customHeight="1" x14ac:dyDescent="0.2">
      <c r="B84" s="9"/>
      <c r="C84" s="6" t="s">
        <v>27</v>
      </c>
      <c r="L84" s="9"/>
    </row>
    <row r="85" spans="2:47" s="8" customFormat="1" ht="16.5" customHeight="1" x14ac:dyDescent="0.2">
      <c r="B85" s="9"/>
      <c r="E85" s="136" t="str">
        <f>E7</f>
        <v>Starý park, Nitra -4. Etapa</v>
      </c>
      <c r="F85" s="137"/>
      <c r="G85" s="137"/>
      <c r="H85" s="137"/>
      <c r="L85" s="9"/>
    </row>
    <row r="86" spans="2:47" s="8" customFormat="1" ht="6.95" customHeight="1" x14ac:dyDescent="0.2">
      <c r="B86" s="9"/>
      <c r="L86" s="9"/>
    </row>
    <row r="87" spans="2:47" s="8" customFormat="1" ht="12" customHeight="1" x14ac:dyDescent="0.2">
      <c r="B87" s="9"/>
      <c r="C87" s="6" t="s">
        <v>31</v>
      </c>
      <c r="F87" s="7" t="str">
        <f>F10</f>
        <v xml:space="preserve"> </v>
      </c>
      <c r="I87" s="6" t="s">
        <v>22</v>
      </c>
      <c r="J87" s="24">
        <f>IF(J10="","",J10)</f>
        <v>44958</v>
      </c>
      <c r="L87" s="9"/>
    </row>
    <row r="88" spans="2:47" s="8" customFormat="1" ht="6.95" customHeight="1" x14ac:dyDescent="0.2">
      <c r="B88" s="9"/>
      <c r="L88" s="9"/>
    </row>
    <row r="89" spans="2:47" s="8" customFormat="1" ht="15.2" customHeight="1" x14ac:dyDescent="0.2">
      <c r="B89" s="9"/>
      <c r="C89" s="6" t="s">
        <v>32</v>
      </c>
      <c r="F89" s="7" t="str">
        <f>E13</f>
        <v xml:space="preserve"> </v>
      </c>
      <c r="I89" s="6" t="s">
        <v>16</v>
      </c>
      <c r="J89" s="41" t="str">
        <f>E19</f>
        <v xml:space="preserve"> </v>
      </c>
      <c r="L89" s="9"/>
    </row>
    <row r="90" spans="2:47" s="8" customFormat="1" ht="15.2" customHeight="1" x14ac:dyDescent="0.2">
      <c r="B90" s="9"/>
      <c r="C90" s="6" t="s">
        <v>20</v>
      </c>
      <c r="F90" s="7" t="str">
        <f>IF(E16="","",E16)</f>
        <v xml:space="preserve"> </v>
      </c>
      <c r="I90" s="6" t="s">
        <v>35</v>
      </c>
      <c r="J90" s="41" t="str">
        <f>E22</f>
        <v xml:space="preserve"> </v>
      </c>
      <c r="L90" s="9"/>
    </row>
    <row r="91" spans="2:47" s="8" customFormat="1" ht="10.35" customHeight="1" x14ac:dyDescent="0.2">
      <c r="B91" s="9"/>
      <c r="L91" s="9"/>
    </row>
    <row r="92" spans="2:47" s="8" customFormat="1" ht="29.25" customHeight="1" x14ac:dyDescent="0.2">
      <c r="B92" s="9"/>
      <c r="C92" s="42" t="s">
        <v>63</v>
      </c>
      <c r="D92" s="20"/>
      <c r="E92" s="20"/>
      <c r="F92" s="20"/>
      <c r="G92" s="20"/>
      <c r="H92" s="20"/>
      <c r="I92" s="20"/>
      <c r="J92" s="43" t="s">
        <v>64</v>
      </c>
      <c r="K92" s="20"/>
      <c r="L92" s="9"/>
    </row>
    <row r="93" spans="2:47" s="8" customFormat="1" ht="10.35" customHeight="1" x14ac:dyDescent="0.2">
      <c r="B93" s="9"/>
      <c r="L93" s="9"/>
    </row>
    <row r="94" spans="2:47" s="8" customFormat="1" ht="22.9" customHeight="1" x14ac:dyDescent="0.2">
      <c r="B94" s="9"/>
      <c r="C94" s="44" t="s">
        <v>65</v>
      </c>
      <c r="J94" s="29">
        <f>J118</f>
        <v>0</v>
      </c>
      <c r="L94" s="9"/>
      <c r="AU94" s="21" t="s">
        <v>66</v>
      </c>
    </row>
    <row r="95" spans="2:47" s="46" customFormat="1" ht="24.95" customHeight="1" x14ac:dyDescent="0.2">
      <c r="B95" s="45"/>
      <c r="D95" s="47" t="s">
        <v>67</v>
      </c>
      <c r="E95" s="48"/>
      <c r="F95" s="48"/>
      <c r="G95" s="48"/>
      <c r="H95" s="48"/>
      <c r="I95" s="48"/>
      <c r="J95" s="49">
        <f>J119</f>
        <v>0</v>
      </c>
      <c r="L95" s="45"/>
    </row>
    <row r="96" spans="2:47" s="46" customFormat="1" ht="24.95" customHeight="1" x14ac:dyDescent="0.2">
      <c r="B96" s="45"/>
      <c r="D96" s="47" t="s">
        <v>68</v>
      </c>
      <c r="E96" s="48"/>
      <c r="F96" s="48"/>
      <c r="G96" s="48"/>
      <c r="H96" s="48"/>
      <c r="I96" s="48"/>
      <c r="J96" s="49">
        <f>J122</f>
        <v>0</v>
      </c>
      <c r="L96" s="45"/>
    </row>
    <row r="97" spans="2:12" s="51" customFormat="1" ht="19.899999999999999" customHeight="1" x14ac:dyDescent="0.2">
      <c r="B97" s="50"/>
      <c r="D97" s="52" t="s">
        <v>69</v>
      </c>
      <c r="E97" s="53"/>
      <c r="F97" s="53"/>
      <c r="G97" s="53"/>
      <c r="H97" s="53"/>
      <c r="I97" s="53"/>
      <c r="J97" s="54">
        <f>J123</f>
        <v>0</v>
      </c>
      <c r="L97" s="50"/>
    </row>
    <row r="98" spans="2:12" s="51" customFormat="1" ht="19.899999999999999" customHeight="1" x14ac:dyDescent="0.2">
      <c r="B98" s="50"/>
      <c r="D98" s="52" t="s">
        <v>70</v>
      </c>
      <c r="E98" s="53"/>
      <c r="F98" s="53"/>
      <c r="G98" s="53"/>
      <c r="H98" s="53"/>
      <c r="I98" s="53"/>
      <c r="J98" s="54">
        <f>J138</f>
        <v>0</v>
      </c>
      <c r="L98" s="50"/>
    </row>
    <row r="99" spans="2:12" s="46" customFormat="1" ht="24.95" customHeight="1" x14ac:dyDescent="0.2">
      <c r="B99" s="45"/>
      <c r="D99" s="47" t="s">
        <v>71</v>
      </c>
      <c r="E99" s="48"/>
      <c r="F99" s="48"/>
      <c r="G99" s="48"/>
      <c r="H99" s="48"/>
      <c r="I99" s="48"/>
      <c r="J99" s="49">
        <f>J167</f>
        <v>0</v>
      </c>
      <c r="L99" s="45"/>
    </row>
    <row r="100" spans="2:12" s="51" customFormat="1" ht="19.899999999999999" customHeight="1" x14ac:dyDescent="0.2">
      <c r="B100" s="50"/>
      <c r="D100" s="52" t="s">
        <v>72</v>
      </c>
      <c r="E100" s="53"/>
      <c r="F100" s="53"/>
      <c r="G100" s="53"/>
      <c r="H100" s="53"/>
      <c r="I100" s="53"/>
      <c r="J100" s="54">
        <f>J168</f>
        <v>0</v>
      </c>
      <c r="L100" s="50"/>
    </row>
    <row r="101" spans="2:12" s="8" customFormat="1" ht="21.75" customHeight="1" x14ac:dyDescent="0.2">
      <c r="B101" s="9"/>
      <c r="L101" s="9"/>
    </row>
    <row r="102" spans="2:12" s="8" customFormat="1" ht="6.95" customHeight="1" x14ac:dyDescent="0.2">
      <c r="B102" s="14"/>
      <c r="C102" s="15"/>
      <c r="D102" s="15"/>
      <c r="E102" s="15"/>
      <c r="F102" s="15"/>
      <c r="G102" s="15"/>
      <c r="H102" s="15"/>
      <c r="I102" s="15"/>
      <c r="J102" s="15"/>
      <c r="K102" s="15"/>
      <c r="L102" s="9"/>
    </row>
    <row r="106" spans="2:12" s="8" customFormat="1" ht="6.95" customHeight="1" x14ac:dyDescent="0.2">
      <c r="B106" s="16"/>
      <c r="C106" s="17"/>
      <c r="D106" s="17"/>
      <c r="E106" s="17"/>
      <c r="F106" s="17"/>
      <c r="G106" s="17"/>
      <c r="H106" s="17"/>
      <c r="I106" s="17"/>
      <c r="J106" s="17"/>
      <c r="K106" s="17"/>
      <c r="L106" s="9"/>
    </row>
    <row r="107" spans="2:12" s="8" customFormat="1" ht="24.95" customHeight="1" x14ac:dyDescent="0.2">
      <c r="B107" s="9"/>
      <c r="C107" s="5" t="s">
        <v>73</v>
      </c>
      <c r="L107" s="9"/>
    </row>
    <row r="108" spans="2:12" s="8" customFormat="1" ht="6.95" customHeight="1" x14ac:dyDescent="0.2">
      <c r="B108" s="9"/>
      <c r="L108" s="9"/>
    </row>
    <row r="109" spans="2:12" s="8" customFormat="1" ht="12" customHeight="1" x14ac:dyDescent="0.2">
      <c r="B109" s="9"/>
      <c r="C109" s="6" t="s">
        <v>27</v>
      </c>
      <c r="L109" s="9"/>
    </row>
    <row r="110" spans="2:12" s="8" customFormat="1" ht="16.5" customHeight="1" x14ac:dyDescent="0.2">
      <c r="B110" s="9"/>
      <c r="E110" s="136" t="str">
        <f>E7</f>
        <v>Starý park, Nitra -4. Etapa</v>
      </c>
      <c r="F110" s="137"/>
      <c r="G110" s="137"/>
      <c r="H110" s="137"/>
      <c r="L110" s="9"/>
    </row>
    <row r="111" spans="2:12" s="8" customFormat="1" ht="6.95" customHeight="1" x14ac:dyDescent="0.2">
      <c r="B111" s="9"/>
      <c r="L111" s="9"/>
    </row>
    <row r="112" spans="2:12" s="8" customFormat="1" ht="12" customHeight="1" x14ac:dyDescent="0.2">
      <c r="B112" s="9"/>
      <c r="C112" s="6" t="s">
        <v>31</v>
      </c>
      <c r="F112" s="7" t="str">
        <f>F10</f>
        <v xml:space="preserve"> </v>
      </c>
      <c r="I112" s="6" t="s">
        <v>22</v>
      </c>
      <c r="J112" s="24">
        <f>IF(J10="","",J10)</f>
        <v>44958</v>
      </c>
      <c r="L112" s="9"/>
    </row>
    <row r="113" spans="2:65" s="8" customFormat="1" ht="6.95" customHeight="1" x14ac:dyDescent="0.2">
      <c r="B113" s="9"/>
      <c r="L113" s="9"/>
    </row>
    <row r="114" spans="2:65" s="8" customFormat="1" ht="15.2" customHeight="1" x14ac:dyDescent="0.2">
      <c r="B114" s="9"/>
      <c r="C114" s="6" t="s">
        <v>32</v>
      </c>
      <c r="F114" s="7" t="str">
        <f>E13</f>
        <v xml:space="preserve"> </v>
      </c>
      <c r="I114" s="6" t="s">
        <v>16</v>
      </c>
      <c r="J114" s="41" t="str">
        <f>E19</f>
        <v xml:space="preserve"> </v>
      </c>
      <c r="L114" s="9"/>
    </row>
    <row r="115" spans="2:65" s="8" customFormat="1" ht="15.2" customHeight="1" x14ac:dyDescent="0.2">
      <c r="B115" s="9"/>
      <c r="C115" s="6" t="s">
        <v>20</v>
      </c>
      <c r="F115" s="7" t="str">
        <f>IF(E16="","",E16)</f>
        <v xml:space="preserve"> </v>
      </c>
      <c r="I115" s="6" t="s">
        <v>35</v>
      </c>
      <c r="J115" s="41" t="str">
        <f>E22</f>
        <v xml:space="preserve"> </v>
      </c>
      <c r="L115" s="9"/>
    </row>
    <row r="116" spans="2:65" s="8" customFormat="1" ht="10.35" customHeight="1" x14ac:dyDescent="0.2">
      <c r="B116" s="9"/>
      <c r="L116" s="9"/>
    </row>
    <row r="117" spans="2:65" s="63" customFormat="1" ht="29.25" customHeight="1" x14ac:dyDescent="0.2">
      <c r="B117" s="55"/>
      <c r="C117" s="56" t="s">
        <v>74</v>
      </c>
      <c r="D117" s="57" t="s">
        <v>54</v>
      </c>
      <c r="E117" s="57" t="s">
        <v>6</v>
      </c>
      <c r="F117" s="57" t="s">
        <v>53</v>
      </c>
      <c r="G117" s="57" t="s">
        <v>7</v>
      </c>
      <c r="H117" s="57" t="s">
        <v>13</v>
      </c>
      <c r="I117" s="57" t="s">
        <v>75</v>
      </c>
      <c r="J117" s="58" t="s">
        <v>64</v>
      </c>
      <c r="K117" s="59" t="s">
        <v>76</v>
      </c>
      <c r="L117" s="55"/>
      <c r="M117" s="60" t="s">
        <v>17</v>
      </c>
      <c r="N117" s="61" t="s">
        <v>40</v>
      </c>
      <c r="O117" s="61" t="s">
        <v>77</v>
      </c>
      <c r="P117" s="61" t="s">
        <v>78</v>
      </c>
      <c r="Q117" s="61" t="s">
        <v>79</v>
      </c>
      <c r="R117" s="61" t="s">
        <v>80</v>
      </c>
      <c r="S117" s="61" t="s">
        <v>81</v>
      </c>
      <c r="T117" s="62" t="s">
        <v>82</v>
      </c>
    </row>
    <row r="118" spans="2:65" s="8" customFormat="1" ht="22.9" customHeight="1" x14ac:dyDescent="0.25">
      <c r="B118" s="9"/>
      <c r="C118" s="19" t="s">
        <v>83</v>
      </c>
      <c r="J118" s="64">
        <f>J119+J122+J167</f>
        <v>0</v>
      </c>
      <c r="L118" s="9"/>
      <c r="M118" s="65"/>
      <c r="N118" s="27"/>
      <c r="O118" s="27"/>
      <c r="P118" s="66">
        <f>P119+P122+P167</f>
        <v>138.58480800000001</v>
      </c>
      <c r="Q118" s="27"/>
      <c r="R118" s="66">
        <f>R119+R122+R167</f>
        <v>160.29610000000005</v>
      </c>
      <c r="S118" s="27"/>
      <c r="T118" s="67">
        <f>T119+T122+T167</f>
        <v>0</v>
      </c>
      <c r="AT118" s="21" t="s">
        <v>84</v>
      </c>
      <c r="AU118" s="21" t="s">
        <v>66</v>
      </c>
      <c r="BK118" s="68">
        <f>BK119+BK122+BK167</f>
        <v>0</v>
      </c>
    </row>
    <row r="119" spans="2:65" s="70" customFormat="1" ht="25.9" customHeight="1" x14ac:dyDescent="0.2">
      <c r="B119" s="69"/>
      <c r="D119" s="71" t="s">
        <v>84</v>
      </c>
      <c r="E119" s="72" t="s">
        <v>85</v>
      </c>
      <c r="F119" s="72" t="s">
        <v>86</v>
      </c>
      <c r="J119" s="73">
        <f>SUM(J120)</f>
        <v>0</v>
      </c>
      <c r="L119" s="69"/>
      <c r="M119" s="74"/>
      <c r="P119" s="75">
        <f>SUM(P120:P121)</f>
        <v>6.6000000000000003E-2</v>
      </c>
      <c r="R119" s="75">
        <f>SUM(R120:R121)</f>
        <v>0</v>
      </c>
      <c r="T119" s="76">
        <f>SUM(T120:T121)</f>
        <v>0</v>
      </c>
      <c r="AR119" s="71" t="s">
        <v>23</v>
      </c>
      <c r="AT119" s="77" t="s">
        <v>84</v>
      </c>
      <c r="AU119" s="77" t="s">
        <v>10</v>
      </c>
      <c r="AY119" s="71" t="s">
        <v>87</v>
      </c>
      <c r="BK119" s="78">
        <f>SUM(BK120:BK121)</f>
        <v>0</v>
      </c>
    </row>
    <row r="120" spans="2:65" s="8" customFormat="1" ht="14.45" customHeight="1" x14ac:dyDescent="0.2">
      <c r="B120" s="79"/>
      <c r="C120" s="80" t="s">
        <v>23</v>
      </c>
      <c r="D120" s="80" t="s">
        <v>88</v>
      </c>
      <c r="E120" s="81" t="s">
        <v>89</v>
      </c>
      <c r="F120" s="82" t="s">
        <v>90</v>
      </c>
      <c r="G120" s="83" t="s">
        <v>91</v>
      </c>
      <c r="H120" s="84">
        <v>1</v>
      </c>
      <c r="I120" s="85">
        <v>0</v>
      </c>
      <c r="J120" s="85">
        <f>ROUND(I120*H120,2)</f>
        <v>0</v>
      </c>
      <c r="K120" s="86"/>
      <c r="L120" s="9"/>
      <c r="M120" s="87" t="s">
        <v>17</v>
      </c>
      <c r="N120" s="88" t="s">
        <v>41</v>
      </c>
      <c r="O120" s="89">
        <v>6.6000000000000003E-2</v>
      </c>
      <c r="P120" s="89">
        <f>O120*H120</f>
        <v>6.6000000000000003E-2</v>
      </c>
      <c r="Q120" s="89">
        <v>0</v>
      </c>
      <c r="R120" s="89">
        <f>Q120*H120</f>
        <v>0</v>
      </c>
      <c r="S120" s="89">
        <v>0</v>
      </c>
      <c r="T120" s="90">
        <f>S120*H120</f>
        <v>0</v>
      </c>
      <c r="AR120" s="91" t="s">
        <v>3</v>
      </c>
      <c r="AT120" s="91" t="s">
        <v>88</v>
      </c>
      <c r="AU120" s="91" t="s">
        <v>23</v>
      </c>
      <c r="AY120" s="21" t="s">
        <v>87</v>
      </c>
      <c r="BE120" s="92">
        <f>IF(N120="základní",J120,0)</f>
        <v>0</v>
      </c>
      <c r="BF120" s="92">
        <f>IF(N120="snížená",J120,0)</f>
        <v>0</v>
      </c>
      <c r="BG120" s="92">
        <f>IF(N120="zákl. přenesená",J120,0)</f>
        <v>0</v>
      </c>
      <c r="BH120" s="92">
        <f>IF(N120="sníž. přenesená",J120,0)</f>
        <v>0</v>
      </c>
      <c r="BI120" s="92">
        <f>IF(N120="nulová",J120,0)</f>
        <v>0</v>
      </c>
      <c r="BJ120" s="21" t="s">
        <v>23</v>
      </c>
      <c r="BK120" s="92">
        <f>ROUND(I120*H120,2)</f>
        <v>0</v>
      </c>
      <c r="BL120" s="21" t="s">
        <v>3</v>
      </c>
      <c r="BM120" s="91" t="s">
        <v>290</v>
      </c>
    </row>
    <row r="121" spans="2:65" s="8" customFormat="1" x14ac:dyDescent="0.2">
      <c r="B121" s="9"/>
      <c r="D121" s="93" t="s">
        <v>93</v>
      </c>
      <c r="F121" s="94" t="s">
        <v>90</v>
      </c>
      <c r="L121" s="9"/>
      <c r="M121" s="95"/>
      <c r="T121" s="96"/>
      <c r="AT121" s="21" t="s">
        <v>93</v>
      </c>
      <c r="AU121" s="21" t="s">
        <v>23</v>
      </c>
    </row>
    <row r="122" spans="2:65" s="70" customFormat="1" ht="25.9" customHeight="1" x14ac:dyDescent="0.2">
      <c r="B122" s="69"/>
      <c r="D122" s="71" t="s">
        <v>84</v>
      </c>
      <c r="E122" s="72" t="s">
        <v>8</v>
      </c>
      <c r="F122" s="72" t="s">
        <v>94</v>
      </c>
      <c r="J122" s="73">
        <f>J123+J138</f>
        <v>0</v>
      </c>
      <c r="L122" s="69"/>
      <c r="M122" s="74"/>
      <c r="P122" s="75">
        <f>P123+P138</f>
        <v>138.51880800000001</v>
      </c>
      <c r="R122" s="75">
        <f>R123+R138</f>
        <v>160.29610000000005</v>
      </c>
      <c r="T122" s="76">
        <f>T123+T138</f>
        <v>0</v>
      </c>
      <c r="AR122" s="71" t="s">
        <v>23</v>
      </c>
      <c r="AT122" s="77" t="s">
        <v>84</v>
      </c>
      <c r="AU122" s="77" t="s">
        <v>10</v>
      </c>
      <c r="AY122" s="71" t="s">
        <v>87</v>
      </c>
      <c r="BK122" s="78">
        <f>BK123+BK138</f>
        <v>0</v>
      </c>
    </row>
    <row r="123" spans="2:65" s="70" customFormat="1" ht="22.9" customHeight="1" x14ac:dyDescent="0.2">
      <c r="B123" s="69"/>
      <c r="D123" s="71" t="s">
        <v>84</v>
      </c>
      <c r="E123" s="97" t="s">
        <v>23</v>
      </c>
      <c r="F123" s="97" t="s">
        <v>95</v>
      </c>
      <c r="J123" s="98">
        <f>SUM(J124:J136)</f>
        <v>0</v>
      </c>
      <c r="L123" s="69"/>
      <c r="M123" s="74"/>
      <c r="P123" s="75">
        <f>SUM(P124:P137)</f>
        <v>115.14580800000002</v>
      </c>
      <c r="R123" s="75">
        <f>SUM(R124:R137)</f>
        <v>0</v>
      </c>
      <c r="T123" s="76">
        <f>SUM(T124:T137)</f>
        <v>0</v>
      </c>
      <c r="AR123" s="71" t="s">
        <v>23</v>
      </c>
      <c r="AT123" s="77" t="s">
        <v>84</v>
      </c>
      <c r="AU123" s="77" t="s">
        <v>23</v>
      </c>
      <c r="AY123" s="71" t="s">
        <v>87</v>
      </c>
      <c r="BK123" s="78">
        <f>SUM(BK124:BK137)</f>
        <v>0</v>
      </c>
    </row>
    <row r="124" spans="2:65" s="8" customFormat="1" ht="37.9" customHeight="1" x14ac:dyDescent="0.2">
      <c r="B124" s="79"/>
      <c r="C124" s="80" t="s">
        <v>15</v>
      </c>
      <c r="D124" s="80" t="s">
        <v>88</v>
      </c>
      <c r="E124" s="81" t="s">
        <v>96</v>
      </c>
      <c r="F124" s="82" t="s">
        <v>97</v>
      </c>
      <c r="G124" s="83" t="s">
        <v>98</v>
      </c>
      <c r="H124" s="84">
        <v>556</v>
      </c>
      <c r="I124" s="85">
        <v>0</v>
      </c>
      <c r="J124" s="85">
        <f>ROUND(I124*H124,2)</f>
        <v>0</v>
      </c>
      <c r="K124" s="86"/>
      <c r="L124" s="9"/>
      <c r="M124" s="87" t="s">
        <v>17</v>
      </c>
      <c r="N124" s="88" t="s">
        <v>41</v>
      </c>
      <c r="O124" s="89">
        <v>0</v>
      </c>
      <c r="P124" s="89">
        <f>O124*H124</f>
        <v>0</v>
      </c>
      <c r="Q124" s="89">
        <v>0</v>
      </c>
      <c r="R124" s="89">
        <f>Q124*H124</f>
        <v>0</v>
      </c>
      <c r="S124" s="89">
        <v>0</v>
      </c>
      <c r="T124" s="90">
        <f>S124*H124</f>
        <v>0</v>
      </c>
      <c r="AR124" s="91" t="s">
        <v>3</v>
      </c>
      <c r="AT124" s="91" t="s">
        <v>88</v>
      </c>
      <c r="AU124" s="91" t="s">
        <v>15</v>
      </c>
      <c r="AY124" s="21" t="s">
        <v>87</v>
      </c>
      <c r="BE124" s="92">
        <f>IF(N124="základní",J124,0)</f>
        <v>0</v>
      </c>
      <c r="BF124" s="92">
        <f>IF(N124="snížená",J124,0)</f>
        <v>0</v>
      </c>
      <c r="BG124" s="92">
        <f>IF(N124="zákl. přenesená",J124,0)</f>
        <v>0</v>
      </c>
      <c r="BH124" s="92">
        <f>IF(N124="sníž. přenesená",J124,0)</f>
        <v>0</v>
      </c>
      <c r="BI124" s="92">
        <f>IF(N124="nulová",J124,0)</f>
        <v>0</v>
      </c>
      <c r="BJ124" s="21" t="s">
        <v>23</v>
      </c>
      <c r="BK124" s="92">
        <f>ROUND(I124*H124,2)</f>
        <v>0</v>
      </c>
      <c r="BL124" s="21" t="s">
        <v>3</v>
      </c>
      <c r="BM124" s="91" t="s">
        <v>291</v>
      </c>
    </row>
    <row r="125" spans="2:65" s="8" customFormat="1" ht="39" x14ac:dyDescent="0.2">
      <c r="B125" s="9"/>
      <c r="D125" s="93" t="s">
        <v>93</v>
      </c>
      <c r="F125" s="94" t="s">
        <v>187</v>
      </c>
      <c r="L125" s="9"/>
      <c r="M125" s="95"/>
      <c r="T125" s="96"/>
      <c r="AT125" s="21" t="s">
        <v>93</v>
      </c>
      <c r="AU125" s="21" t="s">
        <v>15</v>
      </c>
    </row>
    <row r="126" spans="2:65" s="8" customFormat="1" ht="37.9" customHeight="1" x14ac:dyDescent="0.2">
      <c r="B126" s="79"/>
      <c r="C126" s="80" t="s">
        <v>19</v>
      </c>
      <c r="D126" s="80" t="s">
        <v>88</v>
      </c>
      <c r="E126" s="81" t="s">
        <v>100</v>
      </c>
      <c r="F126" s="82" t="s">
        <v>101</v>
      </c>
      <c r="G126" s="83" t="s">
        <v>102</v>
      </c>
      <c r="H126" s="84">
        <v>76.959999999999994</v>
      </c>
      <c r="I126" s="85">
        <v>0</v>
      </c>
      <c r="J126" s="85">
        <f>ROUND(I126*H126,2)</f>
        <v>0</v>
      </c>
      <c r="K126" s="86"/>
      <c r="L126" s="9"/>
      <c r="M126" s="87" t="s">
        <v>17</v>
      </c>
      <c r="N126" s="88" t="s">
        <v>41</v>
      </c>
      <c r="O126" s="89">
        <v>0</v>
      </c>
      <c r="P126" s="89">
        <f>O126*H126</f>
        <v>0</v>
      </c>
      <c r="Q126" s="89">
        <v>0</v>
      </c>
      <c r="R126" s="89">
        <f>Q126*H126</f>
        <v>0</v>
      </c>
      <c r="S126" s="89">
        <v>0</v>
      </c>
      <c r="T126" s="90">
        <f>S126*H126</f>
        <v>0</v>
      </c>
      <c r="AR126" s="91" t="s">
        <v>3</v>
      </c>
      <c r="AT126" s="91" t="s">
        <v>88</v>
      </c>
      <c r="AU126" s="91" t="s">
        <v>15</v>
      </c>
      <c r="AY126" s="21" t="s">
        <v>87</v>
      </c>
      <c r="BE126" s="92">
        <f>IF(N126="základní",J126,0)</f>
        <v>0</v>
      </c>
      <c r="BF126" s="92">
        <f>IF(N126="snížená",J126,0)</f>
        <v>0</v>
      </c>
      <c r="BG126" s="92">
        <f>IF(N126="zákl. přenesená",J126,0)</f>
        <v>0</v>
      </c>
      <c r="BH126" s="92">
        <f>IF(N126="sníž. přenesená",J126,0)</f>
        <v>0</v>
      </c>
      <c r="BI126" s="92">
        <f>IF(N126="nulová",J126,0)</f>
        <v>0</v>
      </c>
      <c r="BJ126" s="21" t="s">
        <v>23</v>
      </c>
      <c r="BK126" s="92">
        <f>ROUND(I126*H126,2)</f>
        <v>0</v>
      </c>
      <c r="BL126" s="21" t="s">
        <v>3</v>
      </c>
      <c r="BM126" s="91" t="s">
        <v>292</v>
      </c>
    </row>
    <row r="127" spans="2:65" s="8" customFormat="1" ht="29.25" x14ac:dyDescent="0.2">
      <c r="B127" s="9"/>
      <c r="D127" s="93" t="s">
        <v>93</v>
      </c>
      <c r="F127" s="94" t="s">
        <v>101</v>
      </c>
      <c r="L127" s="9"/>
      <c r="M127" s="95"/>
      <c r="T127" s="96"/>
      <c r="AT127" s="21" t="s">
        <v>93</v>
      </c>
      <c r="AU127" s="21" t="s">
        <v>15</v>
      </c>
    </row>
    <row r="128" spans="2:65" s="8" customFormat="1" ht="24.2" customHeight="1" x14ac:dyDescent="0.2">
      <c r="B128" s="79"/>
      <c r="C128" s="80" t="s">
        <v>3</v>
      </c>
      <c r="D128" s="80" t="s">
        <v>88</v>
      </c>
      <c r="E128" s="81" t="s">
        <v>104</v>
      </c>
      <c r="F128" s="82" t="s">
        <v>105</v>
      </c>
      <c r="G128" s="83" t="s">
        <v>102</v>
      </c>
      <c r="H128" s="84">
        <v>71.843999999999994</v>
      </c>
      <c r="I128" s="85">
        <v>0</v>
      </c>
      <c r="J128" s="85">
        <f>ROUND(I128*H128,2)</f>
        <v>0</v>
      </c>
      <c r="K128" s="86"/>
      <c r="L128" s="9"/>
      <c r="M128" s="87" t="s">
        <v>17</v>
      </c>
      <c r="N128" s="88" t="s">
        <v>41</v>
      </c>
      <c r="O128" s="89">
        <v>0</v>
      </c>
      <c r="P128" s="89">
        <f>O128*H128</f>
        <v>0</v>
      </c>
      <c r="Q128" s="89">
        <v>0</v>
      </c>
      <c r="R128" s="89">
        <f>Q128*H128</f>
        <v>0</v>
      </c>
      <c r="S128" s="89">
        <v>0</v>
      </c>
      <c r="T128" s="90">
        <f>S128*H128</f>
        <v>0</v>
      </c>
      <c r="AR128" s="91" t="s">
        <v>3</v>
      </c>
      <c r="AT128" s="91" t="s">
        <v>88</v>
      </c>
      <c r="AU128" s="91" t="s">
        <v>15</v>
      </c>
      <c r="AY128" s="21" t="s">
        <v>87</v>
      </c>
      <c r="BE128" s="92">
        <f>IF(N128="základní",J128,0)</f>
        <v>0</v>
      </c>
      <c r="BF128" s="92">
        <f>IF(N128="snížená",J128,0)</f>
        <v>0</v>
      </c>
      <c r="BG128" s="92">
        <f>IF(N128="zákl. přenesená",J128,0)</f>
        <v>0</v>
      </c>
      <c r="BH128" s="92">
        <f>IF(N128="sníž. přenesená",J128,0)</f>
        <v>0</v>
      </c>
      <c r="BI128" s="92">
        <f>IF(N128="nulová",J128,0)</f>
        <v>0</v>
      </c>
      <c r="BJ128" s="21" t="s">
        <v>23</v>
      </c>
      <c r="BK128" s="92">
        <f>ROUND(I128*H128,2)</f>
        <v>0</v>
      </c>
      <c r="BL128" s="21" t="s">
        <v>3</v>
      </c>
      <c r="BM128" s="91" t="s">
        <v>293</v>
      </c>
    </row>
    <row r="129" spans="2:65" s="8" customFormat="1" ht="19.5" x14ac:dyDescent="0.2">
      <c r="B129" s="9"/>
      <c r="D129" s="93" t="s">
        <v>93</v>
      </c>
      <c r="F129" s="94" t="s">
        <v>190</v>
      </c>
      <c r="L129" s="9"/>
      <c r="M129" s="95"/>
      <c r="T129" s="96"/>
      <c r="AT129" s="21" t="s">
        <v>93</v>
      </c>
      <c r="AU129" s="21" t="s">
        <v>15</v>
      </c>
    </row>
    <row r="130" spans="2:65" s="8" customFormat="1" ht="14.45" customHeight="1" x14ac:dyDescent="0.2">
      <c r="B130" s="79"/>
      <c r="C130" s="80" t="s">
        <v>11</v>
      </c>
      <c r="D130" s="80" t="s">
        <v>88</v>
      </c>
      <c r="E130" s="81" t="s">
        <v>107</v>
      </c>
      <c r="F130" s="82" t="s">
        <v>108</v>
      </c>
      <c r="G130" s="83" t="s">
        <v>102</v>
      </c>
      <c r="H130" s="84">
        <v>71.843999999999994</v>
      </c>
      <c r="I130" s="85">
        <v>0</v>
      </c>
      <c r="J130" s="85">
        <f>ROUND(I130*H130,2)</f>
        <v>0</v>
      </c>
      <c r="K130" s="86"/>
      <c r="L130" s="9"/>
      <c r="M130" s="87" t="s">
        <v>17</v>
      </c>
      <c r="N130" s="88" t="s">
        <v>41</v>
      </c>
      <c r="O130" s="89">
        <v>0</v>
      </c>
      <c r="P130" s="89">
        <f>O130*H130</f>
        <v>0</v>
      </c>
      <c r="Q130" s="89">
        <v>0</v>
      </c>
      <c r="R130" s="89">
        <f>Q130*H130</f>
        <v>0</v>
      </c>
      <c r="S130" s="89">
        <v>0</v>
      </c>
      <c r="T130" s="90">
        <f>S130*H130</f>
        <v>0</v>
      </c>
      <c r="AR130" s="91" t="s">
        <v>3</v>
      </c>
      <c r="AT130" s="91" t="s">
        <v>88</v>
      </c>
      <c r="AU130" s="91" t="s">
        <v>15</v>
      </c>
      <c r="AY130" s="21" t="s">
        <v>87</v>
      </c>
      <c r="BE130" s="92">
        <f>IF(N130="základní",J130,0)</f>
        <v>0</v>
      </c>
      <c r="BF130" s="92">
        <f>IF(N130="snížená",J130,0)</f>
        <v>0</v>
      </c>
      <c r="BG130" s="92">
        <f>IF(N130="zákl. přenesená",J130,0)</f>
        <v>0</v>
      </c>
      <c r="BH130" s="92">
        <f>IF(N130="sníž. přenesená",J130,0)</f>
        <v>0</v>
      </c>
      <c r="BI130" s="92">
        <f>IF(N130="nulová",J130,0)</f>
        <v>0</v>
      </c>
      <c r="BJ130" s="21" t="s">
        <v>23</v>
      </c>
      <c r="BK130" s="92">
        <f>ROUND(I130*H130,2)</f>
        <v>0</v>
      </c>
      <c r="BL130" s="21" t="s">
        <v>3</v>
      </c>
      <c r="BM130" s="91" t="s">
        <v>294</v>
      </c>
    </row>
    <row r="131" spans="2:65" s="8" customFormat="1" x14ac:dyDescent="0.2">
      <c r="B131" s="9"/>
      <c r="D131" s="93" t="s">
        <v>93</v>
      </c>
      <c r="F131" s="94" t="s">
        <v>108</v>
      </c>
      <c r="L131" s="9"/>
      <c r="M131" s="95"/>
      <c r="T131" s="96"/>
      <c r="AT131" s="21" t="s">
        <v>93</v>
      </c>
      <c r="AU131" s="21" t="s">
        <v>15</v>
      </c>
    </row>
    <row r="132" spans="2:65" s="8" customFormat="1" ht="24.2" customHeight="1" x14ac:dyDescent="0.2">
      <c r="B132" s="79"/>
      <c r="C132" s="80" t="s">
        <v>4</v>
      </c>
      <c r="D132" s="80" t="s">
        <v>88</v>
      </c>
      <c r="E132" s="81" t="s">
        <v>113</v>
      </c>
      <c r="F132" s="82" t="s">
        <v>114</v>
      </c>
      <c r="G132" s="83" t="s">
        <v>102</v>
      </c>
      <c r="H132" s="84">
        <v>176.60400000000001</v>
      </c>
      <c r="I132" s="85">
        <v>0</v>
      </c>
      <c r="J132" s="85">
        <f>ROUND(I132*H132,2)</f>
        <v>0</v>
      </c>
      <c r="K132" s="86"/>
      <c r="L132" s="9"/>
      <c r="M132" s="87" t="s">
        <v>17</v>
      </c>
      <c r="N132" s="88" t="s">
        <v>41</v>
      </c>
      <c r="O132" s="89">
        <v>0</v>
      </c>
      <c r="P132" s="89">
        <f>O132*H132</f>
        <v>0</v>
      </c>
      <c r="Q132" s="89">
        <v>0</v>
      </c>
      <c r="R132" s="89">
        <f>Q132*H132</f>
        <v>0</v>
      </c>
      <c r="S132" s="89">
        <v>0</v>
      </c>
      <c r="T132" s="90">
        <f>S132*H132</f>
        <v>0</v>
      </c>
      <c r="AR132" s="91" t="s">
        <v>3</v>
      </c>
      <c r="AT132" s="91" t="s">
        <v>88</v>
      </c>
      <c r="AU132" s="91" t="s">
        <v>15</v>
      </c>
      <c r="AY132" s="21" t="s">
        <v>87</v>
      </c>
      <c r="BE132" s="92">
        <f>IF(N132="základní",J132,0)</f>
        <v>0</v>
      </c>
      <c r="BF132" s="92">
        <f>IF(N132="snížená",J132,0)</f>
        <v>0</v>
      </c>
      <c r="BG132" s="92">
        <f>IF(N132="zákl. přenesená",J132,0)</f>
        <v>0</v>
      </c>
      <c r="BH132" s="92">
        <f>IF(N132="sníž. přenesená",J132,0)</f>
        <v>0</v>
      </c>
      <c r="BI132" s="92">
        <f>IF(N132="nulová",J132,0)</f>
        <v>0</v>
      </c>
      <c r="BJ132" s="21" t="s">
        <v>23</v>
      </c>
      <c r="BK132" s="92">
        <f>ROUND(I132*H132,2)</f>
        <v>0</v>
      </c>
      <c r="BL132" s="21" t="s">
        <v>3</v>
      </c>
      <c r="BM132" s="91" t="s">
        <v>295</v>
      </c>
    </row>
    <row r="133" spans="2:65" s="8" customFormat="1" ht="19.5" x14ac:dyDescent="0.2">
      <c r="B133" s="9"/>
      <c r="D133" s="93" t="s">
        <v>93</v>
      </c>
      <c r="F133" s="94" t="s">
        <v>116</v>
      </c>
      <c r="L133" s="9"/>
      <c r="M133" s="95"/>
      <c r="T133" s="96"/>
      <c r="AT133" s="21" t="s">
        <v>93</v>
      </c>
      <c r="AU133" s="21" t="s">
        <v>15</v>
      </c>
    </row>
    <row r="134" spans="2:65" s="8" customFormat="1" ht="14.45" customHeight="1" x14ac:dyDescent="0.2">
      <c r="B134" s="79"/>
      <c r="C134" s="80" t="s">
        <v>24</v>
      </c>
      <c r="D134" s="80" t="s">
        <v>88</v>
      </c>
      <c r="E134" s="81" t="s">
        <v>110</v>
      </c>
      <c r="F134" s="82" t="s">
        <v>111</v>
      </c>
      <c r="G134" s="83" t="s">
        <v>102</v>
      </c>
      <c r="H134" s="84">
        <v>176.60400000000001</v>
      </c>
      <c r="I134" s="85">
        <v>0</v>
      </c>
      <c r="J134" s="85">
        <f>ROUND(I134*H134,2)</f>
        <v>0</v>
      </c>
      <c r="K134" s="86"/>
      <c r="L134" s="9"/>
      <c r="M134" s="87" t="s">
        <v>17</v>
      </c>
      <c r="N134" s="88" t="s">
        <v>41</v>
      </c>
      <c r="O134" s="89">
        <v>0.65200000000000002</v>
      </c>
      <c r="P134" s="89">
        <f>O134*H134</f>
        <v>115.14580800000002</v>
      </c>
      <c r="Q134" s="89">
        <v>0</v>
      </c>
      <c r="R134" s="89">
        <f>Q134*H134</f>
        <v>0</v>
      </c>
      <c r="S134" s="89">
        <v>0</v>
      </c>
      <c r="T134" s="90">
        <f>S134*H134</f>
        <v>0</v>
      </c>
      <c r="AR134" s="91" t="s">
        <v>3</v>
      </c>
      <c r="AT134" s="91" t="s">
        <v>88</v>
      </c>
      <c r="AU134" s="91" t="s">
        <v>15</v>
      </c>
      <c r="AY134" s="21" t="s">
        <v>87</v>
      </c>
      <c r="BE134" s="92">
        <f>IF(N134="základní",J134,0)</f>
        <v>0</v>
      </c>
      <c r="BF134" s="92">
        <f>IF(N134="snížená",J134,0)</f>
        <v>0</v>
      </c>
      <c r="BG134" s="92">
        <f>IF(N134="zákl. přenesená",J134,0)</f>
        <v>0</v>
      </c>
      <c r="BH134" s="92">
        <f>IF(N134="sníž. přenesená",J134,0)</f>
        <v>0</v>
      </c>
      <c r="BI134" s="92">
        <f>IF(N134="nulová",J134,0)</f>
        <v>0</v>
      </c>
      <c r="BJ134" s="21" t="s">
        <v>23</v>
      </c>
      <c r="BK134" s="92">
        <f>ROUND(I134*H134,2)</f>
        <v>0</v>
      </c>
      <c r="BL134" s="21" t="s">
        <v>3</v>
      </c>
      <c r="BM134" s="91" t="s">
        <v>296</v>
      </c>
    </row>
    <row r="135" spans="2:65" s="8" customFormat="1" x14ac:dyDescent="0.2">
      <c r="B135" s="9"/>
      <c r="D135" s="93" t="s">
        <v>93</v>
      </c>
      <c r="F135" s="94" t="s">
        <v>111</v>
      </c>
      <c r="L135" s="9"/>
      <c r="M135" s="95"/>
      <c r="T135" s="96"/>
      <c r="AT135" s="21" t="s">
        <v>93</v>
      </c>
      <c r="AU135" s="21" t="s">
        <v>15</v>
      </c>
    </row>
    <row r="136" spans="2:65" s="8" customFormat="1" ht="24.2" customHeight="1" x14ac:dyDescent="0.2">
      <c r="B136" s="79"/>
      <c r="C136" s="80" t="s">
        <v>18</v>
      </c>
      <c r="D136" s="80" t="s">
        <v>88</v>
      </c>
      <c r="E136" s="81" t="s">
        <v>117</v>
      </c>
      <c r="F136" s="82" t="s">
        <v>118</v>
      </c>
      <c r="G136" s="83" t="s">
        <v>119</v>
      </c>
      <c r="H136" s="84">
        <v>317.887</v>
      </c>
      <c r="I136" s="85">
        <v>0</v>
      </c>
      <c r="J136" s="85">
        <f>ROUND(I136*H136,2)</f>
        <v>0</v>
      </c>
      <c r="K136" s="86"/>
      <c r="L136" s="9"/>
      <c r="M136" s="87" t="s">
        <v>17</v>
      </c>
      <c r="N136" s="88" t="s">
        <v>41</v>
      </c>
      <c r="O136" s="89">
        <v>0</v>
      </c>
      <c r="P136" s="89">
        <f>O136*H136</f>
        <v>0</v>
      </c>
      <c r="Q136" s="89">
        <v>0</v>
      </c>
      <c r="R136" s="89">
        <f>Q136*H136</f>
        <v>0</v>
      </c>
      <c r="S136" s="89">
        <v>0</v>
      </c>
      <c r="T136" s="90">
        <f>S136*H136</f>
        <v>0</v>
      </c>
      <c r="AR136" s="91" t="s">
        <v>3</v>
      </c>
      <c r="AT136" s="91" t="s">
        <v>88</v>
      </c>
      <c r="AU136" s="91" t="s">
        <v>15</v>
      </c>
      <c r="AY136" s="21" t="s">
        <v>87</v>
      </c>
      <c r="BE136" s="92">
        <f>IF(N136="základní",J136,0)</f>
        <v>0</v>
      </c>
      <c r="BF136" s="92">
        <f>IF(N136="snížená",J136,0)</f>
        <v>0</v>
      </c>
      <c r="BG136" s="92">
        <f>IF(N136="zákl. přenesená",J136,0)</f>
        <v>0</v>
      </c>
      <c r="BH136" s="92">
        <f>IF(N136="sníž. přenesená",J136,0)</f>
        <v>0</v>
      </c>
      <c r="BI136" s="92">
        <f>IF(N136="nulová",J136,0)</f>
        <v>0</v>
      </c>
      <c r="BJ136" s="21" t="s">
        <v>23</v>
      </c>
      <c r="BK136" s="92">
        <f>ROUND(I136*H136,2)</f>
        <v>0</v>
      </c>
      <c r="BL136" s="21" t="s">
        <v>3</v>
      </c>
      <c r="BM136" s="91" t="s">
        <v>297</v>
      </c>
    </row>
    <row r="137" spans="2:65" s="8" customFormat="1" ht="29.25" x14ac:dyDescent="0.2">
      <c r="B137" s="9"/>
      <c r="D137" s="93" t="s">
        <v>93</v>
      </c>
      <c r="F137" s="94" t="s">
        <v>121</v>
      </c>
      <c r="L137" s="9"/>
      <c r="M137" s="95"/>
      <c r="T137" s="96"/>
      <c r="AT137" s="21" t="s">
        <v>93</v>
      </c>
      <c r="AU137" s="21" t="s">
        <v>15</v>
      </c>
    </row>
    <row r="138" spans="2:65" s="70" customFormat="1" ht="22.9" customHeight="1" x14ac:dyDescent="0.2">
      <c r="B138" s="69"/>
      <c r="D138" s="71" t="s">
        <v>84</v>
      </c>
      <c r="E138" s="97" t="s">
        <v>11</v>
      </c>
      <c r="F138" s="97" t="s">
        <v>122</v>
      </c>
      <c r="J138" s="98">
        <f>SUM(J139:J165)</f>
        <v>0</v>
      </c>
      <c r="L138" s="69"/>
      <c r="M138" s="74"/>
      <c r="P138" s="75">
        <f>SUM(P139:P156)</f>
        <v>23.372999999999998</v>
      </c>
      <c r="R138" s="75">
        <f>SUM(R139:R156)</f>
        <v>160.29610000000005</v>
      </c>
      <c r="T138" s="76">
        <f>SUM(T139:T156)</f>
        <v>0</v>
      </c>
      <c r="AR138" s="71" t="s">
        <v>23</v>
      </c>
      <c r="AT138" s="77" t="s">
        <v>84</v>
      </c>
      <c r="AU138" s="77" t="s">
        <v>23</v>
      </c>
      <c r="AY138" s="71" t="s">
        <v>87</v>
      </c>
      <c r="BK138" s="78">
        <f>SUM(BK139:BK156)</f>
        <v>0</v>
      </c>
    </row>
    <row r="139" spans="2:65" s="8" customFormat="1" ht="14.45" customHeight="1" x14ac:dyDescent="0.2">
      <c r="B139" s="79"/>
      <c r="C139" s="99" t="s">
        <v>12</v>
      </c>
      <c r="D139" s="99" t="s">
        <v>123</v>
      </c>
      <c r="E139" s="100" t="s">
        <v>124</v>
      </c>
      <c r="F139" s="101" t="s">
        <v>375</v>
      </c>
      <c r="G139" s="102" t="s">
        <v>98</v>
      </c>
      <c r="H139" s="103">
        <v>687</v>
      </c>
      <c r="I139" s="104">
        <v>0</v>
      </c>
      <c r="J139" s="104">
        <f>ROUND(I139*H139,2)</f>
        <v>0</v>
      </c>
      <c r="K139" s="105"/>
      <c r="L139" s="106"/>
      <c r="M139" s="107" t="s">
        <v>17</v>
      </c>
      <c r="N139" s="108" t="s">
        <v>41</v>
      </c>
      <c r="O139" s="89">
        <v>0</v>
      </c>
      <c r="P139" s="89">
        <f>O139*H139</f>
        <v>0</v>
      </c>
      <c r="Q139" s="89">
        <v>0</v>
      </c>
      <c r="R139" s="89">
        <f>Q139*H139</f>
        <v>0</v>
      </c>
      <c r="S139" s="89">
        <v>0</v>
      </c>
      <c r="T139" s="90">
        <f>S139*H139</f>
        <v>0</v>
      </c>
      <c r="AR139" s="91" t="s">
        <v>18</v>
      </c>
      <c r="AT139" s="91" t="s">
        <v>123</v>
      </c>
      <c r="AU139" s="91" t="s">
        <v>15</v>
      </c>
      <c r="AY139" s="21" t="s">
        <v>87</v>
      </c>
      <c r="BE139" s="92">
        <f>IF(N139="základní",J139,0)</f>
        <v>0</v>
      </c>
      <c r="BF139" s="92">
        <f>IF(N139="snížená",J139,0)</f>
        <v>0</v>
      </c>
      <c r="BG139" s="92">
        <f>IF(N139="zákl. přenesená",J139,0)</f>
        <v>0</v>
      </c>
      <c r="BH139" s="92">
        <f>IF(N139="sníž. přenesená",J139,0)</f>
        <v>0</v>
      </c>
      <c r="BI139" s="92">
        <f>IF(N139="nulová",J139,0)</f>
        <v>0</v>
      </c>
      <c r="BJ139" s="21" t="s">
        <v>23</v>
      </c>
      <c r="BK139" s="92">
        <f>ROUND(I139*H139,2)</f>
        <v>0</v>
      </c>
      <c r="BL139" s="21" t="s">
        <v>3</v>
      </c>
      <c r="BM139" s="91" t="s">
        <v>298</v>
      </c>
    </row>
    <row r="140" spans="2:65" s="8" customFormat="1" x14ac:dyDescent="0.2">
      <c r="B140" s="9"/>
      <c r="D140" s="93" t="s">
        <v>93</v>
      </c>
      <c r="F140" s="94" t="s">
        <v>376</v>
      </c>
      <c r="L140" s="9"/>
      <c r="M140" s="95"/>
      <c r="T140" s="96"/>
      <c r="AT140" s="21" t="s">
        <v>93</v>
      </c>
      <c r="AU140" s="21" t="s">
        <v>15</v>
      </c>
    </row>
    <row r="141" spans="2:65" s="8" customFormat="1" ht="14.45" customHeight="1" x14ac:dyDescent="0.2">
      <c r="B141" s="79"/>
      <c r="C141" s="80" t="s">
        <v>129</v>
      </c>
      <c r="D141" s="80" t="s">
        <v>88</v>
      </c>
      <c r="E141" s="81" t="s">
        <v>126</v>
      </c>
      <c r="F141" s="82" t="s">
        <v>127</v>
      </c>
      <c r="G141" s="83" t="s">
        <v>98</v>
      </c>
      <c r="H141" s="84">
        <v>159</v>
      </c>
      <c r="I141" s="85">
        <v>0</v>
      </c>
      <c r="J141" s="85">
        <f>ROUND(I141*H141,2)</f>
        <v>0</v>
      </c>
      <c r="K141" s="86"/>
      <c r="L141" s="9"/>
      <c r="M141" s="87" t="s">
        <v>17</v>
      </c>
      <c r="N141" s="88" t="s">
        <v>41</v>
      </c>
      <c r="O141" s="89">
        <v>0</v>
      </c>
      <c r="P141" s="89">
        <f>O141*H141</f>
        <v>0</v>
      </c>
      <c r="Q141" s="89">
        <v>8.1100000000000005E-2</v>
      </c>
      <c r="R141" s="89">
        <f>Q141*H141</f>
        <v>12.894900000000002</v>
      </c>
      <c r="S141" s="89">
        <v>0</v>
      </c>
      <c r="T141" s="90">
        <f>S141*H141</f>
        <v>0</v>
      </c>
      <c r="AR141" s="91" t="s">
        <v>3</v>
      </c>
      <c r="AT141" s="91" t="s">
        <v>88</v>
      </c>
      <c r="AU141" s="91" t="s">
        <v>15</v>
      </c>
      <c r="AY141" s="21" t="s">
        <v>87</v>
      </c>
      <c r="BE141" s="92">
        <f>IF(N141="základní",J141,0)</f>
        <v>0</v>
      </c>
      <c r="BF141" s="92">
        <f>IF(N141="snížená",J141,0)</f>
        <v>0</v>
      </c>
      <c r="BG141" s="92">
        <f>IF(N141="zákl. přenesená",J141,0)</f>
        <v>0</v>
      </c>
      <c r="BH141" s="92">
        <f>IF(N141="sníž. přenesená",J141,0)</f>
        <v>0</v>
      </c>
      <c r="BI141" s="92">
        <f>IF(N141="nulová",J141,0)</f>
        <v>0</v>
      </c>
      <c r="BJ141" s="21" t="s">
        <v>23</v>
      </c>
      <c r="BK141" s="92">
        <f>ROUND(I141*H141,2)</f>
        <v>0</v>
      </c>
      <c r="BL141" s="21" t="s">
        <v>3</v>
      </c>
      <c r="BM141" s="91" t="s">
        <v>299</v>
      </c>
    </row>
    <row r="142" spans="2:65" s="8" customFormat="1" x14ac:dyDescent="0.2">
      <c r="B142" s="9"/>
      <c r="D142" s="93" t="s">
        <v>93</v>
      </c>
      <c r="F142" s="94" t="s">
        <v>127</v>
      </c>
      <c r="L142" s="9"/>
      <c r="M142" s="95"/>
      <c r="T142" s="96"/>
      <c r="AT142" s="21" t="s">
        <v>93</v>
      </c>
      <c r="AU142" s="21" t="s">
        <v>15</v>
      </c>
    </row>
    <row r="143" spans="2:65" s="8" customFormat="1" ht="24.2" customHeight="1" x14ac:dyDescent="0.2">
      <c r="B143" s="79"/>
      <c r="C143" s="80" t="s">
        <v>134</v>
      </c>
      <c r="D143" s="80" t="s">
        <v>88</v>
      </c>
      <c r="E143" s="81" t="s">
        <v>130</v>
      </c>
      <c r="F143" s="82" t="s">
        <v>131</v>
      </c>
      <c r="G143" s="83" t="s">
        <v>98</v>
      </c>
      <c r="H143" s="84">
        <v>159</v>
      </c>
      <c r="I143" s="85">
        <v>0</v>
      </c>
      <c r="J143" s="85">
        <f>ROUND(I143*H143,2)</f>
        <v>0</v>
      </c>
      <c r="K143" s="86"/>
      <c r="L143" s="9"/>
      <c r="M143" s="87" t="s">
        <v>17</v>
      </c>
      <c r="N143" s="88" t="s">
        <v>41</v>
      </c>
      <c r="O143" s="89">
        <v>2.8000000000000001E-2</v>
      </c>
      <c r="P143" s="89">
        <f>O143*H143</f>
        <v>4.452</v>
      </c>
      <c r="Q143" s="89">
        <v>0.39600000000000002</v>
      </c>
      <c r="R143" s="89">
        <f>Q143*H143</f>
        <v>62.964000000000006</v>
      </c>
      <c r="S143" s="89">
        <v>0</v>
      </c>
      <c r="T143" s="90">
        <f>S143*H143</f>
        <v>0</v>
      </c>
      <c r="AR143" s="91" t="s">
        <v>3</v>
      </c>
      <c r="AT143" s="91" t="s">
        <v>88</v>
      </c>
      <c r="AU143" s="91" t="s">
        <v>15</v>
      </c>
      <c r="AY143" s="21" t="s">
        <v>87</v>
      </c>
      <c r="BE143" s="92">
        <f>IF(N143="základní",J143,0)</f>
        <v>0</v>
      </c>
      <c r="BF143" s="92">
        <f>IF(N143="snížená",J143,0)</f>
        <v>0</v>
      </c>
      <c r="BG143" s="92">
        <f>IF(N143="zákl. přenesená",J143,0)</f>
        <v>0</v>
      </c>
      <c r="BH143" s="92">
        <f>IF(N143="sníž. přenesená",J143,0)</f>
        <v>0</v>
      </c>
      <c r="BI143" s="92">
        <f>IF(N143="nulová",J143,0)</f>
        <v>0</v>
      </c>
      <c r="BJ143" s="21" t="s">
        <v>23</v>
      </c>
      <c r="BK143" s="92">
        <f>ROUND(I143*H143,2)</f>
        <v>0</v>
      </c>
      <c r="BL143" s="21" t="s">
        <v>3</v>
      </c>
      <c r="BM143" s="91" t="s">
        <v>300</v>
      </c>
    </row>
    <row r="144" spans="2:65" s="8" customFormat="1" ht="29.25" x14ac:dyDescent="0.2">
      <c r="B144" s="9"/>
      <c r="D144" s="93" t="s">
        <v>93</v>
      </c>
      <c r="F144" s="94" t="s">
        <v>133</v>
      </c>
      <c r="L144" s="9"/>
      <c r="M144" s="95"/>
      <c r="T144" s="96"/>
      <c r="AT144" s="21" t="s">
        <v>93</v>
      </c>
      <c r="AU144" s="21" t="s">
        <v>15</v>
      </c>
    </row>
    <row r="145" spans="2:65" s="8" customFormat="1" ht="25.15" customHeight="1" x14ac:dyDescent="0.2">
      <c r="B145" s="79"/>
      <c r="C145" s="80" t="s">
        <v>138</v>
      </c>
      <c r="D145" s="80" t="s">
        <v>88</v>
      </c>
      <c r="E145" s="81" t="s">
        <v>135</v>
      </c>
      <c r="F145" s="82" t="s">
        <v>136</v>
      </c>
      <c r="G145" s="83" t="s">
        <v>98</v>
      </c>
      <c r="H145" s="84">
        <v>159</v>
      </c>
      <c r="I145" s="85">
        <v>0</v>
      </c>
      <c r="J145" s="85">
        <f>ROUND(I145*H145,2)</f>
        <v>0</v>
      </c>
      <c r="K145" s="86"/>
      <c r="L145" s="9"/>
      <c r="M145" s="87" t="s">
        <v>17</v>
      </c>
      <c r="N145" s="88" t="s">
        <v>41</v>
      </c>
      <c r="O145" s="89">
        <v>0.11899999999999999</v>
      </c>
      <c r="P145" s="89">
        <f>O145*H145</f>
        <v>18.920999999999999</v>
      </c>
      <c r="Q145" s="89">
        <v>0.47720000000000001</v>
      </c>
      <c r="R145" s="89">
        <f>Q145*H145</f>
        <v>75.874800000000008</v>
      </c>
      <c r="S145" s="89">
        <v>0</v>
      </c>
      <c r="T145" s="90">
        <f>S145*H145</f>
        <v>0</v>
      </c>
      <c r="AR145" s="91" t="s">
        <v>3</v>
      </c>
      <c r="AT145" s="91" t="s">
        <v>88</v>
      </c>
      <c r="AU145" s="91" t="s">
        <v>15</v>
      </c>
      <c r="AY145" s="21" t="s">
        <v>87</v>
      </c>
      <c r="BE145" s="92">
        <f>IF(N145="základní",J145,0)</f>
        <v>0</v>
      </c>
      <c r="BF145" s="92">
        <f>IF(N145="snížená",J145,0)</f>
        <v>0</v>
      </c>
      <c r="BG145" s="92">
        <f>IF(N145="zákl. přenesená",J145,0)</f>
        <v>0</v>
      </c>
      <c r="BH145" s="92">
        <f>IF(N145="sníž. přenesená",J145,0)</f>
        <v>0</v>
      </c>
      <c r="BI145" s="92">
        <f>IF(N145="nulová",J145,0)</f>
        <v>0</v>
      </c>
      <c r="BJ145" s="21" t="s">
        <v>23</v>
      </c>
      <c r="BK145" s="92">
        <f>ROUND(I145*H145,2)</f>
        <v>0</v>
      </c>
      <c r="BL145" s="21" t="s">
        <v>3</v>
      </c>
      <c r="BM145" s="91" t="s">
        <v>301</v>
      </c>
    </row>
    <row r="146" spans="2:65" s="8" customFormat="1" ht="19.5" x14ac:dyDescent="0.2">
      <c r="B146" s="9"/>
      <c r="D146" s="93" t="s">
        <v>93</v>
      </c>
      <c r="F146" s="94" t="s">
        <v>136</v>
      </c>
      <c r="L146" s="9"/>
      <c r="M146" s="95"/>
      <c r="T146" s="96"/>
      <c r="AT146" s="21" t="s">
        <v>93</v>
      </c>
      <c r="AU146" s="21" t="s">
        <v>15</v>
      </c>
    </row>
    <row r="147" spans="2:65" s="8" customFormat="1" ht="18" customHeight="1" x14ac:dyDescent="0.2">
      <c r="B147" s="79"/>
      <c r="C147" s="80" t="s">
        <v>146</v>
      </c>
      <c r="D147" s="80" t="s">
        <v>88</v>
      </c>
      <c r="E147" s="81" t="s">
        <v>139</v>
      </c>
      <c r="F147" s="82" t="s">
        <v>140</v>
      </c>
      <c r="G147" s="83" t="s">
        <v>98</v>
      </c>
      <c r="H147" s="84">
        <v>71</v>
      </c>
      <c r="I147" s="85">
        <v>0</v>
      </c>
      <c r="J147" s="85">
        <f>ROUND(I147*H147,2)</f>
        <v>0</v>
      </c>
      <c r="K147" s="86"/>
      <c r="L147" s="9"/>
      <c r="M147" s="87" t="s">
        <v>17</v>
      </c>
      <c r="N147" s="88" t="s">
        <v>41</v>
      </c>
      <c r="O147" s="89">
        <v>0</v>
      </c>
      <c r="P147" s="89">
        <f>O147*H147</f>
        <v>0</v>
      </c>
      <c r="Q147" s="89">
        <v>1.54E-2</v>
      </c>
      <c r="R147" s="89">
        <f>Q147*H147</f>
        <v>1.0933999999999999</v>
      </c>
      <c r="S147" s="89">
        <v>0</v>
      </c>
      <c r="T147" s="90">
        <f>S147*H147</f>
        <v>0</v>
      </c>
      <c r="AR147" s="91" t="s">
        <v>3</v>
      </c>
      <c r="AT147" s="91" t="s">
        <v>88</v>
      </c>
      <c r="AU147" s="91" t="s">
        <v>15</v>
      </c>
      <c r="AY147" s="21" t="s">
        <v>87</v>
      </c>
      <c r="BE147" s="92">
        <f>IF(N147="základní",J147,0)</f>
        <v>0</v>
      </c>
      <c r="BF147" s="92">
        <f>IF(N147="snížená",J147,0)</f>
        <v>0</v>
      </c>
      <c r="BG147" s="92">
        <f>IF(N147="zákl. přenesená",J147,0)</f>
        <v>0</v>
      </c>
      <c r="BH147" s="92">
        <f>IF(N147="sníž. přenesená",J147,0)</f>
        <v>0</v>
      </c>
      <c r="BI147" s="92">
        <f>IF(N147="nulová",J147,0)</f>
        <v>0</v>
      </c>
      <c r="BJ147" s="21" t="s">
        <v>23</v>
      </c>
      <c r="BK147" s="92">
        <f>ROUND(I147*H147,2)</f>
        <v>0</v>
      </c>
      <c r="BL147" s="21" t="s">
        <v>3</v>
      </c>
      <c r="BM147" s="91" t="s">
        <v>302</v>
      </c>
    </row>
    <row r="148" spans="2:65" s="8" customFormat="1" x14ac:dyDescent="0.2">
      <c r="B148" s="9"/>
      <c r="D148" s="93" t="s">
        <v>93</v>
      </c>
      <c r="F148" s="94" t="s">
        <v>140</v>
      </c>
      <c r="L148" s="9"/>
      <c r="M148" s="95"/>
      <c r="T148" s="96"/>
      <c r="AT148" s="21" t="s">
        <v>93</v>
      </c>
      <c r="AU148" s="21" t="s">
        <v>15</v>
      </c>
    </row>
    <row r="149" spans="2:65" s="8" customFormat="1" ht="24.2" customHeight="1" x14ac:dyDescent="0.2">
      <c r="B149" s="79"/>
      <c r="C149" s="80" t="s">
        <v>150</v>
      </c>
      <c r="D149" s="80" t="s">
        <v>88</v>
      </c>
      <c r="E149" s="81" t="s">
        <v>200</v>
      </c>
      <c r="F149" s="82" t="s">
        <v>303</v>
      </c>
      <c r="G149" s="83" t="s">
        <v>98</v>
      </c>
      <c r="H149" s="84">
        <v>40</v>
      </c>
      <c r="I149" s="85">
        <v>0</v>
      </c>
      <c r="J149" s="85">
        <f>ROUND(I149*H149,2)</f>
        <v>0</v>
      </c>
      <c r="K149" s="86"/>
      <c r="L149" s="9"/>
      <c r="M149" s="87" t="s">
        <v>17</v>
      </c>
      <c r="N149" s="88" t="s">
        <v>41</v>
      </c>
      <c r="O149" s="89">
        <v>0</v>
      </c>
      <c r="P149" s="89">
        <f>O149*H149</f>
        <v>0</v>
      </c>
      <c r="Q149" s="89">
        <v>1.54E-2</v>
      </c>
      <c r="R149" s="89">
        <f>Q149*H149</f>
        <v>0.61599999999999999</v>
      </c>
      <c r="S149" s="89">
        <v>0</v>
      </c>
      <c r="T149" s="90">
        <f>S149*H149</f>
        <v>0</v>
      </c>
      <c r="AR149" s="91" t="s">
        <v>3</v>
      </c>
      <c r="AT149" s="91" t="s">
        <v>88</v>
      </c>
      <c r="AU149" s="91" t="s">
        <v>15</v>
      </c>
      <c r="AY149" s="21" t="s">
        <v>87</v>
      </c>
      <c r="BE149" s="92">
        <f>IF(N149="základní",J149,0)</f>
        <v>0</v>
      </c>
      <c r="BF149" s="92">
        <f>IF(N149="snížená",J149,0)</f>
        <v>0</v>
      </c>
      <c r="BG149" s="92">
        <f>IF(N149="zákl. přenesená",J149,0)</f>
        <v>0</v>
      </c>
      <c r="BH149" s="92">
        <f>IF(N149="sníž. přenesená",J149,0)</f>
        <v>0</v>
      </c>
      <c r="BI149" s="92">
        <f>IF(N149="nulová",J149,0)</f>
        <v>0</v>
      </c>
      <c r="BJ149" s="21" t="s">
        <v>23</v>
      </c>
      <c r="BK149" s="92">
        <f>ROUND(I149*H149,2)</f>
        <v>0</v>
      </c>
      <c r="BL149" s="21" t="s">
        <v>3</v>
      </c>
      <c r="BM149" s="91" t="s">
        <v>304</v>
      </c>
    </row>
    <row r="150" spans="2:65" s="8" customFormat="1" ht="16.899999999999999" customHeight="1" x14ac:dyDescent="0.2">
      <c r="B150" s="9"/>
      <c r="D150" s="93" t="s">
        <v>93</v>
      </c>
      <c r="F150" s="94" t="s">
        <v>303</v>
      </c>
      <c r="L150" s="9"/>
      <c r="M150" s="95"/>
      <c r="T150" s="96"/>
      <c r="AT150" s="21" t="s">
        <v>93</v>
      </c>
      <c r="AU150" s="21" t="s">
        <v>15</v>
      </c>
    </row>
    <row r="151" spans="2:65" s="8" customFormat="1" ht="24.2" customHeight="1" x14ac:dyDescent="0.2">
      <c r="B151" s="79"/>
      <c r="C151" s="80" t="s">
        <v>156</v>
      </c>
      <c r="D151" s="80" t="s">
        <v>88</v>
      </c>
      <c r="E151" s="81" t="s">
        <v>203</v>
      </c>
      <c r="F151" s="126" t="s">
        <v>204</v>
      </c>
      <c r="G151" s="83" t="s">
        <v>98</v>
      </c>
      <c r="H151" s="84">
        <v>48</v>
      </c>
      <c r="I151" s="85">
        <v>0</v>
      </c>
      <c r="J151" s="85">
        <f>ROUND(I151*H151,2)</f>
        <v>0</v>
      </c>
      <c r="K151" s="86"/>
      <c r="L151" s="9"/>
      <c r="M151" s="87" t="s">
        <v>17</v>
      </c>
      <c r="N151" s="88" t="s">
        <v>41</v>
      </c>
      <c r="O151" s="89">
        <v>0</v>
      </c>
      <c r="P151" s="89">
        <f>O151*H151</f>
        <v>0</v>
      </c>
      <c r="Q151" s="89">
        <v>1.54E-2</v>
      </c>
      <c r="R151" s="89">
        <f>Q151*H151</f>
        <v>0.73920000000000008</v>
      </c>
      <c r="S151" s="89">
        <v>0</v>
      </c>
      <c r="T151" s="90">
        <f>S151*H151</f>
        <v>0</v>
      </c>
      <c r="AR151" s="91" t="s">
        <v>3</v>
      </c>
      <c r="AT151" s="91" t="s">
        <v>88</v>
      </c>
      <c r="AU151" s="91" t="s">
        <v>15</v>
      </c>
      <c r="AY151" s="21" t="s">
        <v>87</v>
      </c>
      <c r="BE151" s="92">
        <f>IF(N151="základní",J151,0)</f>
        <v>0</v>
      </c>
      <c r="BF151" s="92">
        <f>IF(N151="snížená",J151,0)</f>
        <v>0</v>
      </c>
      <c r="BG151" s="92">
        <f>IF(N151="zákl. přenesená",J151,0)</f>
        <v>0</v>
      </c>
      <c r="BH151" s="92">
        <f>IF(N151="sníž. přenesená",J151,0)</f>
        <v>0</v>
      </c>
      <c r="BI151" s="92">
        <f>IF(N151="nulová",J151,0)</f>
        <v>0</v>
      </c>
      <c r="BJ151" s="21" t="s">
        <v>23</v>
      </c>
      <c r="BK151" s="92">
        <f>ROUND(I151*H151,2)</f>
        <v>0</v>
      </c>
      <c r="BL151" s="21" t="s">
        <v>3</v>
      </c>
      <c r="BM151" s="91" t="s">
        <v>305</v>
      </c>
    </row>
    <row r="152" spans="2:65" s="8" customFormat="1" ht="19.5" x14ac:dyDescent="0.2">
      <c r="B152" s="9"/>
      <c r="D152" s="93" t="s">
        <v>93</v>
      </c>
      <c r="F152" s="94" t="s">
        <v>406</v>
      </c>
      <c r="L152" s="9"/>
      <c r="M152" s="95"/>
      <c r="T152" s="96"/>
      <c r="AT152" s="21" t="s">
        <v>93</v>
      </c>
      <c r="AU152" s="21" t="s">
        <v>15</v>
      </c>
    </row>
    <row r="153" spans="2:65" s="8" customFormat="1" ht="14.45" customHeight="1" x14ac:dyDescent="0.2">
      <c r="B153" s="79"/>
      <c r="C153" s="80" t="s">
        <v>25</v>
      </c>
      <c r="D153" s="80" t="s">
        <v>88</v>
      </c>
      <c r="E153" s="81" t="s">
        <v>306</v>
      </c>
      <c r="F153" s="125" t="s">
        <v>307</v>
      </c>
      <c r="G153" s="83" t="s">
        <v>98</v>
      </c>
      <c r="H153" s="84">
        <v>120</v>
      </c>
      <c r="I153" s="85">
        <v>0</v>
      </c>
      <c r="J153" s="85">
        <f>ROUND(I153*H153,2)</f>
        <v>0</v>
      </c>
      <c r="K153" s="86"/>
      <c r="L153" s="9"/>
      <c r="M153" s="87" t="s">
        <v>17</v>
      </c>
      <c r="N153" s="88" t="s">
        <v>41</v>
      </c>
      <c r="O153" s="89">
        <v>0</v>
      </c>
      <c r="P153" s="89">
        <f>O153*H153</f>
        <v>0</v>
      </c>
      <c r="Q153" s="89">
        <v>1.54E-2</v>
      </c>
      <c r="R153" s="89">
        <f>Q153*H153</f>
        <v>1.8480000000000001</v>
      </c>
      <c r="S153" s="89">
        <v>0</v>
      </c>
      <c r="T153" s="90">
        <f>S153*H153</f>
        <v>0</v>
      </c>
      <c r="AR153" s="91" t="s">
        <v>3</v>
      </c>
      <c r="AT153" s="91" t="s">
        <v>88</v>
      </c>
      <c r="AU153" s="91" t="s">
        <v>15</v>
      </c>
      <c r="AY153" s="21" t="s">
        <v>87</v>
      </c>
      <c r="BE153" s="92">
        <f>IF(N153="základní",J153,0)</f>
        <v>0</v>
      </c>
      <c r="BF153" s="92">
        <f>IF(N153="snížená",J153,0)</f>
        <v>0</v>
      </c>
      <c r="BG153" s="92">
        <f>IF(N153="zákl. přenesená",J153,0)</f>
        <v>0</v>
      </c>
      <c r="BH153" s="92">
        <f>IF(N153="sníž. přenesená",J153,0)</f>
        <v>0</v>
      </c>
      <c r="BI153" s="92">
        <f>IF(N153="nulová",J153,0)</f>
        <v>0</v>
      </c>
      <c r="BJ153" s="21" t="s">
        <v>23</v>
      </c>
      <c r="BK153" s="92">
        <f>ROUND(I153*H153,2)</f>
        <v>0</v>
      </c>
      <c r="BL153" s="21" t="s">
        <v>3</v>
      </c>
      <c r="BM153" s="91" t="s">
        <v>308</v>
      </c>
    </row>
    <row r="154" spans="2:65" s="8" customFormat="1" x14ac:dyDescent="0.2">
      <c r="B154" s="9"/>
      <c r="D154" s="93" t="s">
        <v>93</v>
      </c>
      <c r="F154" s="94" t="s">
        <v>409</v>
      </c>
      <c r="L154" s="9"/>
      <c r="M154" s="95"/>
      <c r="T154" s="96"/>
      <c r="AT154" s="21" t="s">
        <v>93</v>
      </c>
      <c r="AU154" s="21" t="s">
        <v>15</v>
      </c>
    </row>
    <row r="155" spans="2:65" s="8" customFormat="1" ht="14.45" customHeight="1" x14ac:dyDescent="0.2">
      <c r="B155" s="79"/>
      <c r="C155" s="80" t="s">
        <v>163</v>
      </c>
      <c r="D155" s="80" t="s">
        <v>88</v>
      </c>
      <c r="E155" s="81" t="s">
        <v>309</v>
      </c>
      <c r="F155" s="125" t="s">
        <v>407</v>
      </c>
      <c r="G155" s="83" t="s">
        <v>98</v>
      </c>
      <c r="H155" s="84">
        <v>277</v>
      </c>
      <c r="I155" s="85">
        <v>0</v>
      </c>
      <c r="J155" s="85">
        <f>ROUND(I155*H155,2)</f>
        <v>0</v>
      </c>
      <c r="K155" s="86"/>
      <c r="L155" s="9"/>
      <c r="M155" s="87" t="s">
        <v>17</v>
      </c>
      <c r="N155" s="88" t="s">
        <v>41</v>
      </c>
      <c r="O155" s="89">
        <v>0</v>
      </c>
      <c r="P155" s="89">
        <f>O155*H155</f>
        <v>0</v>
      </c>
      <c r="Q155" s="89">
        <v>1.54E-2</v>
      </c>
      <c r="R155" s="89">
        <f>Q155*H155</f>
        <v>4.2658000000000005</v>
      </c>
      <c r="S155" s="89">
        <v>0</v>
      </c>
      <c r="T155" s="90">
        <f>S155*H155</f>
        <v>0</v>
      </c>
      <c r="AR155" s="91" t="s">
        <v>3</v>
      </c>
      <c r="AT155" s="91" t="s">
        <v>88</v>
      </c>
      <c r="AU155" s="91" t="s">
        <v>15</v>
      </c>
      <c r="AY155" s="21" t="s">
        <v>87</v>
      </c>
      <c r="BE155" s="92">
        <f>IF(N155="základní",J155,0)</f>
        <v>0</v>
      </c>
      <c r="BF155" s="92">
        <f>IF(N155="snížená",J155,0)</f>
        <v>0</v>
      </c>
      <c r="BG155" s="92">
        <f>IF(N155="zákl. přenesená",J155,0)</f>
        <v>0</v>
      </c>
      <c r="BH155" s="92">
        <f>IF(N155="sníž. přenesená",J155,0)</f>
        <v>0</v>
      </c>
      <c r="BI155" s="92">
        <f>IF(N155="nulová",J155,0)</f>
        <v>0</v>
      </c>
      <c r="BJ155" s="21" t="s">
        <v>23</v>
      </c>
      <c r="BK155" s="92">
        <f>ROUND(I155*H155,2)</f>
        <v>0</v>
      </c>
      <c r="BL155" s="21" t="s">
        <v>3</v>
      </c>
      <c r="BM155" s="91" t="s">
        <v>310</v>
      </c>
    </row>
    <row r="156" spans="2:65" s="8" customFormat="1" x14ac:dyDescent="0.2">
      <c r="B156" s="9"/>
      <c r="D156" s="93" t="s">
        <v>93</v>
      </c>
      <c r="F156" s="94" t="s">
        <v>410</v>
      </c>
      <c r="L156" s="9"/>
      <c r="M156" s="95"/>
      <c r="T156" s="96"/>
      <c r="AT156" s="21" t="s">
        <v>93</v>
      </c>
      <c r="AU156" s="21" t="s">
        <v>15</v>
      </c>
    </row>
    <row r="157" spans="2:65" s="8" customFormat="1" ht="24.2" customHeight="1" x14ac:dyDescent="0.2">
      <c r="B157" s="79"/>
      <c r="C157" s="127" t="s">
        <v>380</v>
      </c>
      <c r="D157" s="127" t="s">
        <v>88</v>
      </c>
      <c r="E157" s="128" t="s">
        <v>381</v>
      </c>
      <c r="F157" s="129" t="s">
        <v>382</v>
      </c>
      <c r="G157" s="130" t="s">
        <v>102</v>
      </c>
      <c r="H157" s="131">
        <v>0.5</v>
      </c>
      <c r="I157" s="132">
        <v>0</v>
      </c>
      <c r="J157" s="132">
        <f>ROUND(I157*H157,2)</f>
        <v>0</v>
      </c>
      <c r="K157" s="86"/>
      <c r="L157" s="9"/>
      <c r="M157" s="87" t="s">
        <v>17</v>
      </c>
      <c r="N157" s="88" t="s">
        <v>41</v>
      </c>
      <c r="O157" s="89">
        <v>0</v>
      </c>
      <c r="P157" s="89">
        <f>O157*H157</f>
        <v>0</v>
      </c>
      <c r="Q157" s="89">
        <v>1.54E-2</v>
      </c>
      <c r="R157" s="89">
        <f>Q157*H157</f>
        <v>7.7000000000000002E-3</v>
      </c>
      <c r="S157" s="89">
        <v>0</v>
      </c>
      <c r="T157" s="90">
        <f>S157*H157</f>
        <v>0</v>
      </c>
      <c r="AR157" s="91" t="s">
        <v>3</v>
      </c>
      <c r="AT157" s="91" t="s">
        <v>88</v>
      </c>
      <c r="AU157" s="91" t="s">
        <v>15</v>
      </c>
      <c r="AY157" s="21" t="s">
        <v>87</v>
      </c>
      <c r="BE157" s="92">
        <f>IF(N157="základní",J157,0)</f>
        <v>0</v>
      </c>
      <c r="BF157" s="92">
        <f>IF(N157="snížená",J157,0)</f>
        <v>0</v>
      </c>
      <c r="BG157" s="92">
        <f>IF(N157="zákl. přenesená",J157,0)</f>
        <v>0</v>
      </c>
      <c r="BH157" s="92">
        <f>IF(N157="sníž. přenesená",J157,0)</f>
        <v>0</v>
      </c>
      <c r="BI157" s="92">
        <f>IF(N157="nulová",J157,0)</f>
        <v>0</v>
      </c>
      <c r="BJ157" s="21" t="s">
        <v>23</v>
      </c>
      <c r="BK157" s="92">
        <f>ROUND(I157*H157,2)</f>
        <v>0</v>
      </c>
      <c r="BL157" s="21" t="s">
        <v>3</v>
      </c>
      <c r="BM157" s="91" t="s">
        <v>304</v>
      </c>
    </row>
    <row r="158" spans="2:65" s="8" customFormat="1" ht="48" x14ac:dyDescent="0.2">
      <c r="B158" s="79"/>
      <c r="C158" s="127" t="s">
        <v>383</v>
      </c>
      <c r="D158" s="127" t="s">
        <v>88</v>
      </c>
      <c r="E158" s="128" t="s">
        <v>386</v>
      </c>
      <c r="F158" s="129" t="s">
        <v>387</v>
      </c>
      <c r="G158" s="130" t="s">
        <v>98</v>
      </c>
      <c r="H158" s="131">
        <v>26</v>
      </c>
      <c r="I158" s="132">
        <v>0</v>
      </c>
      <c r="J158" s="132">
        <f>ROUND(I158*H158,2)</f>
        <v>0</v>
      </c>
      <c r="K158" s="86"/>
      <c r="L158" s="9"/>
      <c r="M158" s="87" t="s">
        <v>17</v>
      </c>
      <c r="N158" s="88" t="s">
        <v>41</v>
      </c>
      <c r="O158" s="89">
        <v>0</v>
      </c>
      <c r="P158" s="89">
        <f>O158*H158</f>
        <v>0</v>
      </c>
      <c r="Q158" s="89">
        <v>1.54E-2</v>
      </c>
      <c r="R158" s="89">
        <f>Q158*H158</f>
        <v>0.40040000000000003</v>
      </c>
      <c r="S158" s="89">
        <v>0</v>
      </c>
      <c r="T158" s="90">
        <f>S158*H158</f>
        <v>0</v>
      </c>
      <c r="AR158" s="91" t="s">
        <v>3</v>
      </c>
      <c r="AT158" s="91" t="s">
        <v>88</v>
      </c>
      <c r="AU158" s="91" t="s">
        <v>15</v>
      </c>
      <c r="AY158" s="21" t="s">
        <v>87</v>
      </c>
      <c r="BE158" s="92">
        <f>IF(N158="základní",J158,0)</f>
        <v>0</v>
      </c>
      <c r="BF158" s="92">
        <f>IF(N158="snížená",J158,0)</f>
        <v>0</v>
      </c>
      <c r="BG158" s="92">
        <f>IF(N158="zákl. přenesená",J158,0)</f>
        <v>0</v>
      </c>
      <c r="BH158" s="92">
        <f>IF(N158="sníž. přenesená",J158,0)</f>
        <v>0</v>
      </c>
      <c r="BI158" s="92">
        <f>IF(N158="nulová",J158,0)</f>
        <v>0</v>
      </c>
      <c r="BJ158" s="21" t="s">
        <v>23</v>
      </c>
      <c r="BK158" s="92">
        <f>ROUND(I158*H158,2)</f>
        <v>0</v>
      </c>
      <c r="BL158" s="21" t="s">
        <v>3</v>
      </c>
      <c r="BM158" s="91" t="s">
        <v>304</v>
      </c>
    </row>
    <row r="159" spans="2:65" s="8" customFormat="1" ht="24.2" customHeight="1" x14ac:dyDescent="0.2">
      <c r="B159" s="79"/>
      <c r="C159" s="127" t="s">
        <v>384</v>
      </c>
      <c r="D159" s="127" t="s">
        <v>88</v>
      </c>
      <c r="E159" s="128" t="s">
        <v>389</v>
      </c>
      <c r="F159" s="129" t="s">
        <v>388</v>
      </c>
      <c r="G159" s="130" t="s">
        <v>119</v>
      </c>
      <c r="H159" s="131">
        <v>0.4</v>
      </c>
      <c r="I159" s="132">
        <v>0</v>
      </c>
      <c r="J159" s="132">
        <f>ROUND(I159*H159,2)</f>
        <v>0</v>
      </c>
      <c r="K159" s="86"/>
      <c r="L159" s="9"/>
      <c r="M159" s="87" t="s">
        <v>17</v>
      </c>
      <c r="N159" s="88" t="s">
        <v>41</v>
      </c>
      <c r="O159" s="89">
        <v>0</v>
      </c>
      <c r="P159" s="89">
        <f>O159*H159</f>
        <v>0</v>
      </c>
      <c r="Q159" s="89">
        <v>1.54E-2</v>
      </c>
      <c r="R159" s="89">
        <f>Q159*H159</f>
        <v>6.1600000000000005E-3</v>
      </c>
      <c r="S159" s="89">
        <v>0</v>
      </c>
      <c r="T159" s="90">
        <f>S159*H159</f>
        <v>0</v>
      </c>
      <c r="AR159" s="91" t="s">
        <v>3</v>
      </c>
      <c r="AT159" s="91" t="s">
        <v>88</v>
      </c>
      <c r="AU159" s="91" t="s">
        <v>15</v>
      </c>
      <c r="AY159" s="21" t="s">
        <v>87</v>
      </c>
      <c r="BE159" s="92">
        <f>IF(N159="základní",J159,0)</f>
        <v>0</v>
      </c>
      <c r="BF159" s="92">
        <f>IF(N159="snížená",J159,0)</f>
        <v>0</v>
      </c>
      <c r="BG159" s="92">
        <f>IF(N159="zákl. přenesená",J159,0)</f>
        <v>0</v>
      </c>
      <c r="BH159" s="92">
        <f>IF(N159="sníž. přenesená",J159,0)</f>
        <v>0</v>
      </c>
      <c r="BI159" s="92">
        <f>IF(N159="nulová",J159,0)</f>
        <v>0</v>
      </c>
      <c r="BJ159" s="21" t="s">
        <v>23</v>
      </c>
      <c r="BK159" s="92">
        <f>ROUND(I159*H159,2)</f>
        <v>0</v>
      </c>
      <c r="BL159" s="21" t="s">
        <v>3</v>
      </c>
      <c r="BM159" s="91" t="s">
        <v>304</v>
      </c>
    </row>
    <row r="160" spans="2:65" s="8" customFormat="1" ht="24.2" customHeight="1" x14ac:dyDescent="0.2">
      <c r="B160" s="79"/>
      <c r="C160" s="127" t="s">
        <v>385</v>
      </c>
      <c r="D160" s="127" t="s">
        <v>88</v>
      </c>
      <c r="E160" s="128" t="s">
        <v>391</v>
      </c>
      <c r="F160" s="129" t="s">
        <v>390</v>
      </c>
      <c r="G160" s="130" t="s">
        <v>102</v>
      </c>
      <c r="H160" s="131">
        <v>15</v>
      </c>
      <c r="I160" s="132">
        <v>0</v>
      </c>
      <c r="J160" s="132">
        <f>ROUND(I160*H160,2)</f>
        <v>0</v>
      </c>
      <c r="K160" s="86"/>
      <c r="L160" s="9"/>
      <c r="M160" s="87" t="s">
        <v>17</v>
      </c>
      <c r="N160" s="88" t="s">
        <v>41</v>
      </c>
      <c r="O160" s="89">
        <v>0</v>
      </c>
      <c r="P160" s="89">
        <f>O160*H160</f>
        <v>0</v>
      </c>
      <c r="Q160" s="89">
        <v>1.54E-2</v>
      </c>
      <c r="R160" s="89">
        <f>Q160*H160</f>
        <v>0.23100000000000001</v>
      </c>
      <c r="S160" s="89">
        <v>0</v>
      </c>
      <c r="T160" s="90">
        <f>S160*H160</f>
        <v>0</v>
      </c>
      <c r="AR160" s="91" t="s">
        <v>3</v>
      </c>
      <c r="AT160" s="91" t="s">
        <v>88</v>
      </c>
      <c r="AU160" s="91" t="s">
        <v>15</v>
      </c>
      <c r="AY160" s="21" t="s">
        <v>87</v>
      </c>
      <c r="BE160" s="92">
        <f>IF(N160="základní",J160,0)</f>
        <v>0</v>
      </c>
      <c r="BF160" s="92">
        <f>IF(N160="snížená",J160,0)</f>
        <v>0</v>
      </c>
      <c r="BG160" s="92">
        <f>IF(N160="zákl. přenesená",J160,0)</f>
        <v>0</v>
      </c>
      <c r="BH160" s="92">
        <f>IF(N160="sníž. přenesená",J160,0)</f>
        <v>0</v>
      </c>
      <c r="BI160" s="92">
        <f>IF(N160="nulová",J160,0)</f>
        <v>0</v>
      </c>
      <c r="BJ160" s="21" t="s">
        <v>23</v>
      </c>
      <c r="BK160" s="92">
        <f>ROUND(I160*H160,2)</f>
        <v>0</v>
      </c>
      <c r="BL160" s="21" t="s">
        <v>3</v>
      </c>
      <c r="BM160" s="91" t="s">
        <v>304</v>
      </c>
    </row>
    <row r="161" spans="2:65" s="8" customFormat="1" ht="48.75" x14ac:dyDescent="0.2">
      <c r="B161" s="9"/>
      <c r="C161" s="133"/>
      <c r="D161" s="134" t="s">
        <v>93</v>
      </c>
      <c r="E161" s="133"/>
      <c r="F161" s="135" t="s">
        <v>392</v>
      </c>
      <c r="G161" s="133"/>
      <c r="H161" s="133"/>
      <c r="I161" s="133"/>
      <c r="J161" s="133"/>
      <c r="L161" s="9"/>
      <c r="M161" s="95"/>
      <c r="T161" s="96"/>
      <c r="AT161" s="21" t="s">
        <v>93</v>
      </c>
      <c r="AU161" s="21" t="s">
        <v>15</v>
      </c>
    </row>
    <row r="162" spans="2:65" s="8" customFormat="1" ht="36" x14ac:dyDescent="0.2">
      <c r="B162" s="79"/>
      <c r="C162" s="127" t="s">
        <v>393</v>
      </c>
      <c r="D162" s="127" t="s">
        <v>88</v>
      </c>
      <c r="E162" s="128" t="s">
        <v>395</v>
      </c>
      <c r="F162" s="129" t="s">
        <v>396</v>
      </c>
      <c r="G162" s="130" t="s">
        <v>119</v>
      </c>
      <c r="H162" s="131">
        <v>0.2</v>
      </c>
      <c r="I162" s="132">
        <v>0</v>
      </c>
      <c r="J162" s="132">
        <f>ROUND(I162*H162,2)</f>
        <v>0</v>
      </c>
      <c r="K162" s="86"/>
      <c r="L162" s="9"/>
      <c r="M162" s="87" t="s">
        <v>17</v>
      </c>
      <c r="N162" s="88" t="s">
        <v>41</v>
      </c>
      <c r="O162" s="89">
        <v>0</v>
      </c>
      <c r="P162" s="89">
        <f>O162*H162</f>
        <v>0</v>
      </c>
      <c r="Q162" s="89">
        <v>1.54E-2</v>
      </c>
      <c r="R162" s="89">
        <f>Q162*H162</f>
        <v>3.0800000000000003E-3</v>
      </c>
      <c r="S162" s="89">
        <v>0</v>
      </c>
      <c r="T162" s="90">
        <f>S162*H162</f>
        <v>0</v>
      </c>
      <c r="AR162" s="91" t="s">
        <v>3</v>
      </c>
      <c r="AT162" s="91" t="s">
        <v>88</v>
      </c>
      <c r="AU162" s="91" t="s">
        <v>15</v>
      </c>
      <c r="AY162" s="21" t="s">
        <v>87</v>
      </c>
      <c r="BE162" s="92">
        <f>IF(N162="základní",J162,0)</f>
        <v>0</v>
      </c>
      <c r="BF162" s="92">
        <f>IF(N162="snížená",J162,0)</f>
        <v>0</v>
      </c>
      <c r="BG162" s="92">
        <f>IF(N162="zákl. přenesená",J162,0)</f>
        <v>0</v>
      </c>
      <c r="BH162" s="92">
        <f>IF(N162="sníž. přenesená",J162,0)</f>
        <v>0</v>
      </c>
      <c r="BI162" s="92">
        <f>IF(N162="nulová",J162,0)</f>
        <v>0</v>
      </c>
      <c r="BJ162" s="21" t="s">
        <v>23</v>
      </c>
      <c r="BK162" s="92">
        <f>ROUND(I162*H162,2)</f>
        <v>0</v>
      </c>
      <c r="BL162" s="21" t="s">
        <v>3</v>
      </c>
      <c r="BM162" s="91" t="s">
        <v>304</v>
      </c>
    </row>
    <row r="163" spans="2:65" s="8" customFormat="1" ht="24.2" customHeight="1" x14ac:dyDescent="0.2">
      <c r="B163" s="79"/>
      <c r="C163" s="127" t="s">
        <v>394</v>
      </c>
      <c r="D163" s="127" t="s">
        <v>88</v>
      </c>
      <c r="E163" s="128" t="s">
        <v>397</v>
      </c>
      <c r="F163" s="129" t="s">
        <v>398</v>
      </c>
      <c r="G163" s="130" t="s">
        <v>98</v>
      </c>
      <c r="H163" s="131">
        <v>48</v>
      </c>
      <c r="I163" s="132">
        <v>0</v>
      </c>
      <c r="J163" s="132">
        <f>ROUND(I163*H163,2)</f>
        <v>0</v>
      </c>
      <c r="K163" s="86"/>
      <c r="L163" s="9"/>
      <c r="M163" s="87" t="s">
        <v>17</v>
      </c>
      <c r="N163" s="88" t="s">
        <v>41</v>
      </c>
      <c r="O163" s="89">
        <v>0</v>
      </c>
      <c r="P163" s="89">
        <f>O163*H163</f>
        <v>0</v>
      </c>
      <c r="Q163" s="89">
        <v>1.54E-2</v>
      </c>
      <c r="R163" s="89">
        <f>Q163*H163</f>
        <v>0.73920000000000008</v>
      </c>
      <c r="S163" s="89">
        <v>0</v>
      </c>
      <c r="T163" s="90">
        <f>S163*H163</f>
        <v>0</v>
      </c>
      <c r="AR163" s="91" t="s">
        <v>3</v>
      </c>
      <c r="AT163" s="91" t="s">
        <v>88</v>
      </c>
      <c r="AU163" s="91" t="s">
        <v>15</v>
      </c>
      <c r="AY163" s="21" t="s">
        <v>87</v>
      </c>
      <c r="BE163" s="92">
        <f>IF(N163="základní",J163,0)</f>
        <v>0</v>
      </c>
      <c r="BF163" s="92">
        <f>IF(N163="snížená",J163,0)</f>
        <v>0</v>
      </c>
      <c r="BG163" s="92">
        <f>IF(N163="zákl. přenesená",J163,0)</f>
        <v>0</v>
      </c>
      <c r="BH163" s="92">
        <f>IF(N163="sníž. přenesená",J163,0)</f>
        <v>0</v>
      </c>
      <c r="BI163" s="92">
        <f>IF(N163="nulová",J163,0)</f>
        <v>0</v>
      </c>
      <c r="BJ163" s="21" t="s">
        <v>23</v>
      </c>
      <c r="BK163" s="92">
        <f>ROUND(I163*H163,2)</f>
        <v>0</v>
      </c>
      <c r="BL163" s="21" t="s">
        <v>3</v>
      </c>
      <c r="BM163" s="91" t="s">
        <v>304</v>
      </c>
    </row>
    <row r="164" spans="2:65" s="8" customFormat="1" ht="24.2" customHeight="1" x14ac:dyDescent="0.2">
      <c r="B164" s="79"/>
      <c r="C164" s="127" t="s">
        <v>399</v>
      </c>
      <c r="D164" s="127" t="s">
        <v>123</v>
      </c>
      <c r="E164" s="128" t="s">
        <v>401</v>
      </c>
      <c r="F164" s="129" t="s">
        <v>402</v>
      </c>
      <c r="G164" s="130" t="s">
        <v>119</v>
      </c>
      <c r="H164" s="131">
        <v>27</v>
      </c>
      <c r="I164" s="132">
        <v>0</v>
      </c>
      <c r="J164" s="132">
        <f>ROUND(I164*H164,2)</f>
        <v>0</v>
      </c>
      <c r="K164" s="86"/>
      <c r="L164" s="9"/>
      <c r="M164" s="87" t="s">
        <v>17</v>
      </c>
      <c r="N164" s="88" t="s">
        <v>41</v>
      </c>
      <c r="O164" s="89">
        <v>0</v>
      </c>
      <c r="P164" s="89">
        <f>O164*H164</f>
        <v>0</v>
      </c>
      <c r="Q164" s="89">
        <v>1.54E-2</v>
      </c>
      <c r="R164" s="89">
        <f>Q164*H164</f>
        <v>0.4158</v>
      </c>
      <c r="S164" s="89">
        <v>0</v>
      </c>
      <c r="T164" s="90">
        <f>S164*H164</f>
        <v>0</v>
      </c>
      <c r="AR164" s="91" t="s">
        <v>3</v>
      </c>
      <c r="AT164" s="91" t="s">
        <v>88</v>
      </c>
      <c r="AU164" s="91" t="s">
        <v>15</v>
      </c>
      <c r="AY164" s="21" t="s">
        <v>87</v>
      </c>
      <c r="BE164" s="92">
        <f>IF(N164="základní",J164,0)</f>
        <v>0</v>
      </c>
      <c r="BF164" s="92">
        <f>IF(N164="snížená",J164,0)</f>
        <v>0</v>
      </c>
      <c r="BG164" s="92">
        <f>IF(N164="zákl. přenesená",J164,0)</f>
        <v>0</v>
      </c>
      <c r="BH164" s="92">
        <f>IF(N164="sníž. přenesená",J164,0)</f>
        <v>0</v>
      </c>
      <c r="BI164" s="92">
        <f>IF(N164="nulová",J164,0)</f>
        <v>0</v>
      </c>
      <c r="BJ164" s="21" t="s">
        <v>23</v>
      </c>
      <c r="BK164" s="92">
        <f>ROUND(I164*H164,2)</f>
        <v>0</v>
      </c>
      <c r="BL164" s="21" t="s">
        <v>3</v>
      </c>
      <c r="BM164" s="91" t="s">
        <v>304</v>
      </c>
    </row>
    <row r="165" spans="2:65" s="8" customFormat="1" ht="24.2" customHeight="1" x14ac:dyDescent="0.2">
      <c r="B165" s="79"/>
      <c r="C165" s="127" t="s">
        <v>400</v>
      </c>
      <c r="D165" s="127" t="s">
        <v>123</v>
      </c>
      <c r="E165" s="128" t="s">
        <v>403</v>
      </c>
      <c r="F165" s="129" t="s">
        <v>404</v>
      </c>
      <c r="G165" s="130" t="s">
        <v>102</v>
      </c>
      <c r="H165" s="131">
        <v>7</v>
      </c>
      <c r="I165" s="132">
        <v>0</v>
      </c>
      <c r="J165" s="132">
        <f>ROUND(I165*H165,2)</f>
        <v>0</v>
      </c>
      <c r="K165" s="86"/>
      <c r="L165" s="9"/>
      <c r="M165" s="87" t="s">
        <v>17</v>
      </c>
      <c r="N165" s="88" t="s">
        <v>41</v>
      </c>
      <c r="O165" s="89">
        <v>0</v>
      </c>
      <c r="P165" s="89">
        <f>O165*H165</f>
        <v>0</v>
      </c>
      <c r="Q165" s="89">
        <v>1.54E-2</v>
      </c>
      <c r="R165" s="89">
        <f>Q165*H165</f>
        <v>0.10780000000000001</v>
      </c>
      <c r="S165" s="89">
        <v>0</v>
      </c>
      <c r="T165" s="90">
        <f>S165*H165</f>
        <v>0</v>
      </c>
      <c r="AR165" s="91" t="s">
        <v>3</v>
      </c>
      <c r="AT165" s="91" t="s">
        <v>88</v>
      </c>
      <c r="AU165" s="91" t="s">
        <v>15</v>
      </c>
      <c r="AY165" s="21" t="s">
        <v>87</v>
      </c>
      <c r="BE165" s="92">
        <f>IF(N165="základní",J165,0)</f>
        <v>0</v>
      </c>
      <c r="BF165" s="92">
        <f>IF(N165="snížená",J165,0)</f>
        <v>0</v>
      </c>
      <c r="BG165" s="92">
        <f>IF(N165="zákl. přenesená",J165,0)</f>
        <v>0</v>
      </c>
      <c r="BH165" s="92">
        <f>IF(N165="sníž. přenesená",J165,0)</f>
        <v>0</v>
      </c>
      <c r="BI165" s="92">
        <f>IF(N165="nulová",J165,0)</f>
        <v>0</v>
      </c>
      <c r="BJ165" s="21" t="s">
        <v>23</v>
      </c>
      <c r="BK165" s="92">
        <f>ROUND(I165*H165,2)</f>
        <v>0</v>
      </c>
      <c r="BL165" s="21" t="s">
        <v>3</v>
      </c>
      <c r="BM165" s="91" t="s">
        <v>304</v>
      </c>
    </row>
    <row r="166" spans="2:65" s="8" customFormat="1" x14ac:dyDescent="0.2">
      <c r="B166" s="9"/>
      <c r="D166" s="93"/>
      <c r="F166" s="94"/>
      <c r="L166" s="9"/>
      <c r="M166" s="95"/>
      <c r="T166" s="96"/>
      <c r="AT166" s="21"/>
      <c r="AU166" s="21"/>
    </row>
    <row r="167" spans="2:65" s="70" customFormat="1" ht="25.9" customHeight="1" x14ac:dyDescent="0.2">
      <c r="B167" s="69"/>
      <c r="D167" s="71" t="s">
        <v>84</v>
      </c>
      <c r="E167" s="72" t="s">
        <v>142</v>
      </c>
      <c r="F167" s="72" t="s">
        <v>143</v>
      </c>
      <c r="J167" s="73">
        <f>SUM(J169:J223)</f>
        <v>0</v>
      </c>
      <c r="L167" s="69"/>
      <c r="M167" s="74"/>
      <c r="P167" s="75">
        <f>P168</f>
        <v>0</v>
      </c>
      <c r="R167" s="75">
        <f>R168</f>
        <v>0</v>
      </c>
      <c r="T167" s="76">
        <f>T168</f>
        <v>0</v>
      </c>
      <c r="AR167" s="71" t="s">
        <v>3</v>
      </c>
      <c r="AT167" s="77" t="s">
        <v>84</v>
      </c>
      <c r="AU167" s="77" t="s">
        <v>10</v>
      </c>
      <c r="AY167" s="71" t="s">
        <v>87</v>
      </c>
      <c r="BK167" s="78">
        <f>BK168</f>
        <v>0</v>
      </c>
    </row>
    <row r="168" spans="2:65" s="70" customFormat="1" ht="22.9" customHeight="1" x14ac:dyDescent="0.2">
      <c r="B168" s="69"/>
      <c r="D168" s="71" t="s">
        <v>84</v>
      </c>
      <c r="E168" s="97" t="s">
        <v>144</v>
      </c>
      <c r="F168" s="97" t="s">
        <v>145</v>
      </c>
      <c r="J168" s="98">
        <f>J167</f>
        <v>0</v>
      </c>
      <c r="L168" s="69"/>
      <c r="M168" s="74"/>
      <c r="P168" s="75">
        <f>SUM(P169:P222)</f>
        <v>0</v>
      </c>
      <c r="R168" s="75">
        <f>SUM(R169:R222)</f>
        <v>0</v>
      </c>
      <c r="T168" s="76">
        <f>SUM(T169:T222)</f>
        <v>0</v>
      </c>
      <c r="AR168" s="71" t="s">
        <v>3</v>
      </c>
      <c r="AT168" s="77" t="s">
        <v>84</v>
      </c>
      <c r="AU168" s="77" t="s">
        <v>23</v>
      </c>
      <c r="AY168" s="71" t="s">
        <v>87</v>
      </c>
      <c r="BK168" s="78">
        <f>SUM(BK169:BK222)</f>
        <v>0</v>
      </c>
    </row>
    <row r="169" spans="2:65" s="8" customFormat="1" ht="24.2" customHeight="1" x14ac:dyDescent="0.2">
      <c r="B169" s="79"/>
      <c r="C169" s="80" t="s">
        <v>167</v>
      </c>
      <c r="D169" s="80" t="s">
        <v>88</v>
      </c>
      <c r="E169" s="81" t="s">
        <v>23</v>
      </c>
      <c r="F169" s="82" t="s">
        <v>311</v>
      </c>
      <c r="G169" s="83" t="s">
        <v>91</v>
      </c>
      <c r="H169" s="84">
        <v>1</v>
      </c>
      <c r="I169" s="85">
        <v>0</v>
      </c>
      <c r="J169" s="85">
        <f>ROUND(I169*H169,2)</f>
        <v>0</v>
      </c>
      <c r="K169" s="86"/>
      <c r="L169" s="9"/>
      <c r="M169" s="87" t="s">
        <v>17</v>
      </c>
      <c r="N169" s="88" t="s">
        <v>41</v>
      </c>
      <c r="O169" s="89">
        <v>0</v>
      </c>
      <c r="P169" s="89">
        <f>O169*H169</f>
        <v>0</v>
      </c>
      <c r="Q169" s="89">
        <v>0</v>
      </c>
      <c r="R169" s="89">
        <f>Q169*H169</f>
        <v>0</v>
      </c>
      <c r="S169" s="89">
        <v>0</v>
      </c>
      <c r="T169" s="90">
        <f>S169*H169</f>
        <v>0</v>
      </c>
      <c r="AR169" s="91" t="s">
        <v>3</v>
      </c>
      <c r="AT169" s="91" t="s">
        <v>88</v>
      </c>
      <c r="AU169" s="91" t="s">
        <v>15</v>
      </c>
      <c r="AY169" s="21" t="s">
        <v>87</v>
      </c>
      <c r="BE169" s="92">
        <f>IF(N169="základní",J169,0)</f>
        <v>0</v>
      </c>
      <c r="BF169" s="92">
        <f>IF(N169="snížená",J169,0)</f>
        <v>0</v>
      </c>
      <c r="BG169" s="92">
        <f>IF(N169="zákl. přenesená",J169,0)</f>
        <v>0</v>
      </c>
      <c r="BH169" s="92">
        <f>IF(N169="sníž. přenesená",J169,0)</f>
        <v>0</v>
      </c>
      <c r="BI169" s="92">
        <f>IF(N169="nulová",J169,0)</f>
        <v>0</v>
      </c>
      <c r="BJ169" s="21" t="s">
        <v>23</v>
      </c>
      <c r="BK169" s="92">
        <f>ROUND(I169*H169,2)</f>
        <v>0</v>
      </c>
      <c r="BL169" s="21" t="s">
        <v>3</v>
      </c>
      <c r="BM169" s="91" t="s">
        <v>312</v>
      </c>
    </row>
    <row r="170" spans="2:65" s="8" customFormat="1" x14ac:dyDescent="0.2">
      <c r="B170" s="9"/>
      <c r="D170" s="93" t="s">
        <v>93</v>
      </c>
      <c r="F170" s="94" t="s">
        <v>149</v>
      </c>
      <c r="L170" s="9"/>
      <c r="M170" s="95"/>
      <c r="T170" s="96"/>
      <c r="AT170" s="21" t="s">
        <v>93</v>
      </c>
      <c r="AU170" s="21" t="s">
        <v>15</v>
      </c>
    </row>
    <row r="171" spans="2:65" s="8" customFormat="1" ht="14.45" customHeight="1" x14ac:dyDescent="0.2">
      <c r="B171" s="79"/>
      <c r="C171" s="112">
        <v>20</v>
      </c>
      <c r="D171" s="112" t="s">
        <v>88</v>
      </c>
      <c r="E171" s="113" t="s">
        <v>313</v>
      </c>
      <c r="F171" s="114" t="s">
        <v>314</v>
      </c>
      <c r="G171" s="115" t="s">
        <v>153</v>
      </c>
      <c r="H171" s="116">
        <v>2</v>
      </c>
      <c r="I171" s="117">
        <v>0</v>
      </c>
      <c r="J171" s="117">
        <f>ROUND(I171*H171,2)</f>
        <v>0</v>
      </c>
      <c r="K171" s="86"/>
      <c r="L171" s="9"/>
      <c r="M171" s="87" t="s">
        <v>17</v>
      </c>
      <c r="N171" s="88" t="s">
        <v>41</v>
      </c>
      <c r="O171" s="89">
        <v>0</v>
      </c>
      <c r="P171" s="89">
        <f>O171*H171</f>
        <v>0</v>
      </c>
      <c r="Q171" s="89">
        <v>0</v>
      </c>
      <c r="R171" s="89">
        <f>Q171*H171</f>
        <v>0</v>
      </c>
      <c r="S171" s="89">
        <v>0</v>
      </c>
      <c r="T171" s="90">
        <f>S171*H171</f>
        <v>0</v>
      </c>
      <c r="AR171" s="91" t="s">
        <v>154</v>
      </c>
      <c r="AT171" s="91" t="s">
        <v>88</v>
      </c>
      <c r="AU171" s="91" t="s">
        <v>15</v>
      </c>
      <c r="AY171" s="21" t="s">
        <v>87</v>
      </c>
      <c r="BE171" s="92">
        <f>IF(N171="základní",J171,0)</f>
        <v>0</v>
      </c>
      <c r="BF171" s="92">
        <f>IF(N171="snížená",J171,0)</f>
        <v>0</v>
      </c>
      <c r="BG171" s="92">
        <f>IF(N171="zákl. přenesená",J171,0)</f>
        <v>0</v>
      </c>
      <c r="BH171" s="92">
        <f>IF(N171="sníž. přenesená",J171,0)</f>
        <v>0</v>
      </c>
      <c r="BI171" s="92">
        <f>IF(N171="nulová",J171,0)</f>
        <v>0</v>
      </c>
      <c r="BJ171" s="21" t="s">
        <v>23</v>
      </c>
      <c r="BK171" s="92">
        <f>ROUND(I171*H171,2)</f>
        <v>0</v>
      </c>
      <c r="BL171" s="21" t="s">
        <v>154</v>
      </c>
      <c r="BM171" s="91" t="s">
        <v>315</v>
      </c>
    </row>
    <row r="172" spans="2:65" s="8" customFormat="1" x14ac:dyDescent="0.2">
      <c r="B172" s="9"/>
      <c r="D172" s="93" t="s">
        <v>93</v>
      </c>
      <c r="F172" s="94"/>
      <c r="L172" s="9"/>
      <c r="M172" s="95"/>
      <c r="T172" s="96"/>
      <c r="AT172" s="21" t="s">
        <v>93</v>
      </c>
      <c r="AU172" s="21" t="s">
        <v>15</v>
      </c>
    </row>
    <row r="173" spans="2:65" s="8" customFormat="1" ht="14.45" customHeight="1" x14ac:dyDescent="0.2">
      <c r="B173" s="79"/>
      <c r="C173" s="112">
        <v>21</v>
      </c>
      <c r="D173" s="112" t="s">
        <v>88</v>
      </c>
      <c r="E173" s="113" t="s">
        <v>316</v>
      </c>
      <c r="F173" s="114" t="s">
        <v>317</v>
      </c>
      <c r="G173" s="115" t="s">
        <v>153</v>
      </c>
      <c r="H173" s="116">
        <v>2</v>
      </c>
      <c r="I173" s="117">
        <v>0</v>
      </c>
      <c r="J173" s="117">
        <f>ROUND(I173*H173,2)</f>
        <v>0</v>
      </c>
      <c r="K173" s="86"/>
      <c r="L173" s="9"/>
      <c r="M173" s="87" t="s">
        <v>17</v>
      </c>
      <c r="N173" s="88" t="s">
        <v>41</v>
      </c>
      <c r="O173" s="89">
        <v>0</v>
      </c>
      <c r="P173" s="89">
        <f>O173*H173</f>
        <v>0</v>
      </c>
      <c r="Q173" s="89">
        <v>0</v>
      </c>
      <c r="R173" s="89">
        <f>Q173*H173</f>
        <v>0</v>
      </c>
      <c r="S173" s="89">
        <v>0</v>
      </c>
      <c r="T173" s="90">
        <f>S173*H173</f>
        <v>0</v>
      </c>
      <c r="AR173" s="91" t="s">
        <v>154</v>
      </c>
      <c r="AT173" s="91" t="s">
        <v>88</v>
      </c>
      <c r="AU173" s="91" t="s">
        <v>15</v>
      </c>
      <c r="AY173" s="21" t="s">
        <v>87</v>
      </c>
      <c r="BE173" s="92">
        <f>IF(N173="základní",J173,0)</f>
        <v>0</v>
      </c>
      <c r="BF173" s="92">
        <f>IF(N173="snížená",J173,0)</f>
        <v>0</v>
      </c>
      <c r="BG173" s="92">
        <f>IF(N173="zákl. přenesená",J173,0)</f>
        <v>0</v>
      </c>
      <c r="BH173" s="92">
        <f>IF(N173="sníž. přenesená",J173,0)</f>
        <v>0</v>
      </c>
      <c r="BI173" s="92">
        <f>IF(N173="nulová",J173,0)</f>
        <v>0</v>
      </c>
      <c r="BJ173" s="21" t="s">
        <v>23</v>
      </c>
      <c r="BK173" s="92">
        <f>ROUND(I173*H173,2)</f>
        <v>0</v>
      </c>
      <c r="BL173" s="21" t="s">
        <v>154</v>
      </c>
      <c r="BM173" s="91" t="s">
        <v>318</v>
      </c>
    </row>
    <row r="174" spans="2:65" s="8" customFormat="1" x14ac:dyDescent="0.2">
      <c r="B174" s="9"/>
      <c r="D174" s="93" t="s">
        <v>93</v>
      </c>
      <c r="F174" s="94"/>
      <c r="L174" s="9"/>
      <c r="M174" s="95"/>
      <c r="T174" s="96"/>
      <c r="AT174" s="21" t="s">
        <v>93</v>
      </c>
      <c r="AU174" s="21" t="s">
        <v>15</v>
      </c>
    </row>
    <row r="175" spans="2:65" s="8" customFormat="1" ht="14.45" customHeight="1" x14ac:dyDescent="0.2">
      <c r="B175" s="79"/>
      <c r="C175" s="112">
        <v>22</v>
      </c>
      <c r="D175" s="112" t="s">
        <v>88</v>
      </c>
      <c r="E175" s="113" t="s">
        <v>319</v>
      </c>
      <c r="F175" s="114" t="s">
        <v>320</v>
      </c>
      <c r="G175" s="115" t="s">
        <v>153</v>
      </c>
      <c r="H175" s="116">
        <v>1</v>
      </c>
      <c r="I175" s="117">
        <v>0</v>
      </c>
      <c r="J175" s="117">
        <f>ROUND(I175*H175,2)</f>
        <v>0</v>
      </c>
      <c r="K175" s="86"/>
      <c r="L175" s="9"/>
      <c r="M175" s="87" t="s">
        <v>17</v>
      </c>
      <c r="N175" s="88" t="s">
        <v>41</v>
      </c>
      <c r="O175" s="89">
        <v>0</v>
      </c>
      <c r="P175" s="89">
        <f>O175*H175</f>
        <v>0</v>
      </c>
      <c r="Q175" s="89">
        <v>0</v>
      </c>
      <c r="R175" s="89">
        <f>Q175*H175</f>
        <v>0</v>
      </c>
      <c r="S175" s="89">
        <v>0</v>
      </c>
      <c r="T175" s="90">
        <f>S175*H175</f>
        <v>0</v>
      </c>
      <c r="AR175" s="91" t="s">
        <v>154</v>
      </c>
      <c r="AT175" s="91" t="s">
        <v>88</v>
      </c>
      <c r="AU175" s="91" t="s">
        <v>15</v>
      </c>
      <c r="AY175" s="21" t="s">
        <v>87</v>
      </c>
      <c r="BE175" s="92">
        <f>IF(N175="základní",J175,0)</f>
        <v>0</v>
      </c>
      <c r="BF175" s="92">
        <f>IF(N175="snížená",J175,0)</f>
        <v>0</v>
      </c>
      <c r="BG175" s="92">
        <f>IF(N175="zákl. přenesená",J175,0)</f>
        <v>0</v>
      </c>
      <c r="BH175" s="92">
        <f>IF(N175="sníž. přenesená",J175,0)</f>
        <v>0</v>
      </c>
      <c r="BI175" s="92">
        <f>IF(N175="nulová",J175,0)</f>
        <v>0</v>
      </c>
      <c r="BJ175" s="21" t="s">
        <v>23</v>
      </c>
      <c r="BK175" s="92">
        <f>ROUND(I175*H175,2)</f>
        <v>0</v>
      </c>
      <c r="BL175" s="21" t="s">
        <v>154</v>
      </c>
      <c r="BM175" s="91" t="s">
        <v>321</v>
      </c>
    </row>
    <row r="176" spans="2:65" s="8" customFormat="1" x14ac:dyDescent="0.2">
      <c r="B176" s="9"/>
      <c r="D176" s="93" t="s">
        <v>93</v>
      </c>
      <c r="F176" s="94"/>
      <c r="L176" s="9"/>
      <c r="M176" s="95"/>
      <c r="T176" s="96"/>
      <c r="AT176" s="21" t="s">
        <v>93</v>
      </c>
      <c r="AU176" s="21" t="s">
        <v>15</v>
      </c>
    </row>
    <row r="177" spans="2:65" s="8" customFormat="1" ht="14.45" customHeight="1" x14ac:dyDescent="0.2">
      <c r="B177" s="79"/>
      <c r="C177" s="112">
        <v>23</v>
      </c>
      <c r="D177" s="112" t="s">
        <v>88</v>
      </c>
      <c r="E177" s="113" t="s">
        <v>322</v>
      </c>
      <c r="F177" s="114" t="s">
        <v>323</v>
      </c>
      <c r="G177" s="115" t="s">
        <v>153</v>
      </c>
      <c r="H177" s="116">
        <v>1</v>
      </c>
      <c r="I177" s="117">
        <v>0</v>
      </c>
      <c r="J177" s="117">
        <f>ROUND(I177*H177,2)</f>
        <v>0</v>
      </c>
      <c r="K177" s="86"/>
      <c r="L177" s="9"/>
      <c r="M177" s="87" t="s">
        <v>17</v>
      </c>
      <c r="N177" s="88" t="s">
        <v>41</v>
      </c>
      <c r="O177" s="89">
        <v>0</v>
      </c>
      <c r="P177" s="89">
        <f>O177*H177</f>
        <v>0</v>
      </c>
      <c r="Q177" s="89">
        <v>0</v>
      </c>
      <c r="R177" s="89">
        <f>Q177*H177</f>
        <v>0</v>
      </c>
      <c r="S177" s="89">
        <v>0</v>
      </c>
      <c r="T177" s="90">
        <f>S177*H177</f>
        <v>0</v>
      </c>
      <c r="AR177" s="91" t="s">
        <v>154</v>
      </c>
      <c r="AT177" s="91" t="s">
        <v>88</v>
      </c>
      <c r="AU177" s="91" t="s">
        <v>15</v>
      </c>
      <c r="AY177" s="21" t="s">
        <v>87</v>
      </c>
      <c r="BE177" s="92">
        <f>IF(N177="základní",J177,0)</f>
        <v>0</v>
      </c>
      <c r="BF177" s="92">
        <f>IF(N177="snížená",J177,0)</f>
        <v>0</v>
      </c>
      <c r="BG177" s="92">
        <f>IF(N177="zákl. přenesená",J177,0)</f>
        <v>0</v>
      </c>
      <c r="BH177" s="92">
        <f>IF(N177="sníž. přenesená",J177,0)</f>
        <v>0</v>
      </c>
      <c r="BI177" s="92">
        <f>IF(N177="nulová",J177,0)</f>
        <v>0</v>
      </c>
      <c r="BJ177" s="21" t="s">
        <v>23</v>
      </c>
      <c r="BK177" s="92">
        <f>ROUND(I177*H177,2)</f>
        <v>0</v>
      </c>
      <c r="BL177" s="21" t="s">
        <v>154</v>
      </c>
      <c r="BM177" s="91" t="s">
        <v>324</v>
      </c>
    </row>
    <row r="178" spans="2:65" s="8" customFormat="1" x14ac:dyDescent="0.2">
      <c r="B178" s="9"/>
      <c r="D178" s="93" t="s">
        <v>93</v>
      </c>
      <c r="F178" s="94"/>
      <c r="L178" s="9"/>
      <c r="M178" s="95"/>
      <c r="T178" s="96"/>
      <c r="AT178" s="21" t="s">
        <v>93</v>
      </c>
      <c r="AU178" s="21" t="s">
        <v>15</v>
      </c>
    </row>
    <row r="179" spans="2:65" s="8" customFormat="1" ht="14.45" customHeight="1" x14ac:dyDescent="0.2">
      <c r="B179" s="79"/>
      <c r="C179" s="112">
        <v>24</v>
      </c>
      <c r="D179" s="112" t="s">
        <v>88</v>
      </c>
      <c r="E179" s="113" t="s">
        <v>325</v>
      </c>
      <c r="F179" s="114" t="s">
        <v>326</v>
      </c>
      <c r="G179" s="115" t="s">
        <v>153</v>
      </c>
      <c r="H179" s="116">
        <v>1</v>
      </c>
      <c r="I179" s="117">
        <v>0</v>
      </c>
      <c r="J179" s="117">
        <f>ROUND(I179*H179,2)</f>
        <v>0</v>
      </c>
      <c r="K179" s="86"/>
      <c r="L179" s="9"/>
      <c r="M179" s="87" t="s">
        <v>17</v>
      </c>
      <c r="N179" s="88" t="s">
        <v>41</v>
      </c>
      <c r="O179" s="89">
        <v>0</v>
      </c>
      <c r="P179" s="89">
        <f>O179*H179</f>
        <v>0</v>
      </c>
      <c r="Q179" s="89">
        <v>0</v>
      </c>
      <c r="R179" s="89">
        <f>Q179*H179</f>
        <v>0</v>
      </c>
      <c r="S179" s="89">
        <v>0</v>
      </c>
      <c r="T179" s="90">
        <f>S179*H179</f>
        <v>0</v>
      </c>
      <c r="AR179" s="91" t="s">
        <v>154</v>
      </c>
      <c r="AT179" s="91" t="s">
        <v>88</v>
      </c>
      <c r="AU179" s="91" t="s">
        <v>15</v>
      </c>
      <c r="AY179" s="21" t="s">
        <v>87</v>
      </c>
      <c r="BE179" s="92">
        <f>IF(N179="základní",J179,0)</f>
        <v>0</v>
      </c>
      <c r="BF179" s="92">
        <f>IF(N179="snížená",J179,0)</f>
        <v>0</v>
      </c>
      <c r="BG179" s="92">
        <f>IF(N179="zákl. přenesená",J179,0)</f>
        <v>0</v>
      </c>
      <c r="BH179" s="92">
        <f>IF(N179="sníž. přenesená",J179,0)</f>
        <v>0</v>
      </c>
      <c r="BI179" s="92">
        <f>IF(N179="nulová",J179,0)</f>
        <v>0</v>
      </c>
      <c r="BJ179" s="21" t="s">
        <v>23</v>
      </c>
      <c r="BK179" s="92">
        <f>ROUND(I179*H179,2)</f>
        <v>0</v>
      </c>
      <c r="BL179" s="21" t="s">
        <v>154</v>
      </c>
      <c r="BM179" s="91" t="s">
        <v>327</v>
      </c>
    </row>
    <row r="180" spans="2:65" s="8" customFormat="1" x14ac:dyDescent="0.2">
      <c r="B180" s="9"/>
      <c r="D180" s="93" t="s">
        <v>93</v>
      </c>
      <c r="F180" s="94"/>
      <c r="L180" s="9"/>
      <c r="M180" s="95"/>
      <c r="T180" s="96"/>
      <c r="AT180" s="21" t="s">
        <v>93</v>
      </c>
      <c r="AU180" s="21" t="s">
        <v>15</v>
      </c>
    </row>
    <row r="181" spans="2:65" s="8" customFormat="1" ht="14.45" customHeight="1" x14ac:dyDescent="0.2">
      <c r="B181" s="79"/>
      <c r="C181" s="112">
        <v>25</v>
      </c>
      <c r="D181" s="112" t="s">
        <v>88</v>
      </c>
      <c r="E181" s="113" t="s">
        <v>328</v>
      </c>
      <c r="F181" s="114" t="s">
        <v>329</v>
      </c>
      <c r="G181" s="115" t="s">
        <v>153</v>
      </c>
      <c r="H181" s="116">
        <v>1</v>
      </c>
      <c r="I181" s="117">
        <v>0</v>
      </c>
      <c r="J181" s="117">
        <f>ROUND(I181*H181,2)</f>
        <v>0</v>
      </c>
      <c r="K181" s="86"/>
      <c r="L181" s="9"/>
      <c r="M181" s="87" t="s">
        <v>17</v>
      </c>
      <c r="N181" s="88" t="s">
        <v>41</v>
      </c>
      <c r="O181" s="89">
        <v>0</v>
      </c>
      <c r="P181" s="89">
        <f>O181*H181</f>
        <v>0</v>
      </c>
      <c r="Q181" s="89">
        <v>0</v>
      </c>
      <c r="R181" s="89">
        <f>Q181*H181</f>
        <v>0</v>
      </c>
      <c r="S181" s="89">
        <v>0</v>
      </c>
      <c r="T181" s="90">
        <f>S181*H181</f>
        <v>0</v>
      </c>
      <c r="AR181" s="91" t="s">
        <v>154</v>
      </c>
      <c r="AT181" s="91" t="s">
        <v>88</v>
      </c>
      <c r="AU181" s="91" t="s">
        <v>15</v>
      </c>
      <c r="AY181" s="21" t="s">
        <v>87</v>
      </c>
      <c r="BE181" s="92">
        <f>IF(N181="základní",J181,0)</f>
        <v>0</v>
      </c>
      <c r="BF181" s="92">
        <f>IF(N181="snížená",J181,0)</f>
        <v>0</v>
      </c>
      <c r="BG181" s="92">
        <f>IF(N181="zákl. přenesená",J181,0)</f>
        <v>0</v>
      </c>
      <c r="BH181" s="92">
        <f>IF(N181="sníž. přenesená",J181,0)</f>
        <v>0</v>
      </c>
      <c r="BI181" s="92">
        <f>IF(N181="nulová",J181,0)</f>
        <v>0</v>
      </c>
      <c r="BJ181" s="21" t="s">
        <v>23</v>
      </c>
      <c r="BK181" s="92">
        <f>ROUND(I181*H181,2)</f>
        <v>0</v>
      </c>
      <c r="BL181" s="21" t="s">
        <v>154</v>
      </c>
      <c r="BM181" s="91" t="s">
        <v>330</v>
      </c>
    </row>
    <row r="182" spans="2:65" s="8" customFormat="1" x14ac:dyDescent="0.2">
      <c r="B182" s="9"/>
      <c r="D182" s="93" t="s">
        <v>93</v>
      </c>
      <c r="F182" s="94"/>
      <c r="L182" s="9"/>
      <c r="M182" s="95"/>
      <c r="T182" s="96"/>
      <c r="AT182" s="21" t="s">
        <v>93</v>
      </c>
      <c r="AU182" s="21" t="s">
        <v>15</v>
      </c>
    </row>
    <row r="183" spans="2:65" s="8" customFormat="1" ht="24.6" customHeight="1" x14ac:dyDescent="0.2">
      <c r="B183" s="79"/>
      <c r="C183" s="80">
        <v>26</v>
      </c>
      <c r="D183" s="80" t="s">
        <v>88</v>
      </c>
      <c r="E183" s="81" t="s">
        <v>331</v>
      </c>
      <c r="F183" s="82" t="s">
        <v>332</v>
      </c>
      <c r="G183" s="83" t="s">
        <v>153</v>
      </c>
      <c r="H183" s="84">
        <v>1</v>
      </c>
      <c r="I183" s="85">
        <v>0</v>
      </c>
      <c r="J183" s="85">
        <f>ROUND(I183*H183,2)</f>
        <v>0</v>
      </c>
      <c r="K183" s="86"/>
      <c r="L183" s="9"/>
      <c r="M183" s="87" t="s">
        <v>17</v>
      </c>
      <c r="N183" s="88" t="s">
        <v>41</v>
      </c>
      <c r="O183" s="89">
        <v>0</v>
      </c>
      <c r="P183" s="89">
        <f>O183*H183</f>
        <v>0</v>
      </c>
      <c r="Q183" s="89">
        <v>0</v>
      </c>
      <c r="R183" s="89">
        <f>Q183*H183</f>
        <v>0</v>
      </c>
      <c r="S183" s="89">
        <v>0</v>
      </c>
      <c r="T183" s="90">
        <f>S183*H183</f>
        <v>0</v>
      </c>
      <c r="AR183" s="91" t="s">
        <v>154</v>
      </c>
      <c r="AT183" s="91" t="s">
        <v>88</v>
      </c>
      <c r="AU183" s="91" t="s">
        <v>15</v>
      </c>
      <c r="AY183" s="21" t="s">
        <v>87</v>
      </c>
      <c r="BE183" s="92">
        <f>IF(N183="základní",J183,0)</f>
        <v>0</v>
      </c>
      <c r="BF183" s="92">
        <f>IF(N183="snížená",J183,0)</f>
        <v>0</v>
      </c>
      <c r="BG183" s="92">
        <f>IF(N183="zákl. přenesená",J183,0)</f>
        <v>0</v>
      </c>
      <c r="BH183" s="92">
        <f>IF(N183="sníž. přenesená",J183,0)</f>
        <v>0</v>
      </c>
      <c r="BI183" s="92">
        <f>IF(N183="nulová",J183,0)</f>
        <v>0</v>
      </c>
      <c r="BJ183" s="21" t="s">
        <v>23</v>
      </c>
      <c r="BK183" s="92">
        <f>ROUND(I183*H183,2)</f>
        <v>0</v>
      </c>
      <c r="BL183" s="21" t="s">
        <v>154</v>
      </c>
      <c r="BM183" s="91" t="s">
        <v>333</v>
      </c>
    </row>
    <row r="184" spans="2:65" s="8" customFormat="1" x14ac:dyDescent="0.2">
      <c r="B184" s="9"/>
      <c r="D184" s="93" t="s">
        <v>93</v>
      </c>
      <c r="F184" s="94"/>
      <c r="L184" s="9"/>
      <c r="M184" s="95"/>
      <c r="T184" s="96"/>
      <c r="AT184" s="21" t="s">
        <v>93</v>
      </c>
      <c r="AU184" s="21" t="s">
        <v>15</v>
      </c>
    </row>
    <row r="185" spans="2:65" s="8" customFormat="1" ht="18" customHeight="1" x14ac:dyDescent="0.2">
      <c r="B185" s="9"/>
      <c r="C185" s="80">
        <v>27</v>
      </c>
      <c r="D185" s="80" t="s">
        <v>88</v>
      </c>
      <c r="E185" s="81" t="s">
        <v>334</v>
      </c>
      <c r="F185" s="82" t="s">
        <v>335</v>
      </c>
      <c r="G185" s="83" t="s">
        <v>153</v>
      </c>
      <c r="H185" s="84">
        <v>1</v>
      </c>
      <c r="I185" s="85">
        <v>0</v>
      </c>
      <c r="J185" s="85">
        <f>ROUND(I185*H185,2)</f>
        <v>0</v>
      </c>
      <c r="L185" s="9"/>
      <c r="M185" s="95"/>
      <c r="T185" s="96"/>
      <c r="AT185" s="21"/>
      <c r="AU185" s="21"/>
    </row>
    <row r="186" spans="2:65" s="8" customFormat="1" x14ac:dyDescent="0.2">
      <c r="B186" s="9"/>
      <c r="D186" s="93" t="s">
        <v>93</v>
      </c>
      <c r="F186" s="94"/>
      <c r="L186" s="9"/>
      <c r="M186" s="95"/>
      <c r="T186" s="96"/>
      <c r="AT186" s="21"/>
      <c r="AU186" s="21"/>
    </row>
    <row r="187" spans="2:65" s="8" customFormat="1" ht="18" customHeight="1" x14ac:dyDescent="0.2">
      <c r="B187" s="9"/>
      <c r="C187" s="80">
        <v>28</v>
      </c>
      <c r="D187" s="80" t="s">
        <v>88</v>
      </c>
      <c r="E187" s="81" t="s">
        <v>336</v>
      </c>
      <c r="F187" s="82" t="s">
        <v>337</v>
      </c>
      <c r="G187" s="83" t="s">
        <v>153</v>
      </c>
      <c r="H187" s="84">
        <v>4</v>
      </c>
      <c r="I187" s="85">
        <v>0</v>
      </c>
      <c r="J187" s="85">
        <f>ROUND(I187*H187,2)</f>
        <v>0</v>
      </c>
      <c r="L187" s="9"/>
      <c r="M187" s="95"/>
      <c r="T187" s="96"/>
      <c r="AT187" s="21"/>
      <c r="AU187" s="21"/>
    </row>
    <row r="188" spans="2:65" s="8" customFormat="1" x14ac:dyDescent="0.2">
      <c r="B188" s="9"/>
      <c r="D188" s="93" t="s">
        <v>93</v>
      </c>
      <c r="F188" s="94"/>
      <c r="L188" s="9"/>
      <c r="M188" s="95"/>
      <c r="T188" s="96"/>
      <c r="AT188" s="21"/>
      <c r="AU188" s="21"/>
    </row>
    <row r="189" spans="2:65" s="8" customFormat="1" ht="36" x14ac:dyDescent="0.2">
      <c r="B189" s="9"/>
      <c r="C189" s="80">
        <v>29</v>
      </c>
      <c r="D189" s="80" t="s">
        <v>88</v>
      </c>
      <c r="E189" s="81" t="s">
        <v>338</v>
      </c>
      <c r="F189" s="82" t="s">
        <v>339</v>
      </c>
      <c r="G189" s="83" t="s">
        <v>153</v>
      </c>
      <c r="H189" s="84">
        <v>1</v>
      </c>
      <c r="I189" s="85">
        <v>0</v>
      </c>
      <c r="J189" s="85">
        <f>ROUND(I189*H189,2)</f>
        <v>0</v>
      </c>
      <c r="L189" s="9"/>
      <c r="M189" s="95"/>
      <c r="T189" s="96"/>
      <c r="AT189" s="21"/>
      <c r="AU189" s="21"/>
    </row>
    <row r="190" spans="2:65" s="8" customFormat="1" x14ac:dyDescent="0.2">
      <c r="B190" s="9"/>
      <c r="D190" s="93" t="s">
        <v>93</v>
      </c>
      <c r="F190" s="1"/>
      <c r="L190" s="9"/>
      <c r="M190" s="95"/>
      <c r="T190" s="96"/>
      <c r="AT190" s="21"/>
      <c r="AU190" s="21"/>
    </row>
    <row r="191" spans="2:65" s="8" customFormat="1" ht="24" x14ac:dyDescent="0.2">
      <c r="B191" s="9"/>
      <c r="C191" s="80">
        <v>30</v>
      </c>
      <c r="D191" s="80" t="s">
        <v>88</v>
      </c>
      <c r="E191" s="81" t="s">
        <v>340</v>
      </c>
      <c r="F191" s="82" t="s">
        <v>341</v>
      </c>
      <c r="G191" s="83" t="s">
        <v>153</v>
      </c>
      <c r="H191" s="84">
        <v>2</v>
      </c>
      <c r="I191" s="85">
        <v>0</v>
      </c>
      <c r="J191" s="85">
        <f>ROUND(I191*H191,2)</f>
        <v>0</v>
      </c>
      <c r="L191" s="9"/>
      <c r="M191" s="95"/>
      <c r="T191" s="96"/>
      <c r="AT191" s="21"/>
      <c r="AU191" s="21"/>
    </row>
    <row r="192" spans="2:65" s="8" customFormat="1" x14ac:dyDescent="0.2">
      <c r="B192" s="9"/>
      <c r="D192" s="93" t="s">
        <v>93</v>
      </c>
      <c r="F192" s="94"/>
      <c r="L192" s="9"/>
      <c r="M192" s="95"/>
      <c r="T192" s="96"/>
      <c r="AT192" s="21"/>
      <c r="AU192" s="21"/>
    </row>
    <row r="193" spans="2:65" s="8" customFormat="1" ht="36" x14ac:dyDescent="0.2">
      <c r="B193" s="9"/>
      <c r="C193" s="80">
        <v>31</v>
      </c>
      <c r="D193" s="80" t="s">
        <v>88</v>
      </c>
      <c r="E193" s="81" t="s">
        <v>342</v>
      </c>
      <c r="F193" s="82" t="s">
        <v>343</v>
      </c>
      <c r="G193" s="83" t="s">
        <v>153</v>
      </c>
      <c r="H193" s="84">
        <v>2</v>
      </c>
      <c r="I193" s="85">
        <v>0</v>
      </c>
      <c r="J193" s="85">
        <f>ROUND(I193*H193,2)</f>
        <v>0</v>
      </c>
      <c r="L193" s="9"/>
      <c r="M193" s="95"/>
      <c r="T193" s="96"/>
      <c r="AT193" s="21"/>
      <c r="AU193" s="21"/>
    </row>
    <row r="194" spans="2:65" s="8" customFormat="1" x14ac:dyDescent="0.2">
      <c r="B194" s="9"/>
      <c r="D194" s="93" t="s">
        <v>93</v>
      </c>
      <c r="F194" s="94"/>
      <c r="L194" s="9"/>
      <c r="M194" s="95"/>
      <c r="T194" s="96"/>
      <c r="AT194" s="21"/>
      <c r="AU194" s="21"/>
    </row>
    <row r="195" spans="2:65" s="8" customFormat="1" ht="24" x14ac:dyDescent="0.2">
      <c r="B195" s="9"/>
      <c r="C195" s="80">
        <v>32</v>
      </c>
      <c r="D195" s="80" t="s">
        <v>88</v>
      </c>
      <c r="E195" s="81" t="s">
        <v>344</v>
      </c>
      <c r="F195" s="82" t="s">
        <v>345</v>
      </c>
      <c r="G195" s="83" t="s">
        <v>153</v>
      </c>
      <c r="H195" s="84">
        <v>2</v>
      </c>
      <c r="I195" s="85">
        <v>0</v>
      </c>
      <c r="J195" s="85">
        <f>ROUND(I195*H195,2)</f>
        <v>0</v>
      </c>
      <c r="L195" s="9"/>
      <c r="M195" s="95"/>
      <c r="T195" s="96"/>
      <c r="AT195" s="21"/>
      <c r="AU195" s="21"/>
    </row>
    <row r="196" spans="2:65" s="8" customFormat="1" x14ac:dyDescent="0.2">
      <c r="B196" s="9"/>
      <c r="D196" s="93" t="s">
        <v>93</v>
      </c>
      <c r="F196" s="94"/>
      <c r="L196" s="9"/>
      <c r="M196" s="95"/>
      <c r="T196" s="96"/>
      <c r="AT196" s="21"/>
      <c r="AU196" s="21"/>
    </row>
    <row r="197" spans="2:65" s="8" customFormat="1" ht="24" x14ac:dyDescent="0.2">
      <c r="B197" s="9"/>
      <c r="C197" s="80">
        <v>33</v>
      </c>
      <c r="D197" s="80" t="s">
        <v>88</v>
      </c>
      <c r="E197" s="81" t="s">
        <v>346</v>
      </c>
      <c r="F197" s="82" t="s">
        <v>347</v>
      </c>
      <c r="G197" s="83" t="s">
        <v>153</v>
      </c>
      <c r="H197" s="84">
        <v>1</v>
      </c>
      <c r="I197" s="85">
        <v>0</v>
      </c>
      <c r="J197" s="85">
        <f>ROUND(I197*H197,2)</f>
        <v>0</v>
      </c>
      <c r="L197" s="9"/>
      <c r="M197" s="95"/>
      <c r="T197" s="96"/>
      <c r="AT197" s="21"/>
      <c r="AU197" s="21"/>
    </row>
    <row r="198" spans="2:65" s="8" customFormat="1" x14ac:dyDescent="0.2">
      <c r="B198" s="9"/>
      <c r="D198" s="93" t="s">
        <v>93</v>
      </c>
      <c r="F198" s="94"/>
      <c r="L198" s="9"/>
      <c r="M198" s="95"/>
      <c r="T198" s="96"/>
      <c r="AT198" s="21"/>
      <c r="AU198" s="21"/>
    </row>
    <row r="199" spans="2:65" s="8" customFormat="1" ht="24" x14ac:dyDescent="0.2">
      <c r="B199" s="9"/>
      <c r="C199" s="80">
        <v>34</v>
      </c>
      <c r="D199" s="80" t="s">
        <v>88</v>
      </c>
      <c r="E199" s="81" t="s">
        <v>348</v>
      </c>
      <c r="F199" s="82" t="s">
        <v>349</v>
      </c>
      <c r="G199" s="83" t="s">
        <v>153</v>
      </c>
      <c r="H199" s="84">
        <v>1</v>
      </c>
      <c r="I199" s="85">
        <v>0</v>
      </c>
      <c r="J199" s="85">
        <f>ROUND(I199*H199,2)</f>
        <v>0</v>
      </c>
      <c r="L199" s="9"/>
      <c r="M199" s="95"/>
      <c r="T199" s="96"/>
      <c r="AT199" s="21"/>
      <c r="AU199" s="21"/>
    </row>
    <row r="200" spans="2:65" s="8" customFormat="1" x14ac:dyDescent="0.2">
      <c r="B200" s="9"/>
      <c r="D200" s="93" t="s">
        <v>93</v>
      </c>
      <c r="F200" s="94"/>
      <c r="L200" s="9"/>
      <c r="M200" s="95"/>
      <c r="T200" s="96"/>
      <c r="AT200" s="21"/>
      <c r="AU200" s="21"/>
    </row>
    <row r="201" spans="2:65" s="8" customFormat="1" ht="24.2" customHeight="1" x14ac:dyDescent="0.2">
      <c r="B201" s="79"/>
      <c r="C201" s="80">
        <v>35</v>
      </c>
      <c r="D201" s="80" t="s">
        <v>88</v>
      </c>
      <c r="E201" s="81" t="s">
        <v>350</v>
      </c>
      <c r="F201" s="82" t="s">
        <v>351</v>
      </c>
      <c r="G201" s="83" t="s">
        <v>153</v>
      </c>
      <c r="H201" s="84">
        <v>1</v>
      </c>
      <c r="I201" s="85">
        <v>0</v>
      </c>
      <c r="J201" s="85">
        <f>ROUND(I201*H201,2)</f>
        <v>0</v>
      </c>
      <c r="K201" s="86"/>
      <c r="L201" s="9"/>
      <c r="M201" s="87" t="s">
        <v>17</v>
      </c>
      <c r="N201" s="88" t="s">
        <v>41</v>
      </c>
      <c r="O201" s="89">
        <v>0</v>
      </c>
      <c r="P201" s="89">
        <f>O201*H201</f>
        <v>0</v>
      </c>
      <c r="Q201" s="89">
        <v>0</v>
      </c>
      <c r="R201" s="89">
        <f>Q201*H201</f>
        <v>0</v>
      </c>
      <c r="S201" s="89">
        <v>0</v>
      </c>
      <c r="T201" s="90">
        <f>S201*H201</f>
        <v>0</v>
      </c>
      <c r="AR201" s="91" t="s">
        <v>154</v>
      </c>
      <c r="AT201" s="91" t="s">
        <v>88</v>
      </c>
      <c r="AU201" s="91" t="s">
        <v>15</v>
      </c>
      <c r="AY201" s="21" t="s">
        <v>87</v>
      </c>
      <c r="BE201" s="92">
        <f>IF(N201="základní",J201,0)</f>
        <v>0</v>
      </c>
      <c r="BF201" s="92">
        <f>IF(N201="snížená",J201,0)</f>
        <v>0</v>
      </c>
      <c r="BG201" s="92">
        <f>IF(N201="zákl. přenesená",J201,0)</f>
        <v>0</v>
      </c>
      <c r="BH201" s="92">
        <f>IF(N201="sníž. přenesená",J201,0)</f>
        <v>0</v>
      </c>
      <c r="BI201" s="92">
        <f>IF(N201="nulová",J201,0)</f>
        <v>0</v>
      </c>
      <c r="BJ201" s="21" t="s">
        <v>23</v>
      </c>
      <c r="BK201" s="92">
        <f>ROUND(I201*H201,2)</f>
        <v>0</v>
      </c>
      <c r="BL201" s="21" t="s">
        <v>154</v>
      </c>
      <c r="BM201" s="91" t="s">
        <v>352</v>
      </c>
    </row>
    <row r="202" spans="2:65" s="8" customFormat="1" x14ac:dyDescent="0.2">
      <c r="B202" s="9"/>
      <c r="D202" s="93" t="s">
        <v>93</v>
      </c>
      <c r="F202" s="94"/>
      <c r="L202" s="9"/>
      <c r="M202" s="95"/>
      <c r="T202" s="96"/>
      <c r="AT202" s="21" t="s">
        <v>93</v>
      </c>
      <c r="AU202" s="21" t="s">
        <v>15</v>
      </c>
    </row>
    <row r="203" spans="2:65" s="8" customFormat="1" ht="25.9" customHeight="1" x14ac:dyDescent="0.2">
      <c r="B203" s="79"/>
      <c r="C203" s="80">
        <v>36</v>
      </c>
      <c r="D203" s="80" t="s">
        <v>88</v>
      </c>
      <c r="E203" s="81" t="s">
        <v>353</v>
      </c>
      <c r="F203" s="82" t="s">
        <v>354</v>
      </c>
      <c r="G203" s="83" t="s">
        <v>153</v>
      </c>
      <c r="H203" s="84">
        <v>2</v>
      </c>
      <c r="I203" s="85">
        <v>0</v>
      </c>
      <c r="J203" s="85">
        <f>ROUND(I203*H203,2)</f>
        <v>0</v>
      </c>
      <c r="K203" s="86"/>
      <c r="L203" s="9"/>
      <c r="M203" s="87" t="s">
        <v>17</v>
      </c>
      <c r="N203" s="88" t="s">
        <v>41</v>
      </c>
      <c r="O203" s="89">
        <v>0</v>
      </c>
      <c r="P203" s="89">
        <f>O203*H203</f>
        <v>0</v>
      </c>
      <c r="Q203" s="89">
        <v>0</v>
      </c>
      <c r="R203" s="89">
        <f>Q203*H203</f>
        <v>0</v>
      </c>
      <c r="S203" s="89">
        <v>0</v>
      </c>
      <c r="T203" s="90">
        <f>S203*H203</f>
        <v>0</v>
      </c>
      <c r="AR203" s="91" t="s">
        <v>154</v>
      </c>
      <c r="AT203" s="91" t="s">
        <v>88</v>
      </c>
      <c r="AU203" s="91" t="s">
        <v>15</v>
      </c>
      <c r="AY203" s="21" t="s">
        <v>87</v>
      </c>
      <c r="BE203" s="92">
        <f>IF(N203="základní",J203,0)</f>
        <v>0</v>
      </c>
      <c r="BF203" s="92">
        <f>IF(N203="snížená",J203,0)</f>
        <v>0</v>
      </c>
      <c r="BG203" s="92">
        <f>IF(N203="zákl. přenesená",J203,0)</f>
        <v>0</v>
      </c>
      <c r="BH203" s="92">
        <f>IF(N203="sníž. přenesená",J203,0)</f>
        <v>0</v>
      </c>
      <c r="BI203" s="92">
        <f>IF(N203="nulová",J203,0)</f>
        <v>0</v>
      </c>
      <c r="BJ203" s="21" t="s">
        <v>23</v>
      </c>
      <c r="BK203" s="92">
        <f>ROUND(I203*H203,2)</f>
        <v>0</v>
      </c>
      <c r="BL203" s="21" t="s">
        <v>154</v>
      </c>
      <c r="BM203" s="91" t="s">
        <v>355</v>
      </c>
    </row>
    <row r="204" spans="2:65" s="8" customFormat="1" x14ac:dyDescent="0.2">
      <c r="B204" s="9"/>
      <c r="D204" s="93" t="s">
        <v>93</v>
      </c>
      <c r="F204" s="94"/>
      <c r="L204" s="9"/>
      <c r="M204" s="95"/>
      <c r="T204" s="96"/>
      <c r="AT204" s="21" t="s">
        <v>93</v>
      </c>
      <c r="AU204" s="21" t="s">
        <v>15</v>
      </c>
    </row>
    <row r="205" spans="2:65" s="8" customFormat="1" ht="24" x14ac:dyDescent="0.2">
      <c r="B205" s="9"/>
      <c r="C205" s="80">
        <v>37</v>
      </c>
      <c r="D205" s="80" t="s">
        <v>88</v>
      </c>
      <c r="E205" s="81" t="s">
        <v>356</v>
      </c>
      <c r="F205" s="82" t="s">
        <v>357</v>
      </c>
      <c r="G205" s="83" t="s">
        <v>153</v>
      </c>
      <c r="H205" s="84">
        <v>1</v>
      </c>
      <c r="I205" s="85">
        <v>0</v>
      </c>
      <c r="J205" s="85">
        <f>ROUND(I205*H205,2)</f>
        <v>0</v>
      </c>
      <c r="L205" s="9"/>
      <c r="M205" s="95"/>
      <c r="T205" s="96"/>
      <c r="AT205" s="21"/>
      <c r="AU205" s="21"/>
    </row>
    <row r="206" spans="2:65" s="8" customFormat="1" x14ac:dyDescent="0.2">
      <c r="B206" s="9"/>
      <c r="D206" s="93" t="s">
        <v>93</v>
      </c>
      <c r="F206" s="94"/>
      <c r="L206" s="9"/>
      <c r="M206" s="95"/>
      <c r="T206" s="96"/>
      <c r="AT206" s="21"/>
      <c r="AU206" s="21"/>
    </row>
    <row r="207" spans="2:65" s="8" customFormat="1" ht="36" x14ac:dyDescent="0.2">
      <c r="B207" s="9"/>
      <c r="C207" s="80">
        <v>38</v>
      </c>
      <c r="D207" s="80" t="s">
        <v>88</v>
      </c>
      <c r="E207" s="81" t="s">
        <v>358</v>
      </c>
      <c r="F207" s="82" t="s">
        <v>359</v>
      </c>
      <c r="G207" s="83" t="s">
        <v>153</v>
      </c>
      <c r="H207" s="84">
        <v>1</v>
      </c>
      <c r="I207" s="85">
        <v>0</v>
      </c>
      <c r="J207" s="85">
        <f>ROUND(I207*H207,2)</f>
        <v>0</v>
      </c>
      <c r="L207" s="9"/>
      <c r="M207" s="95"/>
      <c r="T207" s="96"/>
      <c r="AT207" s="21"/>
      <c r="AU207" s="21"/>
    </row>
    <row r="208" spans="2:65" s="8" customFormat="1" x14ac:dyDescent="0.2">
      <c r="B208" s="9"/>
      <c r="D208" s="93" t="s">
        <v>93</v>
      </c>
      <c r="F208" s="94"/>
      <c r="L208" s="9"/>
      <c r="M208" s="95"/>
      <c r="T208" s="96"/>
      <c r="AT208" s="21"/>
      <c r="AU208" s="21"/>
    </row>
    <row r="209" spans="2:65" s="8" customFormat="1" ht="36" x14ac:dyDescent="0.2">
      <c r="B209" s="9"/>
      <c r="C209" s="80">
        <v>39</v>
      </c>
      <c r="D209" s="80" t="s">
        <v>88</v>
      </c>
      <c r="E209" s="81" t="s">
        <v>360</v>
      </c>
      <c r="F209" s="82" t="s">
        <v>361</v>
      </c>
      <c r="G209" s="83" t="s">
        <v>153</v>
      </c>
      <c r="H209" s="84">
        <v>1</v>
      </c>
      <c r="I209" s="85">
        <v>0</v>
      </c>
      <c r="J209" s="85">
        <f>ROUND(I209*H209,2)</f>
        <v>0</v>
      </c>
      <c r="L209" s="9"/>
      <c r="M209" s="95"/>
      <c r="T209" s="96"/>
      <c r="AT209" s="21"/>
      <c r="AU209" s="21"/>
    </row>
    <row r="210" spans="2:65" s="8" customFormat="1" x14ac:dyDescent="0.2">
      <c r="B210" s="9"/>
      <c r="D210" s="93" t="s">
        <v>93</v>
      </c>
      <c r="F210" s="94"/>
      <c r="L210" s="9"/>
      <c r="M210" s="95"/>
      <c r="T210" s="96"/>
      <c r="AT210" s="21"/>
      <c r="AU210" s="21"/>
    </row>
    <row r="211" spans="2:65" s="8" customFormat="1" ht="36" x14ac:dyDescent="0.2">
      <c r="B211" s="9"/>
      <c r="C211" s="80">
        <v>40</v>
      </c>
      <c r="D211" s="80" t="s">
        <v>88</v>
      </c>
      <c r="E211" s="81" t="s">
        <v>362</v>
      </c>
      <c r="F211" s="82" t="s">
        <v>363</v>
      </c>
      <c r="G211" s="83" t="s">
        <v>153</v>
      </c>
      <c r="H211" s="84">
        <v>1</v>
      </c>
      <c r="I211" s="85">
        <v>0</v>
      </c>
      <c r="J211" s="85">
        <f>ROUND(I211*H211,2)</f>
        <v>0</v>
      </c>
      <c r="L211" s="9"/>
      <c r="M211" s="95"/>
      <c r="T211" s="96"/>
      <c r="AT211" s="21"/>
      <c r="AU211" s="21"/>
    </row>
    <row r="212" spans="2:65" s="8" customFormat="1" x14ac:dyDescent="0.2">
      <c r="B212" s="9"/>
      <c r="D212" s="93" t="s">
        <v>93</v>
      </c>
      <c r="F212" s="94"/>
      <c r="L212" s="9"/>
      <c r="M212" s="95"/>
      <c r="T212" s="96"/>
      <c r="AT212" s="21"/>
      <c r="AU212" s="21"/>
    </row>
    <row r="213" spans="2:65" s="8" customFormat="1" ht="22.15" customHeight="1" x14ac:dyDescent="0.2">
      <c r="B213" s="79"/>
      <c r="C213" s="80">
        <v>41</v>
      </c>
      <c r="D213" s="80" t="s">
        <v>88</v>
      </c>
      <c r="E213" s="81" t="s">
        <v>364</v>
      </c>
      <c r="F213" s="82" t="s">
        <v>365</v>
      </c>
      <c r="G213" s="83" t="s">
        <v>153</v>
      </c>
      <c r="H213" s="84">
        <v>1</v>
      </c>
      <c r="I213" s="85">
        <v>0</v>
      </c>
      <c r="J213" s="85">
        <f>ROUND(I213*H213,2)</f>
        <v>0</v>
      </c>
      <c r="K213" s="86"/>
      <c r="L213" s="9"/>
      <c r="M213" s="87" t="s">
        <v>17</v>
      </c>
      <c r="N213" s="88" t="s">
        <v>41</v>
      </c>
      <c r="O213" s="89">
        <v>0</v>
      </c>
      <c r="P213" s="89">
        <f>O213*H213</f>
        <v>0</v>
      </c>
      <c r="Q213" s="89">
        <v>0</v>
      </c>
      <c r="R213" s="89">
        <f>Q213*H213</f>
        <v>0</v>
      </c>
      <c r="S213" s="89">
        <v>0</v>
      </c>
      <c r="T213" s="90">
        <f>S213*H213</f>
        <v>0</v>
      </c>
      <c r="AR213" s="91" t="s">
        <v>154</v>
      </c>
      <c r="AT213" s="91" t="s">
        <v>88</v>
      </c>
      <c r="AU213" s="91" t="s">
        <v>15</v>
      </c>
      <c r="AY213" s="21" t="s">
        <v>87</v>
      </c>
      <c r="BE213" s="92">
        <f>IF(N213="základní",J213,0)</f>
        <v>0</v>
      </c>
      <c r="BF213" s="92">
        <f>IF(N213="snížená",J213,0)</f>
        <v>0</v>
      </c>
      <c r="BG213" s="92">
        <f>IF(N213="zákl. přenesená",J213,0)</f>
        <v>0</v>
      </c>
      <c r="BH213" s="92">
        <f>IF(N213="sníž. přenesená",J213,0)</f>
        <v>0</v>
      </c>
      <c r="BI213" s="92">
        <f>IF(N213="nulová",J213,0)</f>
        <v>0</v>
      </c>
      <c r="BJ213" s="21" t="s">
        <v>23</v>
      </c>
      <c r="BK213" s="92">
        <f>ROUND(I213*H213,2)</f>
        <v>0</v>
      </c>
      <c r="BL213" s="21" t="s">
        <v>154</v>
      </c>
      <c r="BM213" s="91" t="s">
        <v>366</v>
      </c>
    </row>
    <row r="214" spans="2:65" s="8" customFormat="1" x14ac:dyDescent="0.2">
      <c r="B214" s="9"/>
      <c r="D214" s="93" t="s">
        <v>93</v>
      </c>
      <c r="F214" s="94"/>
      <c r="L214" s="9"/>
      <c r="M214" s="95"/>
      <c r="T214" s="96"/>
      <c r="AT214" s="21" t="s">
        <v>93</v>
      </c>
      <c r="AU214" s="21" t="s">
        <v>15</v>
      </c>
    </row>
    <row r="215" spans="2:65" s="8" customFormat="1" ht="16.149999999999999" customHeight="1" x14ac:dyDescent="0.2">
      <c r="B215" s="9"/>
      <c r="C215" s="80">
        <v>42</v>
      </c>
      <c r="D215" s="80" t="s">
        <v>88</v>
      </c>
      <c r="E215" s="81" t="s">
        <v>367</v>
      </c>
      <c r="F215" s="82" t="s">
        <v>368</v>
      </c>
      <c r="G215" s="83" t="s">
        <v>153</v>
      </c>
      <c r="H215" s="84">
        <v>1</v>
      </c>
      <c r="I215" s="85">
        <v>0</v>
      </c>
      <c r="J215" s="85">
        <f t="shared" ref="J215" si="0">ROUND(I215*H215,2)</f>
        <v>0</v>
      </c>
      <c r="L215" s="9"/>
      <c r="M215" s="95"/>
      <c r="T215" s="96"/>
      <c r="AT215" s="21"/>
      <c r="AU215" s="21"/>
    </row>
    <row r="216" spans="2:65" s="8" customFormat="1" x14ac:dyDescent="0.2">
      <c r="B216" s="9"/>
      <c r="D216" s="93" t="s">
        <v>93</v>
      </c>
      <c r="F216" s="94"/>
      <c r="L216" s="9"/>
      <c r="M216" s="95"/>
      <c r="T216" s="96"/>
      <c r="AT216" s="21"/>
      <c r="AU216" s="21"/>
    </row>
    <row r="217" spans="2:65" s="8" customFormat="1" ht="36" x14ac:dyDescent="0.2">
      <c r="B217" s="9"/>
      <c r="C217" s="80">
        <v>43</v>
      </c>
      <c r="D217" s="80" t="s">
        <v>88</v>
      </c>
      <c r="E217" s="81" t="s">
        <v>369</v>
      </c>
      <c r="F217" s="82" t="s">
        <v>370</v>
      </c>
      <c r="G217" s="83" t="s">
        <v>153</v>
      </c>
      <c r="H217" s="84">
        <v>1</v>
      </c>
      <c r="I217" s="85">
        <v>0</v>
      </c>
      <c r="J217" s="85">
        <f t="shared" ref="J217" si="1">ROUND(I217*H217,2)</f>
        <v>0</v>
      </c>
      <c r="L217" s="9"/>
      <c r="M217" s="95"/>
      <c r="T217" s="96"/>
      <c r="AT217" s="21"/>
      <c r="AU217" s="21"/>
    </row>
    <row r="218" spans="2:65" s="8" customFormat="1" x14ac:dyDescent="0.2">
      <c r="B218" s="9"/>
      <c r="D218" s="93" t="s">
        <v>93</v>
      </c>
      <c r="F218" s="94"/>
      <c r="L218" s="9"/>
      <c r="M218" s="95"/>
      <c r="T218" s="96"/>
      <c r="AT218" s="21"/>
      <c r="AU218" s="21"/>
    </row>
    <row r="219" spans="2:65" s="8" customFormat="1" ht="17.45" customHeight="1" x14ac:dyDescent="0.2">
      <c r="B219" s="9"/>
      <c r="C219" s="80">
        <v>44</v>
      </c>
      <c r="D219" s="80" t="s">
        <v>88</v>
      </c>
      <c r="E219" s="81" t="s">
        <v>371</v>
      </c>
      <c r="F219" s="82" t="s">
        <v>372</v>
      </c>
      <c r="G219" s="83" t="s">
        <v>153</v>
      </c>
      <c r="H219" s="84">
        <v>1</v>
      </c>
      <c r="I219" s="85">
        <v>0</v>
      </c>
      <c r="J219" s="85">
        <f t="shared" ref="J219" si="2">ROUND(I219*H219,2)</f>
        <v>0</v>
      </c>
      <c r="L219" s="9"/>
      <c r="M219" s="95"/>
      <c r="T219" s="96"/>
      <c r="AT219" s="21"/>
      <c r="AU219" s="21"/>
    </row>
    <row r="220" spans="2:65" s="8" customFormat="1" x14ac:dyDescent="0.2">
      <c r="B220" s="9"/>
      <c r="D220" s="93" t="s">
        <v>93</v>
      </c>
      <c r="F220" s="94"/>
      <c r="L220" s="9"/>
      <c r="M220" s="95"/>
      <c r="T220" s="96"/>
      <c r="AT220" s="21"/>
      <c r="AU220" s="21"/>
    </row>
    <row r="221" spans="2:65" s="8" customFormat="1" ht="14.45" customHeight="1" x14ac:dyDescent="0.2">
      <c r="B221" s="9"/>
      <c r="C221" s="80">
        <v>45</v>
      </c>
      <c r="D221" s="80" t="s">
        <v>88</v>
      </c>
      <c r="E221" s="81" t="s">
        <v>373</v>
      </c>
      <c r="F221" s="82" t="s">
        <v>374</v>
      </c>
      <c r="G221" s="83" t="s">
        <v>153</v>
      </c>
      <c r="H221" s="84">
        <v>1</v>
      </c>
      <c r="I221" s="85">
        <v>0</v>
      </c>
      <c r="J221" s="85">
        <f t="shared" ref="J221" si="3">ROUND(I221*H221,2)</f>
        <v>0</v>
      </c>
      <c r="L221" s="9"/>
      <c r="M221" s="95"/>
      <c r="T221" s="96"/>
      <c r="AT221" s="21"/>
      <c r="AU221" s="21"/>
    </row>
    <row r="222" spans="2:65" s="8" customFormat="1" x14ac:dyDescent="0.2">
      <c r="B222" s="9"/>
      <c r="D222" s="93" t="s">
        <v>93</v>
      </c>
      <c r="F222" s="94"/>
      <c r="L222" s="9"/>
      <c r="M222" s="95"/>
      <c r="T222" s="96"/>
      <c r="AT222" s="21"/>
      <c r="AU222" s="21"/>
    </row>
    <row r="223" spans="2:65" s="8" customFormat="1" ht="14.45" customHeight="1" x14ac:dyDescent="0.2">
      <c r="B223" s="9"/>
      <c r="C223" s="80">
        <v>46</v>
      </c>
      <c r="D223" s="80"/>
      <c r="E223" s="81"/>
      <c r="F223" s="82" t="s">
        <v>0</v>
      </c>
      <c r="G223" s="83" t="s">
        <v>153</v>
      </c>
      <c r="H223" s="84">
        <v>1</v>
      </c>
      <c r="I223" s="85">
        <v>0</v>
      </c>
      <c r="J223" s="85">
        <f t="shared" ref="J223" si="4">ROUND(I223*H223,2)</f>
        <v>0</v>
      </c>
      <c r="L223" s="9"/>
      <c r="M223" s="95"/>
      <c r="T223" s="96"/>
      <c r="AT223" s="21"/>
      <c r="AU223" s="21"/>
    </row>
    <row r="224" spans="2:65" s="8" customFormat="1" ht="6.95" customHeight="1" x14ac:dyDescent="0.2">
      <c r="B224" s="14"/>
      <c r="C224" s="15"/>
      <c r="D224" s="15"/>
      <c r="E224" s="15"/>
      <c r="F224" s="15"/>
      <c r="G224" s="15"/>
      <c r="H224" s="15"/>
      <c r="I224" s="15"/>
      <c r="J224" s="15"/>
      <c r="K224" s="15"/>
      <c r="L224" s="9"/>
    </row>
  </sheetData>
  <mergeCells count="6">
    <mergeCell ref="E110:H110"/>
    <mergeCell ref="L2:V2"/>
    <mergeCell ref="E7:H7"/>
    <mergeCell ref="E16:H16"/>
    <mergeCell ref="E25:H25"/>
    <mergeCell ref="E85:H85"/>
  </mergeCells>
  <phoneticPr fontId="25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E2_Herni prvky_Vykaz</vt:lpstr>
      <vt:lpstr>E3_Herni prvky_Vykaz</vt:lpstr>
      <vt:lpstr>E4_Herni prvky_Vykaz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Jazvinský Jaroslav</cp:lastModifiedBy>
  <dcterms:created xsi:type="dcterms:W3CDTF">2021-06-10T20:06:38Z</dcterms:created>
  <dcterms:modified xsi:type="dcterms:W3CDTF">2023-04-20T12:13:06Z</dcterms:modified>
</cp:coreProperties>
</file>