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PMB\1120 SPRÁVA BUDOV\ŽÁDOSTI O ZAKÁZKY\Kontroly provozovaného systému vytápění v areálech DPMB\Výběr zhotovitele\"/>
    </mc:Choice>
  </mc:AlternateContent>
  <xr:revisionPtr revIDLastSave="0" documentId="13_ncr:1_{19B4D508-D5F8-4DD6-8BC1-25036059BD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tle" sheetId="3" r:id="rId1"/>
    <sheet name="Pisárky_2022" sheetId="1" state="hidden" r:id="rId2"/>
    <sheet name="robury_seznam" sheetId="2" state="hidden" r:id="rId3"/>
  </sheets>
  <definedNames>
    <definedName name="_xlnm.Print_Area" localSheetId="2">robury_seznam!$A$1:$I$71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3" l="1"/>
  <c r="I57" i="3" l="1"/>
  <c r="I8" i="3" l="1"/>
  <c r="N5" i="1" l="1"/>
  <c r="M5" i="1"/>
  <c r="N11" i="1" l="1"/>
  <c r="N18" i="1"/>
  <c r="N9" i="1"/>
  <c r="N6" i="1"/>
  <c r="N7" i="1"/>
  <c r="I12" i="1"/>
  <c r="I18" i="1"/>
  <c r="I13" i="1"/>
  <c r="I11" i="1"/>
  <c r="I10" i="1" l="1"/>
</calcChain>
</file>

<file path=xl/sharedStrings.xml><?xml version="1.0" encoding="utf-8"?>
<sst xmlns="http://schemas.openxmlformats.org/spreadsheetml/2006/main" count="455" uniqueCount="164">
  <si>
    <t>Budova</t>
  </si>
  <si>
    <t>Zdroj tepla</t>
  </si>
  <si>
    <t>Hala vozovny</t>
  </si>
  <si>
    <t>Měnírna</t>
  </si>
  <si>
    <t>Ředitelská budova</t>
  </si>
  <si>
    <t>Výkon (kW)</t>
  </si>
  <si>
    <t>Počet (ks)</t>
  </si>
  <si>
    <t>Hala KP</t>
  </si>
  <si>
    <t>Administrativní budova</t>
  </si>
  <si>
    <t>Dopravní budova</t>
  </si>
  <si>
    <t>Určit přípojný výkon</t>
  </si>
  <si>
    <t>HOVAL ULTRA GAS 80</t>
  </si>
  <si>
    <t>K1 - Společná kotelna</t>
  </si>
  <si>
    <t xml:space="preserve"> K1
- kotel č.1 VVP 600 I
- kotel č.2 VVP 600 I
- kotel č.3 VVP 400 I
- kotel č.4 VVP 400 I</t>
  </si>
  <si>
    <t>Ztráta objektu</t>
  </si>
  <si>
    <t>Ohřev TV</t>
  </si>
  <si>
    <t xml:space="preserve">Lokální ohřev
- 10l/2000W………………11ks
- 80l/2000W………………1ks
</t>
  </si>
  <si>
    <t>Lokální ohřev
- 5l/2000W………………..4ks
- 10l/2000W………………1ks
- 30l/2000W………………1ks
- 80l/2000W………………1ks</t>
  </si>
  <si>
    <t>Zdroj ohřevu</t>
  </si>
  <si>
    <t>Seznam plynových teplovzdušných agregátů v areálech DPMB</t>
  </si>
  <si>
    <t xml:space="preserve">kde </t>
  </si>
  <si>
    <t>typ zařízení</t>
  </si>
  <si>
    <t>výkon</t>
  </si>
  <si>
    <t>výr.číslo</t>
  </si>
  <si>
    <t>rok výroby</t>
  </si>
  <si>
    <t>Robury</t>
  </si>
  <si>
    <t>LD</t>
  </si>
  <si>
    <t>F60N</t>
  </si>
  <si>
    <t>51,7kW</t>
  </si>
  <si>
    <t>?</t>
  </si>
  <si>
    <t>Přehrada</t>
  </si>
  <si>
    <t>F40N</t>
  </si>
  <si>
    <t>34kW</t>
  </si>
  <si>
    <t xml:space="preserve">Robury </t>
  </si>
  <si>
    <t>KP</t>
  </si>
  <si>
    <t>F30N</t>
  </si>
  <si>
    <t>26,7kW</t>
  </si>
  <si>
    <t>Pisárky</t>
  </si>
  <si>
    <t>klempírna</t>
  </si>
  <si>
    <t>Sahara G  6533.40</t>
  </si>
  <si>
    <t>F1L621/001</t>
  </si>
  <si>
    <t>Medlánky</t>
  </si>
  <si>
    <t>hořák ABG-3-LVZ-S6-EG</t>
  </si>
  <si>
    <t>20-40kW</t>
  </si>
  <si>
    <t>F1L621/002</t>
  </si>
  <si>
    <t>F1L621/003</t>
  </si>
  <si>
    <t>F1L621/004</t>
  </si>
  <si>
    <t>F1L621/005</t>
  </si>
  <si>
    <t>F1L621/006</t>
  </si>
  <si>
    <t>F1L621/007</t>
  </si>
  <si>
    <t>REVIZE</t>
  </si>
  <si>
    <t>SKONTROLOVAT</t>
  </si>
  <si>
    <t>Informatika</t>
  </si>
  <si>
    <t>kW</t>
  </si>
  <si>
    <t>Zdravotné středisko</t>
  </si>
  <si>
    <t>Dílna šanty</t>
  </si>
  <si>
    <t>Vrátnice</t>
  </si>
  <si>
    <t>Viessman Vitopend 100 WH1D</t>
  </si>
  <si>
    <t>600kW
400kW</t>
  </si>
  <si>
    <t>Hala Doč-doš</t>
  </si>
  <si>
    <t>VZT 136 kW z kotelny 90/60</t>
  </si>
  <si>
    <t>K2</t>
  </si>
  <si>
    <t xml:space="preserve">Lokální ohřev
- 5l/2000W…………………1ks
- 50l/2000W……………….2ks
- 200l/2200W……………..1ks
</t>
  </si>
  <si>
    <t xml:space="preserve">Lokální ohřev 
- 5l/2000W………………….4ks
- 50l/2000W………………..2ks
</t>
  </si>
  <si>
    <t xml:space="preserve">kotel č.1 VVP 250 I
kotel č.2 VVP 250 I
kotel č.3 VVP 250 I
</t>
  </si>
  <si>
    <t xml:space="preserve"> =250*3  = 750</t>
  </si>
  <si>
    <t xml:space="preserve"> -5l/2000W………………….1ks</t>
  </si>
  <si>
    <t>Výkon na objekt</t>
  </si>
  <si>
    <t xml:space="preserve">Infrazářič FRA 3S2 27,6
Infrazářič FRC4S2 36,8 </t>
  </si>
  <si>
    <t>6
2</t>
  </si>
  <si>
    <t>26,7
34</t>
  </si>
  <si>
    <t>2
3</t>
  </si>
  <si>
    <t>Robur F30
Robur F40</t>
  </si>
  <si>
    <t>10.kolej</t>
  </si>
  <si>
    <t>VZT  KLM08 , Hřebec s hořákem Weisshaupt
teplovzdušná plynová SAHARA HG 41
teplovzdušná plynová SAHARA HG 21</t>
  </si>
  <si>
    <t>75
50
25</t>
  </si>
  <si>
    <t>1
50
25</t>
  </si>
  <si>
    <t>4a</t>
  </si>
  <si>
    <t>3a</t>
  </si>
  <si>
    <t>4b</t>
  </si>
  <si>
    <t>4c</t>
  </si>
  <si>
    <t>4d</t>
  </si>
  <si>
    <t>K8 Tmavý zářič
elek. Přímotop
konden. Kotel</t>
  </si>
  <si>
    <t>316
10
18</t>
  </si>
  <si>
    <t>2
1
1</t>
  </si>
  <si>
    <t>N:\RAJNOH\AREALY\PISARKY\Reditelska_budova\DSP</t>
  </si>
  <si>
    <t>Kotelna K6
Klimatizace</t>
  </si>
  <si>
    <t xml:space="preserve"> = vykon přesahuje 70kW
je potřebná kontrola dle 38/2022</t>
  </si>
  <si>
    <t>Infrazářiče</t>
  </si>
  <si>
    <t>kodtrola byla dle 194/2013 Sb.</t>
  </si>
  <si>
    <t>Kdy naposled kontrola</t>
  </si>
  <si>
    <t>Dle čeho</t>
  </si>
  <si>
    <t>Nasledující kontrola</t>
  </si>
  <si>
    <t>Zbývá dnů do nasledující kontroly dnů</t>
  </si>
  <si>
    <t>Ano</t>
  </si>
  <si>
    <t>25.11.2020
nový objekt</t>
  </si>
  <si>
    <t xml:space="preserve">Počet </t>
  </si>
  <si>
    <t>(ks)</t>
  </si>
  <si>
    <t xml:space="preserve">Výkon </t>
  </si>
  <si>
    <t>(kW)</t>
  </si>
  <si>
    <t>Ústřední dílny</t>
  </si>
  <si>
    <t>Hala KT8</t>
  </si>
  <si>
    <t>Vrchní stavba</t>
  </si>
  <si>
    <t>Renoweld - mont. hala a dílny</t>
  </si>
  <si>
    <t>Jídelna</t>
  </si>
  <si>
    <t>Výprava AD</t>
  </si>
  <si>
    <t>Kanceláře AD, strážníce</t>
  </si>
  <si>
    <t>CUDU - ošetření a mycí linka</t>
  </si>
  <si>
    <t>Vozovna AD</t>
  </si>
  <si>
    <t>Vozovna ED</t>
  </si>
  <si>
    <t>XXX</t>
  </si>
  <si>
    <t>Sklady</t>
  </si>
  <si>
    <t>Plynová kotelna kotel VVP 800 I</t>
  </si>
  <si>
    <t>Teplárny Brno =&gt; Výměník</t>
  </si>
  <si>
    <t>VZT Plynová kotelna kotel VVP 800 I</t>
  </si>
  <si>
    <t>Kontrola dle 38/2022</t>
  </si>
  <si>
    <t>Slatina</t>
  </si>
  <si>
    <t>Administrativná budova</t>
  </si>
  <si>
    <t>Provozní budova</t>
  </si>
  <si>
    <t>Servisaní hala</t>
  </si>
  <si>
    <t>Výprava trolejbusů</t>
  </si>
  <si>
    <t>Oprava-pom. provozy</t>
  </si>
  <si>
    <t>Oprava-jižní hala</t>
  </si>
  <si>
    <t>Oprava-severní hala</t>
  </si>
  <si>
    <t>-</t>
  </si>
  <si>
    <t>Husovice</t>
  </si>
  <si>
    <t>Administrativa</t>
  </si>
  <si>
    <t>Hala</t>
  </si>
  <si>
    <t>Lodní doprava</t>
  </si>
  <si>
    <t>Hangár II</t>
  </si>
  <si>
    <t>Hangár I</t>
  </si>
  <si>
    <t>Robur F N 40 - 3</t>
  </si>
  <si>
    <t xml:space="preserve">Robur F N 40 </t>
  </si>
  <si>
    <t>Robur F N 60</t>
  </si>
  <si>
    <t>BAXI</t>
  </si>
  <si>
    <t>hangár 1 šatna BAXI PRIME 24</t>
  </si>
  <si>
    <t>Robur F N 40 - 3
BAXI PRIME 24</t>
  </si>
  <si>
    <t>Druh zdroje tepla</t>
  </si>
  <si>
    <t>Lokální ohřev</t>
  </si>
  <si>
    <t>dle ztráty &gt; 70 kW</t>
  </si>
  <si>
    <t>Kotelna/výměník</t>
  </si>
  <si>
    <t>Výpravna + zázem.</t>
  </si>
  <si>
    <t>Bufeet</t>
  </si>
  <si>
    <t>Elektro</t>
  </si>
  <si>
    <t>Radlas</t>
  </si>
  <si>
    <t>Radlas spdek</t>
  </si>
  <si>
    <t>Novobranská</t>
  </si>
  <si>
    <t>Výměník - CETESET max výkon 250 kW
klimatizace 106 kW</t>
  </si>
  <si>
    <t>400L</t>
  </si>
  <si>
    <t>Výměník 
Elektřické přímotopy</t>
  </si>
  <si>
    <t>70+7,8+7,8</t>
  </si>
  <si>
    <t>Borovinka</t>
  </si>
  <si>
    <t>Rekreační objekt</t>
  </si>
  <si>
    <t>Tepelné čerpadlo
Elektrokotel</t>
  </si>
  <si>
    <t>60
60
10</t>
  </si>
  <si>
    <t>Tepelné čerpadlo 
Elektrokotel
Krb</t>
  </si>
  <si>
    <t>Podklady pro  kontroly areálů  DPMB dle vyhlášky  38/2022</t>
  </si>
  <si>
    <t>DPMB vozovny</t>
  </si>
  <si>
    <t>Objekty (ks)</t>
  </si>
  <si>
    <t xml:space="preserve">cena </t>
  </si>
  <si>
    <t>Pisárky hala DOŠ, DOČ</t>
  </si>
  <si>
    <t>Cena celkem</t>
  </si>
  <si>
    <t>Objekt bez předcházející kontroly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</si>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</sst>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indexed="53"/>
      <name val="Arial"/>
      <family val="2"/>
      <charset val="238"/>
    </font>
    <font>
      <sz val="16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36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5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1"/>
    <xf numFmtId="0" fontId="3" fillId="0" borderId="0" xfId="1" applyFont="1"/>
    <xf numFmtId="14" fontId="2" fillId="0" borderId="0" xfId="1" applyNumberFormat="1"/>
    <xf numFmtId="0" fontId="3" fillId="0" borderId="8" xfId="1" applyFont="1" applyBorder="1"/>
    <xf numFmtId="0" fontId="3" fillId="0" borderId="9" xfId="1" applyFont="1" applyBorder="1"/>
    <xf numFmtId="0" fontId="2" fillId="0" borderId="10" xfId="1" applyBorder="1"/>
    <xf numFmtId="0" fontId="2" fillId="0" borderId="6" xfId="1" applyBorder="1"/>
    <xf numFmtId="0" fontId="2" fillId="0" borderId="9" xfId="1" applyBorder="1"/>
    <xf numFmtId="0" fontId="2" fillId="0" borderId="11" xfId="1" applyBorder="1"/>
    <xf numFmtId="0" fontId="4" fillId="0" borderId="12" xfId="1" applyFont="1" applyBorder="1"/>
    <xf numFmtId="0" fontId="2" fillId="0" borderId="13" xfId="1" applyBorder="1"/>
    <xf numFmtId="0" fontId="2" fillId="0" borderId="14" xfId="1" applyBorder="1"/>
    <xf numFmtId="0" fontId="2" fillId="0" borderId="7" xfId="1" applyBorder="1"/>
    <xf numFmtId="0" fontId="2" fillId="0" borderId="15" xfId="1" applyBorder="1"/>
    <xf numFmtId="0" fontId="2" fillId="0" borderId="16" xfId="1" applyBorder="1"/>
    <xf numFmtId="0" fontId="2" fillId="0" borderId="17" xfId="1" applyBorder="1"/>
    <xf numFmtId="0" fontId="2" fillId="0" borderId="18" xfId="1" applyBorder="1"/>
    <xf numFmtId="0" fontId="2" fillId="0" borderId="19" xfId="1" applyBorder="1"/>
    <xf numFmtId="0" fontId="2" fillId="0" borderId="12" xfId="1" applyBorder="1"/>
    <xf numFmtId="0" fontId="2" fillId="0" borderId="20" xfId="1" applyBorder="1"/>
    <xf numFmtId="0" fontId="2" fillId="0" borderId="21" xfId="1" applyBorder="1"/>
    <xf numFmtId="0" fontId="2" fillId="0" borderId="22" xfId="1" applyBorder="1"/>
    <xf numFmtId="0" fontId="2" fillId="0" borderId="23" xfId="1" applyBorder="1"/>
    <xf numFmtId="0" fontId="2" fillId="0" borderId="24" xfId="1" applyBorder="1"/>
    <xf numFmtId="0" fontId="3" fillId="0" borderId="10" xfId="1" applyFont="1" applyBorder="1"/>
    <xf numFmtId="0" fontId="2" fillId="0" borderId="1" xfId="1" applyBorder="1"/>
    <xf numFmtId="0" fontId="3" fillId="0" borderId="12" xfId="1" applyFont="1" applyBorder="1"/>
    <xf numFmtId="0" fontId="2" fillId="0" borderId="2" xfId="1" applyBorder="1"/>
    <xf numFmtId="0" fontId="2" fillId="0" borderId="5" xfId="1" applyBorder="1"/>
    <xf numFmtId="0" fontId="3" fillId="0" borderId="25" xfId="1" applyFont="1" applyBorder="1"/>
    <xf numFmtId="0" fontId="3" fillId="0" borderId="26" xfId="1" applyFont="1" applyBorder="1"/>
    <xf numFmtId="0" fontId="2" fillId="0" borderId="8" xfId="1" applyBorder="1"/>
    <xf numFmtId="0" fontId="3" fillId="0" borderId="16" xfId="1" applyFont="1" applyBorder="1"/>
    <xf numFmtId="0" fontId="5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" fontId="8" fillId="0" borderId="0" xfId="0" applyNumberFormat="1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  <xf numFmtId="14" fontId="11" fillId="0" borderId="19" xfId="0" applyNumberFormat="1" applyFont="1" applyBorder="1" applyAlignment="1">
      <alignment horizontal="center" vertical="center"/>
    </xf>
    <xf numFmtId="14" fontId="11" fillId="0" borderId="31" xfId="0" applyNumberFormat="1" applyFont="1" applyBorder="1" applyAlignment="1">
      <alignment horizontal="center" vertical="center"/>
    </xf>
    <xf numFmtId="14" fontId="11" fillId="2" borderId="3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/>
    </xf>
    <xf numFmtId="2" fontId="11" fillId="0" borderId="3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/>
    </xf>
    <xf numFmtId="0" fontId="5" fillId="4" borderId="3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 wrapText="1"/>
    </xf>
    <xf numFmtId="14" fontId="13" fillId="2" borderId="44" xfId="0" applyNumberFormat="1" applyFont="1" applyFill="1" applyBorder="1" applyAlignment="1">
      <alignment horizontal="center" vertical="center" wrapText="1"/>
    </xf>
    <xf numFmtId="14" fontId="13" fillId="2" borderId="31" xfId="0" applyNumberFormat="1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14" fontId="14" fillId="2" borderId="31" xfId="0" applyNumberFormat="1" applyFont="1" applyFill="1" applyBorder="1" applyAlignment="1">
      <alignment horizontal="center" vertical="center" wrapText="1"/>
    </xf>
    <xf numFmtId="2" fontId="5" fillId="0" borderId="31" xfId="2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4" fontId="11" fillId="2" borderId="31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11" fillId="2" borderId="44" xfId="0" applyNumberFormat="1" applyFont="1" applyFill="1" applyBorder="1" applyAlignment="1">
      <alignment horizontal="center" vertical="center" wrapText="1"/>
    </xf>
    <xf numFmtId="14" fontId="11" fillId="2" borderId="45" xfId="0" applyNumberFormat="1" applyFont="1" applyFill="1" applyBorder="1" applyAlignment="1">
      <alignment horizontal="center" vertical="center" wrapText="1"/>
    </xf>
    <xf numFmtId="14" fontId="11" fillId="2" borderId="32" xfId="0" applyNumberFormat="1" applyFont="1" applyFill="1" applyBorder="1" applyAlignment="1">
      <alignment horizontal="center" vertical="center"/>
    </xf>
    <xf numFmtId="14" fontId="11" fillId="2" borderId="19" xfId="0" applyNumberFormat="1" applyFont="1" applyFill="1" applyBorder="1" applyAlignment="1">
      <alignment horizontal="center" vertical="center"/>
    </xf>
    <xf numFmtId="14" fontId="11" fillId="2" borderId="24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2" fontId="11" fillId="2" borderId="44" xfId="0" applyNumberFormat="1" applyFont="1" applyFill="1" applyBorder="1" applyAlignment="1">
      <alignment horizontal="center" vertical="center" wrapText="1"/>
    </xf>
    <xf numFmtId="2" fontId="11" fillId="2" borderId="45" xfId="0" applyNumberFormat="1" applyFont="1" applyFill="1" applyBorder="1" applyAlignment="1">
      <alignment horizontal="center" vertical="center" wrapText="1"/>
    </xf>
    <xf numFmtId="2" fontId="11" fillId="2" borderId="32" xfId="0" applyNumberFormat="1" applyFont="1" applyFill="1" applyBorder="1" applyAlignment="1">
      <alignment horizontal="center" vertical="center"/>
    </xf>
    <xf numFmtId="2" fontId="11" fillId="2" borderId="19" xfId="0" applyNumberFormat="1" applyFont="1" applyFill="1" applyBorder="1" applyAlignment="1">
      <alignment horizontal="center" vertical="center"/>
    </xf>
    <xf numFmtId="2" fontId="11" fillId="2" borderId="24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3">
    <cellStyle name="Čárka" xfId="2" builtinId="3"/>
    <cellStyle name="Normální" xfId="0" builtinId="0"/>
    <cellStyle name="Normální 2" xfId="1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"/>
  <sheetViews>
    <sheetView tabSelected="1" zoomScaleNormal="100" workbookViewId="0">
      <pane ySplit="3" topLeftCell="A4" activePane="bottomLeft" state="frozen"/>
      <selection pane="bottomLeft" activeCell="C4" sqref="C4:E4"/>
    </sheetView>
  </sheetViews>
  <sheetFormatPr defaultRowHeight="14.25" x14ac:dyDescent="0.25"/>
  <cols>
    <col min="1" max="1" width="9.140625" style="34"/>
    <col min="2" max="2" width="3.42578125" style="34" bestFit="1" customWidth="1"/>
    <col min="3" max="3" width="23.5703125" style="34" customWidth="1"/>
    <col min="4" max="4" width="14" style="34" customWidth="1"/>
    <col min="5" max="5" width="34.5703125" style="84" customWidth="1"/>
    <col min="6" max="6" width="55.5703125" style="34" customWidth="1"/>
    <col min="7" max="7" width="31" style="34" customWidth="1"/>
    <col min="8" max="8" width="12.28515625" style="34" customWidth="1"/>
    <col min="9" max="9" width="18.85546875" style="34" customWidth="1"/>
    <col min="10" max="10" width="20.85546875" style="34" customWidth="1"/>
    <col min="11" max="11" width="22.5703125" style="34" customWidth="1"/>
    <col min="12" max="12" width="15.140625" style="34" customWidth="1"/>
    <col min="13" max="13" width="55.85546875" style="34" customWidth="1"/>
    <col min="14" max="16384" width="9.140625" style="34"/>
  </cols>
  <sheetData>
    <row r="1" spans="1:12" ht="55.5" customHeight="1" x14ac:dyDescent="0.25">
      <c r="C1" s="124" t="s">
        <v>156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2" ht="20.25" x14ac:dyDescent="0.25">
      <c r="C2" s="162" t="s">
        <v>163</v>
      </c>
    </row>
    <row r="3" spans="1:12" ht="30" x14ac:dyDescent="0.25">
      <c r="A3" s="123"/>
      <c r="B3" s="123"/>
      <c r="C3" s="123"/>
      <c r="D3" s="104"/>
      <c r="E3" s="104"/>
      <c r="F3" s="104"/>
      <c r="J3" s="105"/>
      <c r="K3" s="105"/>
    </row>
    <row r="4" spans="1:12" ht="30" x14ac:dyDescent="0.25">
      <c r="A4" s="103"/>
      <c r="B4" s="103"/>
      <c r="C4" s="123" t="s">
        <v>37</v>
      </c>
      <c r="D4" s="123"/>
      <c r="E4" s="123"/>
      <c r="F4" s="104"/>
      <c r="J4" s="105"/>
      <c r="K4" s="105"/>
    </row>
    <row r="5" spans="1:12" ht="30.75" thickBot="1" x14ac:dyDescent="0.3">
      <c r="C5" s="123"/>
      <c r="D5" s="123"/>
      <c r="E5" s="123"/>
    </row>
    <row r="6" spans="1:12" ht="69.75" x14ac:dyDescent="0.25">
      <c r="A6" s="39"/>
      <c r="B6" s="35"/>
      <c r="C6" s="36" t="s">
        <v>0</v>
      </c>
      <c r="D6" s="37" t="s">
        <v>14</v>
      </c>
      <c r="E6" s="36" t="s">
        <v>15</v>
      </c>
      <c r="F6" s="36" t="s">
        <v>1</v>
      </c>
      <c r="G6" s="36" t="s">
        <v>137</v>
      </c>
      <c r="H6" s="91" t="s">
        <v>96</v>
      </c>
      <c r="I6" s="36" t="s">
        <v>98</v>
      </c>
      <c r="J6" s="38" t="s">
        <v>115</v>
      </c>
      <c r="K6" s="113" t="s">
        <v>90</v>
      </c>
    </row>
    <row r="7" spans="1:12" ht="15" thickBot="1" x14ac:dyDescent="0.3">
      <c r="B7" s="46"/>
      <c r="D7" s="34" t="s">
        <v>53</v>
      </c>
      <c r="E7" s="84" t="s">
        <v>18</v>
      </c>
      <c r="H7" s="34" t="s">
        <v>97</v>
      </c>
      <c r="I7" s="34" t="s">
        <v>99</v>
      </c>
      <c r="J7" s="47"/>
      <c r="K7" s="114"/>
    </row>
    <row r="8" spans="1:12" ht="45.75" thickBot="1" x14ac:dyDescent="0.3">
      <c r="B8" s="49">
        <v>7</v>
      </c>
      <c r="C8" s="71" t="s">
        <v>59</v>
      </c>
      <c r="D8" s="70"/>
      <c r="E8" s="87"/>
      <c r="F8" s="73" t="s">
        <v>82</v>
      </c>
      <c r="G8" s="73" t="s">
        <v>83</v>
      </c>
      <c r="H8" s="71" t="s">
        <v>84</v>
      </c>
      <c r="I8" s="74">
        <f>316*2+10+18</f>
        <v>660</v>
      </c>
      <c r="J8" s="88" t="s">
        <v>94</v>
      </c>
      <c r="K8" s="106" t="s">
        <v>95</v>
      </c>
    </row>
    <row r="12" spans="1:12" ht="33" customHeight="1" x14ac:dyDescent="0.25">
      <c r="A12" s="123" t="s">
        <v>41</v>
      </c>
      <c r="B12" s="123"/>
      <c r="C12" s="123"/>
    </row>
    <row r="13" spans="1:12" ht="33" customHeight="1" thickBot="1" x14ac:dyDescent="0.3"/>
    <row r="14" spans="1:12" ht="48" customHeight="1" x14ac:dyDescent="0.25">
      <c r="A14" s="39"/>
      <c r="B14" s="35"/>
      <c r="C14" s="36" t="s">
        <v>0</v>
      </c>
      <c r="D14" s="37" t="s">
        <v>14</v>
      </c>
      <c r="E14" s="36" t="s">
        <v>15</v>
      </c>
      <c r="F14" s="36" t="s">
        <v>1</v>
      </c>
      <c r="G14" s="36" t="s">
        <v>137</v>
      </c>
      <c r="H14" s="91" t="s">
        <v>96</v>
      </c>
      <c r="I14" s="36" t="s">
        <v>98</v>
      </c>
      <c r="J14" s="38" t="s">
        <v>115</v>
      </c>
      <c r="K14" s="113" t="s">
        <v>90</v>
      </c>
    </row>
    <row r="15" spans="1:12" ht="33" customHeight="1" thickBot="1" x14ac:dyDescent="0.3">
      <c r="B15" s="46"/>
      <c r="D15" s="34" t="s">
        <v>53</v>
      </c>
      <c r="E15" s="84" t="s">
        <v>18</v>
      </c>
      <c r="H15" s="34" t="s">
        <v>97</v>
      </c>
      <c r="I15" s="34" t="s">
        <v>99</v>
      </c>
      <c r="J15" s="47"/>
      <c r="K15" s="114"/>
    </row>
    <row r="16" spans="1:12" ht="33" customHeight="1" thickBot="1" x14ac:dyDescent="0.3">
      <c r="B16" s="49">
        <v>1</v>
      </c>
      <c r="C16" s="70" t="s">
        <v>100</v>
      </c>
      <c r="D16" s="93">
        <v>2114.6350000000002</v>
      </c>
      <c r="E16" s="92" t="s">
        <v>112</v>
      </c>
      <c r="F16" s="73" t="s">
        <v>113</v>
      </c>
      <c r="G16" s="73" t="s">
        <v>114</v>
      </c>
      <c r="H16" s="70"/>
      <c r="I16" s="70" t="s">
        <v>139</v>
      </c>
      <c r="J16" s="88" t="s">
        <v>94</v>
      </c>
      <c r="K16" s="48">
        <v>2016</v>
      </c>
    </row>
    <row r="17" spans="1:11" ht="33" customHeight="1" thickBot="1" x14ac:dyDescent="0.3">
      <c r="B17" s="41"/>
      <c r="C17" s="66" t="s">
        <v>101</v>
      </c>
      <c r="D17" s="61"/>
      <c r="E17" s="94"/>
      <c r="F17" s="73" t="s">
        <v>113</v>
      </c>
      <c r="G17" s="53"/>
      <c r="H17" s="70"/>
      <c r="I17" s="52"/>
      <c r="J17" s="107"/>
      <c r="K17" s="107"/>
    </row>
    <row r="18" spans="1:11" ht="33" customHeight="1" thickBot="1" x14ac:dyDescent="0.3">
      <c r="B18" s="41">
        <v>2</v>
      </c>
      <c r="C18" s="68" t="s">
        <v>102</v>
      </c>
      <c r="D18" s="101">
        <v>30.617599999999999</v>
      </c>
      <c r="E18" s="86"/>
      <c r="F18" s="73" t="s">
        <v>113</v>
      </c>
      <c r="G18" s="53"/>
      <c r="H18" s="70"/>
      <c r="I18" s="70" t="s">
        <v>139</v>
      </c>
      <c r="J18" s="88" t="s">
        <v>94</v>
      </c>
      <c r="K18" s="96" t="s">
        <v>162</v>
      </c>
    </row>
    <row r="19" spans="1:11" ht="33" customHeight="1" thickBot="1" x14ac:dyDescent="0.3">
      <c r="B19" s="44">
        <v>3</v>
      </c>
      <c r="C19" s="61" t="s">
        <v>103</v>
      </c>
      <c r="D19" s="93">
        <v>177.024</v>
      </c>
      <c r="E19" s="95"/>
      <c r="F19" s="73" t="s">
        <v>113</v>
      </c>
      <c r="G19" s="53"/>
      <c r="H19" s="70"/>
      <c r="I19" s="70" t="s">
        <v>139</v>
      </c>
      <c r="J19" s="88" t="s">
        <v>94</v>
      </c>
      <c r="K19" s="96" t="s">
        <v>162</v>
      </c>
    </row>
    <row r="20" spans="1:11" ht="33" customHeight="1" thickBot="1" x14ac:dyDescent="0.3">
      <c r="B20" s="44">
        <v>4</v>
      </c>
      <c r="C20" s="61" t="s">
        <v>104</v>
      </c>
      <c r="D20" s="93">
        <v>116.38200000000001</v>
      </c>
      <c r="E20" s="85"/>
      <c r="F20" s="73" t="s">
        <v>113</v>
      </c>
      <c r="G20" s="53"/>
      <c r="H20" s="70"/>
      <c r="I20" s="70" t="s">
        <v>139</v>
      </c>
      <c r="J20" s="89" t="s">
        <v>94</v>
      </c>
      <c r="K20" s="96" t="s">
        <v>162</v>
      </c>
    </row>
    <row r="21" spans="1:11" ht="33" customHeight="1" thickBot="1" x14ac:dyDescent="0.3">
      <c r="B21" s="44">
        <v>5</v>
      </c>
      <c r="C21" s="61" t="s">
        <v>105</v>
      </c>
      <c r="D21" s="50" t="s">
        <v>110</v>
      </c>
      <c r="E21" s="85"/>
      <c r="F21" s="73" t="s">
        <v>113</v>
      </c>
      <c r="G21" s="53"/>
      <c r="H21" s="70"/>
      <c r="I21" s="70"/>
      <c r="J21" s="89" t="s">
        <v>94</v>
      </c>
      <c r="K21" s="96" t="s">
        <v>162</v>
      </c>
    </row>
    <row r="22" spans="1:11" ht="33" customHeight="1" thickBot="1" x14ac:dyDescent="0.3">
      <c r="B22" s="44">
        <v>6</v>
      </c>
      <c r="C22" s="61" t="s">
        <v>106</v>
      </c>
      <c r="D22" s="50">
        <v>54.5</v>
      </c>
      <c r="E22" s="85"/>
      <c r="F22" s="73" t="s">
        <v>113</v>
      </c>
      <c r="G22" s="53"/>
      <c r="H22" s="70"/>
      <c r="I22" s="70"/>
      <c r="J22" s="89" t="s">
        <v>94</v>
      </c>
      <c r="K22" s="96" t="s">
        <v>162</v>
      </c>
    </row>
    <row r="23" spans="1:11" ht="30.75" thickBot="1" x14ac:dyDescent="0.3">
      <c r="B23" s="44">
        <v>7</v>
      </c>
      <c r="C23" s="61" t="s">
        <v>107</v>
      </c>
      <c r="D23" s="93">
        <v>352.37</v>
      </c>
      <c r="E23" s="85"/>
      <c r="F23" s="73" t="s">
        <v>113</v>
      </c>
      <c r="G23" s="53"/>
      <c r="H23" s="70"/>
      <c r="I23" s="70" t="s">
        <v>139</v>
      </c>
      <c r="J23" s="89" t="s">
        <v>94</v>
      </c>
      <c r="K23" s="96" t="s">
        <v>162</v>
      </c>
    </row>
    <row r="24" spans="1:11" ht="26.25" thickBot="1" x14ac:dyDescent="0.3">
      <c r="B24" s="49">
        <v>8</v>
      </c>
      <c r="C24" s="70" t="s">
        <v>108</v>
      </c>
      <c r="D24" s="93">
        <v>2501.3420000000001</v>
      </c>
      <c r="E24" s="87"/>
      <c r="F24" s="73" t="s">
        <v>113</v>
      </c>
      <c r="G24" s="53"/>
      <c r="H24" s="70"/>
      <c r="I24" s="70" t="s">
        <v>139</v>
      </c>
      <c r="J24" s="89" t="s">
        <v>94</v>
      </c>
      <c r="K24" s="96" t="s">
        <v>162</v>
      </c>
    </row>
    <row r="25" spans="1:11" ht="26.25" thickBot="1" x14ac:dyDescent="0.3">
      <c r="B25" s="49"/>
      <c r="C25" s="70" t="s">
        <v>109</v>
      </c>
      <c r="D25" s="93"/>
      <c r="E25" s="87"/>
      <c r="F25" s="73" t="s">
        <v>113</v>
      </c>
      <c r="G25" s="53"/>
      <c r="H25" s="70"/>
      <c r="I25" s="70" t="s">
        <v>139</v>
      </c>
      <c r="J25" s="89" t="s">
        <v>94</v>
      </c>
      <c r="K25" s="96" t="s">
        <v>162</v>
      </c>
    </row>
    <row r="26" spans="1:11" ht="26.25" thickBot="1" x14ac:dyDescent="0.3">
      <c r="B26" s="49">
        <v>9</v>
      </c>
      <c r="C26" s="70" t="s">
        <v>111</v>
      </c>
      <c r="D26" s="93">
        <v>194.06</v>
      </c>
      <c r="E26" s="87"/>
      <c r="F26" s="73" t="s">
        <v>113</v>
      </c>
      <c r="G26" s="73"/>
      <c r="H26" s="70"/>
      <c r="I26" s="70" t="s">
        <v>139</v>
      </c>
      <c r="J26" s="88" t="s">
        <v>94</v>
      </c>
      <c r="K26" s="97" t="s">
        <v>162</v>
      </c>
    </row>
    <row r="28" spans="1:11" ht="30" x14ac:dyDescent="0.25">
      <c r="A28" s="123" t="s">
        <v>116</v>
      </c>
      <c r="B28" s="123"/>
      <c r="C28" s="123"/>
    </row>
    <row r="29" spans="1:11" ht="15" thickBot="1" x14ac:dyDescent="0.3"/>
    <row r="30" spans="1:11" ht="69.75" x14ac:dyDescent="0.25">
      <c r="A30" s="39"/>
      <c r="B30" s="35"/>
      <c r="C30" s="36" t="s">
        <v>0</v>
      </c>
      <c r="D30" s="37" t="s">
        <v>14</v>
      </c>
      <c r="E30" s="36" t="s">
        <v>15</v>
      </c>
      <c r="F30" s="36" t="s">
        <v>1</v>
      </c>
      <c r="G30" s="36" t="s">
        <v>137</v>
      </c>
      <c r="H30" s="91" t="s">
        <v>96</v>
      </c>
      <c r="I30" s="36" t="s">
        <v>98</v>
      </c>
      <c r="J30" s="38" t="s">
        <v>115</v>
      </c>
      <c r="K30" s="113" t="s">
        <v>90</v>
      </c>
    </row>
    <row r="31" spans="1:11" ht="15" thickBot="1" x14ac:dyDescent="0.3">
      <c r="B31" s="46"/>
      <c r="D31" s="34" t="s">
        <v>53</v>
      </c>
      <c r="E31" s="84" t="s">
        <v>18</v>
      </c>
      <c r="H31" s="34" t="s">
        <v>97</v>
      </c>
      <c r="I31" s="34" t="s">
        <v>99</v>
      </c>
      <c r="J31" s="47"/>
      <c r="K31" s="115"/>
    </row>
    <row r="32" spans="1:11" ht="15.75" thickBot="1" x14ac:dyDescent="0.3">
      <c r="B32" s="49">
        <v>1</v>
      </c>
      <c r="C32" s="70" t="s">
        <v>56</v>
      </c>
      <c r="D32" s="98">
        <v>9.4789999999999992</v>
      </c>
      <c r="E32" s="92" t="s">
        <v>138</v>
      </c>
      <c r="F32" s="73" t="s">
        <v>113</v>
      </c>
      <c r="G32" s="73"/>
      <c r="H32" s="70"/>
      <c r="I32" s="70"/>
      <c r="J32" s="98" t="s">
        <v>124</v>
      </c>
      <c r="K32" s="90">
        <v>2016</v>
      </c>
    </row>
    <row r="33" spans="1:11" ht="30.75" thickBot="1" x14ac:dyDescent="0.3">
      <c r="B33" s="41">
        <v>2</v>
      </c>
      <c r="C33" s="68" t="s">
        <v>117</v>
      </c>
      <c r="D33" s="98">
        <v>26.058</v>
      </c>
      <c r="E33" s="92" t="s">
        <v>138</v>
      </c>
      <c r="F33" s="73" t="s">
        <v>113</v>
      </c>
      <c r="G33" s="53"/>
      <c r="H33" s="70"/>
      <c r="I33" s="70" t="s">
        <v>139</v>
      </c>
      <c r="J33" s="89" t="s">
        <v>94</v>
      </c>
      <c r="K33" s="96" t="s">
        <v>162</v>
      </c>
    </row>
    <row r="34" spans="1:11" ht="26.25" thickBot="1" x14ac:dyDescent="0.3">
      <c r="B34" s="44">
        <v>3</v>
      </c>
      <c r="C34" s="61" t="s">
        <v>118</v>
      </c>
      <c r="D34" s="93">
        <v>111.724</v>
      </c>
      <c r="E34" s="95"/>
      <c r="F34" s="73" t="s">
        <v>113</v>
      </c>
      <c r="G34" s="53"/>
      <c r="H34" s="70"/>
      <c r="I34" s="70" t="s">
        <v>139</v>
      </c>
      <c r="J34" s="89" t="s">
        <v>94</v>
      </c>
      <c r="K34" s="96" t="s">
        <v>162</v>
      </c>
    </row>
    <row r="35" spans="1:11" ht="26.25" thickBot="1" x14ac:dyDescent="0.3">
      <c r="B35" s="44">
        <v>4</v>
      </c>
      <c r="C35" s="61" t="s">
        <v>119</v>
      </c>
      <c r="D35" s="93">
        <v>164.239</v>
      </c>
      <c r="E35" s="85"/>
      <c r="F35" s="73" t="s">
        <v>113</v>
      </c>
      <c r="G35" s="53"/>
      <c r="H35" s="70"/>
      <c r="I35" s="70" t="s">
        <v>139</v>
      </c>
      <c r="J35" s="89" t="s">
        <v>94</v>
      </c>
      <c r="K35" s="96" t="s">
        <v>162</v>
      </c>
    </row>
    <row r="36" spans="1:11" ht="26.25" thickBot="1" x14ac:dyDescent="0.3">
      <c r="B36" s="44">
        <v>7</v>
      </c>
      <c r="C36" s="61" t="s">
        <v>120</v>
      </c>
      <c r="D36" s="98">
        <v>8.39</v>
      </c>
      <c r="E36" s="85"/>
      <c r="F36" s="73" t="s">
        <v>113</v>
      </c>
      <c r="G36" s="53"/>
      <c r="H36" s="70"/>
      <c r="I36" s="70" t="s">
        <v>139</v>
      </c>
      <c r="J36" s="89" t="s">
        <v>94</v>
      </c>
      <c r="K36" s="96" t="s">
        <v>162</v>
      </c>
    </row>
    <row r="37" spans="1:11" ht="26.25" thickBot="1" x14ac:dyDescent="0.3">
      <c r="B37" s="49">
        <v>9</v>
      </c>
      <c r="C37" s="70" t="s">
        <v>121</v>
      </c>
      <c r="D37" s="93">
        <v>287.30900000000003</v>
      </c>
      <c r="E37" s="87"/>
      <c r="F37" s="73" t="s">
        <v>113</v>
      </c>
      <c r="G37" s="53"/>
      <c r="H37" s="70"/>
      <c r="I37" s="70" t="s">
        <v>139</v>
      </c>
      <c r="J37" s="89" t="s">
        <v>94</v>
      </c>
      <c r="K37" s="96" t="s">
        <v>162</v>
      </c>
    </row>
    <row r="38" spans="1:11" ht="26.25" thickBot="1" x14ac:dyDescent="0.3">
      <c r="B38" s="49">
        <v>10</v>
      </c>
      <c r="C38" s="70" t="s">
        <v>122</v>
      </c>
      <c r="D38" s="93">
        <v>147.89699999999999</v>
      </c>
      <c r="E38" s="87"/>
      <c r="F38" s="73" t="s">
        <v>113</v>
      </c>
      <c r="G38" s="53"/>
      <c r="H38" s="70"/>
      <c r="I38" s="70"/>
      <c r="J38" s="89" t="s">
        <v>94</v>
      </c>
      <c r="K38" s="96" t="s">
        <v>162</v>
      </c>
    </row>
    <row r="39" spans="1:11" ht="26.25" thickBot="1" x14ac:dyDescent="0.3">
      <c r="B39" s="49">
        <v>11</v>
      </c>
      <c r="C39" s="70" t="s">
        <v>123</v>
      </c>
      <c r="D39" s="93">
        <v>386.50200000000001</v>
      </c>
      <c r="E39" s="87"/>
      <c r="F39" s="73" t="s">
        <v>113</v>
      </c>
      <c r="G39" s="73"/>
      <c r="H39" s="70"/>
      <c r="I39" s="70" t="s">
        <v>139</v>
      </c>
      <c r="J39" s="89" t="s">
        <v>94</v>
      </c>
      <c r="K39" s="96" t="s">
        <v>162</v>
      </c>
    </row>
    <row r="40" spans="1:11" ht="26.25" thickBot="1" x14ac:dyDescent="0.3">
      <c r="B40" s="49">
        <v>12</v>
      </c>
      <c r="C40" s="70" t="s">
        <v>140</v>
      </c>
      <c r="D40" s="48"/>
      <c r="E40" s="87"/>
      <c r="F40" s="73" t="s">
        <v>113</v>
      </c>
      <c r="G40" s="73"/>
      <c r="H40" s="70"/>
      <c r="I40" s="70"/>
      <c r="J40" s="88" t="s">
        <v>94</v>
      </c>
      <c r="K40" s="97" t="s">
        <v>162</v>
      </c>
    </row>
    <row r="44" spans="1:11" ht="30" x14ac:dyDescent="0.25">
      <c r="A44" s="123" t="s">
        <v>125</v>
      </c>
      <c r="B44" s="123"/>
      <c r="C44" s="123"/>
    </row>
    <row r="45" spans="1:11" ht="15" thickBot="1" x14ac:dyDescent="0.3"/>
    <row r="46" spans="1:11" ht="69.75" x14ac:dyDescent="0.25">
      <c r="A46" s="39"/>
      <c r="B46" s="35"/>
      <c r="C46" s="35" t="s">
        <v>0</v>
      </c>
      <c r="D46" s="37" t="s">
        <v>14</v>
      </c>
      <c r="E46" s="36" t="s">
        <v>15</v>
      </c>
      <c r="F46" s="36" t="s">
        <v>1</v>
      </c>
      <c r="G46" s="36" t="s">
        <v>137</v>
      </c>
      <c r="H46" s="91" t="s">
        <v>96</v>
      </c>
      <c r="I46" s="36" t="s">
        <v>98</v>
      </c>
      <c r="J46" s="38" t="s">
        <v>115</v>
      </c>
      <c r="K46" s="113" t="s">
        <v>90</v>
      </c>
    </row>
    <row r="47" spans="1:11" ht="15" thickBot="1" x14ac:dyDescent="0.3">
      <c r="B47" s="46"/>
      <c r="C47" s="46"/>
      <c r="D47" s="34" t="s">
        <v>53</v>
      </c>
      <c r="E47" s="84" t="s">
        <v>18</v>
      </c>
      <c r="H47" s="34" t="s">
        <v>97</v>
      </c>
      <c r="I47" s="34" t="s">
        <v>99</v>
      </c>
      <c r="J47" s="47"/>
      <c r="K47" s="115"/>
    </row>
    <row r="48" spans="1:11" ht="26.25" thickBot="1" x14ac:dyDescent="0.3">
      <c r="B48" s="49">
        <v>1</v>
      </c>
      <c r="C48" s="108" t="s">
        <v>126</v>
      </c>
      <c r="D48" s="98">
        <v>40</v>
      </c>
      <c r="E48" s="92"/>
      <c r="F48" s="73" t="s">
        <v>113</v>
      </c>
      <c r="G48" s="73"/>
      <c r="H48" s="70"/>
      <c r="I48" s="70"/>
      <c r="J48" s="98" t="s">
        <v>124</v>
      </c>
      <c r="K48" s="97" t="s">
        <v>162</v>
      </c>
    </row>
    <row r="49" spans="1:11" ht="26.25" thickBot="1" x14ac:dyDescent="0.3">
      <c r="B49" s="41">
        <v>2</v>
      </c>
      <c r="C49" s="109" t="s">
        <v>127</v>
      </c>
      <c r="D49" s="93">
        <v>960.07600000000002</v>
      </c>
      <c r="E49" s="86"/>
      <c r="F49" s="73" t="s">
        <v>113</v>
      </c>
      <c r="G49" s="70"/>
      <c r="H49" s="70"/>
      <c r="I49" s="70" t="s">
        <v>139</v>
      </c>
      <c r="J49" s="88" t="s">
        <v>94</v>
      </c>
      <c r="K49" s="97" t="s">
        <v>162</v>
      </c>
    </row>
    <row r="51" spans="1:11" x14ac:dyDescent="0.25">
      <c r="D51" s="34">
        <f>1096*22</f>
        <v>24112</v>
      </c>
    </row>
    <row r="53" spans="1:11" ht="30" x14ac:dyDescent="0.25">
      <c r="A53" s="123" t="s">
        <v>128</v>
      </c>
      <c r="B53" s="123"/>
      <c r="C53" s="123"/>
      <c r="K53" s="75"/>
    </row>
    <row r="54" spans="1:11" ht="15" thickBot="1" x14ac:dyDescent="0.3"/>
    <row r="55" spans="1:11" ht="69.75" x14ac:dyDescent="0.25">
      <c r="A55" s="39"/>
      <c r="B55" s="35"/>
      <c r="C55" s="35" t="s">
        <v>0</v>
      </c>
      <c r="D55" s="37" t="s">
        <v>14</v>
      </c>
      <c r="E55" s="36" t="s">
        <v>15</v>
      </c>
      <c r="F55" s="36" t="s">
        <v>1</v>
      </c>
      <c r="G55" s="36" t="s">
        <v>137</v>
      </c>
      <c r="H55" s="91" t="s">
        <v>96</v>
      </c>
      <c r="I55" s="36" t="s">
        <v>98</v>
      </c>
      <c r="J55" s="38" t="s">
        <v>115</v>
      </c>
      <c r="K55" s="113" t="s">
        <v>90</v>
      </c>
    </row>
    <row r="56" spans="1:11" ht="15" thickBot="1" x14ac:dyDescent="0.3">
      <c r="B56" s="46"/>
      <c r="C56" s="46"/>
      <c r="D56" s="34" t="s">
        <v>53</v>
      </c>
      <c r="E56" s="84" t="s">
        <v>18</v>
      </c>
      <c r="H56" s="34" t="s">
        <v>97</v>
      </c>
      <c r="I56" s="34" t="s">
        <v>99</v>
      </c>
      <c r="J56" s="47"/>
      <c r="K56" s="114"/>
    </row>
    <row r="57" spans="1:11" ht="30.75" thickBot="1" x14ac:dyDescent="0.3">
      <c r="B57" s="49">
        <v>1</v>
      </c>
      <c r="C57" s="110" t="s">
        <v>130</v>
      </c>
      <c r="D57" s="98">
        <v>68.400000000000006</v>
      </c>
      <c r="E57" s="92" t="s">
        <v>135</v>
      </c>
      <c r="F57" s="73" t="s">
        <v>136</v>
      </c>
      <c r="G57" s="73" t="s">
        <v>132</v>
      </c>
      <c r="H57" s="70">
        <v>3</v>
      </c>
      <c r="I57" s="70">
        <f>34*3</f>
        <v>102</v>
      </c>
      <c r="J57" s="88" t="s">
        <v>94</v>
      </c>
      <c r="K57" s="100">
        <v>43524</v>
      </c>
    </row>
    <row r="58" spans="1:11" ht="15.75" thickBot="1" x14ac:dyDescent="0.3">
      <c r="B58" s="41">
        <v>2</v>
      </c>
      <c r="C58" s="111" t="s">
        <v>129</v>
      </c>
      <c r="D58" s="98">
        <v>61.7</v>
      </c>
      <c r="E58" s="94"/>
      <c r="F58" s="73" t="s">
        <v>131</v>
      </c>
      <c r="G58" s="99" t="s">
        <v>133</v>
      </c>
      <c r="H58" s="70">
        <v>1</v>
      </c>
      <c r="I58" s="70">
        <v>51</v>
      </c>
      <c r="J58" s="88" t="s">
        <v>94</v>
      </c>
      <c r="K58" s="48"/>
    </row>
    <row r="59" spans="1:11" ht="15.75" thickBot="1" x14ac:dyDescent="0.3">
      <c r="B59" s="41">
        <v>3</v>
      </c>
      <c r="C59" s="111" t="s">
        <v>56</v>
      </c>
      <c r="D59" s="98"/>
      <c r="E59" s="94"/>
      <c r="F59" s="73" t="s">
        <v>143</v>
      </c>
      <c r="G59" s="73" t="s">
        <v>143</v>
      </c>
      <c r="H59" s="70"/>
      <c r="I59" s="70"/>
      <c r="J59" s="88" t="s">
        <v>94</v>
      </c>
      <c r="K59" s="48"/>
    </row>
    <row r="60" spans="1:11" ht="15.75" thickBot="1" x14ac:dyDescent="0.3">
      <c r="B60" s="41">
        <v>4</v>
      </c>
      <c r="C60" s="111" t="s">
        <v>141</v>
      </c>
      <c r="D60" s="98"/>
      <c r="E60" s="94"/>
      <c r="F60" s="73" t="s">
        <v>143</v>
      </c>
      <c r="G60" s="73" t="s">
        <v>143</v>
      </c>
      <c r="H60" s="70"/>
      <c r="I60" s="70"/>
      <c r="J60" s="88" t="s">
        <v>94</v>
      </c>
      <c r="K60" s="48"/>
    </row>
    <row r="61" spans="1:11" ht="15.75" thickBot="1" x14ac:dyDescent="0.3">
      <c r="B61" s="41">
        <v>5</v>
      </c>
      <c r="C61" s="111" t="s">
        <v>142</v>
      </c>
      <c r="D61" s="98"/>
      <c r="E61" s="94"/>
      <c r="F61" s="73" t="s">
        <v>143</v>
      </c>
      <c r="G61" s="73" t="s">
        <v>143</v>
      </c>
      <c r="H61" s="70"/>
      <c r="I61" s="70"/>
      <c r="J61" s="88" t="s">
        <v>94</v>
      </c>
      <c r="K61" s="48"/>
    </row>
    <row r="62" spans="1:11" ht="15.75" thickBot="1" x14ac:dyDescent="0.3">
      <c r="B62" s="41">
        <v>6</v>
      </c>
      <c r="C62" s="109" t="s">
        <v>118</v>
      </c>
      <c r="D62" s="93">
        <v>80.2</v>
      </c>
      <c r="E62" s="73" t="s">
        <v>134</v>
      </c>
      <c r="F62" s="73" t="s">
        <v>134</v>
      </c>
      <c r="G62" s="70" t="s">
        <v>134</v>
      </c>
      <c r="H62" s="70">
        <v>2</v>
      </c>
      <c r="I62" s="71">
        <v>60</v>
      </c>
      <c r="J62" s="88" t="s">
        <v>94</v>
      </c>
      <c r="K62" s="100">
        <v>43524</v>
      </c>
    </row>
    <row r="65" spans="1:11" ht="30" x14ac:dyDescent="0.25">
      <c r="A65" s="123" t="s">
        <v>144</v>
      </c>
      <c r="B65" s="123"/>
      <c r="C65" s="123"/>
    </row>
    <row r="66" spans="1:11" ht="15" thickBot="1" x14ac:dyDescent="0.3"/>
    <row r="67" spans="1:11" ht="69.75" x14ac:dyDescent="0.25">
      <c r="A67" s="39"/>
      <c r="B67" s="35"/>
      <c r="C67" s="35" t="s">
        <v>0</v>
      </c>
      <c r="D67" s="37" t="s">
        <v>14</v>
      </c>
      <c r="E67" s="36" t="s">
        <v>15</v>
      </c>
      <c r="F67" s="36" t="s">
        <v>1</v>
      </c>
      <c r="G67" s="36" t="s">
        <v>137</v>
      </c>
      <c r="H67" s="91" t="s">
        <v>96</v>
      </c>
      <c r="I67" s="36" t="s">
        <v>98</v>
      </c>
      <c r="J67" s="38" t="s">
        <v>115</v>
      </c>
      <c r="K67" s="113" t="s">
        <v>90</v>
      </c>
    </row>
    <row r="68" spans="1:11" ht="15" thickBot="1" x14ac:dyDescent="0.3">
      <c r="B68" s="46"/>
      <c r="C68" s="46"/>
      <c r="D68" s="34" t="s">
        <v>53</v>
      </c>
      <c r="E68" s="84" t="s">
        <v>18</v>
      </c>
      <c r="H68" s="34" t="s">
        <v>97</v>
      </c>
      <c r="I68" s="34" t="s">
        <v>99</v>
      </c>
      <c r="J68" s="47"/>
      <c r="K68" s="114"/>
    </row>
    <row r="69" spans="1:11" ht="30.75" thickBot="1" x14ac:dyDescent="0.3">
      <c r="B69" s="49">
        <v>1</v>
      </c>
      <c r="C69" s="110" t="s">
        <v>145</v>
      </c>
      <c r="D69" s="98">
        <v>59</v>
      </c>
      <c r="E69" s="92" t="s">
        <v>148</v>
      </c>
      <c r="F69" s="73" t="s">
        <v>149</v>
      </c>
      <c r="G69" s="73"/>
      <c r="H69" s="70">
        <v>1</v>
      </c>
      <c r="I69" s="70" t="s">
        <v>150</v>
      </c>
      <c r="J69" s="88" t="s">
        <v>94</v>
      </c>
      <c r="K69" s="97" t="s">
        <v>162</v>
      </c>
    </row>
    <row r="71" spans="1:11" ht="30" x14ac:dyDescent="0.25">
      <c r="A71" s="123" t="s">
        <v>146</v>
      </c>
      <c r="B71" s="123"/>
      <c r="C71" s="123"/>
    </row>
    <row r="72" spans="1:11" ht="15" thickBot="1" x14ac:dyDescent="0.3"/>
    <row r="73" spans="1:11" ht="69.75" x14ac:dyDescent="0.25">
      <c r="A73" s="39"/>
      <c r="B73" s="35"/>
      <c r="C73" s="35" t="s">
        <v>0</v>
      </c>
      <c r="D73" s="37" t="s">
        <v>14</v>
      </c>
      <c r="E73" s="36" t="s">
        <v>15</v>
      </c>
      <c r="F73" s="36" t="s">
        <v>1</v>
      </c>
      <c r="G73" s="36" t="s">
        <v>137</v>
      </c>
      <c r="H73" s="91" t="s">
        <v>96</v>
      </c>
      <c r="I73" s="36" t="s">
        <v>98</v>
      </c>
      <c r="J73" s="38" t="s">
        <v>115</v>
      </c>
      <c r="K73" s="113" t="s">
        <v>90</v>
      </c>
    </row>
    <row r="74" spans="1:11" ht="15" thickBot="1" x14ac:dyDescent="0.3">
      <c r="B74" s="46"/>
      <c r="C74" s="46"/>
      <c r="D74" s="34" t="s">
        <v>53</v>
      </c>
      <c r="E74" s="84" t="s">
        <v>18</v>
      </c>
      <c r="H74" s="34" t="s">
        <v>97</v>
      </c>
      <c r="I74" s="34" t="s">
        <v>99</v>
      </c>
      <c r="J74" s="47"/>
      <c r="K74" s="114"/>
    </row>
    <row r="75" spans="1:11" ht="30.75" thickBot="1" x14ac:dyDescent="0.3">
      <c r="B75" s="49">
        <v>1</v>
      </c>
      <c r="C75" s="110" t="s">
        <v>126</v>
      </c>
      <c r="D75" s="98"/>
      <c r="E75" s="92"/>
      <c r="F75" s="73" t="s">
        <v>147</v>
      </c>
      <c r="G75" s="73"/>
      <c r="H75" s="70">
        <v>1</v>
      </c>
      <c r="I75" s="70">
        <v>250</v>
      </c>
      <c r="J75" s="88" t="s">
        <v>94</v>
      </c>
      <c r="K75" s="97" t="s">
        <v>162</v>
      </c>
    </row>
    <row r="77" spans="1:11" ht="30" x14ac:dyDescent="0.25">
      <c r="A77" s="123" t="s">
        <v>151</v>
      </c>
      <c r="B77" s="123"/>
      <c r="C77" s="123"/>
    </row>
    <row r="78" spans="1:11" ht="15" thickBot="1" x14ac:dyDescent="0.3"/>
    <row r="79" spans="1:11" ht="69.75" x14ac:dyDescent="0.25">
      <c r="A79" s="39"/>
      <c r="B79" s="35"/>
      <c r="C79" s="35" t="s">
        <v>0</v>
      </c>
      <c r="D79" s="37" t="s">
        <v>14</v>
      </c>
      <c r="E79" s="36" t="s">
        <v>15</v>
      </c>
      <c r="F79" s="36" t="s">
        <v>1</v>
      </c>
      <c r="G79" s="36" t="s">
        <v>137</v>
      </c>
      <c r="H79" s="91" t="s">
        <v>96</v>
      </c>
      <c r="I79" s="36" t="s">
        <v>98</v>
      </c>
      <c r="J79" s="38" t="s">
        <v>115</v>
      </c>
      <c r="K79" s="113" t="s">
        <v>90</v>
      </c>
    </row>
    <row r="80" spans="1:11" ht="15" thickBot="1" x14ac:dyDescent="0.3">
      <c r="B80" s="46"/>
      <c r="C80" s="46"/>
      <c r="D80" s="34" t="s">
        <v>53</v>
      </c>
      <c r="E80" s="84" t="s">
        <v>18</v>
      </c>
      <c r="H80" s="34" t="s">
        <v>97</v>
      </c>
      <c r="I80" s="34" t="s">
        <v>99</v>
      </c>
      <c r="J80" s="47"/>
      <c r="K80" s="114"/>
    </row>
    <row r="81" spans="2:11" ht="45.75" thickBot="1" x14ac:dyDescent="0.3">
      <c r="B81" s="49">
        <v>1</v>
      </c>
      <c r="C81" s="110" t="s">
        <v>152</v>
      </c>
      <c r="D81" s="98"/>
      <c r="E81" s="102" t="s">
        <v>153</v>
      </c>
      <c r="F81" s="73" t="s">
        <v>155</v>
      </c>
      <c r="G81" s="73"/>
      <c r="H81" s="70">
        <v>1</v>
      </c>
      <c r="I81" s="71" t="s">
        <v>154</v>
      </c>
      <c r="J81" s="88" t="s">
        <v>94</v>
      </c>
      <c r="K81" s="97" t="s">
        <v>162</v>
      </c>
    </row>
    <row r="83" spans="2:11" ht="25.5" customHeight="1" thickBot="1" x14ac:dyDescent="0.3"/>
    <row r="84" spans="2:11" ht="29.25" customHeight="1" thickBot="1" x14ac:dyDescent="0.3">
      <c r="C84" s="129" t="s">
        <v>157</v>
      </c>
      <c r="D84" s="130"/>
      <c r="E84" s="131"/>
      <c r="F84" s="117" t="s">
        <v>158</v>
      </c>
      <c r="G84" s="117" t="s">
        <v>159</v>
      </c>
    </row>
    <row r="85" spans="2:11" ht="37.5" customHeight="1" x14ac:dyDescent="0.25">
      <c r="C85" s="132" t="s">
        <v>125</v>
      </c>
      <c r="D85" s="133"/>
      <c r="E85" s="134"/>
      <c r="F85" s="118">
        <v>2</v>
      </c>
      <c r="G85" s="119"/>
    </row>
    <row r="86" spans="2:11" ht="37.5" customHeight="1" x14ac:dyDescent="0.25">
      <c r="C86" s="126" t="s">
        <v>128</v>
      </c>
      <c r="D86" s="127"/>
      <c r="E86" s="128"/>
      <c r="F86" s="120">
        <v>1</v>
      </c>
      <c r="G86" s="121"/>
    </row>
    <row r="87" spans="2:11" ht="37.5" customHeight="1" x14ac:dyDescent="0.25">
      <c r="C87" s="126" t="s">
        <v>116</v>
      </c>
      <c r="D87" s="127"/>
      <c r="E87" s="128"/>
      <c r="F87" s="120">
        <v>8</v>
      </c>
      <c r="G87" s="121"/>
    </row>
    <row r="88" spans="2:11" ht="37.5" customHeight="1" x14ac:dyDescent="0.25">
      <c r="C88" s="135" t="s">
        <v>160</v>
      </c>
      <c r="D88" s="136"/>
      <c r="E88" s="137"/>
      <c r="F88" s="120">
        <v>1</v>
      </c>
      <c r="G88" s="121"/>
    </row>
    <row r="89" spans="2:11" ht="34.5" customHeight="1" x14ac:dyDescent="0.25">
      <c r="C89" s="126" t="s">
        <v>41</v>
      </c>
      <c r="D89" s="127"/>
      <c r="E89" s="128"/>
      <c r="F89" s="120">
        <v>8</v>
      </c>
      <c r="G89" s="121"/>
    </row>
    <row r="90" spans="2:11" ht="34.5" customHeight="1" x14ac:dyDescent="0.25">
      <c r="C90" s="126" t="s">
        <v>146</v>
      </c>
      <c r="D90" s="127"/>
      <c r="E90" s="128"/>
      <c r="F90" s="120">
        <v>1</v>
      </c>
      <c r="G90" s="121"/>
    </row>
    <row r="91" spans="2:11" ht="34.5" customHeight="1" x14ac:dyDescent="0.25">
      <c r="C91" s="126" t="s">
        <v>151</v>
      </c>
      <c r="D91" s="127"/>
      <c r="E91" s="128"/>
      <c r="F91" s="120">
        <v>1</v>
      </c>
      <c r="G91" s="121"/>
    </row>
    <row r="92" spans="2:11" ht="34.5" customHeight="1" thickBot="1" x14ac:dyDescent="0.3">
      <c r="C92" s="112"/>
      <c r="D92" s="112"/>
      <c r="E92" s="122"/>
      <c r="F92" s="112"/>
      <c r="G92" s="112"/>
    </row>
    <row r="93" spans="2:11" ht="34.5" customHeight="1" thickBot="1" x14ac:dyDescent="0.3">
      <c r="C93" s="129" t="s">
        <v>161</v>
      </c>
      <c r="D93" s="130"/>
      <c r="E93" s="131"/>
      <c r="F93" s="116"/>
      <c r="G93" s="117"/>
    </row>
  </sheetData>
  <mergeCells count="20">
    <mergeCell ref="C90:E90"/>
    <mergeCell ref="C91:E91"/>
    <mergeCell ref="C84:E84"/>
    <mergeCell ref="C93:E93"/>
    <mergeCell ref="C85:E85"/>
    <mergeCell ref="C86:E86"/>
    <mergeCell ref="C87:E87"/>
    <mergeCell ref="C88:E88"/>
    <mergeCell ref="C89:E89"/>
    <mergeCell ref="A3:C3"/>
    <mergeCell ref="C5:E5"/>
    <mergeCell ref="C1:L1"/>
    <mergeCell ref="A77:C77"/>
    <mergeCell ref="A71:C71"/>
    <mergeCell ref="A53:C53"/>
    <mergeCell ref="A65:C65"/>
    <mergeCell ref="A12:C12"/>
    <mergeCell ref="A28:C28"/>
    <mergeCell ref="A44:C44"/>
    <mergeCell ref="C4:E4"/>
  </mergeCells>
  <pageMargins left="0.70866141732283472" right="0.70866141732283472" top="0.78740157480314965" bottom="0.78740157480314965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24"/>
  <sheetViews>
    <sheetView topLeftCell="C1" zoomScale="70" zoomScaleNormal="70" workbookViewId="0">
      <selection activeCell="E2" sqref="E2"/>
    </sheetView>
  </sheetViews>
  <sheetFormatPr defaultRowHeight="14.25" x14ac:dyDescent="0.25"/>
  <cols>
    <col min="1" max="1" width="9.140625" style="34"/>
    <col min="2" max="2" width="3.42578125" style="34" bestFit="1" customWidth="1"/>
    <col min="3" max="3" width="23.5703125" style="34" customWidth="1"/>
    <col min="4" max="4" width="14" style="34" customWidth="1"/>
    <col min="5" max="5" width="34.5703125" style="34" customWidth="1"/>
    <col min="6" max="6" width="33.42578125" style="34" customWidth="1"/>
    <col min="7" max="7" width="34" style="34" customWidth="1"/>
    <col min="8" max="8" width="9.7109375" style="34" bestFit="1" customWidth="1"/>
    <col min="9" max="9" width="18.140625" style="34" bestFit="1" customWidth="1"/>
    <col min="10" max="10" width="14.85546875" style="34" customWidth="1"/>
    <col min="11" max="13" width="25" style="34" customWidth="1"/>
    <col min="14" max="14" width="56.140625" style="34" bestFit="1" customWidth="1"/>
    <col min="15" max="15" width="23.7109375" style="34" customWidth="1"/>
    <col min="16" max="16384" width="9.140625" style="34"/>
  </cols>
  <sheetData>
    <row r="3" spans="2:15" ht="13.5" customHeight="1" thickBot="1" x14ac:dyDescent="0.3"/>
    <row r="4" spans="2:15" s="39" customFormat="1" ht="69" customHeight="1" x14ac:dyDescent="0.25">
      <c r="B4" s="35"/>
      <c r="C4" s="36" t="s">
        <v>0</v>
      </c>
      <c r="D4" s="37" t="s">
        <v>14</v>
      </c>
      <c r="E4" s="36" t="s">
        <v>15</v>
      </c>
      <c r="F4" s="36" t="s">
        <v>1</v>
      </c>
      <c r="G4" s="36" t="s">
        <v>1</v>
      </c>
      <c r="H4" s="37" t="s">
        <v>6</v>
      </c>
      <c r="I4" s="36" t="s">
        <v>5</v>
      </c>
      <c r="J4" s="38" t="s">
        <v>67</v>
      </c>
      <c r="K4" s="37" t="s">
        <v>90</v>
      </c>
      <c r="L4" s="36" t="s">
        <v>91</v>
      </c>
      <c r="M4" s="38" t="s">
        <v>92</v>
      </c>
      <c r="N4" s="38" t="s">
        <v>93</v>
      </c>
    </row>
    <row r="5" spans="2:15" ht="15" thickBot="1" x14ac:dyDescent="0.3">
      <c r="B5" s="41"/>
      <c r="C5" s="42"/>
      <c r="D5" s="42" t="s">
        <v>53</v>
      </c>
      <c r="E5" s="42" t="s">
        <v>18</v>
      </c>
      <c r="F5" s="42"/>
      <c r="G5" s="42"/>
      <c r="H5" s="42"/>
      <c r="I5" s="42"/>
      <c r="J5" s="43"/>
      <c r="M5" s="76">
        <f>DATE(2022,3,1)</f>
        <v>44621</v>
      </c>
      <c r="N5" s="76">
        <f ca="1">TODAY()</f>
        <v>44959</v>
      </c>
      <c r="O5" s="75"/>
    </row>
    <row r="6" spans="2:15" ht="30.75" thickBot="1" x14ac:dyDescent="0.3">
      <c r="B6" s="44">
        <v>1</v>
      </c>
      <c r="C6" s="50" t="s">
        <v>4</v>
      </c>
      <c r="D6" s="50">
        <v>84</v>
      </c>
      <c r="E6" s="51" t="s">
        <v>85</v>
      </c>
      <c r="F6" s="53" t="s">
        <v>86</v>
      </c>
      <c r="G6" s="53" t="s">
        <v>11</v>
      </c>
      <c r="H6" s="50">
        <v>1</v>
      </c>
      <c r="I6" s="50">
        <v>69.900000000000006</v>
      </c>
      <c r="J6" s="45"/>
      <c r="K6" s="34">
        <v>2021</v>
      </c>
      <c r="L6" s="80" t="s">
        <v>89</v>
      </c>
      <c r="M6" s="77">
        <v>46081</v>
      </c>
      <c r="N6" s="82">
        <f ca="1">M6-$N$5</f>
        <v>1122</v>
      </c>
    </row>
    <row r="7" spans="2:15" ht="60.75" customHeight="1" thickBot="1" x14ac:dyDescent="0.3">
      <c r="B7" s="46">
        <v>2</v>
      </c>
      <c r="C7" s="160" t="s">
        <v>8</v>
      </c>
      <c r="D7" s="52"/>
      <c r="E7" s="56" t="s">
        <v>16</v>
      </c>
      <c r="F7" s="53" t="s">
        <v>12</v>
      </c>
      <c r="G7" s="158" t="s">
        <v>13</v>
      </c>
      <c r="H7" s="52">
        <v>1</v>
      </c>
      <c r="I7" s="54" t="s">
        <v>58</v>
      </c>
      <c r="J7" s="146" t="s">
        <v>10</v>
      </c>
      <c r="K7" s="157">
        <v>2016</v>
      </c>
      <c r="L7" s="80" t="s">
        <v>89</v>
      </c>
      <c r="M7" s="138">
        <v>45351</v>
      </c>
      <c r="N7" s="152">
        <f ca="1">M7-$N$5</f>
        <v>392</v>
      </c>
    </row>
    <row r="8" spans="2:15" ht="60.75" customHeight="1" thickBot="1" x14ac:dyDescent="0.3">
      <c r="B8" s="46"/>
      <c r="C8" s="160"/>
      <c r="D8" s="52"/>
      <c r="E8" s="56"/>
      <c r="F8" s="53" t="s">
        <v>60</v>
      </c>
      <c r="G8" s="159"/>
      <c r="H8" s="52"/>
      <c r="I8" s="55"/>
      <c r="J8" s="148"/>
      <c r="K8" s="157"/>
      <c r="L8" s="80"/>
      <c r="M8" s="139"/>
      <c r="N8" s="153"/>
    </row>
    <row r="9" spans="2:15" ht="75" customHeight="1" x14ac:dyDescent="0.25">
      <c r="B9" s="46">
        <v>3</v>
      </c>
      <c r="C9" s="52" t="s">
        <v>9</v>
      </c>
      <c r="D9" s="52">
        <v>60.3</v>
      </c>
      <c r="E9" s="160" t="s">
        <v>17</v>
      </c>
      <c r="F9" s="53" t="s">
        <v>12</v>
      </c>
      <c r="G9" s="159"/>
      <c r="H9" s="56">
        <v>1</v>
      </c>
      <c r="I9" s="57" t="s">
        <v>58</v>
      </c>
      <c r="J9" s="146" t="s">
        <v>10</v>
      </c>
      <c r="K9" s="157"/>
      <c r="L9" s="80"/>
      <c r="M9" s="138">
        <v>45351</v>
      </c>
      <c r="N9" s="152">
        <f ca="1">M9-$N$5</f>
        <v>392</v>
      </c>
    </row>
    <row r="10" spans="2:15" ht="29.25" thickBot="1" x14ac:dyDescent="0.3">
      <c r="B10" s="46" t="s">
        <v>78</v>
      </c>
      <c r="C10" s="52" t="s">
        <v>54</v>
      </c>
      <c r="D10" s="52">
        <v>31.6</v>
      </c>
      <c r="E10" s="160"/>
      <c r="F10" s="58" t="s">
        <v>57</v>
      </c>
      <c r="G10" s="58">
        <v>24</v>
      </c>
      <c r="H10" s="52">
        <v>2</v>
      </c>
      <c r="I10" s="59">
        <f>G10*H10</f>
        <v>48</v>
      </c>
      <c r="J10" s="147"/>
      <c r="K10" s="34">
        <v>2021</v>
      </c>
      <c r="L10" s="80" t="s">
        <v>89</v>
      </c>
      <c r="M10" s="139"/>
      <c r="N10" s="153"/>
    </row>
    <row r="11" spans="2:15" ht="39.75" customHeight="1" x14ac:dyDescent="0.25">
      <c r="B11" s="44" t="s">
        <v>77</v>
      </c>
      <c r="C11" s="50" t="s">
        <v>7</v>
      </c>
      <c r="D11" s="50">
        <v>424.67</v>
      </c>
      <c r="E11" s="50"/>
      <c r="F11" s="60" t="s">
        <v>72</v>
      </c>
      <c r="G11" s="60" t="s">
        <v>70</v>
      </c>
      <c r="H11" s="61" t="s">
        <v>71</v>
      </c>
      <c r="I11" s="62">
        <f>26.7*2+34*3</f>
        <v>155.4</v>
      </c>
      <c r="J11" s="149"/>
      <c r="L11" s="80"/>
      <c r="M11" s="140">
        <v>45351</v>
      </c>
      <c r="N11" s="154">
        <f ca="1">M11-$N$5</f>
        <v>392</v>
      </c>
    </row>
    <row r="12" spans="2:15" ht="53.25" customHeight="1" x14ac:dyDescent="0.25">
      <c r="B12" s="46" t="s">
        <v>79</v>
      </c>
      <c r="C12" s="52" t="s">
        <v>2</v>
      </c>
      <c r="D12" s="52">
        <v>357.3</v>
      </c>
      <c r="E12" s="52"/>
      <c r="F12" s="63" t="s">
        <v>88</v>
      </c>
      <c r="G12" s="56" t="s">
        <v>68</v>
      </c>
      <c r="H12" s="64" t="s">
        <v>69</v>
      </c>
      <c r="I12" s="65">
        <f>6*27.6+36.8*2</f>
        <v>239.20000000000002</v>
      </c>
      <c r="J12" s="150"/>
      <c r="L12" s="80"/>
      <c r="M12" s="141"/>
      <c r="N12" s="155"/>
    </row>
    <row r="13" spans="2:15" ht="96" customHeight="1" x14ac:dyDescent="0.25">
      <c r="B13" s="46" t="s">
        <v>80</v>
      </c>
      <c r="C13" s="52" t="s">
        <v>73</v>
      </c>
      <c r="D13" s="52"/>
      <c r="E13" s="52"/>
      <c r="F13" s="63" t="s">
        <v>74</v>
      </c>
      <c r="G13" s="56" t="s">
        <v>75</v>
      </c>
      <c r="H13" s="64" t="s">
        <v>76</v>
      </c>
      <c r="I13" s="65">
        <f>75+50*2+25*4</f>
        <v>275</v>
      </c>
      <c r="J13" s="150"/>
      <c r="L13" s="80"/>
      <c r="M13" s="141"/>
      <c r="N13" s="155"/>
    </row>
    <row r="14" spans="2:15" ht="15.75" thickBot="1" x14ac:dyDescent="0.3">
      <c r="B14" s="41" t="s">
        <v>81</v>
      </c>
      <c r="C14" s="66" t="s">
        <v>55</v>
      </c>
      <c r="D14" s="66">
        <v>29.3</v>
      </c>
      <c r="E14" s="66"/>
      <c r="F14" s="66"/>
      <c r="G14" s="66"/>
      <c r="H14" s="66"/>
      <c r="I14" s="67"/>
      <c r="J14" s="151"/>
      <c r="L14" s="80"/>
      <c r="M14" s="142"/>
      <c r="N14" s="156"/>
    </row>
    <row r="15" spans="2:15" ht="60.75" thickBot="1" x14ac:dyDescent="0.3">
      <c r="B15" s="41">
        <v>5</v>
      </c>
      <c r="C15" s="66" t="s">
        <v>52</v>
      </c>
      <c r="D15" s="66">
        <v>17.899999999999999</v>
      </c>
      <c r="E15" s="68" t="s">
        <v>63</v>
      </c>
      <c r="F15" s="69" t="s">
        <v>61</v>
      </c>
      <c r="G15" s="161" t="s">
        <v>64</v>
      </c>
      <c r="H15" s="145">
        <v>3</v>
      </c>
      <c r="I15" s="145" t="s">
        <v>65</v>
      </c>
      <c r="J15" s="48"/>
      <c r="K15" s="157">
        <v>2016</v>
      </c>
      <c r="L15" s="80" t="s">
        <v>89</v>
      </c>
      <c r="M15" s="78"/>
      <c r="N15" s="83"/>
    </row>
    <row r="16" spans="2:15" ht="75.75" thickBot="1" x14ac:dyDescent="0.3">
      <c r="B16" s="49">
        <v>6</v>
      </c>
      <c r="C16" s="70" t="s">
        <v>3</v>
      </c>
      <c r="D16" s="70">
        <v>46</v>
      </c>
      <c r="E16" s="71" t="s">
        <v>62</v>
      </c>
      <c r="F16" s="72" t="s">
        <v>61</v>
      </c>
      <c r="G16" s="161"/>
      <c r="H16" s="145"/>
      <c r="I16" s="145"/>
      <c r="J16" s="48"/>
      <c r="K16" s="157"/>
      <c r="L16" s="80" t="s">
        <v>89</v>
      </c>
      <c r="M16" s="78"/>
      <c r="N16" s="83"/>
    </row>
    <row r="17" spans="2:16" ht="21" thickBot="1" x14ac:dyDescent="0.3">
      <c r="B17" s="46">
        <v>7</v>
      </c>
      <c r="C17" s="52" t="s">
        <v>56</v>
      </c>
      <c r="D17" s="52">
        <v>2.835</v>
      </c>
      <c r="E17" s="52" t="s">
        <v>66</v>
      </c>
      <c r="F17" s="52"/>
      <c r="G17" s="52"/>
      <c r="H17" s="52"/>
      <c r="I17" s="52"/>
      <c r="J17" s="47"/>
      <c r="L17" s="80"/>
      <c r="M17" s="77"/>
      <c r="N17" s="82"/>
    </row>
    <row r="18" spans="2:16" ht="45.75" thickBot="1" x14ac:dyDescent="0.3">
      <c r="B18" s="49">
        <v>8</v>
      </c>
      <c r="C18" s="71" t="s">
        <v>59</v>
      </c>
      <c r="D18" s="70"/>
      <c r="E18" s="70"/>
      <c r="F18" s="73" t="s">
        <v>82</v>
      </c>
      <c r="G18" s="73" t="s">
        <v>83</v>
      </c>
      <c r="H18" s="71" t="s">
        <v>84</v>
      </c>
      <c r="I18" s="74">
        <f>316*2+10+18</f>
        <v>660</v>
      </c>
      <c r="J18" s="40"/>
      <c r="K18" s="79">
        <v>44160</v>
      </c>
      <c r="L18" s="81"/>
      <c r="M18" s="79">
        <v>44986</v>
      </c>
      <c r="N18" s="82">
        <f ca="1">M18-$N$5</f>
        <v>27</v>
      </c>
    </row>
    <row r="23" spans="2:16" ht="15" thickBot="1" x14ac:dyDescent="0.3"/>
    <row r="24" spans="2:16" ht="18.75" thickBot="1" x14ac:dyDescent="0.3">
      <c r="J24" s="40"/>
      <c r="K24" s="143" t="s">
        <v>87</v>
      </c>
      <c r="L24" s="144"/>
      <c r="M24" s="144"/>
      <c r="N24" s="144"/>
      <c r="O24" s="144"/>
      <c r="P24" s="144"/>
    </row>
  </sheetData>
  <mergeCells count="18">
    <mergeCell ref="G7:G9"/>
    <mergeCell ref="C7:C8"/>
    <mergeCell ref="G15:G16"/>
    <mergeCell ref="H15:H16"/>
    <mergeCell ref="E9:E10"/>
    <mergeCell ref="M7:M8"/>
    <mergeCell ref="M9:M10"/>
    <mergeCell ref="M11:M14"/>
    <mergeCell ref="K24:P24"/>
    <mergeCell ref="I15:I16"/>
    <mergeCell ref="J9:J10"/>
    <mergeCell ref="J7:J8"/>
    <mergeCell ref="J11:J14"/>
    <mergeCell ref="N7:N8"/>
    <mergeCell ref="N9:N10"/>
    <mergeCell ref="N11:N14"/>
    <mergeCell ref="K7:K9"/>
    <mergeCell ref="K15:K16"/>
  </mergeCells>
  <phoneticPr fontId="1" type="noConversion"/>
  <conditionalFormatting sqref="D15:D18 D6:D13">
    <cfRule type="cellIs" dxfId="1" priority="2" operator="greaterThan">
      <formula>69.9</formula>
    </cfRule>
  </conditionalFormatting>
  <conditionalFormatting sqref="D14">
    <cfRule type="cellIs" dxfId="0" priority="1" operator="greaterThan">
      <formula>69.9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zoomScale="85" zoomScaleNormal="85" workbookViewId="0">
      <selection activeCell="K6" sqref="K6:K39"/>
    </sheetView>
  </sheetViews>
  <sheetFormatPr defaultRowHeight="12.75" x14ac:dyDescent="0.2"/>
  <cols>
    <col min="1" max="6" width="9.140625" style="1"/>
    <col min="7" max="7" width="10" style="1" bestFit="1" customWidth="1"/>
    <col min="8" max="10" width="9.140625" style="1"/>
    <col min="11" max="11" width="16.140625" style="1" bestFit="1" customWidth="1"/>
    <col min="12" max="262" width="9.140625" style="1"/>
    <col min="263" max="263" width="10" style="1" bestFit="1" customWidth="1"/>
    <col min="264" max="518" width="9.140625" style="1"/>
    <col min="519" max="519" width="10" style="1" bestFit="1" customWidth="1"/>
    <col min="520" max="774" width="9.140625" style="1"/>
    <col min="775" max="775" width="10" style="1" bestFit="1" customWidth="1"/>
    <col min="776" max="1030" width="9.140625" style="1"/>
    <col min="1031" max="1031" width="10" style="1" bestFit="1" customWidth="1"/>
    <col min="1032" max="1286" width="9.140625" style="1"/>
    <col min="1287" max="1287" width="10" style="1" bestFit="1" customWidth="1"/>
    <col min="1288" max="1542" width="9.140625" style="1"/>
    <col min="1543" max="1543" width="10" style="1" bestFit="1" customWidth="1"/>
    <col min="1544" max="1798" width="9.140625" style="1"/>
    <col min="1799" max="1799" width="10" style="1" bestFit="1" customWidth="1"/>
    <col min="1800" max="2054" width="9.140625" style="1"/>
    <col min="2055" max="2055" width="10" style="1" bestFit="1" customWidth="1"/>
    <col min="2056" max="2310" width="9.140625" style="1"/>
    <col min="2311" max="2311" width="10" style="1" bestFit="1" customWidth="1"/>
    <col min="2312" max="2566" width="9.140625" style="1"/>
    <col min="2567" max="2567" width="10" style="1" bestFit="1" customWidth="1"/>
    <col min="2568" max="2822" width="9.140625" style="1"/>
    <col min="2823" max="2823" width="10" style="1" bestFit="1" customWidth="1"/>
    <col min="2824" max="3078" width="9.140625" style="1"/>
    <col min="3079" max="3079" width="10" style="1" bestFit="1" customWidth="1"/>
    <col min="3080" max="3334" width="9.140625" style="1"/>
    <col min="3335" max="3335" width="10" style="1" bestFit="1" customWidth="1"/>
    <col min="3336" max="3590" width="9.140625" style="1"/>
    <col min="3591" max="3591" width="10" style="1" bestFit="1" customWidth="1"/>
    <col min="3592" max="3846" width="9.140625" style="1"/>
    <col min="3847" max="3847" width="10" style="1" bestFit="1" customWidth="1"/>
    <col min="3848" max="4102" width="9.140625" style="1"/>
    <col min="4103" max="4103" width="10" style="1" bestFit="1" customWidth="1"/>
    <col min="4104" max="4358" width="9.140625" style="1"/>
    <col min="4359" max="4359" width="10" style="1" bestFit="1" customWidth="1"/>
    <col min="4360" max="4614" width="9.140625" style="1"/>
    <col min="4615" max="4615" width="10" style="1" bestFit="1" customWidth="1"/>
    <col min="4616" max="4870" width="9.140625" style="1"/>
    <col min="4871" max="4871" width="10" style="1" bestFit="1" customWidth="1"/>
    <col min="4872" max="5126" width="9.140625" style="1"/>
    <col min="5127" max="5127" width="10" style="1" bestFit="1" customWidth="1"/>
    <col min="5128" max="5382" width="9.140625" style="1"/>
    <col min="5383" max="5383" width="10" style="1" bestFit="1" customWidth="1"/>
    <col min="5384" max="5638" width="9.140625" style="1"/>
    <col min="5639" max="5639" width="10" style="1" bestFit="1" customWidth="1"/>
    <col min="5640" max="5894" width="9.140625" style="1"/>
    <col min="5895" max="5895" width="10" style="1" bestFit="1" customWidth="1"/>
    <col min="5896" max="6150" width="9.140625" style="1"/>
    <col min="6151" max="6151" width="10" style="1" bestFit="1" customWidth="1"/>
    <col min="6152" max="6406" width="9.140625" style="1"/>
    <col min="6407" max="6407" width="10" style="1" bestFit="1" customWidth="1"/>
    <col min="6408" max="6662" width="9.140625" style="1"/>
    <col min="6663" max="6663" width="10" style="1" bestFit="1" customWidth="1"/>
    <col min="6664" max="6918" width="9.140625" style="1"/>
    <col min="6919" max="6919" width="10" style="1" bestFit="1" customWidth="1"/>
    <col min="6920" max="7174" width="9.140625" style="1"/>
    <col min="7175" max="7175" width="10" style="1" bestFit="1" customWidth="1"/>
    <col min="7176" max="7430" width="9.140625" style="1"/>
    <col min="7431" max="7431" width="10" style="1" bestFit="1" customWidth="1"/>
    <col min="7432" max="7686" width="9.140625" style="1"/>
    <col min="7687" max="7687" width="10" style="1" bestFit="1" customWidth="1"/>
    <col min="7688" max="7942" width="9.140625" style="1"/>
    <col min="7943" max="7943" width="10" style="1" bestFit="1" customWidth="1"/>
    <col min="7944" max="8198" width="9.140625" style="1"/>
    <col min="8199" max="8199" width="10" style="1" bestFit="1" customWidth="1"/>
    <col min="8200" max="8454" width="9.140625" style="1"/>
    <col min="8455" max="8455" width="10" style="1" bestFit="1" customWidth="1"/>
    <col min="8456" max="8710" width="9.140625" style="1"/>
    <col min="8711" max="8711" width="10" style="1" bestFit="1" customWidth="1"/>
    <col min="8712" max="8966" width="9.140625" style="1"/>
    <col min="8967" max="8967" width="10" style="1" bestFit="1" customWidth="1"/>
    <col min="8968" max="9222" width="9.140625" style="1"/>
    <col min="9223" max="9223" width="10" style="1" bestFit="1" customWidth="1"/>
    <col min="9224" max="9478" width="9.140625" style="1"/>
    <col min="9479" max="9479" width="10" style="1" bestFit="1" customWidth="1"/>
    <col min="9480" max="9734" width="9.140625" style="1"/>
    <col min="9735" max="9735" width="10" style="1" bestFit="1" customWidth="1"/>
    <col min="9736" max="9990" width="9.140625" style="1"/>
    <col min="9991" max="9991" width="10" style="1" bestFit="1" customWidth="1"/>
    <col min="9992" max="10246" width="9.140625" style="1"/>
    <col min="10247" max="10247" width="10" style="1" bestFit="1" customWidth="1"/>
    <col min="10248" max="10502" width="9.140625" style="1"/>
    <col min="10503" max="10503" width="10" style="1" bestFit="1" customWidth="1"/>
    <col min="10504" max="10758" width="9.140625" style="1"/>
    <col min="10759" max="10759" width="10" style="1" bestFit="1" customWidth="1"/>
    <col min="10760" max="11014" width="9.140625" style="1"/>
    <col min="11015" max="11015" width="10" style="1" bestFit="1" customWidth="1"/>
    <col min="11016" max="11270" width="9.140625" style="1"/>
    <col min="11271" max="11271" width="10" style="1" bestFit="1" customWidth="1"/>
    <col min="11272" max="11526" width="9.140625" style="1"/>
    <col min="11527" max="11527" width="10" style="1" bestFit="1" customWidth="1"/>
    <col min="11528" max="11782" width="9.140625" style="1"/>
    <col min="11783" max="11783" width="10" style="1" bestFit="1" customWidth="1"/>
    <col min="11784" max="12038" width="9.140625" style="1"/>
    <col min="12039" max="12039" width="10" style="1" bestFit="1" customWidth="1"/>
    <col min="12040" max="12294" width="9.140625" style="1"/>
    <col min="12295" max="12295" width="10" style="1" bestFit="1" customWidth="1"/>
    <col min="12296" max="12550" width="9.140625" style="1"/>
    <col min="12551" max="12551" width="10" style="1" bestFit="1" customWidth="1"/>
    <col min="12552" max="12806" width="9.140625" style="1"/>
    <col min="12807" max="12807" width="10" style="1" bestFit="1" customWidth="1"/>
    <col min="12808" max="13062" width="9.140625" style="1"/>
    <col min="13063" max="13063" width="10" style="1" bestFit="1" customWidth="1"/>
    <col min="13064" max="13318" width="9.140625" style="1"/>
    <col min="13319" max="13319" width="10" style="1" bestFit="1" customWidth="1"/>
    <col min="13320" max="13574" width="9.140625" style="1"/>
    <col min="13575" max="13575" width="10" style="1" bestFit="1" customWidth="1"/>
    <col min="13576" max="13830" width="9.140625" style="1"/>
    <col min="13831" max="13831" width="10" style="1" bestFit="1" customWidth="1"/>
    <col min="13832" max="14086" width="9.140625" style="1"/>
    <col min="14087" max="14087" width="10" style="1" bestFit="1" customWidth="1"/>
    <col min="14088" max="14342" width="9.140625" style="1"/>
    <col min="14343" max="14343" width="10" style="1" bestFit="1" customWidth="1"/>
    <col min="14344" max="14598" width="9.140625" style="1"/>
    <col min="14599" max="14599" width="10" style="1" bestFit="1" customWidth="1"/>
    <col min="14600" max="14854" width="9.140625" style="1"/>
    <col min="14855" max="14855" width="10" style="1" bestFit="1" customWidth="1"/>
    <col min="14856" max="15110" width="9.140625" style="1"/>
    <col min="15111" max="15111" width="10" style="1" bestFit="1" customWidth="1"/>
    <col min="15112" max="15366" width="9.140625" style="1"/>
    <col min="15367" max="15367" width="10" style="1" bestFit="1" customWidth="1"/>
    <col min="15368" max="15622" width="9.140625" style="1"/>
    <col min="15623" max="15623" width="10" style="1" bestFit="1" customWidth="1"/>
    <col min="15624" max="15878" width="9.140625" style="1"/>
    <col min="15879" max="15879" width="10" style="1" bestFit="1" customWidth="1"/>
    <col min="15880" max="16134" width="9.140625" style="1"/>
    <col min="16135" max="16135" width="10" style="1" bestFit="1" customWidth="1"/>
    <col min="16136" max="16384" width="9.140625" style="1"/>
  </cols>
  <sheetData>
    <row r="1" spans="1:11" x14ac:dyDescent="0.2">
      <c r="K1" s="1" t="s">
        <v>50</v>
      </c>
    </row>
    <row r="2" spans="1:11" x14ac:dyDescent="0.2">
      <c r="B2" s="2" t="s">
        <v>19</v>
      </c>
      <c r="D2" s="2"/>
      <c r="E2" s="2"/>
      <c r="I2" s="3">
        <v>39630</v>
      </c>
      <c r="K2" s="1" t="s">
        <v>51</v>
      </c>
    </row>
    <row r="4" spans="1:11" x14ac:dyDescent="0.2">
      <c r="A4" s="1" t="s">
        <v>20</v>
      </c>
      <c r="C4" s="1" t="s">
        <v>21</v>
      </c>
      <c r="F4" s="1" t="s">
        <v>22</v>
      </c>
      <c r="G4" s="1" t="s">
        <v>23</v>
      </c>
      <c r="I4" s="1" t="s">
        <v>24</v>
      </c>
    </row>
    <row r="5" spans="1:11" ht="13.5" thickBot="1" x14ac:dyDescent="0.25"/>
    <row r="6" spans="1:11" x14ac:dyDescent="0.2">
      <c r="A6" s="4" t="s">
        <v>25</v>
      </c>
      <c r="B6" s="5" t="s">
        <v>26</v>
      </c>
      <c r="C6" s="6" t="s">
        <v>27</v>
      </c>
      <c r="D6" s="6"/>
      <c r="E6" s="6"/>
      <c r="F6" s="7" t="s">
        <v>28</v>
      </c>
      <c r="G6" s="6">
        <v>972610020</v>
      </c>
      <c r="H6" s="8"/>
      <c r="I6" s="9" t="s">
        <v>29</v>
      </c>
      <c r="K6" s="1" t="s">
        <v>51</v>
      </c>
    </row>
    <row r="7" spans="1:11" x14ac:dyDescent="0.2">
      <c r="A7" s="10" t="s">
        <v>30</v>
      </c>
      <c r="B7" s="11"/>
      <c r="C7" s="12" t="s">
        <v>31</v>
      </c>
      <c r="D7" s="12"/>
      <c r="E7" s="12"/>
      <c r="F7" s="13" t="s">
        <v>32</v>
      </c>
      <c r="G7" s="12">
        <v>973010004</v>
      </c>
      <c r="H7" s="11"/>
      <c r="I7" s="14" t="s">
        <v>29</v>
      </c>
      <c r="K7" s="1" t="s">
        <v>51</v>
      </c>
    </row>
    <row r="8" spans="1:11" x14ac:dyDescent="0.2">
      <c r="A8" s="15"/>
      <c r="B8" s="16"/>
      <c r="C8" s="1" t="s">
        <v>31</v>
      </c>
      <c r="F8" s="17" t="s">
        <v>32</v>
      </c>
      <c r="G8" s="1">
        <v>973010015</v>
      </c>
      <c r="H8" s="16"/>
      <c r="I8" s="18" t="s">
        <v>29</v>
      </c>
      <c r="K8" s="1" t="s">
        <v>51</v>
      </c>
    </row>
    <row r="9" spans="1:11" x14ac:dyDescent="0.2">
      <c r="A9" s="19"/>
      <c r="B9" s="11"/>
      <c r="C9" s="12" t="s">
        <v>31</v>
      </c>
      <c r="D9" s="12"/>
      <c r="E9" s="12"/>
      <c r="F9" s="13" t="s">
        <v>32</v>
      </c>
      <c r="G9" s="12">
        <v>972010011</v>
      </c>
      <c r="H9" s="11"/>
      <c r="I9" s="14" t="s">
        <v>29</v>
      </c>
      <c r="K9" s="1" t="s">
        <v>51</v>
      </c>
    </row>
    <row r="10" spans="1:11" ht="13.5" thickBot="1" x14ac:dyDescent="0.25">
      <c r="A10" s="20"/>
      <c r="B10" s="21"/>
      <c r="C10" s="22" t="s">
        <v>31</v>
      </c>
      <c r="D10" s="22"/>
      <c r="E10" s="22"/>
      <c r="F10" s="23" t="s">
        <v>32</v>
      </c>
      <c r="G10" s="22">
        <v>973010001</v>
      </c>
      <c r="H10" s="21"/>
      <c r="I10" s="24" t="s">
        <v>29</v>
      </c>
      <c r="K10" s="1" t="s">
        <v>51</v>
      </c>
    </row>
    <row r="11" spans="1:11" ht="13.5" thickBot="1" x14ac:dyDescent="0.25">
      <c r="K11" s="1" t="s">
        <v>51</v>
      </c>
    </row>
    <row r="12" spans="1:11" x14ac:dyDescent="0.2">
      <c r="A12" s="4" t="s">
        <v>33</v>
      </c>
      <c r="B12" s="25" t="s">
        <v>34</v>
      </c>
      <c r="C12" s="26" t="s">
        <v>35</v>
      </c>
      <c r="D12" s="6"/>
      <c r="E12" s="8"/>
      <c r="F12" s="7" t="s">
        <v>36</v>
      </c>
      <c r="G12" s="6">
        <v>518077</v>
      </c>
      <c r="H12" s="8"/>
      <c r="I12" s="9" t="s">
        <v>29</v>
      </c>
      <c r="K12" s="1" t="s">
        <v>51</v>
      </c>
    </row>
    <row r="13" spans="1:11" x14ac:dyDescent="0.2">
      <c r="A13" s="27" t="s">
        <v>37</v>
      </c>
      <c r="B13" s="12"/>
      <c r="C13" s="28" t="s">
        <v>35</v>
      </c>
      <c r="D13" s="12"/>
      <c r="E13" s="11"/>
      <c r="F13" s="13" t="s">
        <v>36</v>
      </c>
      <c r="G13" s="12">
        <v>518076</v>
      </c>
      <c r="H13" s="11"/>
      <c r="I13" s="14" t="s">
        <v>29</v>
      </c>
      <c r="K13" s="1" t="s">
        <v>51</v>
      </c>
    </row>
    <row r="14" spans="1:11" x14ac:dyDescent="0.2">
      <c r="A14" s="19"/>
      <c r="B14" s="12"/>
      <c r="C14" s="28" t="s">
        <v>31</v>
      </c>
      <c r="D14" s="12"/>
      <c r="E14" s="11"/>
      <c r="F14" s="13" t="s">
        <v>32</v>
      </c>
      <c r="G14" s="12">
        <v>514047</v>
      </c>
      <c r="H14" s="11"/>
      <c r="I14" s="18" t="s">
        <v>29</v>
      </c>
      <c r="K14" s="1" t="s">
        <v>51</v>
      </c>
    </row>
    <row r="15" spans="1:11" x14ac:dyDescent="0.2">
      <c r="A15" s="19"/>
      <c r="B15" s="12"/>
      <c r="C15" s="28" t="s">
        <v>31</v>
      </c>
      <c r="D15" s="12"/>
      <c r="E15" s="11"/>
      <c r="F15" s="13" t="s">
        <v>32</v>
      </c>
      <c r="G15" s="12">
        <v>504022</v>
      </c>
      <c r="H15" s="11"/>
      <c r="I15" s="14" t="s">
        <v>29</v>
      </c>
      <c r="K15" s="1" t="s">
        <v>51</v>
      </c>
    </row>
    <row r="16" spans="1:11" ht="13.5" thickBot="1" x14ac:dyDescent="0.25">
      <c r="A16" s="20"/>
      <c r="B16" s="22"/>
      <c r="C16" s="29" t="s">
        <v>31</v>
      </c>
      <c r="D16" s="22"/>
      <c r="E16" s="21"/>
      <c r="F16" s="23" t="s">
        <v>32</v>
      </c>
      <c r="G16" s="22">
        <v>514046</v>
      </c>
      <c r="H16" s="21"/>
      <c r="I16" s="24" t="s">
        <v>29</v>
      </c>
      <c r="K16" s="1" t="s">
        <v>51</v>
      </c>
    </row>
    <row r="17" spans="1:11" x14ac:dyDescent="0.2">
      <c r="K17" s="1" t="s">
        <v>51</v>
      </c>
    </row>
    <row r="18" spans="1:11" ht="13.5" customHeight="1" x14ac:dyDescent="0.2">
      <c r="K18" s="1" t="s">
        <v>51</v>
      </c>
    </row>
    <row r="19" spans="1:11" ht="13.5" thickBot="1" x14ac:dyDescent="0.25">
      <c r="K19" s="1" t="s">
        <v>51</v>
      </c>
    </row>
    <row r="20" spans="1:11" x14ac:dyDescent="0.2">
      <c r="A20" s="30" t="s">
        <v>38</v>
      </c>
      <c r="B20" s="31"/>
      <c r="C20" s="32" t="s">
        <v>39</v>
      </c>
      <c r="D20" s="6"/>
      <c r="E20" s="8"/>
      <c r="F20" s="7"/>
      <c r="G20" s="6" t="s">
        <v>40</v>
      </c>
      <c r="H20" s="8"/>
      <c r="I20" s="9">
        <v>2001</v>
      </c>
      <c r="K20" s="1" t="s">
        <v>51</v>
      </c>
    </row>
    <row r="21" spans="1:11" ht="13.5" thickBot="1" x14ac:dyDescent="0.25">
      <c r="A21" s="33" t="s">
        <v>41</v>
      </c>
      <c r="C21" s="20" t="s">
        <v>42</v>
      </c>
      <c r="D21" s="22"/>
      <c r="E21" s="21"/>
      <c r="F21" s="23" t="s">
        <v>43</v>
      </c>
      <c r="G21" s="22">
        <v>18774</v>
      </c>
      <c r="H21" s="21"/>
      <c r="I21" s="24">
        <v>2001</v>
      </c>
      <c r="K21" s="1" t="s">
        <v>51</v>
      </c>
    </row>
    <row r="22" spans="1:11" ht="13.5" thickBot="1" x14ac:dyDescent="0.25">
      <c r="A22" s="15"/>
      <c r="I22" s="18"/>
      <c r="K22" s="1" t="s">
        <v>51</v>
      </c>
    </row>
    <row r="23" spans="1:11" x14ac:dyDescent="0.2">
      <c r="A23" s="15"/>
      <c r="C23" s="32" t="s">
        <v>39</v>
      </c>
      <c r="D23" s="6"/>
      <c r="E23" s="8"/>
      <c r="F23" s="7"/>
      <c r="G23" s="6" t="s">
        <v>44</v>
      </c>
      <c r="H23" s="8"/>
      <c r="I23" s="9">
        <v>2001</v>
      </c>
      <c r="K23" s="1" t="s">
        <v>51</v>
      </c>
    </row>
    <row r="24" spans="1:11" ht="13.5" thickBot="1" x14ac:dyDescent="0.25">
      <c r="A24" s="15"/>
      <c r="C24" s="20" t="s">
        <v>42</v>
      </c>
      <c r="D24" s="22"/>
      <c r="E24" s="21"/>
      <c r="F24" s="23" t="s">
        <v>43</v>
      </c>
      <c r="G24" s="22">
        <v>18654</v>
      </c>
      <c r="H24" s="21"/>
      <c r="I24" s="24">
        <v>2001</v>
      </c>
      <c r="K24" s="1" t="s">
        <v>51</v>
      </c>
    </row>
    <row r="25" spans="1:11" ht="13.5" thickBot="1" x14ac:dyDescent="0.25">
      <c r="A25" s="15"/>
      <c r="I25" s="18"/>
      <c r="K25" s="1" t="s">
        <v>51</v>
      </c>
    </row>
    <row r="26" spans="1:11" x14ac:dyDescent="0.2">
      <c r="A26" s="15"/>
      <c r="C26" s="32" t="s">
        <v>39</v>
      </c>
      <c r="D26" s="6"/>
      <c r="E26" s="8"/>
      <c r="F26" s="7"/>
      <c r="G26" s="6" t="s">
        <v>45</v>
      </c>
      <c r="H26" s="8"/>
      <c r="I26" s="9">
        <v>2001</v>
      </c>
      <c r="K26" s="1" t="s">
        <v>51</v>
      </c>
    </row>
    <row r="27" spans="1:11" ht="13.5" thickBot="1" x14ac:dyDescent="0.25">
      <c r="A27" s="15"/>
      <c r="C27" s="20" t="s">
        <v>42</v>
      </c>
      <c r="D27" s="22"/>
      <c r="E27" s="21"/>
      <c r="F27" s="23" t="s">
        <v>43</v>
      </c>
      <c r="G27" s="22">
        <v>18652</v>
      </c>
      <c r="H27" s="21"/>
      <c r="I27" s="24">
        <v>2001</v>
      </c>
      <c r="K27" s="1" t="s">
        <v>51</v>
      </c>
    </row>
    <row r="28" spans="1:11" ht="13.5" thickBot="1" x14ac:dyDescent="0.25">
      <c r="A28" s="15"/>
      <c r="I28" s="18"/>
      <c r="K28" s="1" t="s">
        <v>51</v>
      </c>
    </row>
    <row r="29" spans="1:11" x14ac:dyDescent="0.2">
      <c r="A29" s="15"/>
      <c r="C29" s="32" t="s">
        <v>39</v>
      </c>
      <c r="D29" s="6"/>
      <c r="E29" s="8"/>
      <c r="F29" s="7"/>
      <c r="G29" s="6" t="s">
        <v>46</v>
      </c>
      <c r="H29" s="8"/>
      <c r="I29" s="9">
        <v>2001</v>
      </c>
      <c r="K29" s="1" t="s">
        <v>51</v>
      </c>
    </row>
    <row r="30" spans="1:11" ht="13.5" thickBot="1" x14ac:dyDescent="0.25">
      <c r="A30" s="15"/>
      <c r="C30" s="20" t="s">
        <v>42</v>
      </c>
      <c r="D30" s="22"/>
      <c r="E30" s="21"/>
      <c r="F30" s="23" t="s">
        <v>43</v>
      </c>
      <c r="G30" s="22">
        <v>18781</v>
      </c>
      <c r="H30" s="21"/>
      <c r="I30" s="24">
        <v>2001</v>
      </c>
      <c r="K30" s="1" t="s">
        <v>51</v>
      </c>
    </row>
    <row r="31" spans="1:11" ht="13.5" thickBot="1" x14ac:dyDescent="0.25">
      <c r="A31" s="15"/>
      <c r="I31" s="18"/>
      <c r="K31" s="1" t="s">
        <v>51</v>
      </c>
    </row>
    <row r="32" spans="1:11" x14ac:dyDescent="0.2">
      <c r="A32" s="15"/>
      <c r="C32" s="32" t="s">
        <v>39</v>
      </c>
      <c r="D32" s="6"/>
      <c r="E32" s="8"/>
      <c r="F32" s="7"/>
      <c r="G32" s="6" t="s">
        <v>47</v>
      </c>
      <c r="H32" s="8"/>
      <c r="I32" s="9">
        <v>2001</v>
      </c>
      <c r="K32" s="1" t="s">
        <v>51</v>
      </c>
    </row>
    <row r="33" spans="1:11" ht="13.5" thickBot="1" x14ac:dyDescent="0.25">
      <c r="A33" s="15"/>
      <c r="C33" s="20" t="s">
        <v>42</v>
      </c>
      <c r="D33" s="22"/>
      <c r="E33" s="21"/>
      <c r="F33" s="23" t="s">
        <v>43</v>
      </c>
      <c r="G33" s="22">
        <v>18773</v>
      </c>
      <c r="H33" s="21"/>
      <c r="I33" s="24">
        <v>2001</v>
      </c>
      <c r="K33" s="1" t="s">
        <v>51</v>
      </c>
    </row>
    <row r="34" spans="1:11" ht="13.5" thickBot="1" x14ac:dyDescent="0.25">
      <c r="A34" s="15"/>
      <c r="I34" s="18"/>
      <c r="K34" s="1" t="s">
        <v>51</v>
      </c>
    </row>
    <row r="35" spans="1:11" x14ac:dyDescent="0.2">
      <c r="A35" s="15"/>
      <c r="C35" s="32" t="s">
        <v>39</v>
      </c>
      <c r="D35" s="6"/>
      <c r="E35" s="8"/>
      <c r="F35" s="7"/>
      <c r="G35" s="6" t="s">
        <v>48</v>
      </c>
      <c r="H35" s="8"/>
      <c r="I35" s="9">
        <v>2001</v>
      </c>
      <c r="K35" s="1" t="s">
        <v>51</v>
      </c>
    </row>
    <row r="36" spans="1:11" ht="13.5" thickBot="1" x14ac:dyDescent="0.25">
      <c r="A36" s="15"/>
      <c r="C36" s="20" t="s">
        <v>42</v>
      </c>
      <c r="D36" s="22"/>
      <c r="E36" s="21"/>
      <c r="F36" s="23" t="s">
        <v>43</v>
      </c>
      <c r="G36" s="22">
        <v>18778</v>
      </c>
      <c r="H36" s="21"/>
      <c r="I36" s="24">
        <v>2001</v>
      </c>
      <c r="K36" s="1" t="s">
        <v>51</v>
      </c>
    </row>
    <row r="37" spans="1:11" ht="13.5" thickBot="1" x14ac:dyDescent="0.25">
      <c r="A37" s="15"/>
      <c r="I37" s="18"/>
      <c r="K37" s="1" t="s">
        <v>51</v>
      </c>
    </row>
    <row r="38" spans="1:11" x14ac:dyDescent="0.2">
      <c r="A38" s="15"/>
      <c r="C38" s="32" t="s">
        <v>39</v>
      </c>
      <c r="D38" s="6"/>
      <c r="E38" s="8"/>
      <c r="F38" s="7"/>
      <c r="G38" s="6" t="s">
        <v>49</v>
      </c>
      <c r="H38" s="8"/>
      <c r="I38" s="9">
        <v>2001</v>
      </c>
      <c r="K38" s="1" t="s">
        <v>51</v>
      </c>
    </row>
    <row r="39" spans="1:11" ht="13.5" thickBot="1" x14ac:dyDescent="0.25">
      <c r="A39" s="20"/>
      <c r="B39" s="22"/>
      <c r="C39" s="20" t="s">
        <v>42</v>
      </c>
      <c r="D39" s="22"/>
      <c r="E39" s="21"/>
      <c r="F39" s="23" t="s">
        <v>43</v>
      </c>
      <c r="G39" s="22">
        <v>18779</v>
      </c>
      <c r="H39" s="21"/>
      <c r="I39" s="24">
        <v>2001</v>
      </c>
      <c r="K39" s="1" t="s">
        <v>51</v>
      </c>
    </row>
  </sheetData>
  <pageMargins left="0.78740157499999996" right="0.78740157499999996" top="0.984251969" bottom="0.984251969" header="0.4921259845" footer="0.4921259845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Kotle</vt:lpstr>
      <vt:lpstr>Pisárky_2022</vt:lpstr>
      <vt:lpstr>robury_seznam</vt:lpstr>
      <vt:lpstr>robury_seznam!Oblast_tisku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basic;mondrejcik@dpmb.cz</dc:creator>
  <cp:lastModifiedBy>Horák Martin</cp:lastModifiedBy>
  <cp:lastPrinted>2023-02-02T12:18:39Z</cp:lastPrinted>
  <dcterms:created xsi:type="dcterms:W3CDTF">2022-06-22T07:01:57Z</dcterms:created>
  <dcterms:modified xsi:type="dcterms:W3CDTF">2023-02-02T12:19:00Z</dcterms:modified>
</cp:coreProperties>
</file>