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kriváň\SO 02 - Rozp a VV\"/>
    </mc:Choice>
  </mc:AlternateContent>
  <xr:revisionPtr revIDLastSave="0" documentId="13_ncr:1_{7E52FE42-CDDE-4966-ABC8-F644A84546C8}" xr6:coauthVersionLast="47" xr6:coauthVersionMax="47" xr10:uidLastSave="{00000000-0000-0000-0000-000000000000}"/>
  <bookViews>
    <workbookView xWindow="16875" yWindow="2190" windowWidth="12810" windowHeight="11385" activeTab="1" xr2:uid="{00000000-000D-0000-FFFF-FFFF00000000}"/>
  </bookViews>
  <sheets>
    <sheet name="Rekapitulácia stavby" sheetId="1" r:id="rId1"/>
    <sheet name="SO 02 - Označník" sheetId="2" r:id="rId2"/>
  </sheets>
  <definedNames>
    <definedName name="_xlnm._FilterDatabase" localSheetId="1" hidden="1">'SO 02 - Označník'!$C$124:$K$168</definedName>
    <definedName name="_xlnm.Print_Titles" localSheetId="0">'Rekapitulácia stavby'!$92:$92</definedName>
    <definedName name="_xlnm.Print_Titles" localSheetId="1">'SO 02 - Označník'!$124:$124</definedName>
    <definedName name="_xlnm.Print_Area" localSheetId="0">'Rekapitulácia stavby'!$D$4:$AO$76,'Rekapitulácia stavby'!$C$82:$AQ$96</definedName>
    <definedName name="_xlnm.Print_Area" localSheetId="1">'SO 02 - Označník'!$C$4:$J$76,'SO 02 - Označník'!$C$82:$J$106,'SO 02 - Označník'!$C$112:$J$168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68" i="2"/>
  <c r="BH168" i="2"/>
  <c r="BG168" i="2"/>
  <c r="BE168" i="2"/>
  <c r="BK168" i="2"/>
  <c r="J168" i="2" s="1"/>
  <c r="BF168" i="2" s="1"/>
  <c r="BI167" i="2"/>
  <c r="BH167" i="2"/>
  <c r="BG167" i="2"/>
  <c r="BE167" i="2"/>
  <c r="BK167" i="2"/>
  <c r="J167" i="2" s="1"/>
  <c r="BF167" i="2" s="1"/>
  <c r="BI166" i="2"/>
  <c r="BH166" i="2"/>
  <c r="BG166" i="2"/>
  <c r="BE166" i="2"/>
  <c r="BK166" i="2"/>
  <c r="J166" i="2"/>
  <c r="BF166" i="2" s="1"/>
  <c r="BI165" i="2"/>
  <c r="BH165" i="2"/>
  <c r="BG165" i="2"/>
  <c r="BE165" i="2"/>
  <c r="BK165" i="2"/>
  <c r="J165" i="2" s="1"/>
  <c r="BF165" i="2" s="1"/>
  <c r="BI164" i="2"/>
  <c r="BH164" i="2"/>
  <c r="BG164" i="2"/>
  <c r="BE164" i="2"/>
  <c r="BK164" i="2"/>
  <c r="J164" i="2" s="1"/>
  <c r="BF164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52" i="2"/>
  <c r="J151" i="2"/>
  <c r="BK133" i="2"/>
  <c r="J162" i="2"/>
  <c r="J160" i="2"/>
  <c r="J154" i="2"/>
  <c r="BK151" i="2"/>
  <c r="J145" i="2"/>
  <c r="BK135" i="2"/>
  <c r="J129" i="2"/>
  <c r="J143" i="2"/>
  <c r="BK128" i="2"/>
  <c r="J141" i="2"/>
  <c r="BK161" i="2"/>
  <c r="BK157" i="2"/>
  <c r="J150" i="2"/>
  <c r="J133" i="2"/>
  <c r="BK142" i="2"/>
  <c r="BK131" i="2"/>
  <c r="J153" i="2"/>
  <c r="J132" i="2"/>
  <c r="BK150" i="2"/>
  <c r="BK138" i="2"/>
  <c r="J138" i="2"/>
  <c r="J148" i="2"/>
  <c r="BK154" i="2"/>
  <c r="BK141" i="2"/>
  <c r="BK147" i="2"/>
  <c r="J130" i="2"/>
  <c r="BK129" i="2"/>
  <c r="J157" i="2"/>
  <c r="J142" i="2"/>
  <c r="J134" i="2"/>
  <c r="BK130" i="2"/>
  <c r="BK160" i="2"/>
  <c r="J156" i="2"/>
  <c r="BK152" i="2"/>
  <c r="J149" i="2"/>
  <c r="J140" i="2"/>
  <c r="BK132" i="2"/>
  <c r="J128" i="2"/>
  <c r="BK145" i="2"/>
  <c r="BK136" i="2"/>
  <c r="J135" i="2"/>
  <c r="AS94" i="1"/>
  <c r="BK149" i="2"/>
  <c r="J147" i="2"/>
  <c r="BK143" i="2"/>
  <c r="BK162" i="2"/>
  <c r="J161" i="2"/>
  <c r="BK156" i="2"/>
  <c r="BK153" i="2"/>
  <c r="BK148" i="2"/>
  <c r="J146" i="2"/>
  <c r="J136" i="2"/>
  <c r="J131" i="2"/>
  <c r="BK146" i="2"/>
  <c r="BK140" i="2"/>
  <c r="BK134" i="2"/>
  <c r="P127" i="2" l="1"/>
  <c r="T139" i="2"/>
  <c r="BK127" i="2"/>
  <c r="J127" i="2"/>
  <c r="J98" i="2"/>
  <c r="BK139" i="2"/>
  <c r="J139" i="2" s="1"/>
  <c r="J100" i="2" s="1"/>
  <c r="P144" i="2"/>
  <c r="BK155" i="2"/>
  <c r="J155" i="2"/>
  <c r="J102" i="2" s="1"/>
  <c r="BK159" i="2"/>
  <c r="J159" i="2" s="1"/>
  <c r="J104" i="2" s="1"/>
  <c r="P139" i="2"/>
  <c r="P159" i="2"/>
  <c r="P158" i="2" s="1"/>
  <c r="BK144" i="2"/>
  <c r="J144" i="2" s="1"/>
  <c r="J101" i="2" s="1"/>
  <c r="R159" i="2"/>
  <c r="R158" i="2" s="1"/>
  <c r="T127" i="2"/>
  <c r="T144" i="2"/>
  <c r="R155" i="2"/>
  <c r="BK163" i="2"/>
  <c r="J163" i="2"/>
  <c r="J105" i="2" s="1"/>
  <c r="R127" i="2"/>
  <c r="R139" i="2"/>
  <c r="R144" i="2"/>
  <c r="P155" i="2"/>
  <c r="T155" i="2"/>
  <c r="T159" i="2"/>
  <c r="T158" i="2" s="1"/>
  <c r="BK137" i="2"/>
  <c r="J137" i="2" s="1"/>
  <c r="J99" i="2" s="1"/>
  <c r="F92" i="2"/>
  <c r="E115" i="2"/>
  <c r="BF128" i="2"/>
  <c r="BF132" i="2"/>
  <c r="BF133" i="2"/>
  <c r="BF138" i="2"/>
  <c r="BF145" i="2"/>
  <c r="J119" i="2"/>
  <c r="BF135" i="2"/>
  <c r="BF140" i="2"/>
  <c r="BF141" i="2"/>
  <c r="BF142" i="2"/>
  <c r="BF146" i="2"/>
  <c r="BF147" i="2"/>
  <c r="BF148" i="2"/>
  <c r="BF151" i="2"/>
  <c r="BF152" i="2"/>
  <c r="BF153" i="2"/>
  <c r="BF154" i="2"/>
  <c r="BF156" i="2"/>
  <c r="BF157" i="2"/>
  <c r="BF160" i="2"/>
  <c r="BF161" i="2"/>
  <c r="BF129" i="2"/>
  <c r="BF131" i="2"/>
  <c r="BF136" i="2"/>
  <c r="BF130" i="2"/>
  <c r="BF134" i="2"/>
  <c r="BF143" i="2"/>
  <c r="BF149" i="2"/>
  <c r="BF150" i="2"/>
  <c r="BF162" i="2"/>
  <c r="J33" i="2"/>
  <c r="AV95" i="1" s="1"/>
  <c r="F37" i="2"/>
  <c r="BD95" i="1" s="1"/>
  <c r="BD94" i="1" s="1"/>
  <c r="W33" i="1" s="1"/>
  <c r="F33" i="2"/>
  <c r="AZ95" i="1" s="1"/>
  <c r="AZ94" i="1" s="1"/>
  <c r="AV94" i="1" s="1"/>
  <c r="AK29" i="1" s="1"/>
  <c r="F36" i="2"/>
  <c r="BC95" i="1" s="1"/>
  <c r="BC94" i="1" s="1"/>
  <c r="W32" i="1" s="1"/>
  <c r="F35" i="2"/>
  <c r="BB95" i="1" s="1"/>
  <c r="BB94" i="1" s="1"/>
  <c r="W31" i="1" s="1"/>
  <c r="R126" i="2" l="1"/>
  <c r="R125" i="2" s="1"/>
  <c r="T126" i="2"/>
  <c r="T125" i="2"/>
  <c r="P126" i="2"/>
  <c r="P125" i="2" s="1"/>
  <c r="AU95" i="1" s="1"/>
  <c r="AU94" i="1" s="1"/>
  <c r="BK126" i="2"/>
  <c r="J126" i="2" s="1"/>
  <c r="J97" i="2" s="1"/>
  <c r="BK158" i="2"/>
  <c r="J158" i="2"/>
  <c r="J103" i="2" s="1"/>
  <c r="AY94" i="1"/>
  <c r="J34" i="2"/>
  <c r="AW95" i="1" s="1"/>
  <c r="AT95" i="1" s="1"/>
  <c r="AX94" i="1"/>
  <c r="W29" i="1"/>
  <c r="F34" i="2"/>
  <c r="BA95" i="1" s="1"/>
  <c r="BA94" i="1" s="1"/>
  <c r="W30" i="1" s="1"/>
  <c r="BK125" i="2" l="1"/>
  <c r="J125" i="2" s="1"/>
  <c r="J96" i="2" s="1"/>
  <c r="AW94" i="1"/>
  <c r="AK30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<sst xmlns="http://schemas.openxmlformats.org/spreadsheetml/2006/main" count="770" uniqueCount="243">
  <si>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</si>
  <si>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</si>
  <si>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</si>
  <si>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</si>
  <si>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</si>
  <si>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</si>
  <si>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</si>
  <si>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</si>
  <si>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</si>
  <si>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</si>
  <si>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</si>
  <si>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</si>
  <si>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</si>
  <si>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</si>
  <si>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</si>
  <si>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</si>
  <si>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</si>
  <si>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</si>
  <si>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</si>
  <si>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</si>
  <si>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</si>
  <si>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</si>
  <si>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</si>
  <si>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</si>
  <si>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</si>
  <si>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</si>
  <si>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</si>
  <si>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</si>
  <si>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</si>
  <si>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</si>
  <si>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</si>
  <si>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</si>
  <si>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</si>
  <si>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</si>
  <si>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</si>
  <si>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</si>
  <si>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</si>
  <si>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</si>
  <si>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</si>
  <si>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</si>
  <si>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</si>
  <si>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</si>
  <si>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</si>
  <si>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</si>
  <si>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</si>
  <si>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</si>
  <si>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</si>
  <si>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</si>
  <si>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</si>
  <si>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</si>
  <si>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</si>
  <si>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</si>
  <si>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</si>
  <si>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</si>
  <si>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</si>
  <si>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</si>
  <si>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</si>
  <si>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</si>
  <si>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</si>
  <si>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</si>
  <si>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</si>
  <si>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</si>
  <si>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</si>
  <si>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</si>
  <si>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</si>
  <si>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</si>
  <si>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</si>
  <si>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</si>
  <si>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</si>
  <si>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</si>
  <si>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</si>
  <si>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</si>
  <si>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</si>
  <si>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</si>
  <si>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</si>
  <si>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</si>
  <si>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</si>
  <si>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</si>
  <si>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{bc9537a4-1d0b-4264-8fa8-61f1f196ec40}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</si>
  <si>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</si>
  <si>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</si>
  <si>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</si>
  <si>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</si>
  <si>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</si>
  <si>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</si>
  <si>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</si>
  <si>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</si>
  <si>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</si>
  <si>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</si>
  <si>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</si>
  <si>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</si>
  <si>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</si>
  <si>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</si>
  <si>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</si>
  <si>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</si>
  <si>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</si>
  <si>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</si>
  <si>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</si>
  <si>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</si>
  <si>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</si>
  <si>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</si>
  <si>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</si>
  <si>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</si>
  <si>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</si>
  <si>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</si>
  <si>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</si>
  <si>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</si>
  <si>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</si>
  <si>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</si>
  <si>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</si>
  <si>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</si>
  <si>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</si>
  <si>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113107141.S</t>
  </si>
  <si>
    <t>Odstránenie krytu v ploche do 200 m2 asfaltového, hr. vrstvy do 50 mm,  -0,09800t</t>
  </si>
  <si>
    <t>m2</t>
  </si>
  <si>
    <t>4</t>
  </si>
  <si>
    <t>2</t>
  </si>
  <si>
    <t>-1411152625</t>
  </si>
  <si>
    <t>113307131.S</t>
  </si>
  <si>
    <t>Odstránenie podkladu v ploche do 200 m2 z betónu prostého, hr. vrstvy do 150 mm,  -0,22500t</t>
  </si>
  <si>
    <t>-751922915</t>
  </si>
  <si>
    <t>3</t>
  </si>
  <si>
    <t>119001801.S</t>
  </si>
  <si>
    <t>Ochranné zábradlie okolo výkopu, drevené výšky 1,10 m dvojtyčové</t>
  </si>
  <si>
    <t>m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</si>
  <si>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</si>
  <si>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</si>
  <si>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</si>
  <si>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</si>
  <si>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</si>
  <si>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5</t>
  </si>
  <si>
    <t>133211109.S</t>
  </si>
  <si>
    <t>Príplatok za lepivosť pri hĺbení šachiet ručným alebo pneumatickým náradím v horninách tr. 3</t>
  </si>
  <si>
    <t>-1721898683</t>
  </si>
  <si>
    <t>6</t>
  </si>
  <si>
    <t>162501102.S</t>
  </si>
  <si>
    <t>Vodorovné premiestnenie výkopku po spevnenej ceste z horniny tr.1-4, do 100 m3 na vzdialenosť do 3000 m</t>
  </si>
  <si>
    <t>-527420012</t>
  </si>
  <si>
    <t>7</t>
  </si>
  <si>
    <t>162501105.S</t>
  </si>
  <si>
    <t>Vodorovné premiestnenie výkopku po spevnenej ceste z horniny tr.1-4, do 100 m3, príplatok k cene za každých ďalšich a začatých 1000 m</t>
  </si>
  <si>
    <t>1747086668</t>
  </si>
  <si>
    <t>8</t>
  </si>
  <si>
    <t>167101100.S</t>
  </si>
  <si>
    <t>Nakladanie výkopku tr.1-4 ručne</t>
  </si>
  <si>
    <t>1616321337</t>
  </si>
  <si>
    <t>9</t>
  </si>
  <si>
    <t>171209002.S</t>
  </si>
  <si>
    <t>Poplatok za skladovanie - zemina a kamenivo (17 05) ostatné</t>
  </si>
  <si>
    <t>t</t>
  </si>
  <si>
    <t>-463629610</t>
  </si>
  <si>
    <t>Zakladanie</t>
  </si>
  <si>
    <t>10</t>
  </si>
  <si>
    <t>275313711.S</t>
  </si>
  <si>
    <t>Betón základových pätiek, prostý tr. C 25/30</t>
  </si>
  <si>
    <t>-235710333</t>
  </si>
  <si>
    <t>Komunikácie</t>
  </si>
  <si>
    <t>11</t>
  </si>
  <si>
    <t>572991121.S</t>
  </si>
  <si>
    <t>Ošetrenie trhlín asfaltovou sanačnou hmotou šírky do 20 mm</t>
  </si>
  <si>
    <t>-862027258</t>
  </si>
  <si>
    <t>12</t>
  </si>
  <si>
    <t>573211108.S</t>
  </si>
  <si>
    <t>Postrek asfaltový spojovací bez posypu kamenivom z asfaltu cestného v množstve 0,50 kg/m2</t>
  </si>
  <si>
    <t>-290361182</t>
  </si>
  <si>
    <t>13</t>
  </si>
  <si>
    <t>577144211.S</t>
  </si>
  <si>
    <t>Asfaltový betón vrstva obrusná AC 11 O v pruhu š. do 3 m z nemodifik. asfaltu tr. I, po zhutnení hr. 50 mm</t>
  </si>
  <si>
    <t>-935702508</t>
  </si>
  <si>
    <t>14</t>
  </si>
  <si>
    <t>577144311.S</t>
  </si>
  <si>
    <t>Asfaltový betón vrstva obrusná alebo ložná AC 16 v pruhu š. do 3 m z nemodifik. asfaltu tr. I, po zhutnení hr. 50 mm</t>
  </si>
  <si>
    <t>-471490834</t>
  </si>
  <si>
    <t>Ostatné konštrukcie a práce-búranie</t>
  </si>
  <si>
    <t>15</t>
  </si>
  <si>
    <t>919735111.S</t>
  </si>
  <si>
    <t>Rezanie existujúceho asfaltového krytu alebo podkladu hĺbky do 50 mm</t>
  </si>
  <si>
    <t>307708850</t>
  </si>
  <si>
    <t>16</t>
  </si>
  <si>
    <t>919735123.S</t>
  </si>
  <si>
    <t>Rezanie existujúceho betónového krytu alebo podkladu hĺbky nad 100 do 150 mm</t>
  </si>
  <si>
    <t>-1633908853</t>
  </si>
  <si>
    <t>17</t>
  </si>
  <si>
    <t>936941121.S</t>
  </si>
  <si>
    <t>Osadenie zastávkového označovníka so zabetónovaním</t>
  </si>
  <si>
    <t>ks</t>
  </si>
  <si>
    <t>1120833429</t>
  </si>
  <si>
    <t>M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</si>
  <si>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</si>
  <si>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</si>
  <si>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</si>
  <si>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</si>
  <si>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</si>
  <si>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</si>
  <si>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</si>
  <si>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</si>
  <si>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</si>
  <si>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</si>
  <si>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</si>
  <si>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</si>
  <si>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</si>
  <si>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</si>
  <si>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</si>
  <si>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</si>
  <si>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</si>
  <si>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</si>
  <si>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979089212.S</t>
  </si>
  <si>
    <t>Poplatok za skladovanie - bitúmenové zmesi, uholný decht, dechtové výrobky (17 03 ), ostatné</t>
  </si>
  <si>
    <t>-1129667526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</si>
  <si>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</si>
  <si>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</si>
  <si>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</si>
  <si>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</si>
  <si>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</si>
  <si>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</si>
  <si>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</si>
  <si>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</si>
  <si>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</si>
  <si>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</si>
  <si>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</si>
  <si>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</si>
  <si>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</si>
  <si>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</si>
  <si>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</si>
  <si>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</si>
  <si>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</si>
  <si>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</si>
  <si>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</si>
  <si>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</si>
  <si>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</si>
  <si>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</si>
  <si>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</si>
  <si>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</si>
  <si>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</si>
  <si>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</si>
  <si>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</si>
  <si>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</si>
  <si>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 Kriváň, pošta</t>
  </si>
  <si>
    <t>Banskobystrický kraj, Kriváň, p.č. C 1749/1</t>
  </si>
  <si>
    <t>SO 02</t>
  </si>
  <si>
    <t>Označník</t>
  </si>
  <si>
    <t>(umiestnenie v asfaltobetonovom kryte chodníka)</t>
  </si>
  <si>
    <t>SO 02 -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</si>
</sst>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03" workbookViewId="0">
      <selection activeCell="S18" sqref="S1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237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238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236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 Kriváň, pošta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Kriváň, p.č. C 1749/1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24.75" customHeight="1" x14ac:dyDescent="0.2">
      <c r="A95" s="72" t="s">
        <v>75</v>
      </c>
      <c r="B95" s="73"/>
      <c r="C95" s="74"/>
      <c r="D95" s="193" t="s">
        <v>239</v>
      </c>
      <c r="E95" s="193"/>
      <c r="F95" s="193"/>
      <c r="G95" s="193"/>
      <c r="H95" s="193"/>
      <c r="I95" s="75"/>
      <c r="J95" s="193" t="s">
        <v>240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02 -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02 - Označník'!P125</f>
        <v>0</v>
      </c>
      <c r="AV95" s="78">
        <f>'SO 02 - Označník'!J33</f>
        <v>0</v>
      </c>
      <c r="AW95" s="78">
        <f>'SO 02 - Označník'!J34</f>
        <v>0</v>
      </c>
      <c r="AX95" s="78">
        <f>'SO 02 - Označník'!J35</f>
        <v>0</v>
      </c>
      <c r="AY95" s="78">
        <f>'SO 02 - Označník'!J36</f>
        <v>0</v>
      </c>
      <c r="AZ95" s="78">
        <f>'SO 02 - Označník'!F33</f>
        <v>0</v>
      </c>
      <c r="BA95" s="78">
        <f>'SO 02 - Označník'!F34</f>
        <v>0</v>
      </c>
      <c r="BB95" s="78">
        <f>'SO 02 - Označník'!F35</f>
        <v>0</v>
      </c>
      <c r="BC95" s="78">
        <f>'SO 02 - Označník'!F36</f>
        <v>0</v>
      </c>
      <c r="BD95" s="80">
        <f>'SO 02 -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241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2 - Označník v asfa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9"/>
  <sheetViews>
    <sheetView showGridLines="0" tabSelected="1" topLeftCell="A152" workbookViewId="0">
      <selection activeCell="C164" sqref="C16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 Kriváň, pošta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242</v>
      </c>
      <c r="F9" s="215"/>
      <c r="G9" s="215"/>
      <c r="H9" s="215"/>
      <c r="L9" s="28"/>
    </row>
    <row r="10" spans="2:46" s="1" customFormat="1" x14ac:dyDescent="0.2">
      <c r="B10" s="28"/>
      <c r="E10" s="1" t="s">
        <v>241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238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236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ROUND((ROUND((SUM(BE125:BE162)),  2) + SUM(BE164:BE168)), 2)</f>
        <v>0</v>
      </c>
      <c r="G33" s="87"/>
      <c r="H33" s="87"/>
      <c r="I33" s="88">
        <v>0.2</v>
      </c>
      <c r="J33" s="86">
        <f>ROUND((ROUND(((SUM(BE125:BE162))*I33),  2) + (SUM(BE164:BE168)*I33)),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ROUND((ROUND((SUM(BF125:BF162)),  2) + SUM(BF164:BF168)), 2)</f>
        <v>0</v>
      </c>
      <c r="G34" s="87"/>
      <c r="H34" s="87"/>
      <c r="I34" s="88">
        <v>0.2</v>
      </c>
      <c r="J34" s="86">
        <f>ROUND((ROUND(((SUM(BF125:BF162))*I34),  2) + (SUM(BF164:BF168)*I34)),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ROUND((ROUND((SUM(BG125:BG162)),  2) + SUM(BG164:BG168)),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ROUND((ROUND((SUM(BH125:BH162)),  2) + SUM(BH164:BH168)),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ROUND((ROUND((SUM(BI125:BI162)),  2) + SUM(BI164:BI168)),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 Kriváň, pošta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02 -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241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Kriváň, p.č. C 1749/1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J144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J155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J158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J159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J163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>Skvalitnenie informačného a oznamovacieho systému  a zlepšenie informovanosti cestujúcich                             Kriváň, pošta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2" t="str">
        <f>E9</f>
        <v>SO 02 - Označník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241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Kriváň, p.č. C 1749/1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P126+P158+P163</f>
        <v>0</v>
      </c>
      <c r="Q125" s="52"/>
      <c r="R125" s="118">
        <f>R126+R158+R163</f>
        <v>0.88892031999999999</v>
      </c>
      <c r="S125" s="52"/>
      <c r="T125" s="119">
        <f>T126+T158+T163</f>
        <v>0.3876</v>
      </c>
      <c r="AT125" s="13" t="s">
        <v>70</v>
      </c>
      <c r="AU125" s="13" t="s">
        <v>85</v>
      </c>
      <c r="BK125" s="120">
        <f>BK126+BK158+BK163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P127+P137+P139+P144+P155</f>
        <v>0</v>
      </c>
      <c r="R126" s="126">
        <f>R127+R137+R139+R144+R155</f>
        <v>0.88542003999999996</v>
      </c>
      <c r="T126" s="127">
        <f>T127+T137+T139+T144+T155</f>
        <v>0.3876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BK127+BK137+BK139+BK144+BK155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SUM(P128:P136)</f>
        <v>0</v>
      </c>
      <c r="R127" s="126">
        <f>SUM(R128:R136)</f>
        <v>3.8699999999999998E-2</v>
      </c>
      <c r="T127" s="127">
        <f>SUM(T128:T136)</f>
        <v>0.3876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SUM(BK128:BK136)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6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6" si="1">O128*H128</f>
        <v>0</v>
      </c>
      <c r="Q128" s="143">
        <v>0</v>
      </c>
      <c r="R128" s="143">
        <f t="shared" ref="R128:R136" si="2">Q128*H128</f>
        <v>0</v>
      </c>
      <c r="S128" s="143">
        <v>9.8000000000000004E-2</v>
      </c>
      <c r="T128" s="144">
        <f t="shared" ref="T128:T136" si="3">S128*H128</f>
        <v>0.1176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6" si="4">IF(N128="základná",J128,0)</f>
        <v>0</v>
      </c>
      <c r="BF128" s="146">
        <f t="shared" ref="BF128:BF136" si="5">IF(N128="znížená",J128,0)</f>
        <v>0</v>
      </c>
      <c r="BG128" s="146">
        <f t="shared" ref="BG128:BG136" si="6">IF(N128="zákl. prenesená",J128,0)</f>
        <v>0</v>
      </c>
      <c r="BH128" s="146">
        <f t="shared" ref="BH128:BH136" si="7">IF(N128="zníž. prenesená",J128,0)</f>
        <v>0</v>
      </c>
      <c r="BI128" s="146">
        <f t="shared" ref="BI128:BI136" si="8">IF(N128="nulová",J128,0)</f>
        <v>0</v>
      </c>
      <c r="BJ128" s="13" t="s">
        <v>116</v>
      </c>
      <c r="BK128" s="146">
        <f t="shared" ref="BK128:BK136" si="9">ROUND(I128*H128,2)</f>
        <v>0</v>
      </c>
      <c r="BL128" s="13" t="s">
        <v>115</v>
      </c>
      <c r="BM128" s="145" t="s">
        <v>117</v>
      </c>
    </row>
    <row r="129" spans="2:65" s="1" customFormat="1" ht="33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114</v>
      </c>
      <c r="H129" s="137">
        <v>1.2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0.22500000000000001</v>
      </c>
      <c r="T129" s="144">
        <f t="shared" si="3"/>
        <v>0.27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120</v>
      </c>
    </row>
    <row r="130" spans="2:65" s="1" customFormat="1" ht="24.2" customHeight="1" x14ac:dyDescent="0.2">
      <c r="B130" s="132"/>
      <c r="C130" s="133" t="s">
        <v>121</v>
      </c>
      <c r="D130" s="133" t="s">
        <v>111</v>
      </c>
      <c r="E130" s="134" t="s">
        <v>122</v>
      </c>
      <c r="F130" s="135" t="s">
        <v>123</v>
      </c>
      <c r="G130" s="136" t="s">
        <v>124</v>
      </c>
      <c r="H130" s="137">
        <v>10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3.8700000000000002E-3</v>
      </c>
      <c r="R130" s="143">
        <f t="shared" si="2"/>
        <v>3.8699999999999998E-2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125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126</v>
      </c>
      <c r="F131" s="135" t="s">
        <v>127</v>
      </c>
      <c r="G131" s="136" t="s">
        <v>128</v>
      </c>
      <c r="H131" s="137">
        <v>8.5999999999999993E-2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24.2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128</v>
      </c>
      <c r="H132" s="137">
        <v>8.5999999999999993E-2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3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128</v>
      </c>
      <c r="H133" s="137">
        <v>8.5999999999999993E-2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37.9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128</v>
      </c>
      <c r="H134" s="137">
        <v>1.8919999999999999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16.5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128</v>
      </c>
      <c r="H135" s="137">
        <v>8.5999999999999993E-2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145</v>
      </c>
    </row>
    <row r="136" spans="2:65" s="1" customFormat="1" ht="24.2" customHeight="1" x14ac:dyDescent="0.2">
      <c r="B136" s="132"/>
      <c r="C136" s="133" t="s">
        <v>146</v>
      </c>
      <c r="D136" s="133" t="s">
        <v>111</v>
      </c>
      <c r="E136" s="134" t="s">
        <v>147</v>
      </c>
      <c r="F136" s="135" t="s">
        <v>148</v>
      </c>
      <c r="G136" s="136" t="s">
        <v>149</v>
      </c>
      <c r="H136" s="137">
        <v>0.14599999999999999</v>
      </c>
      <c r="I136" s="138"/>
      <c r="J136" s="139">
        <f t="shared" si="0"/>
        <v>0</v>
      </c>
      <c r="K136" s="140"/>
      <c r="L136" s="28"/>
      <c r="M136" s="141" t="s">
        <v>1</v>
      </c>
      <c r="N136" s="142" t="s">
        <v>37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115</v>
      </c>
      <c r="AT136" s="145" t="s">
        <v>111</v>
      </c>
      <c r="AU136" s="145" t="s">
        <v>116</v>
      </c>
      <c r="AY136" s="13" t="s">
        <v>109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116</v>
      </c>
      <c r="BK136" s="146">
        <f t="shared" si="9"/>
        <v>0</v>
      </c>
      <c r="BL136" s="13" t="s">
        <v>115</v>
      </c>
      <c r="BM136" s="145" t="s">
        <v>150</v>
      </c>
    </row>
    <row r="137" spans="2:65" s="11" customFormat="1" ht="22.9" customHeight="1" x14ac:dyDescent="0.2">
      <c r="B137" s="121"/>
      <c r="D137" s="122" t="s">
        <v>70</v>
      </c>
      <c r="E137" s="130" t="s">
        <v>116</v>
      </c>
      <c r="F137" s="130" t="s">
        <v>151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109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152</v>
      </c>
      <c r="D138" s="133" t="s">
        <v>111</v>
      </c>
      <c r="E138" s="134" t="s">
        <v>153</v>
      </c>
      <c r="F138" s="135" t="s">
        <v>154</v>
      </c>
      <c r="G138" s="136" t="s">
        <v>128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115</v>
      </c>
      <c r="AT138" s="145" t="s">
        <v>111</v>
      </c>
      <c r="AU138" s="145" t="s">
        <v>116</v>
      </c>
      <c r="AY138" s="13" t="s">
        <v>109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116</v>
      </c>
      <c r="BK138" s="146">
        <f>ROUND(I138*H138,2)</f>
        <v>0</v>
      </c>
      <c r="BL138" s="13" t="s">
        <v>115</v>
      </c>
      <c r="BM138" s="145" t="s">
        <v>155</v>
      </c>
    </row>
    <row r="139" spans="2:65" s="11" customFormat="1" ht="22.9" customHeight="1" x14ac:dyDescent="0.2">
      <c r="B139" s="121"/>
      <c r="D139" s="122" t="s">
        <v>70</v>
      </c>
      <c r="E139" s="130" t="s">
        <v>130</v>
      </c>
      <c r="F139" s="130" t="s">
        <v>156</v>
      </c>
      <c r="I139" s="124"/>
      <c r="J139" s="131">
        <f>BK139</f>
        <v>0</v>
      </c>
      <c r="L139" s="121"/>
      <c r="M139" s="125"/>
      <c r="P139" s="126">
        <f>SUM(P140:P143)</f>
        <v>0</v>
      </c>
      <c r="R139" s="126">
        <f>SUM(R140:R143)</f>
        <v>0.28370856</v>
      </c>
      <c r="T139" s="127">
        <f>SUM(T140:T143)</f>
        <v>0</v>
      </c>
      <c r="AR139" s="122" t="s">
        <v>77</v>
      </c>
      <c r="AT139" s="128" t="s">
        <v>70</v>
      </c>
      <c r="AU139" s="128" t="s">
        <v>77</v>
      </c>
      <c r="AY139" s="122" t="s">
        <v>109</v>
      </c>
      <c r="BK139" s="129">
        <f>SUM(BK140:BK143)</f>
        <v>0</v>
      </c>
    </row>
    <row r="140" spans="2:65" s="1" customFormat="1" ht="24.2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124</v>
      </c>
      <c r="H140" s="137">
        <v>4.8849999999999998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8.4000000000000003E-4</v>
      </c>
      <c r="R140" s="143">
        <f>Q140*H140</f>
        <v>4.1034000000000001E-3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33" customHeight="1" x14ac:dyDescent="0.2">
      <c r="B141" s="132"/>
      <c r="C141" s="133" t="s">
        <v>161</v>
      </c>
      <c r="D141" s="133" t="s">
        <v>111</v>
      </c>
      <c r="E141" s="134" t="s">
        <v>162</v>
      </c>
      <c r="F141" s="135" t="s">
        <v>163</v>
      </c>
      <c r="G141" s="136" t="s">
        <v>114</v>
      </c>
      <c r="H141" s="137">
        <v>2.1480000000000001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5.1000000000000004E-4</v>
      </c>
      <c r="R141" s="143">
        <f>Q141*H141</f>
        <v>1.0954800000000002E-3</v>
      </c>
      <c r="S141" s="143">
        <v>0</v>
      </c>
      <c r="T141" s="144">
        <f>S141*H141</f>
        <v>0</v>
      </c>
      <c r="AR141" s="145" t="s">
        <v>115</v>
      </c>
      <c r="AT141" s="145" t="s">
        <v>111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164</v>
      </c>
    </row>
    <row r="142" spans="2:65" s="1" customFormat="1" ht="33" customHeight="1" x14ac:dyDescent="0.2">
      <c r="B142" s="132"/>
      <c r="C142" s="133" t="s">
        <v>165</v>
      </c>
      <c r="D142" s="133" t="s">
        <v>111</v>
      </c>
      <c r="E142" s="134" t="s">
        <v>166</v>
      </c>
      <c r="F142" s="135" t="s">
        <v>167</v>
      </c>
      <c r="G142" s="136" t="s">
        <v>114</v>
      </c>
      <c r="H142" s="137">
        <v>1.0740000000000001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0.12966</v>
      </c>
      <c r="R142" s="143">
        <f>Q142*H142</f>
        <v>0.13925484000000002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168</v>
      </c>
    </row>
    <row r="143" spans="2:65" s="1" customFormat="1" ht="37.9" customHeight="1" x14ac:dyDescent="0.2">
      <c r="B143" s="132"/>
      <c r="C143" s="133" t="s">
        <v>169</v>
      </c>
      <c r="D143" s="133" t="s">
        <v>111</v>
      </c>
      <c r="E143" s="134" t="s">
        <v>170</v>
      </c>
      <c r="F143" s="135" t="s">
        <v>171</v>
      </c>
      <c r="G143" s="136" t="s">
        <v>114</v>
      </c>
      <c r="H143" s="137">
        <v>1.0740000000000001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0.12966</v>
      </c>
      <c r="R143" s="143">
        <f>Q143*H143</f>
        <v>0.13925484000000002</v>
      </c>
      <c r="S143" s="143">
        <v>0</v>
      </c>
      <c r="T143" s="144">
        <f>S143*H143</f>
        <v>0</v>
      </c>
      <c r="AR143" s="145" t="s">
        <v>115</v>
      </c>
      <c r="AT143" s="145" t="s">
        <v>111</v>
      </c>
      <c r="AU143" s="145" t="s">
        <v>116</v>
      </c>
      <c r="AY143" s="13" t="s">
        <v>109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116</v>
      </c>
      <c r="BK143" s="146">
        <f>ROUND(I143*H143,2)</f>
        <v>0</v>
      </c>
      <c r="BL143" s="13" t="s">
        <v>115</v>
      </c>
      <c r="BM143" s="145" t="s">
        <v>172</v>
      </c>
    </row>
    <row r="144" spans="2:65" s="11" customFormat="1" ht="22.9" customHeight="1" x14ac:dyDescent="0.2">
      <c r="B144" s="121"/>
      <c r="D144" s="122" t="s">
        <v>70</v>
      </c>
      <c r="E144" s="130" t="s">
        <v>146</v>
      </c>
      <c r="F144" s="130" t="s">
        <v>173</v>
      </c>
      <c r="I144" s="124"/>
      <c r="J144" s="131">
        <f>BK144</f>
        <v>0</v>
      </c>
      <c r="L144" s="121"/>
      <c r="M144" s="125"/>
      <c r="P144" s="126">
        <f>SUM(P145:P154)</f>
        <v>0</v>
      </c>
      <c r="R144" s="126">
        <f>SUM(R145:R154)</f>
        <v>0.23930500000000002</v>
      </c>
      <c r="T144" s="127">
        <f>SUM(T145:T154)</f>
        <v>0</v>
      </c>
      <c r="AR144" s="122" t="s">
        <v>77</v>
      </c>
      <c r="AT144" s="128" t="s">
        <v>70</v>
      </c>
      <c r="AU144" s="128" t="s">
        <v>77</v>
      </c>
      <c r="AY144" s="122" t="s">
        <v>109</v>
      </c>
      <c r="BK144" s="129">
        <f>SUM(BK145:BK154)</f>
        <v>0</v>
      </c>
    </row>
    <row r="145" spans="2:65" s="1" customFormat="1" ht="24.2" customHeight="1" x14ac:dyDescent="0.2">
      <c r="B145" s="132"/>
      <c r="C145" s="133" t="s">
        <v>174</v>
      </c>
      <c r="D145" s="133" t="s">
        <v>111</v>
      </c>
      <c r="E145" s="134" t="s">
        <v>175</v>
      </c>
      <c r="F145" s="135" t="s">
        <v>176</v>
      </c>
      <c r="G145" s="136" t="s">
        <v>124</v>
      </c>
      <c r="H145" s="137">
        <v>4.8</v>
      </c>
      <c r="I145" s="138"/>
      <c r="J145" s="139">
        <f t="shared" ref="J145:J154" si="10">ROUND(I145*H145,2)</f>
        <v>0</v>
      </c>
      <c r="K145" s="140"/>
      <c r="L145" s="28"/>
      <c r="M145" s="141" t="s">
        <v>1</v>
      </c>
      <c r="N145" s="142" t="s">
        <v>37</v>
      </c>
      <c r="P145" s="143">
        <f t="shared" ref="P145:P154" si="11">O145*H145</f>
        <v>0</v>
      </c>
      <c r="Q145" s="143">
        <v>0</v>
      </c>
      <c r="R145" s="143">
        <f t="shared" ref="R145:R154" si="12">Q145*H145</f>
        <v>0</v>
      </c>
      <c r="S145" s="143">
        <v>0</v>
      </c>
      <c r="T145" s="144">
        <f t="shared" ref="T145:T154" si="13">S145*H145</f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ref="BE145:BE154" si="14">IF(N145="základná",J145,0)</f>
        <v>0</v>
      </c>
      <c r="BF145" s="146">
        <f t="shared" ref="BF145:BF154" si="15">IF(N145="znížená",J145,0)</f>
        <v>0</v>
      </c>
      <c r="BG145" s="146">
        <f t="shared" ref="BG145:BG154" si="16">IF(N145="zákl. prenesená",J145,0)</f>
        <v>0</v>
      </c>
      <c r="BH145" s="146">
        <f t="shared" ref="BH145:BH154" si="17">IF(N145="zníž. prenesená",J145,0)</f>
        <v>0</v>
      </c>
      <c r="BI145" s="146">
        <f t="shared" ref="BI145:BI154" si="18">IF(N145="nulová",J145,0)</f>
        <v>0</v>
      </c>
      <c r="BJ145" s="13" t="s">
        <v>116</v>
      </c>
      <c r="BK145" s="146">
        <f t="shared" ref="BK145:BK154" si="19">ROUND(I145*H145,2)</f>
        <v>0</v>
      </c>
      <c r="BL145" s="13" t="s">
        <v>115</v>
      </c>
      <c r="BM145" s="145" t="s">
        <v>177</v>
      </c>
    </row>
    <row r="146" spans="2:65" s="1" customFormat="1" ht="24.2" customHeight="1" x14ac:dyDescent="0.2">
      <c r="B146" s="132"/>
      <c r="C146" s="133" t="s">
        <v>178</v>
      </c>
      <c r="D146" s="133" t="s">
        <v>111</v>
      </c>
      <c r="E146" s="134" t="s">
        <v>179</v>
      </c>
      <c r="F146" s="135" t="s">
        <v>180</v>
      </c>
      <c r="G146" s="136" t="s">
        <v>124</v>
      </c>
      <c r="H146" s="137">
        <v>0.5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1.0000000000000001E-5</v>
      </c>
      <c r="R146" s="143">
        <f t="shared" si="12"/>
        <v>5.0000000000000004E-6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181</v>
      </c>
    </row>
    <row r="147" spans="2:65" s="1" customFormat="1" ht="24.2" customHeight="1" x14ac:dyDescent="0.2">
      <c r="B147" s="132"/>
      <c r="C147" s="133" t="s">
        <v>182</v>
      </c>
      <c r="D147" s="133" t="s">
        <v>111</v>
      </c>
      <c r="E147" s="134" t="s">
        <v>183</v>
      </c>
      <c r="F147" s="135" t="s">
        <v>184</v>
      </c>
      <c r="G147" s="136" t="s">
        <v>185</v>
      </c>
      <c r="H147" s="137">
        <v>1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0.23915</v>
      </c>
      <c r="R147" s="143">
        <f t="shared" si="12"/>
        <v>0.23915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37.9" customHeight="1" x14ac:dyDescent="0.2">
      <c r="B148" s="132"/>
      <c r="C148" s="133">
        <v>18</v>
      </c>
      <c r="D148" s="133" t="s">
        <v>111</v>
      </c>
      <c r="E148" s="134" t="s">
        <v>188</v>
      </c>
      <c r="F148" s="135" t="s">
        <v>189</v>
      </c>
      <c r="G148" s="136" t="s">
        <v>185</v>
      </c>
      <c r="H148" s="137">
        <v>1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1.4999999999999999E-4</v>
      </c>
      <c r="R148" s="143">
        <f t="shared" si="12"/>
        <v>1.4999999999999999E-4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190</v>
      </c>
    </row>
    <row r="149" spans="2:65" s="1" customFormat="1" ht="21.75" customHeight="1" x14ac:dyDescent="0.2">
      <c r="B149" s="132"/>
      <c r="C149" s="133">
        <v>19</v>
      </c>
      <c r="D149" s="133" t="s">
        <v>111</v>
      </c>
      <c r="E149" s="134" t="s">
        <v>191</v>
      </c>
      <c r="F149" s="135" t="s">
        <v>192</v>
      </c>
      <c r="G149" s="136" t="s">
        <v>149</v>
      </c>
      <c r="H149" s="137">
        <v>0.38800000000000001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193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194</v>
      </c>
      <c r="F150" s="135" t="s">
        <v>195</v>
      </c>
      <c r="G150" s="136" t="s">
        <v>149</v>
      </c>
      <c r="H150" s="137">
        <v>11.252000000000001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196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197</v>
      </c>
      <c r="F151" s="135" t="s">
        <v>198</v>
      </c>
      <c r="G151" s="136" t="s">
        <v>149</v>
      </c>
      <c r="H151" s="137">
        <v>0.38800000000000001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199</v>
      </c>
    </row>
    <row r="152" spans="2:65" s="1" customFormat="1" ht="24.2" customHeight="1" x14ac:dyDescent="0.2">
      <c r="B152" s="132"/>
      <c r="C152" s="133">
        <v>22</v>
      </c>
      <c r="D152" s="133" t="s">
        <v>111</v>
      </c>
      <c r="E152" s="134" t="s">
        <v>200</v>
      </c>
      <c r="F152" s="135" t="s">
        <v>201</v>
      </c>
      <c r="G152" s="136" t="s">
        <v>149</v>
      </c>
      <c r="H152" s="137">
        <v>0.38800000000000001</v>
      </c>
      <c r="I152" s="138"/>
      <c r="J152" s="139">
        <f t="shared" si="10"/>
        <v>0</v>
      </c>
      <c r="K152" s="140"/>
      <c r="L152" s="28"/>
      <c r="M152" s="141" t="s">
        <v>1</v>
      </c>
      <c r="N152" s="142" t="s">
        <v>37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115</v>
      </c>
      <c r="AT152" s="145" t="s">
        <v>111</v>
      </c>
      <c r="AU152" s="145" t="s">
        <v>116</v>
      </c>
      <c r="AY152" s="13" t="s">
        <v>109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116</v>
      </c>
      <c r="BK152" s="146">
        <f t="shared" si="19"/>
        <v>0</v>
      </c>
      <c r="BL152" s="13" t="s">
        <v>115</v>
      </c>
      <c r="BM152" s="145" t="s">
        <v>202</v>
      </c>
    </row>
    <row r="153" spans="2:65" s="1" customFormat="1" ht="24.2" customHeight="1" x14ac:dyDescent="0.2">
      <c r="B153" s="132"/>
      <c r="C153" s="133">
        <v>23</v>
      </c>
      <c r="D153" s="133" t="s">
        <v>111</v>
      </c>
      <c r="E153" s="134" t="s">
        <v>203</v>
      </c>
      <c r="F153" s="135" t="s">
        <v>204</v>
      </c>
      <c r="G153" s="136" t="s">
        <v>149</v>
      </c>
      <c r="H153" s="137">
        <v>5.6000000000000001E-2</v>
      </c>
      <c r="I153" s="138"/>
      <c r="J153" s="139">
        <f t="shared" si="10"/>
        <v>0</v>
      </c>
      <c r="K153" s="140"/>
      <c r="L153" s="28"/>
      <c r="M153" s="141" t="s">
        <v>1</v>
      </c>
      <c r="N153" s="142" t="s">
        <v>37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116</v>
      </c>
      <c r="BK153" s="146">
        <f t="shared" si="19"/>
        <v>0</v>
      </c>
      <c r="BL153" s="13" t="s">
        <v>115</v>
      </c>
      <c r="BM153" s="145" t="s">
        <v>205</v>
      </c>
    </row>
    <row r="154" spans="2:65" s="1" customFormat="1" ht="24.2" customHeight="1" x14ac:dyDescent="0.2">
      <c r="B154" s="132"/>
      <c r="C154" s="133">
        <v>24</v>
      </c>
      <c r="D154" s="133" t="s">
        <v>111</v>
      </c>
      <c r="E154" s="134" t="s">
        <v>206</v>
      </c>
      <c r="F154" s="135" t="s">
        <v>207</v>
      </c>
      <c r="G154" s="136" t="s">
        <v>149</v>
      </c>
      <c r="H154" s="137">
        <v>2.5000000000000001E-2</v>
      </c>
      <c r="I154" s="138"/>
      <c r="J154" s="139">
        <f t="shared" si="10"/>
        <v>0</v>
      </c>
      <c r="K154" s="140"/>
      <c r="L154" s="28"/>
      <c r="M154" s="141" t="s">
        <v>1</v>
      </c>
      <c r="N154" s="142" t="s">
        <v>37</v>
      </c>
      <c r="P154" s="143">
        <f t="shared" si="11"/>
        <v>0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116</v>
      </c>
      <c r="BK154" s="146">
        <f t="shared" si="19"/>
        <v>0</v>
      </c>
      <c r="BL154" s="13" t="s">
        <v>115</v>
      </c>
      <c r="BM154" s="145" t="s">
        <v>208</v>
      </c>
    </row>
    <row r="155" spans="2:65" s="11" customFormat="1" ht="22.9" customHeight="1" x14ac:dyDescent="0.2">
      <c r="B155" s="121"/>
      <c r="D155" s="122" t="s">
        <v>70</v>
      </c>
      <c r="E155" s="130" t="s">
        <v>209</v>
      </c>
      <c r="F155" s="130" t="s">
        <v>210</v>
      </c>
      <c r="I155" s="124"/>
      <c r="J155" s="131">
        <f>BK155</f>
        <v>0</v>
      </c>
      <c r="L155" s="121"/>
      <c r="M155" s="125"/>
      <c r="P155" s="126">
        <f>SUM(P156:P157)</f>
        <v>0</v>
      </c>
      <c r="R155" s="126">
        <f>SUM(R156:R157)</f>
        <v>0</v>
      </c>
      <c r="T155" s="127">
        <f>SUM(T156:T157)</f>
        <v>0</v>
      </c>
      <c r="AR155" s="122" t="s">
        <v>77</v>
      </c>
      <c r="AT155" s="128" t="s">
        <v>70</v>
      </c>
      <c r="AU155" s="128" t="s">
        <v>77</v>
      </c>
      <c r="AY155" s="122" t="s">
        <v>109</v>
      </c>
      <c r="BK155" s="129">
        <f>SUM(BK156:BK157)</f>
        <v>0</v>
      </c>
    </row>
    <row r="156" spans="2:65" s="1" customFormat="1" ht="24.2" customHeight="1" x14ac:dyDescent="0.2">
      <c r="B156" s="132"/>
      <c r="C156" s="133">
        <v>25</v>
      </c>
      <c r="D156" s="133" t="s">
        <v>111</v>
      </c>
      <c r="E156" s="134" t="s">
        <v>211</v>
      </c>
      <c r="F156" s="135" t="s">
        <v>212</v>
      </c>
      <c r="G156" s="136" t="s">
        <v>149</v>
      </c>
      <c r="H156" s="137">
        <v>0.93500000000000005</v>
      </c>
      <c r="I156" s="138"/>
      <c r="J156" s="139">
        <f>ROUND(I156*H156,2)</f>
        <v>0</v>
      </c>
      <c r="K156" s="140"/>
      <c r="L156" s="28"/>
      <c r="M156" s="141" t="s">
        <v>1</v>
      </c>
      <c r="N156" s="142" t="s">
        <v>37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115</v>
      </c>
      <c r="AT156" s="145" t="s">
        <v>111</v>
      </c>
      <c r="AU156" s="145" t="s">
        <v>116</v>
      </c>
      <c r="AY156" s="13" t="s">
        <v>109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3" t="s">
        <v>116</v>
      </c>
      <c r="BK156" s="146">
        <f>ROUND(I156*H156,2)</f>
        <v>0</v>
      </c>
      <c r="BL156" s="13" t="s">
        <v>115</v>
      </c>
      <c r="BM156" s="145" t="s">
        <v>213</v>
      </c>
    </row>
    <row r="157" spans="2:65" s="1" customFormat="1" ht="49.15" customHeight="1" x14ac:dyDescent="0.2">
      <c r="B157" s="132"/>
      <c r="C157" s="133">
        <v>26</v>
      </c>
      <c r="D157" s="133" t="s">
        <v>111</v>
      </c>
      <c r="E157" s="134" t="s">
        <v>214</v>
      </c>
      <c r="F157" s="135" t="s">
        <v>215</v>
      </c>
      <c r="G157" s="136" t="s">
        <v>149</v>
      </c>
      <c r="H157" s="137">
        <v>0.93500000000000005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115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115</v>
      </c>
      <c r="BM157" s="145" t="s">
        <v>216</v>
      </c>
    </row>
    <row r="158" spans="2:65" s="11" customFormat="1" ht="25.9" customHeight="1" x14ac:dyDescent="0.2">
      <c r="B158" s="121"/>
      <c r="D158" s="122" t="s">
        <v>70</v>
      </c>
      <c r="E158" s="123" t="s">
        <v>217</v>
      </c>
      <c r="F158" s="123" t="s">
        <v>218</v>
      </c>
      <c r="I158" s="124"/>
      <c r="J158" s="111">
        <f>BK158</f>
        <v>0</v>
      </c>
      <c r="L158" s="121"/>
      <c r="M158" s="125"/>
      <c r="P158" s="126">
        <f>P159</f>
        <v>0</v>
      </c>
      <c r="R158" s="126">
        <f>R159</f>
        <v>3.5002799999999997E-3</v>
      </c>
      <c r="T158" s="127">
        <f>T159</f>
        <v>0</v>
      </c>
      <c r="AR158" s="122" t="s">
        <v>116</v>
      </c>
      <c r="AT158" s="128" t="s">
        <v>70</v>
      </c>
      <c r="AU158" s="128" t="s">
        <v>71</v>
      </c>
      <c r="AY158" s="122" t="s">
        <v>109</v>
      </c>
      <c r="BK158" s="129">
        <f>BK159</f>
        <v>0</v>
      </c>
    </row>
    <row r="159" spans="2:65" s="11" customFormat="1" ht="22.9" customHeight="1" x14ac:dyDescent="0.2">
      <c r="B159" s="121"/>
      <c r="D159" s="122" t="s">
        <v>70</v>
      </c>
      <c r="E159" s="130" t="s">
        <v>219</v>
      </c>
      <c r="F159" s="130" t="s">
        <v>220</v>
      </c>
      <c r="I159" s="124"/>
      <c r="J159" s="131">
        <f>BK159</f>
        <v>0</v>
      </c>
      <c r="L159" s="121"/>
      <c r="M159" s="125"/>
      <c r="P159" s="126">
        <f>SUM(P160:P162)</f>
        <v>0</v>
      </c>
      <c r="R159" s="126">
        <f>SUM(R160:R162)</f>
        <v>3.5002799999999997E-3</v>
      </c>
      <c r="T159" s="127">
        <f>SUM(T160:T162)</f>
        <v>0</v>
      </c>
      <c r="AR159" s="122" t="s">
        <v>116</v>
      </c>
      <c r="AT159" s="128" t="s">
        <v>70</v>
      </c>
      <c r="AU159" s="128" t="s">
        <v>77</v>
      </c>
      <c r="AY159" s="122" t="s">
        <v>109</v>
      </c>
      <c r="BK159" s="129">
        <f>SUM(BK160:BK162)</f>
        <v>0</v>
      </c>
    </row>
    <row r="160" spans="2:65" s="1" customFormat="1" ht="24.2" customHeight="1" x14ac:dyDescent="0.2">
      <c r="B160" s="132"/>
      <c r="C160" s="133">
        <v>27</v>
      </c>
      <c r="D160" s="133" t="s">
        <v>111</v>
      </c>
      <c r="E160" s="134" t="s">
        <v>221</v>
      </c>
      <c r="F160" s="135" t="s">
        <v>222</v>
      </c>
      <c r="G160" s="136" t="s">
        <v>223</v>
      </c>
      <c r="H160" s="137">
        <v>2.9660000000000002</v>
      </c>
      <c r="I160" s="138"/>
      <c r="J160" s="139">
        <f>ROUND(I160*H160,2)</f>
        <v>0</v>
      </c>
      <c r="K160" s="140"/>
      <c r="L160" s="28"/>
      <c r="M160" s="141" t="s">
        <v>1</v>
      </c>
      <c r="N160" s="142" t="s">
        <v>37</v>
      </c>
      <c r="P160" s="143">
        <f>O160*H160</f>
        <v>0</v>
      </c>
      <c r="Q160" s="143">
        <v>8.0000000000000007E-5</v>
      </c>
      <c r="R160" s="143">
        <f>Q160*H160</f>
        <v>2.3728000000000003E-4</v>
      </c>
      <c r="S160" s="143">
        <v>0</v>
      </c>
      <c r="T160" s="144">
        <f>S160*H160</f>
        <v>0</v>
      </c>
      <c r="AR160" s="145" t="s">
        <v>178</v>
      </c>
      <c r="AT160" s="145" t="s">
        <v>111</v>
      </c>
      <c r="AU160" s="145" t="s">
        <v>116</v>
      </c>
      <c r="AY160" s="13" t="s">
        <v>109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116</v>
      </c>
      <c r="BK160" s="146">
        <f>ROUND(I160*H160,2)</f>
        <v>0</v>
      </c>
      <c r="BL160" s="13" t="s">
        <v>178</v>
      </c>
      <c r="BM160" s="145" t="s">
        <v>224</v>
      </c>
    </row>
    <row r="161" spans="2:65" s="1" customFormat="1" ht="24.2" customHeight="1" x14ac:dyDescent="0.2">
      <c r="B161" s="132"/>
      <c r="C161" s="147">
        <v>28</v>
      </c>
      <c r="D161" s="147" t="s">
        <v>187</v>
      </c>
      <c r="E161" s="148" t="s">
        <v>225</v>
      </c>
      <c r="F161" s="149" t="s">
        <v>226</v>
      </c>
      <c r="G161" s="150" t="s">
        <v>223</v>
      </c>
      <c r="H161" s="151">
        <v>3.2629999999999999</v>
      </c>
      <c r="I161" s="152"/>
      <c r="J161" s="153">
        <f>ROUND(I161*H161,2)</f>
        <v>0</v>
      </c>
      <c r="K161" s="154"/>
      <c r="L161" s="155"/>
      <c r="M161" s="156" t="s">
        <v>1</v>
      </c>
      <c r="N161" s="157" t="s">
        <v>37</v>
      </c>
      <c r="P161" s="143">
        <f>O161*H161</f>
        <v>0</v>
      </c>
      <c r="Q161" s="143">
        <v>1E-3</v>
      </c>
      <c r="R161" s="143">
        <f>Q161*H161</f>
        <v>3.2629999999999998E-3</v>
      </c>
      <c r="S161" s="143">
        <v>0</v>
      </c>
      <c r="T161" s="144">
        <f>S161*H161</f>
        <v>0</v>
      </c>
      <c r="AR161" s="145" t="s">
        <v>227</v>
      </c>
      <c r="AT161" s="145" t="s">
        <v>187</v>
      </c>
      <c r="AU161" s="145" t="s">
        <v>116</v>
      </c>
      <c r="AY161" s="13" t="s">
        <v>109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ROUND(I161*H161,2)</f>
        <v>0</v>
      </c>
      <c r="BL161" s="13" t="s">
        <v>178</v>
      </c>
      <c r="BM161" s="145" t="s">
        <v>228</v>
      </c>
    </row>
    <row r="162" spans="2:65" s="1" customFormat="1" ht="24.2" customHeight="1" x14ac:dyDescent="0.2">
      <c r="B162" s="132"/>
      <c r="C162" s="133">
        <v>29</v>
      </c>
      <c r="D162" s="133" t="s">
        <v>111</v>
      </c>
      <c r="E162" s="134" t="s">
        <v>229</v>
      </c>
      <c r="F162" s="135" t="s">
        <v>230</v>
      </c>
      <c r="G162" s="136" t="s">
        <v>231</v>
      </c>
      <c r="H162" s="158"/>
      <c r="I162" s="138"/>
      <c r="J162" s="139">
        <f>ROUND(I162*H162,2)</f>
        <v>0</v>
      </c>
      <c r="K162" s="140"/>
      <c r="L162" s="28"/>
      <c r="M162" s="141" t="s">
        <v>1</v>
      </c>
      <c r="N162" s="142" t="s">
        <v>37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178</v>
      </c>
      <c r="AT162" s="145" t="s">
        <v>111</v>
      </c>
      <c r="AU162" s="145" t="s">
        <v>116</v>
      </c>
      <c r="AY162" s="13" t="s">
        <v>109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ROUND(I162*H162,2)</f>
        <v>0</v>
      </c>
      <c r="BL162" s="13" t="s">
        <v>178</v>
      </c>
      <c r="BM162" s="145" t="s">
        <v>232</v>
      </c>
    </row>
    <row r="163" spans="2:65" s="1" customFormat="1" ht="49.9" customHeight="1" x14ac:dyDescent="0.2">
      <c r="B163" s="28"/>
      <c r="E163" s="123" t="s">
        <v>233</v>
      </c>
      <c r="F163" s="123" t="s">
        <v>234</v>
      </c>
      <c r="J163" s="111">
        <f t="shared" ref="J163:J168" si="20">BK163</f>
        <v>0</v>
      </c>
      <c r="L163" s="28"/>
      <c r="M163" s="159"/>
      <c r="T163" s="54"/>
      <c r="AT163" s="13" t="s">
        <v>70</v>
      </c>
      <c r="AU163" s="13" t="s">
        <v>71</v>
      </c>
      <c r="AY163" s="13" t="s">
        <v>235</v>
      </c>
      <c r="BK163" s="146">
        <f>SUM(BK164:BK168)</f>
        <v>0</v>
      </c>
    </row>
    <row r="164" spans="2:65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235</v>
      </c>
      <c r="AU164" s="13" t="s">
        <v>77</v>
      </c>
      <c r="AY164" s="13" t="s">
        <v>235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5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T165" s="54"/>
      <c r="AT165" s="13" t="s">
        <v>235</v>
      </c>
      <c r="AU165" s="13" t="s">
        <v>77</v>
      </c>
      <c r="AY165" s="13" t="s">
        <v>235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5" s="1" customFormat="1" ht="16.350000000000001" customHeight="1" x14ac:dyDescent="0.2">
      <c r="B166" s="28"/>
      <c r="C166" s="160" t="s">
        <v>1</v>
      </c>
      <c r="D166" s="160" t="s">
        <v>111</v>
      </c>
      <c r="E166" s="161" t="s">
        <v>1</v>
      </c>
      <c r="F166" s="162" t="s">
        <v>1</v>
      </c>
      <c r="G166" s="163" t="s">
        <v>1</v>
      </c>
      <c r="H166" s="164"/>
      <c r="I166" s="165"/>
      <c r="J166" s="166">
        <f t="shared" si="20"/>
        <v>0</v>
      </c>
      <c r="K166" s="167"/>
      <c r="L166" s="28"/>
      <c r="M166" s="168" t="s">
        <v>1</v>
      </c>
      <c r="N166" s="169" t="s">
        <v>37</v>
      </c>
      <c r="T166" s="54"/>
      <c r="AT166" s="13" t="s">
        <v>235</v>
      </c>
      <c r="AU166" s="13" t="s">
        <v>77</v>
      </c>
      <c r="AY166" s="13" t="s">
        <v>235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116</v>
      </c>
      <c r="BK166" s="146">
        <f>I166*H166</f>
        <v>0</v>
      </c>
    </row>
    <row r="167" spans="2:65" s="1" customFormat="1" ht="16.350000000000001" customHeight="1" x14ac:dyDescent="0.2">
      <c r="B167" s="28"/>
      <c r="C167" s="160" t="s">
        <v>1</v>
      </c>
      <c r="D167" s="160" t="s">
        <v>111</v>
      </c>
      <c r="E167" s="161" t="s">
        <v>1</v>
      </c>
      <c r="F167" s="162" t="s">
        <v>1</v>
      </c>
      <c r="G167" s="163" t="s">
        <v>1</v>
      </c>
      <c r="H167" s="164"/>
      <c r="I167" s="165"/>
      <c r="J167" s="166">
        <f t="shared" si="20"/>
        <v>0</v>
      </c>
      <c r="K167" s="167"/>
      <c r="L167" s="28"/>
      <c r="M167" s="168" t="s">
        <v>1</v>
      </c>
      <c r="N167" s="169" t="s">
        <v>37</v>
      </c>
      <c r="T167" s="54"/>
      <c r="AT167" s="13" t="s">
        <v>235</v>
      </c>
      <c r="AU167" s="13" t="s">
        <v>77</v>
      </c>
      <c r="AY167" s="13" t="s">
        <v>235</v>
      </c>
      <c r="BE167" s="146">
        <f>IF(N167="základná",J167,0)</f>
        <v>0</v>
      </c>
      <c r="BF167" s="146">
        <f>IF(N167="znížená",J167,0)</f>
        <v>0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3" t="s">
        <v>116</v>
      </c>
      <c r="BK167" s="146">
        <f>I167*H167</f>
        <v>0</v>
      </c>
    </row>
    <row r="168" spans="2:65" s="1" customFormat="1" ht="16.350000000000001" customHeight="1" x14ac:dyDescent="0.2">
      <c r="B168" s="28"/>
      <c r="C168" s="160" t="s">
        <v>1</v>
      </c>
      <c r="D168" s="160" t="s">
        <v>111</v>
      </c>
      <c r="E168" s="161" t="s">
        <v>1</v>
      </c>
      <c r="F168" s="162" t="s">
        <v>1</v>
      </c>
      <c r="G168" s="163" t="s">
        <v>1</v>
      </c>
      <c r="H168" s="164"/>
      <c r="I168" s="165"/>
      <c r="J168" s="166">
        <f t="shared" si="20"/>
        <v>0</v>
      </c>
      <c r="K168" s="167"/>
      <c r="L168" s="28"/>
      <c r="M168" s="168" t="s">
        <v>1</v>
      </c>
      <c r="N168" s="169" t="s">
        <v>37</v>
      </c>
      <c r="O168" s="170"/>
      <c r="P168" s="170"/>
      <c r="Q168" s="170"/>
      <c r="R168" s="170"/>
      <c r="S168" s="170"/>
      <c r="T168" s="171"/>
      <c r="AT168" s="13" t="s">
        <v>235</v>
      </c>
      <c r="AU168" s="13" t="s">
        <v>77</v>
      </c>
      <c r="AY168" s="13" t="s">
        <v>235</v>
      </c>
      <c r="BE168" s="146">
        <f>IF(N168="základná",J168,0)</f>
        <v>0</v>
      </c>
      <c r="BF168" s="146">
        <f>IF(N168="znížená",J168,0)</f>
        <v>0</v>
      </c>
      <c r="BG168" s="146">
        <f>IF(N168="zákl. prenesená",J168,0)</f>
        <v>0</v>
      </c>
      <c r="BH168" s="146">
        <f>IF(N168="zníž. prenesená",J168,0)</f>
        <v>0</v>
      </c>
      <c r="BI168" s="146">
        <f>IF(N168="nulová",J168,0)</f>
        <v>0</v>
      </c>
      <c r="BJ168" s="13" t="s">
        <v>116</v>
      </c>
      <c r="BK168" s="146">
        <f>I168*H168</f>
        <v>0</v>
      </c>
    </row>
    <row r="169" spans="2:65" s="1" customFormat="1" ht="6.95" customHeight="1" x14ac:dyDescent="0.2">
      <c r="B169" s="43"/>
      <c r="C169" s="44"/>
      <c r="D169" s="44"/>
      <c r="E169" s="44"/>
      <c r="F169" s="44"/>
      <c r="G169" s="44"/>
      <c r="H169" s="44"/>
      <c r="I169" s="44"/>
      <c r="J169" s="44"/>
      <c r="K169" s="44"/>
      <c r="L169" s="28"/>
    </row>
  </sheetData>
  <autoFilter ref="C124:K16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4:D169" xr:uid="{00000000-0002-0000-0100-000000000000}">
      <formula1>"K, M"</formula1>
    </dataValidation>
    <dataValidation type="list" allowBlank="1" showInputMessage="1" showErrorMessage="1" error="Povolené sú hodnoty základná, znížená, nulová." sqref="N164:N169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02 - Označník</vt:lpstr>
      <vt:lpstr>'Rekapitulácia stavby'!Názvy_tlače</vt:lpstr>
      <vt:lpstr>'SO 02 - Označník'!Názvy_tlače</vt:lpstr>
      <vt:lpstr>'Rekapitulácia stavby'!Oblasť_tlače</vt:lpstr>
      <vt:lpstr>'SO 02 -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2022-06-19T07:47:49Z</dcterms:created>
  <dcterms:modified xsi:type="dcterms:W3CDTF">2023-01-24T11:55:07Z</dcterms:modified>
</cp:coreProperties>
</file>