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budča\SO 01 - Rozp a VV\"/>
    </mc:Choice>
  </mc:AlternateContent>
  <xr:revisionPtr revIDLastSave="0" documentId="13_ncr:1_{9DC5DB88-D65C-45F3-B0C6-CC4C24546653}" xr6:coauthVersionLast="47" xr6:coauthVersionMax="47" xr10:uidLastSave="{00000000-0000-0000-0000-000000000000}"/>
  <bookViews>
    <workbookView xWindow="15150" yWindow="2700" windowWidth="12810" windowHeight="11385" firstSheet="1" activeTab="1" xr2:uid="{00000000-000D-0000-FFFF-FFFF00000000}"/>
  </bookViews>
  <sheets>
    <sheet name="Rekapitulácia stavby" sheetId="1" r:id="rId1"/>
    <sheet name="SO01.1 - Označník v betón..." sheetId="2" r:id="rId2"/>
  </sheets>
  <definedNames>
    <definedName name="_xlnm._FilterDatabase" localSheetId="1" hidden="1">'SO01.1 - Označník v betón...'!$C$124:$K$165</definedName>
    <definedName name="_xlnm.Print_Titles" localSheetId="0">'Rekapitulácia stavby'!$92:$92</definedName>
    <definedName name="_xlnm.Print_Titles" localSheetId="1">'SO01.1 - Označník v betón...'!$124:$124</definedName>
    <definedName name="_xlnm.Print_Area" localSheetId="0">'Rekapitulácia stavby'!$D$4:$AO$76,'Rekapitulácia stavby'!$C$82:$AQ$96</definedName>
    <definedName name="_xlnm.Print_Area" localSheetId="1">'SO01.1 - Označník v betón...'!$C$4:$J$76,'SO01.1 - Označník v betón...'!$C$82:$J$106,'SO01.1 - Označník v betón...'!$C$112:$J$165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65" i="2"/>
  <c r="BH165" i="2"/>
  <c r="BG165" i="2"/>
  <c r="BE165" i="2"/>
  <c r="BK165" i="2"/>
  <c r="J165" i="2" s="1"/>
  <c r="BF165" i="2" s="1"/>
  <c r="BI164" i="2"/>
  <c r="BH164" i="2"/>
  <c r="BG164" i="2"/>
  <c r="BE164" i="2"/>
  <c r="BK164" i="2"/>
  <c r="J164" i="2" s="1"/>
  <c r="BF164" i="2" s="1"/>
  <c r="BI163" i="2"/>
  <c r="BH163" i="2"/>
  <c r="BG163" i="2"/>
  <c r="BE163" i="2"/>
  <c r="BK163" i="2"/>
  <c r="J163" i="2" s="1"/>
  <c r="BF163" i="2" s="1"/>
  <c r="BI162" i="2"/>
  <c r="BH162" i="2"/>
  <c r="BG162" i="2"/>
  <c r="BE162" i="2"/>
  <c r="BK162" i="2"/>
  <c r="J162" i="2"/>
  <c r="BF162" i="2" s="1"/>
  <c r="BI161" i="2"/>
  <c r="BH161" i="2"/>
  <c r="BG161" i="2"/>
  <c r="BE161" i="2"/>
  <c r="BK161" i="2"/>
  <c r="J161" i="2" s="1"/>
  <c r="BF161" i="2" s="1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T136" i="2" s="1"/>
  <c r="R137" i="2"/>
  <c r="R136" i="2" s="1"/>
  <c r="P137" i="2"/>
  <c r="P136" i="2" s="1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J159" i="2"/>
  <c r="BK151" i="2"/>
  <c r="J132" i="2"/>
  <c r="BK158" i="2"/>
  <c r="J150" i="2"/>
  <c r="J147" i="2"/>
  <c r="BK144" i="2"/>
  <c r="BK135" i="2"/>
  <c r="J129" i="2"/>
  <c r="J140" i="2"/>
  <c r="J134" i="2"/>
  <c r="BK129" i="2"/>
  <c r="J151" i="2"/>
  <c r="J145" i="2"/>
  <c r="BK132" i="2"/>
  <c r="J128" i="2"/>
  <c r="BK153" i="2"/>
  <c r="J157" i="2"/>
  <c r="BK141" i="2"/>
  <c r="BK147" i="2"/>
  <c r="BK148" i="2"/>
  <c r="J137" i="2"/>
  <c r="BK157" i="2"/>
  <c r="BK150" i="2"/>
  <c r="J148" i="2"/>
  <c r="BK145" i="2"/>
  <c r="J142" i="2"/>
  <c r="J135" i="2"/>
  <c r="BK131" i="2"/>
  <c r="BK142" i="2"/>
  <c r="J139" i="2"/>
  <c r="J130" i="2"/>
  <c r="BK149" i="2"/>
  <c r="BK140" i="2"/>
  <c r="BK159" i="2"/>
  <c r="BK146" i="2"/>
  <c r="BK134" i="2"/>
  <c r="J131" i="2"/>
  <c r="BK154" i="2"/>
  <c r="J146" i="2"/>
  <c r="J133" i="2"/>
  <c r="J158" i="2"/>
  <c r="J153" i="2"/>
  <c r="J149" i="2"/>
  <c r="BK139" i="2"/>
  <c r="BK128" i="2"/>
  <c r="J141" i="2"/>
  <c r="BK137" i="2"/>
  <c r="AS94" i="1"/>
  <c r="J154" i="2"/>
  <c r="J144" i="2"/>
  <c r="BK130" i="2"/>
  <c r="BK133" i="2"/>
  <c r="R127" i="2" l="1"/>
  <c r="R138" i="2"/>
  <c r="BK138" i="2"/>
  <c r="J138" i="2" s="1"/>
  <c r="J100" i="2" s="1"/>
  <c r="T138" i="2"/>
  <c r="P143" i="2"/>
  <c r="R152" i="2"/>
  <c r="BK127" i="2"/>
  <c r="J127" i="2" s="1"/>
  <c r="J98" i="2" s="1"/>
  <c r="P156" i="2"/>
  <c r="P155" i="2" s="1"/>
  <c r="T127" i="2"/>
  <c r="T143" i="2"/>
  <c r="T156" i="2"/>
  <c r="T155" i="2" s="1"/>
  <c r="P127" i="2"/>
  <c r="P138" i="2"/>
  <c r="BK143" i="2"/>
  <c r="J143" i="2" s="1"/>
  <c r="J101" i="2" s="1"/>
  <c r="R143" i="2"/>
  <c r="BK152" i="2"/>
  <c r="J152" i="2"/>
  <c r="J102" i="2" s="1"/>
  <c r="P152" i="2"/>
  <c r="T152" i="2"/>
  <c r="BK156" i="2"/>
  <c r="J156" i="2"/>
  <c r="J104" i="2" s="1"/>
  <c r="R156" i="2"/>
  <c r="R155" i="2"/>
  <c r="BK160" i="2"/>
  <c r="J160" i="2" s="1"/>
  <c r="J105" i="2" s="1"/>
  <c r="BK136" i="2"/>
  <c r="J136" i="2"/>
  <c r="J99" i="2" s="1"/>
  <c r="F92" i="2"/>
  <c r="BF131" i="2"/>
  <c r="BF133" i="2"/>
  <c r="BF140" i="2"/>
  <c r="E85" i="2"/>
  <c r="J89" i="2"/>
  <c r="BF129" i="2"/>
  <c r="BF130" i="2"/>
  <c r="BF132" i="2"/>
  <c r="BF134" i="2"/>
  <c r="BF135" i="2"/>
  <c r="BF141" i="2"/>
  <c r="BF142" i="2"/>
  <c r="BF144" i="2"/>
  <c r="BF145" i="2"/>
  <c r="BF146" i="2"/>
  <c r="BF148" i="2"/>
  <c r="BF151" i="2"/>
  <c r="BF153" i="2"/>
  <c r="BF154" i="2"/>
  <c r="BF157" i="2"/>
  <c r="BF158" i="2"/>
  <c r="BF159" i="2"/>
  <c r="BF128" i="2"/>
  <c r="BF139" i="2"/>
  <c r="BF147" i="2"/>
  <c r="BF149" i="2"/>
  <c r="BF150" i="2"/>
  <c r="BF137" i="2"/>
  <c r="F37" i="2"/>
  <c r="BD95" i="1" s="1"/>
  <c r="BD94" i="1" s="1"/>
  <c r="W33" i="1" s="1"/>
  <c r="F35" i="2"/>
  <c r="BB95" i="1" s="1"/>
  <c r="BB94" i="1" s="1"/>
  <c r="W31" i="1" s="1"/>
  <c r="F33" i="2"/>
  <c r="AZ95" i="1" s="1"/>
  <c r="AZ94" i="1" s="1"/>
  <c r="AV94" i="1" s="1"/>
  <c r="AK29" i="1" s="1"/>
  <c r="J33" i="2"/>
  <c r="AV95" i="1" s="1"/>
  <c r="F36" i="2"/>
  <c r="BC95" i="1"/>
  <c r="BC94" i="1" s="1"/>
  <c r="W32" i="1" s="1"/>
  <c r="P126" i="2" l="1"/>
  <c r="P125" i="2" s="1"/>
  <c r="AU95" i="1" s="1"/>
  <c r="AU94" i="1" s="1"/>
  <c r="T126" i="2"/>
  <c r="T125" i="2" s="1"/>
  <c r="R126" i="2"/>
  <c r="R125" i="2" s="1"/>
  <c r="BK126" i="2"/>
  <c r="BK155" i="2"/>
  <c r="J155" i="2"/>
  <c r="J103" i="2" s="1"/>
  <c r="F34" i="2"/>
  <c r="BA95" i="1" s="1"/>
  <c r="BA94" i="1" s="1"/>
  <c r="W30" i="1" s="1"/>
  <c r="AX94" i="1"/>
  <c r="AY94" i="1"/>
  <c r="J34" i="2"/>
  <c r="AW95" i="1" s="1"/>
  <c r="AT95" i="1" s="1"/>
  <c r="W29" i="1"/>
  <c r="BK125" i="2" l="1"/>
  <c r="J125" i="2" s="1"/>
  <c r="J30" i="2" s="1"/>
  <c r="AG95" i="1" s="1"/>
  <c r="AN95" i="1" s="1"/>
  <c r="J126" i="2"/>
  <c r="J97" i="2"/>
  <c r="AW94" i="1"/>
  <c r="AK30" i="1" s="1"/>
  <c r="J39" i="2" l="1"/>
  <c r="AG94" i="1"/>
  <c r="AK26" i="1" s="1"/>
  <c r="AK35" i="1" s="1"/>
  <c r="J96" i="2"/>
  <c r="AT94" i="1"/>
  <c r="AN94" i="1" l="1"/>
</calcChain>
</file>

<file path=xl/sharedStrings.xml><?xml version="1.0" encoding="utf-8"?>
<sst xmlns="http://schemas.openxmlformats.org/spreadsheetml/2006/main" count="729" uniqueCount="233">
  <si>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</si>
  <si>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</si>
  <si>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</si>
  <si>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</si>
  <si>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</si>
  <si>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</si>
  <si>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</si>
  <si>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</si>
  <si>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</si>
  <si>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</si>
  <si>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</si>
  <si>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</si>
  <si>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</si>
  <si>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</si>
  <si>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</si>
  <si>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</si>
  <si>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</si>
  <si>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</si>
  <si>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</si>
  <si>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</si>
  <si>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</si>
  <si>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</si>
  <si>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</si>
  <si>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</si>
  <si>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</si>
  <si>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</si>
  <si>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</si>
  <si>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</si>
  <si>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</si>
  <si>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</si>
  <si>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</si>
  <si>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</si>
  <si>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</si>
  <si>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</si>
  <si>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</si>
  <si>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</si>
  <si>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</si>
  <si>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</si>
  <si>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</si>
  <si>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</si>
  <si>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</si>
  <si>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</si>
  <si>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</si>
  <si>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</si>
  <si>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</si>
  <si>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</si>
  <si>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</si>
  <si>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</si>
  <si>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</si>
  <si>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</si>
  <si>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</si>
  <si>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</si>
  <si>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</si>
  <si>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</si>
  <si>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</si>
  <si>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</si>
  <si>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</si>
  <si>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</si>
  <si>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</si>
  <si>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</si>
  <si>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</si>
  <si>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</si>
  <si>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</si>
  <si>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</si>
  <si>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</si>
  <si>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</si>
  <si>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</si>
  <si>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</si>
  <si>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</si>
  <si>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</si>
  <si>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</si>
  <si>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</si>
  <si>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</si>
  <si>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</si>
  <si>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</si>
  <si>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</si>
  <si>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</si>
  <si>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</si>
  <si>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{ae164529-a203-4d01-a4f1-b6e866f1cf8c}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</si>
  <si>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</si>
  <si>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</si>
  <si>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</si>
  <si>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</si>
  <si>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</si>
  <si>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</si>
  <si>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</si>
  <si>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</si>
  <si>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</si>
  <si>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</si>
  <si>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</si>
  <si>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</si>
  <si>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</si>
  <si>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</si>
  <si>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</si>
  <si>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</si>
  <si>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</si>
  <si>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</si>
  <si>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</si>
  <si>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</si>
  <si>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</si>
  <si>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</si>
  <si>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</si>
  <si>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</si>
  <si>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</si>
  <si>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</si>
  <si>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</si>
  <si>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</si>
  <si>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</si>
  <si>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</si>
  <si>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</si>
  <si>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</si>
  <si>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</si>
  <si>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113106611.S</t>
  </si>
  <si>
    <t>Rozoberanie zámkovej dlažby všetkých druhov v ploche do 20 m2,  -0,2600 t</t>
  </si>
  <si>
    <t>m2</t>
  </si>
  <si>
    <t>4</t>
  </si>
  <si>
    <t>2</t>
  </si>
  <si>
    <t>-1268770969</t>
  </si>
  <si>
    <t>119001801.S</t>
  </si>
  <si>
    <t>Ochranné zábradlie okolo výkopu, drevené výšky 1,10 m dvojtyčové</t>
  </si>
  <si>
    <t>m</t>
  </si>
  <si>
    <t>-1470814669</t>
  </si>
  <si>
    <t>3</t>
  </si>
  <si>
    <t>133211101.S</t>
  </si>
  <si>
    <t>Hĺbenie šachiet v  hornine tr. 3 súdržných - ručným náradím plocha výkopu do 4 m2</t>
  </si>
  <si>
    <t>m3</t>
  </si>
  <si>
    <t>-114534196</t>
  </si>
  <si>
    <t>133211109.S</t>
  </si>
  <si>
    <t>Príplatok za lepivosť pri hĺbení šachiet ručným alebo pneumatickým náradím v horninách tr. 3</t>
  </si>
  <si>
    <t>-1721898683</t>
  </si>
  <si>
    <t>5</t>
  </si>
  <si>
    <t>162501102.S</t>
  </si>
  <si>
    <t>Vodorovné premiestnenie výkopku po spevnenej ceste z horniny tr.1-4, do 100 m3 na vzdialenosť do 3000 m</t>
  </si>
  <si>
    <t>-527420012</t>
  </si>
  <si>
    <t>6</t>
  </si>
  <si>
    <t>162501105.S</t>
  </si>
  <si>
    <t>Vodorovné premiestnenie výkopku po spevnenej ceste z horniny tr.1-4, do 100 m3, príplatok k cene za každých ďalšich a začatých 1000 m</t>
  </si>
  <si>
    <t>1747086668</t>
  </si>
  <si>
    <t>7</t>
  </si>
  <si>
    <t>167101100.S</t>
  </si>
  <si>
    <t>Nakladanie výkopku tr.1-4 ručne</t>
  </si>
  <si>
    <t>1616321337</t>
  </si>
  <si>
    <t>8</t>
  </si>
  <si>
    <t>171209002.S</t>
  </si>
  <si>
    <t>Poplatok za skladovanie - zemina a kamenivo (17 05) ostatné</t>
  </si>
  <si>
    <t>t</t>
  </si>
  <si>
    <t>-463629610</t>
  </si>
  <si>
    <t>Zakladanie</t>
  </si>
  <si>
    <t>9</t>
  </si>
  <si>
    <t>275313711.S</t>
  </si>
  <si>
    <t>Betón základových pätiek, prostý tr. C 25/30</t>
  </si>
  <si>
    <t>-235710333</t>
  </si>
  <si>
    <t>Komunikácie</t>
  </si>
  <si>
    <t>10</t>
  </si>
  <si>
    <t>564801111.S</t>
  </si>
  <si>
    <t>Podklad zo štrkodrviny s rozprestretím a zhutnením, po zhutnení hr. 30 mm</t>
  </si>
  <si>
    <t>-1264635472</t>
  </si>
  <si>
    <t>11</t>
  </si>
  <si>
    <t>596911161.S</t>
  </si>
  <si>
    <t>Kladenie betónovej zámkovej dlažby komunikácií pre peších hr. 80 mm pre peších do 50 m2 so zriadením lôžka z kameniva hr. 30 mm</t>
  </si>
  <si>
    <t>-1729730847</t>
  </si>
  <si>
    <t>12</t>
  </si>
  <si>
    <t>M</t>
  </si>
  <si>
    <t>592460007700</t>
  </si>
  <si>
    <t>Dlažba betónová -normál škárová, rozmer 200x165x60 mm, sivá</t>
  </si>
  <si>
    <t>-1464764290</t>
  </si>
  <si>
    <t>13</t>
  </si>
  <si>
    <t>596911392.S</t>
  </si>
  <si>
    <t>Dopiľovanie betónovej zámkovej dlažby hr. nad 60 mm</t>
  </si>
  <si>
    <t>-68333127</t>
  </si>
  <si>
    <t>Ostatné konštrukcie a práce-búranie</t>
  </si>
  <si>
    <t>14</t>
  </si>
  <si>
    <t>919735122.S</t>
  </si>
  <si>
    <t>Rezanie existujúceho betónového krytu alebo podkladu hĺbky nad 50 do 100 mm</t>
  </si>
  <si>
    <t>286599936</t>
  </si>
  <si>
    <t>15</t>
  </si>
  <si>
    <t>936941121.S</t>
  </si>
  <si>
    <t>Osadenie zastávkového označovníka so zabetónovaním</t>
  </si>
  <si>
    <t>ks</t>
  </si>
  <si>
    <t>1120833429</t>
  </si>
  <si>
    <t>16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</si>
  <si>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</si>
  <si>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</si>
  <si>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</si>
  <si>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</si>
  <si>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</si>
  <si>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</si>
  <si>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</si>
  <si>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</si>
  <si>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</si>
  <si>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</si>
  <si>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</si>
  <si>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</si>
  <si>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</si>
  <si>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</si>
  <si>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</si>
  <si>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</si>
  <si>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</si>
  <si>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</si>
  <si>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</si>
  <si>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</si>
  <si>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</si>
  <si>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</si>
  <si>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</si>
  <si>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</si>
  <si>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</si>
  <si>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</si>
  <si>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</si>
  <si>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</si>
  <si>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</si>
  <si>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</si>
  <si>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</si>
  <si>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</si>
  <si>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</si>
  <si>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</si>
  <si>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</si>
  <si>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</si>
  <si>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</si>
  <si>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</si>
  <si>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</si>
  <si>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</si>
  <si>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</si>
  <si>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</si>
  <si>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</si>
  <si>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</si>
  <si>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</si>
  <si>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</si>
  <si>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   Budča, pri veži</t>
  </si>
  <si>
    <t>SO 01</t>
  </si>
  <si>
    <t>Označník</t>
  </si>
  <si>
    <t>(umiestnenie  v betónovej dlažbe)</t>
  </si>
  <si>
    <t>SO 01 - Označník</t>
  </si>
  <si>
    <t>Banskobystrický kraj, Budča, p.č. E 1146/1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</si>
</sst>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2" workbookViewId="0">
      <selection activeCell="R17" sqref="R1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84" t="s">
        <v>227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>
      <c r="B8" s="16"/>
      <c r="D8" s="23" t="s">
        <v>18</v>
      </c>
      <c r="K8" s="21" t="s">
        <v>232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>
      <c r="B9" s="16"/>
      <c r="AR9" s="16"/>
      <c r="BE9" s="180"/>
      <c r="BS9" s="13" t="s">
        <v>6</v>
      </c>
    </row>
    <row r="10" spans="1:74" ht="12" customHeight="1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>
      <c r="B11" s="16"/>
      <c r="E11" s="21" t="s">
        <v>226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>
      <c r="B12" s="16"/>
      <c r="AR12" s="16"/>
      <c r="BE12" s="180"/>
      <c r="BS12" s="13" t="s">
        <v>6</v>
      </c>
    </row>
    <row r="13" spans="1:74" ht="12" customHeight="1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>
      <c r="B15" s="16"/>
      <c r="AR15" s="16"/>
      <c r="BE15" s="180"/>
      <c r="BS15" s="13" t="s">
        <v>3</v>
      </c>
    </row>
    <row r="16" spans="1:74" ht="12" customHeight="1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>
      <c r="B18" s="16"/>
      <c r="AR18" s="16"/>
      <c r="BE18" s="180"/>
      <c r="BS18" s="13" t="s">
        <v>6</v>
      </c>
    </row>
    <row r="19" spans="2:71" ht="12" customHeight="1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>
      <c r="B21" s="16"/>
      <c r="AR21" s="16"/>
      <c r="BE21" s="180"/>
    </row>
    <row r="22" spans="2:71" ht="12" customHeight="1">
      <c r="B22" s="16"/>
      <c r="D22" s="23" t="s">
        <v>30</v>
      </c>
      <c r="AR22" s="16"/>
      <c r="BE22" s="180"/>
    </row>
    <row r="23" spans="2:71" ht="16.5" customHeight="1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>
      <c r="B24" s="16"/>
      <c r="AR24" s="16"/>
      <c r="BE24" s="180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>
      <c r="B27" s="28"/>
      <c r="AR27" s="28"/>
      <c r="BE27" s="180"/>
    </row>
    <row r="28" spans="2:71" s="1" customFormat="1" ht="12.75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>
      <c r="B34" s="28"/>
      <c r="AR34" s="28"/>
      <c r="BE34" s="180"/>
    </row>
    <row r="35" spans="2:57" s="1" customFormat="1" ht="25.9" customHeight="1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50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>
      <c r="B85" s="48"/>
      <c r="C85" s="49" t="s">
        <v>15</v>
      </c>
      <c r="L85" s="202" t="str">
        <f>K6</f>
        <v>Skvalitnenie informačného a oznamovacieho systému  a zlepšenie informovanosti cestujúcich                               Budča, pri veži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>Banskobystrický kraj, Budča, p.č. E 1146/1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>
      <c r="B91" s="28"/>
      <c r="AR91" s="28"/>
      <c r="AS91" s="209"/>
      <c r="AT91" s="210"/>
      <c r="BD91" s="54"/>
    </row>
    <row r="92" spans="1:91" s="1" customFormat="1" ht="29.25" customHeight="1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>
      <c r="A95" s="72" t="s">
        <v>75</v>
      </c>
      <c r="B95" s="73"/>
      <c r="C95" s="74"/>
      <c r="D95" s="193" t="s">
        <v>228</v>
      </c>
      <c r="E95" s="193"/>
      <c r="F95" s="193"/>
      <c r="G95" s="193"/>
      <c r="H95" s="193"/>
      <c r="I95" s="75"/>
      <c r="J95" s="193" t="s">
        <v>229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'SO01.1 - Označník v betón...'!J30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'SO01.1 - Označník v betón...'!P125</f>
        <v>0</v>
      </c>
      <c r="AV95" s="78">
        <f>'SO01.1 - Označník v betón...'!J33</f>
        <v>0</v>
      </c>
      <c r="AW95" s="78">
        <f>'SO01.1 - Označník v betón...'!J34</f>
        <v>0</v>
      </c>
      <c r="AX95" s="78">
        <f>'SO01.1 - Označník v betón...'!J35</f>
        <v>0</v>
      </c>
      <c r="AY95" s="78">
        <f>'SO01.1 - Označník v betón...'!J36</f>
        <v>0</v>
      </c>
      <c r="AZ95" s="78">
        <f>'SO01.1 - Označník v betón...'!F33</f>
        <v>0</v>
      </c>
      <c r="BA95" s="78">
        <f>'SO01.1 - Označník v betón...'!F34</f>
        <v>0</v>
      </c>
      <c r="BB95" s="78">
        <f>'SO01.1 - Označník v betón...'!F35</f>
        <v>0</v>
      </c>
      <c r="BC95" s="78">
        <f>'SO01.1 - Označník v betón...'!F36</f>
        <v>0</v>
      </c>
      <c r="BD95" s="80">
        <f>'SO01.1 - Označník v betón...'!F37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>
      <c r="B96" s="28"/>
      <c r="J96" s="1" t="s">
        <v>230</v>
      </c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SO01.1 - Označník v betón...'!C2" display="/" xr:uid="{00000000-0004-0000-0000-000000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6"/>
  <sheetViews>
    <sheetView showGridLines="0" tabSelected="1" topLeftCell="A158" zoomScaleNormal="100" workbookViewId="0">
      <selection activeCell="H157" sqref="H15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16" t="str">
        <f>'Rekapitulácia stavby'!K6</f>
        <v>Skvalitnenie informačného a oznamovacieho systému  a zlepšenie informovanosti cestujúcich                               Budča, pri veži</v>
      </c>
      <c r="F7" s="217"/>
      <c r="G7" s="217"/>
      <c r="H7" s="217"/>
      <c r="L7" s="16"/>
    </row>
    <row r="8" spans="2:46" s="1" customFormat="1" ht="12" customHeight="1">
      <c r="B8" s="28"/>
      <c r="D8" s="23" t="s">
        <v>80</v>
      </c>
      <c r="L8" s="28"/>
    </row>
    <row r="9" spans="2:46" s="1" customFormat="1" ht="16.5" customHeight="1">
      <c r="B9" s="28"/>
      <c r="E9" s="202" t="s">
        <v>231</v>
      </c>
      <c r="F9" s="215"/>
      <c r="G9" s="215"/>
      <c r="H9" s="215"/>
      <c r="L9" s="28"/>
    </row>
    <row r="10" spans="2:46" s="1" customFormat="1">
      <c r="B10" s="28"/>
      <c r="E10" s="1" t="s">
        <v>230</v>
      </c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232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>
      <c r="B15" s="28"/>
      <c r="E15" s="21" t="s">
        <v>226</v>
      </c>
      <c r="I15" s="23" t="s">
        <v>22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30</v>
      </c>
      <c r="L26" s="28"/>
    </row>
    <row r="27" spans="2:12" s="7" customFormat="1" ht="16.5" customHeight="1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>
      <c r="B33" s="28"/>
      <c r="D33" s="85" t="s">
        <v>35</v>
      </c>
      <c r="E33" s="33" t="s">
        <v>36</v>
      </c>
      <c r="F33" s="86">
        <f>ROUND((ROUND((SUM(BE125:BE159)),  2) + SUM(BE161:BE165)), 2)</f>
        <v>0</v>
      </c>
      <c r="G33" s="87"/>
      <c r="H33" s="87"/>
      <c r="I33" s="88">
        <v>0.2</v>
      </c>
      <c r="J33" s="86">
        <f>ROUND((ROUND(((SUM(BE125:BE159))*I33),  2) + (SUM(BE161:BE165)*I33)), 2)</f>
        <v>0</v>
      </c>
      <c r="L33" s="28"/>
    </row>
    <row r="34" spans="2:12" s="1" customFormat="1" ht="14.45" customHeight="1">
      <c r="B34" s="28"/>
      <c r="E34" s="33" t="s">
        <v>37</v>
      </c>
      <c r="F34" s="86">
        <f>ROUND((ROUND((SUM(BF125:BF159)),  2) + SUM(BF161:BF165)), 2)</f>
        <v>0</v>
      </c>
      <c r="G34" s="87"/>
      <c r="H34" s="87"/>
      <c r="I34" s="88">
        <v>0.2</v>
      </c>
      <c r="J34" s="86">
        <f>ROUND((ROUND(((SUM(BF125:BF159))*I34),  2) + (SUM(BF161:BF165)*I34)), 2)</f>
        <v>0</v>
      </c>
      <c r="L34" s="28"/>
    </row>
    <row r="35" spans="2:12" s="1" customFormat="1" ht="14.45" hidden="1" customHeight="1">
      <c r="B35" s="28"/>
      <c r="E35" s="23" t="s">
        <v>38</v>
      </c>
      <c r="F35" s="89">
        <f>ROUND((ROUND((SUM(BG125:BG159)),  2) + SUM(BG161:BG165)),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39</v>
      </c>
      <c r="F36" s="89">
        <f>ROUND((ROUND((SUM(BH125:BH159)),  2) + SUM(BH161:BH165)),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40</v>
      </c>
      <c r="F37" s="86">
        <f>ROUND((ROUND((SUM(BI125:BI159)),  2) + SUM(BI161:BI165)),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16" t="str">
        <f>E7</f>
        <v>Skvalitnenie informačného a oznamovacieho systému  a zlepšenie informovanosti cestujúcich                               Budča, pri veži</v>
      </c>
      <c r="F85" s="217"/>
      <c r="G85" s="217"/>
      <c r="H85" s="217"/>
      <c r="L85" s="28"/>
    </row>
    <row r="86" spans="2:47" s="1" customFormat="1" ht="12" customHeight="1">
      <c r="B86" s="28"/>
      <c r="C86" s="23" t="s">
        <v>80</v>
      </c>
      <c r="L86" s="28"/>
    </row>
    <row r="87" spans="2:47" s="1" customFormat="1" ht="16.5" customHeight="1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>
      <c r="B88" s="28"/>
      <c r="E88" s="1" t="s">
        <v>230</v>
      </c>
      <c r="L88" s="28"/>
    </row>
    <row r="89" spans="2:47" s="1" customFormat="1" ht="12" customHeight="1">
      <c r="B89" s="28"/>
      <c r="C89" s="23" t="s">
        <v>18</v>
      </c>
      <c r="F89" s="21" t="str">
        <f>F12</f>
        <v>Banskobystrický kraj, Budča, p.č. E 1146/1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>
      <c r="B99" s="106"/>
      <c r="D99" s="107" t="s">
        <v>88</v>
      </c>
      <c r="E99" s="108"/>
      <c r="F99" s="108"/>
      <c r="G99" s="108"/>
      <c r="H99" s="108"/>
      <c r="I99" s="108"/>
      <c r="J99" s="109">
        <f>J136</f>
        <v>0</v>
      </c>
      <c r="L99" s="106"/>
    </row>
    <row r="100" spans="2:12" s="9" customFormat="1" ht="19.899999999999999" customHeight="1">
      <c r="B100" s="106"/>
      <c r="D100" s="107" t="s">
        <v>89</v>
      </c>
      <c r="E100" s="108"/>
      <c r="F100" s="108"/>
      <c r="G100" s="108"/>
      <c r="H100" s="108"/>
      <c r="I100" s="108"/>
      <c r="J100" s="109">
        <f>J138</f>
        <v>0</v>
      </c>
      <c r="L100" s="106"/>
    </row>
    <row r="101" spans="2:12" s="9" customFormat="1" ht="19.899999999999999" customHeight="1">
      <c r="B101" s="106"/>
      <c r="D101" s="107" t="s">
        <v>90</v>
      </c>
      <c r="E101" s="108"/>
      <c r="F101" s="108"/>
      <c r="G101" s="108"/>
      <c r="H101" s="108"/>
      <c r="I101" s="108"/>
      <c r="J101" s="109">
        <f>J143</f>
        <v>0</v>
      </c>
      <c r="L101" s="106"/>
    </row>
    <row r="102" spans="2:12" s="9" customFormat="1" ht="19.899999999999999" customHeight="1">
      <c r="B102" s="106"/>
      <c r="D102" s="107" t="s">
        <v>91</v>
      </c>
      <c r="E102" s="108"/>
      <c r="F102" s="108"/>
      <c r="G102" s="108"/>
      <c r="H102" s="108"/>
      <c r="I102" s="108"/>
      <c r="J102" s="109">
        <f>J152</f>
        <v>0</v>
      </c>
      <c r="L102" s="106"/>
    </row>
    <row r="103" spans="2:12" s="8" customFormat="1" ht="24.95" customHeight="1">
      <c r="B103" s="102"/>
      <c r="D103" s="103" t="s">
        <v>92</v>
      </c>
      <c r="E103" s="104"/>
      <c r="F103" s="104"/>
      <c r="G103" s="104"/>
      <c r="H103" s="104"/>
      <c r="I103" s="104"/>
      <c r="J103" s="105">
        <f>J155</f>
        <v>0</v>
      </c>
      <c r="L103" s="102"/>
    </row>
    <row r="104" spans="2:12" s="9" customFormat="1" ht="19.899999999999999" customHeight="1">
      <c r="B104" s="106"/>
      <c r="D104" s="107" t="s">
        <v>93</v>
      </c>
      <c r="E104" s="108"/>
      <c r="F104" s="108"/>
      <c r="G104" s="108"/>
      <c r="H104" s="108"/>
      <c r="I104" s="108"/>
      <c r="J104" s="109">
        <f>J156</f>
        <v>0</v>
      </c>
      <c r="L104" s="106"/>
    </row>
    <row r="105" spans="2:12" s="8" customFormat="1" ht="21.75" customHeight="1">
      <c r="B105" s="102"/>
      <c r="D105" s="110" t="s">
        <v>94</v>
      </c>
      <c r="J105" s="111">
        <f>J160</f>
        <v>0</v>
      </c>
      <c r="L105" s="102"/>
    </row>
    <row r="106" spans="2:12" s="1" customFormat="1" ht="21.75" customHeight="1">
      <c r="B106" s="28"/>
      <c r="L106" s="28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>
      <c r="B112" s="28"/>
      <c r="C112" s="17" t="s">
        <v>95</v>
      </c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15</v>
      </c>
      <c r="L114" s="28"/>
    </row>
    <row r="115" spans="2:65" s="1" customFormat="1" ht="26.25" customHeight="1">
      <c r="B115" s="28"/>
      <c r="E115" s="216" t="str">
        <f>E7</f>
        <v>Skvalitnenie informačného a oznamovacieho systému  a zlepšenie informovanosti cestujúcich                               Budča, pri veži</v>
      </c>
      <c r="F115" s="217"/>
      <c r="G115" s="217"/>
      <c r="H115" s="217"/>
      <c r="L115" s="28"/>
    </row>
    <row r="116" spans="2:65" s="1" customFormat="1" ht="12" customHeight="1">
      <c r="B116" s="28"/>
      <c r="C116" s="23" t="s">
        <v>80</v>
      </c>
      <c r="L116" s="28"/>
    </row>
    <row r="117" spans="2:65" s="1" customFormat="1" ht="16.5" customHeight="1">
      <c r="B117" s="28"/>
      <c r="E117" s="202" t="str">
        <f>E9</f>
        <v>SO 01 - Označník</v>
      </c>
      <c r="F117" s="215"/>
      <c r="G117" s="215"/>
      <c r="H117" s="215"/>
      <c r="L117" s="28"/>
    </row>
    <row r="118" spans="2:65" s="1" customFormat="1" ht="6.95" customHeight="1">
      <c r="B118" s="28"/>
      <c r="E118" s="1" t="s">
        <v>230</v>
      </c>
      <c r="L118" s="28"/>
    </row>
    <row r="119" spans="2:65" s="1" customFormat="1" ht="12" customHeight="1">
      <c r="B119" s="28"/>
      <c r="C119" s="23" t="s">
        <v>18</v>
      </c>
      <c r="F119" s="21" t="str">
        <f>F12</f>
        <v>Banskobystrický kraj, Budča, p.č. E 1146/1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>
      <c r="B120" s="28"/>
      <c r="L120" s="28"/>
    </row>
    <row r="121" spans="2:65" s="1" customFormat="1" ht="15.2" customHeight="1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P126+P155+P160</f>
        <v>0</v>
      </c>
      <c r="Q125" s="52"/>
      <c r="R125" s="118">
        <f>R126+R155+R160</f>
        <v>0.93856866000000005</v>
      </c>
      <c r="S125" s="52"/>
      <c r="T125" s="119">
        <f>T126+T155+T160</f>
        <v>0.312</v>
      </c>
      <c r="AT125" s="13" t="s">
        <v>70</v>
      </c>
      <c r="AU125" s="13" t="s">
        <v>85</v>
      </c>
      <c r="BK125" s="120">
        <f>BK126+BK155+BK160</f>
        <v>0</v>
      </c>
    </row>
    <row r="126" spans="2:65" s="11" customFormat="1" ht="25.9" customHeight="1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P127+P136+P138+P143+P152</f>
        <v>0</v>
      </c>
      <c r="R126" s="126">
        <f>R127+R136+R138+R143+R152</f>
        <v>0.93506838000000003</v>
      </c>
      <c r="T126" s="127">
        <f>T127+T136+T138+T143+T152</f>
        <v>0.312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BK127+BK136+BK138+BK143+BK152</f>
        <v>0</v>
      </c>
    </row>
    <row r="127" spans="2:65" s="11" customFormat="1" ht="22.9" customHeight="1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SUM(P128:P135)</f>
        <v>0</v>
      </c>
      <c r="R127" s="126">
        <f>SUM(R128:R135)</f>
        <v>3.8699999999999998E-2</v>
      </c>
      <c r="T127" s="127">
        <f>SUM(T128:T135)</f>
        <v>0.312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SUM(BK128:BK135)</f>
        <v>0</v>
      </c>
    </row>
    <row r="128" spans="2:65" s="1" customFormat="1" ht="24.2" customHeight="1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5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5" si="1">O128*H128</f>
        <v>0</v>
      </c>
      <c r="Q128" s="143">
        <v>0</v>
      </c>
      <c r="R128" s="143">
        <f t="shared" ref="R128:R135" si="2">Q128*H128</f>
        <v>0</v>
      </c>
      <c r="S128" s="143">
        <v>0.26</v>
      </c>
      <c r="T128" s="144">
        <f t="shared" ref="T128:T135" si="3">S128*H128</f>
        <v>0.312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5" si="4">IF(N128="základná",J128,0)</f>
        <v>0</v>
      </c>
      <c r="BF128" s="146">
        <f t="shared" ref="BF128:BF135" si="5">IF(N128="znížená",J128,0)</f>
        <v>0</v>
      </c>
      <c r="BG128" s="146">
        <f t="shared" ref="BG128:BG135" si="6">IF(N128="zákl. prenesená",J128,0)</f>
        <v>0</v>
      </c>
      <c r="BH128" s="146">
        <f t="shared" ref="BH128:BH135" si="7">IF(N128="zníž. prenesená",J128,0)</f>
        <v>0</v>
      </c>
      <c r="BI128" s="146">
        <f t="shared" ref="BI128:BI135" si="8">IF(N128="nulová",J128,0)</f>
        <v>0</v>
      </c>
      <c r="BJ128" s="13" t="s">
        <v>116</v>
      </c>
      <c r="BK128" s="146">
        <f t="shared" ref="BK128:BK135" si="9">ROUND(I128*H128,2)</f>
        <v>0</v>
      </c>
      <c r="BL128" s="13" t="s">
        <v>115</v>
      </c>
      <c r="BM128" s="145" t="s">
        <v>117</v>
      </c>
    </row>
    <row r="129" spans="2:65" s="1" customFormat="1" ht="24.2" customHeight="1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120</v>
      </c>
      <c r="H129" s="137">
        <v>10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3.8700000000000002E-3</v>
      </c>
      <c r="R129" s="143">
        <f t="shared" si="2"/>
        <v>3.8699999999999998E-2</v>
      </c>
      <c r="S129" s="143">
        <v>0</v>
      </c>
      <c r="T129" s="144">
        <f t="shared" si="3"/>
        <v>0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121</v>
      </c>
    </row>
    <row r="130" spans="2:65" s="1" customFormat="1" ht="24.2" customHeight="1">
      <c r="B130" s="132"/>
      <c r="C130" s="133" t="s">
        <v>122</v>
      </c>
      <c r="D130" s="133" t="s">
        <v>111</v>
      </c>
      <c r="E130" s="134" t="s">
        <v>123</v>
      </c>
      <c r="F130" s="135" t="s">
        <v>124</v>
      </c>
      <c r="G130" s="136" t="s">
        <v>125</v>
      </c>
      <c r="H130" s="137">
        <v>0.115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126</v>
      </c>
    </row>
    <row r="131" spans="2:65" s="1" customFormat="1" ht="24.2" customHeight="1">
      <c r="B131" s="132"/>
      <c r="C131" s="133" t="s">
        <v>115</v>
      </c>
      <c r="D131" s="133" t="s">
        <v>111</v>
      </c>
      <c r="E131" s="134" t="s">
        <v>127</v>
      </c>
      <c r="F131" s="135" t="s">
        <v>128</v>
      </c>
      <c r="G131" s="136" t="s">
        <v>125</v>
      </c>
      <c r="H131" s="137">
        <v>0.115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33" customHeight="1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125</v>
      </c>
      <c r="H132" s="137">
        <v>0.115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7.9" customHeight="1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125</v>
      </c>
      <c r="H133" s="137">
        <v>2.5299999999999998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16.5" customHeight="1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125</v>
      </c>
      <c r="H134" s="137">
        <v>0.115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24.2" customHeight="1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145</v>
      </c>
      <c r="H135" s="137">
        <v>0.19600000000000001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146</v>
      </c>
    </row>
    <row r="136" spans="2:65" s="11" customFormat="1" ht="22.9" customHeight="1">
      <c r="B136" s="121"/>
      <c r="D136" s="122" t="s">
        <v>70</v>
      </c>
      <c r="E136" s="130" t="s">
        <v>116</v>
      </c>
      <c r="F136" s="130" t="s">
        <v>147</v>
      </c>
      <c r="I136" s="124"/>
      <c r="J136" s="131">
        <f>BK136</f>
        <v>0</v>
      </c>
      <c r="L136" s="121"/>
      <c r="M136" s="125"/>
      <c r="P136" s="126">
        <f>P137</f>
        <v>0</v>
      </c>
      <c r="R136" s="126">
        <f>R137</f>
        <v>0.32370648000000002</v>
      </c>
      <c r="T136" s="127">
        <f>T137</f>
        <v>0</v>
      </c>
      <c r="AR136" s="122" t="s">
        <v>77</v>
      </c>
      <c r="AT136" s="128" t="s">
        <v>70</v>
      </c>
      <c r="AU136" s="128" t="s">
        <v>77</v>
      </c>
      <c r="AY136" s="122" t="s">
        <v>109</v>
      </c>
      <c r="BK136" s="129">
        <f>BK137</f>
        <v>0</v>
      </c>
    </row>
    <row r="137" spans="2:65" s="1" customFormat="1" ht="16.5" customHeight="1">
      <c r="B137" s="132"/>
      <c r="C137" s="133" t="s">
        <v>148</v>
      </c>
      <c r="D137" s="133" t="s">
        <v>111</v>
      </c>
      <c r="E137" s="134" t="s">
        <v>149</v>
      </c>
      <c r="F137" s="135" t="s">
        <v>150</v>
      </c>
      <c r="G137" s="136" t="s">
        <v>125</v>
      </c>
      <c r="H137" s="137">
        <v>0.13400000000000001</v>
      </c>
      <c r="I137" s="138"/>
      <c r="J137" s="139">
        <f>ROUND(I137*H137,2)</f>
        <v>0</v>
      </c>
      <c r="K137" s="140"/>
      <c r="L137" s="28"/>
      <c r="M137" s="141" t="s">
        <v>1</v>
      </c>
      <c r="N137" s="142" t="s">
        <v>37</v>
      </c>
      <c r="P137" s="143">
        <f>O137*H137</f>
        <v>0</v>
      </c>
      <c r="Q137" s="143">
        <v>2.4157199999999999</v>
      </c>
      <c r="R137" s="143">
        <f>Q137*H137</f>
        <v>0.32370648000000002</v>
      </c>
      <c r="S137" s="143">
        <v>0</v>
      </c>
      <c r="T137" s="144">
        <f>S137*H137</f>
        <v>0</v>
      </c>
      <c r="AR137" s="145" t="s">
        <v>115</v>
      </c>
      <c r="AT137" s="145" t="s">
        <v>111</v>
      </c>
      <c r="AU137" s="145" t="s">
        <v>116</v>
      </c>
      <c r="AY137" s="13" t="s">
        <v>109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3" t="s">
        <v>116</v>
      </c>
      <c r="BK137" s="146">
        <f>ROUND(I137*H137,2)</f>
        <v>0</v>
      </c>
      <c r="BL137" s="13" t="s">
        <v>115</v>
      </c>
      <c r="BM137" s="145" t="s">
        <v>151</v>
      </c>
    </row>
    <row r="138" spans="2:65" s="11" customFormat="1" ht="22.9" customHeight="1">
      <c r="B138" s="121"/>
      <c r="D138" s="122" t="s">
        <v>70</v>
      </c>
      <c r="E138" s="130" t="s">
        <v>130</v>
      </c>
      <c r="F138" s="130" t="s">
        <v>152</v>
      </c>
      <c r="I138" s="124"/>
      <c r="J138" s="131">
        <f>BK138</f>
        <v>0</v>
      </c>
      <c r="L138" s="121"/>
      <c r="M138" s="125"/>
      <c r="P138" s="126">
        <f>SUM(P139:P142)</f>
        <v>0</v>
      </c>
      <c r="R138" s="126">
        <f>SUM(R139:R142)</f>
        <v>0.33334190000000002</v>
      </c>
      <c r="T138" s="127">
        <f>SUM(T139:T142)</f>
        <v>0</v>
      </c>
      <c r="AR138" s="122" t="s">
        <v>77</v>
      </c>
      <c r="AT138" s="128" t="s">
        <v>70</v>
      </c>
      <c r="AU138" s="128" t="s">
        <v>77</v>
      </c>
      <c r="AY138" s="122" t="s">
        <v>109</v>
      </c>
      <c r="BK138" s="129">
        <f>SUM(BK139:BK142)</f>
        <v>0</v>
      </c>
    </row>
    <row r="139" spans="2:65" s="1" customFormat="1" ht="24.2" customHeight="1">
      <c r="B139" s="132"/>
      <c r="C139" s="133" t="s">
        <v>153</v>
      </c>
      <c r="D139" s="133" t="s">
        <v>111</v>
      </c>
      <c r="E139" s="134" t="s">
        <v>154</v>
      </c>
      <c r="F139" s="135" t="s">
        <v>155</v>
      </c>
      <c r="G139" s="136" t="s">
        <v>114</v>
      </c>
      <c r="H139" s="137">
        <v>1.0740000000000001</v>
      </c>
      <c r="I139" s="138"/>
      <c r="J139" s="139">
        <f>ROUND(I139*H139,2)</f>
        <v>0</v>
      </c>
      <c r="K139" s="140"/>
      <c r="L139" s="28"/>
      <c r="M139" s="141" t="s">
        <v>1</v>
      </c>
      <c r="N139" s="142" t="s">
        <v>37</v>
      </c>
      <c r="P139" s="143">
        <f>O139*H139</f>
        <v>0</v>
      </c>
      <c r="Q139" s="143">
        <v>6.1850000000000002E-2</v>
      </c>
      <c r="R139" s="143">
        <f>Q139*H139</f>
        <v>6.6426900000000011E-2</v>
      </c>
      <c r="S139" s="143">
        <v>0</v>
      </c>
      <c r="T139" s="144">
        <f>S139*H139</f>
        <v>0</v>
      </c>
      <c r="AR139" s="145" t="s">
        <v>115</v>
      </c>
      <c r="AT139" s="145" t="s">
        <v>111</v>
      </c>
      <c r="AU139" s="145" t="s">
        <v>116</v>
      </c>
      <c r="AY139" s="13" t="s">
        <v>109</v>
      </c>
      <c r="BE139" s="146">
        <f>IF(N139="základná",J139,0)</f>
        <v>0</v>
      </c>
      <c r="BF139" s="146">
        <f>IF(N139="znížená",J139,0)</f>
        <v>0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3" t="s">
        <v>116</v>
      </c>
      <c r="BK139" s="146">
        <f>ROUND(I139*H139,2)</f>
        <v>0</v>
      </c>
      <c r="BL139" s="13" t="s">
        <v>115</v>
      </c>
      <c r="BM139" s="145" t="s">
        <v>156</v>
      </c>
    </row>
    <row r="140" spans="2:65" s="1" customFormat="1" ht="37.9" customHeight="1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114</v>
      </c>
      <c r="H140" s="137">
        <v>1.0740000000000001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9.2499999999999999E-2</v>
      </c>
      <c r="R140" s="143">
        <f>Q140*H140</f>
        <v>9.9345000000000003E-2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24.2" customHeight="1">
      <c r="B141" s="132"/>
      <c r="C141" s="147" t="s">
        <v>161</v>
      </c>
      <c r="D141" s="147" t="s">
        <v>162</v>
      </c>
      <c r="E141" s="148" t="s">
        <v>163</v>
      </c>
      <c r="F141" s="149" t="s">
        <v>164</v>
      </c>
      <c r="G141" s="150" t="s">
        <v>114</v>
      </c>
      <c r="H141" s="151">
        <v>1.2889999999999999</v>
      </c>
      <c r="I141" s="152"/>
      <c r="J141" s="153">
        <f>ROUND(I141*H141,2)</f>
        <v>0</v>
      </c>
      <c r="K141" s="154"/>
      <c r="L141" s="155"/>
      <c r="M141" s="156" t="s">
        <v>1</v>
      </c>
      <c r="N141" s="157" t="s">
        <v>37</v>
      </c>
      <c r="P141" s="143">
        <f>O141*H141</f>
        <v>0</v>
      </c>
      <c r="Q141" s="143">
        <v>0.13</v>
      </c>
      <c r="R141" s="143">
        <f>Q141*H141</f>
        <v>0.16757</v>
      </c>
      <c r="S141" s="143">
        <v>0</v>
      </c>
      <c r="T141" s="144">
        <f>S141*H141</f>
        <v>0</v>
      </c>
      <c r="AR141" s="145" t="s">
        <v>142</v>
      </c>
      <c r="AT141" s="145" t="s">
        <v>162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165</v>
      </c>
    </row>
    <row r="142" spans="2:65" s="1" customFormat="1" ht="21.75" customHeight="1">
      <c r="B142" s="132"/>
      <c r="C142" s="133" t="s">
        <v>166</v>
      </c>
      <c r="D142" s="133" t="s">
        <v>111</v>
      </c>
      <c r="E142" s="134" t="s">
        <v>167</v>
      </c>
      <c r="F142" s="135" t="s">
        <v>168</v>
      </c>
      <c r="G142" s="136" t="s">
        <v>120</v>
      </c>
      <c r="H142" s="137">
        <v>1.508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169</v>
      </c>
    </row>
    <row r="143" spans="2:65" s="11" customFormat="1" ht="22.9" customHeight="1">
      <c r="B143" s="121"/>
      <c r="D143" s="122" t="s">
        <v>70</v>
      </c>
      <c r="E143" s="130" t="s">
        <v>148</v>
      </c>
      <c r="F143" s="130" t="s">
        <v>170</v>
      </c>
      <c r="I143" s="124"/>
      <c r="J143" s="131">
        <f>BK143</f>
        <v>0</v>
      </c>
      <c r="L143" s="121"/>
      <c r="M143" s="125"/>
      <c r="P143" s="126">
        <f>SUM(P144:P151)</f>
        <v>0</v>
      </c>
      <c r="R143" s="126">
        <f>SUM(R144:R151)</f>
        <v>0.23932</v>
      </c>
      <c r="T143" s="127">
        <f>SUM(T144:T151)</f>
        <v>0</v>
      </c>
      <c r="AR143" s="122" t="s">
        <v>77</v>
      </c>
      <c r="AT143" s="128" t="s">
        <v>70</v>
      </c>
      <c r="AU143" s="128" t="s">
        <v>77</v>
      </c>
      <c r="AY143" s="122" t="s">
        <v>109</v>
      </c>
      <c r="BK143" s="129">
        <f>SUM(BK144:BK151)</f>
        <v>0</v>
      </c>
    </row>
    <row r="144" spans="2:65" s="1" customFormat="1" ht="24.2" customHeight="1">
      <c r="B144" s="132"/>
      <c r="C144" s="133" t="s">
        <v>171</v>
      </c>
      <c r="D144" s="133" t="s">
        <v>111</v>
      </c>
      <c r="E144" s="134" t="s">
        <v>172</v>
      </c>
      <c r="F144" s="135" t="s">
        <v>173</v>
      </c>
      <c r="G144" s="136" t="s">
        <v>120</v>
      </c>
      <c r="H144" s="137">
        <v>2</v>
      </c>
      <c r="I144" s="138"/>
      <c r="J144" s="139">
        <f t="shared" ref="J144:J151" si="10">ROUND(I144*H144,2)</f>
        <v>0</v>
      </c>
      <c r="K144" s="140"/>
      <c r="L144" s="28"/>
      <c r="M144" s="141" t="s">
        <v>1</v>
      </c>
      <c r="N144" s="142" t="s">
        <v>37</v>
      </c>
      <c r="P144" s="143">
        <f t="shared" ref="P144:P151" si="11">O144*H144</f>
        <v>0</v>
      </c>
      <c r="Q144" s="143">
        <v>1.0000000000000001E-5</v>
      </c>
      <c r="R144" s="143">
        <f t="shared" ref="R144:R151" si="12">Q144*H144</f>
        <v>2.0000000000000002E-5</v>
      </c>
      <c r="S144" s="143">
        <v>0</v>
      </c>
      <c r="T144" s="144">
        <f t="shared" ref="T144:T151" si="13">S144*H144</f>
        <v>0</v>
      </c>
      <c r="AR144" s="145" t="s">
        <v>115</v>
      </c>
      <c r="AT144" s="145" t="s">
        <v>111</v>
      </c>
      <c r="AU144" s="145" t="s">
        <v>116</v>
      </c>
      <c r="AY144" s="13" t="s">
        <v>109</v>
      </c>
      <c r="BE144" s="146">
        <f t="shared" ref="BE144:BE151" si="14">IF(N144="základná",J144,0)</f>
        <v>0</v>
      </c>
      <c r="BF144" s="146">
        <f t="shared" ref="BF144:BF151" si="15">IF(N144="znížená",J144,0)</f>
        <v>0</v>
      </c>
      <c r="BG144" s="146">
        <f t="shared" ref="BG144:BG151" si="16">IF(N144="zákl. prenesená",J144,0)</f>
        <v>0</v>
      </c>
      <c r="BH144" s="146">
        <f t="shared" ref="BH144:BH151" si="17">IF(N144="zníž. prenesená",J144,0)</f>
        <v>0</v>
      </c>
      <c r="BI144" s="146">
        <f t="shared" ref="BI144:BI151" si="18">IF(N144="nulová",J144,0)</f>
        <v>0</v>
      </c>
      <c r="BJ144" s="13" t="s">
        <v>116</v>
      </c>
      <c r="BK144" s="146">
        <f t="shared" ref="BK144:BK151" si="19">ROUND(I144*H144,2)</f>
        <v>0</v>
      </c>
      <c r="BL144" s="13" t="s">
        <v>115</v>
      </c>
      <c r="BM144" s="145" t="s">
        <v>174</v>
      </c>
    </row>
    <row r="145" spans="2:65" s="1" customFormat="1" ht="24.2" customHeight="1">
      <c r="B145" s="132"/>
      <c r="C145" s="133" t="s">
        <v>175</v>
      </c>
      <c r="D145" s="133" t="s">
        <v>111</v>
      </c>
      <c r="E145" s="134" t="s">
        <v>176</v>
      </c>
      <c r="F145" s="135" t="s">
        <v>177</v>
      </c>
      <c r="G145" s="136" t="s">
        <v>178</v>
      </c>
      <c r="H145" s="137">
        <v>1</v>
      </c>
      <c r="I145" s="138"/>
      <c r="J145" s="139">
        <f t="shared" si="10"/>
        <v>0</v>
      </c>
      <c r="K145" s="140"/>
      <c r="L145" s="28"/>
      <c r="M145" s="141" t="s">
        <v>1</v>
      </c>
      <c r="N145" s="142" t="s">
        <v>37</v>
      </c>
      <c r="P145" s="143">
        <f t="shared" si="11"/>
        <v>0</v>
      </c>
      <c r="Q145" s="143">
        <v>0.23915</v>
      </c>
      <c r="R145" s="143">
        <f t="shared" si="12"/>
        <v>0.23915</v>
      </c>
      <c r="S145" s="143">
        <v>0</v>
      </c>
      <c r="T145" s="144">
        <f t="shared" si="13"/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116</v>
      </c>
      <c r="BK145" s="146">
        <f t="shared" si="19"/>
        <v>0</v>
      </c>
      <c r="BL145" s="13" t="s">
        <v>115</v>
      </c>
      <c r="BM145" s="145" t="s">
        <v>179</v>
      </c>
    </row>
    <row r="146" spans="2:65" s="1" customFormat="1" ht="37.9" customHeight="1">
      <c r="B146" s="132"/>
      <c r="C146" s="133">
        <v>16</v>
      </c>
      <c r="D146" s="133" t="s">
        <v>111</v>
      </c>
      <c r="E146" s="134" t="s">
        <v>181</v>
      </c>
      <c r="F146" s="135" t="s">
        <v>182</v>
      </c>
      <c r="G146" s="136" t="s">
        <v>178</v>
      </c>
      <c r="H146" s="137">
        <v>1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1.4999999999999999E-4</v>
      </c>
      <c r="R146" s="143">
        <f t="shared" si="12"/>
        <v>1.4999999999999999E-4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183</v>
      </c>
    </row>
    <row r="147" spans="2:65" s="1" customFormat="1" ht="21.75" customHeight="1">
      <c r="B147" s="132"/>
      <c r="C147" s="133">
        <v>17</v>
      </c>
      <c r="D147" s="133" t="s">
        <v>111</v>
      </c>
      <c r="E147" s="134" t="s">
        <v>184</v>
      </c>
      <c r="F147" s="135" t="s">
        <v>185</v>
      </c>
      <c r="G147" s="136" t="s">
        <v>145</v>
      </c>
      <c r="H147" s="137">
        <v>0.312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</v>
      </c>
      <c r="R147" s="143">
        <f t="shared" si="12"/>
        <v>0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24.2" customHeight="1">
      <c r="B148" s="132"/>
      <c r="C148" s="133">
        <v>18</v>
      </c>
      <c r="D148" s="133" t="s">
        <v>111</v>
      </c>
      <c r="E148" s="134" t="s">
        <v>187</v>
      </c>
      <c r="F148" s="135" t="s">
        <v>188</v>
      </c>
      <c r="G148" s="136" t="s">
        <v>145</v>
      </c>
      <c r="H148" s="137">
        <v>9.048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189</v>
      </c>
    </row>
    <row r="149" spans="2:65" s="1" customFormat="1" ht="24.2" customHeight="1">
      <c r="B149" s="132"/>
      <c r="C149" s="133">
        <v>19</v>
      </c>
      <c r="D149" s="133" t="s">
        <v>111</v>
      </c>
      <c r="E149" s="134" t="s">
        <v>190</v>
      </c>
      <c r="F149" s="135" t="s">
        <v>191</v>
      </c>
      <c r="G149" s="136" t="s">
        <v>145</v>
      </c>
      <c r="H149" s="137">
        <v>0.312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192</v>
      </c>
    </row>
    <row r="150" spans="2:65" s="1" customFormat="1" ht="24.2" customHeight="1">
      <c r="B150" s="132"/>
      <c r="C150" s="133">
        <v>20</v>
      </c>
      <c r="D150" s="133" t="s">
        <v>111</v>
      </c>
      <c r="E150" s="134" t="s">
        <v>193</v>
      </c>
      <c r="F150" s="135" t="s">
        <v>194</v>
      </c>
      <c r="G150" s="136" t="s">
        <v>145</v>
      </c>
      <c r="H150" s="137">
        <v>0.312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195</v>
      </c>
    </row>
    <row r="151" spans="2:65" s="1" customFormat="1" ht="24.2" customHeight="1">
      <c r="B151" s="132"/>
      <c r="C151" s="133">
        <v>21</v>
      </c>
      <c r="D151" s="133" t="s">
        <v>111</v>
      </c>
      <c r="E151" s="134" t="s">
        <v>196</v>
      </c>
      <c r="F151" s="135" t="s">
        <v>197</v>
      </c>
      <c r="G151" s="136" t="s">
        <v>145</v>
      </c>
      <c r="H151" s="137">
        <v>0.312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198</v>
      </c>
    </row>
    <row r="152" spans="2:65" s="11" customFormat="1" ht="22.9" customHeight="1">
      <c r="B152" s="121"/>
      <c r="D152" s="122" t="s">
        <v>70</v>
      </c>
      <c r="E152" s="130" t="s">
        <v>199</v>
      </c>
      <c r="F152" s="130" t="s">
        <v>200</v>
      </c>
      <c r="I152" s="124"/>
      <c r="J152" s="131">
        <f>BK152</f>
        <v>0</v>
      </c>
      <c r="L152" s="121"/>
      <c r="M152" s="125"/>
      <c r="P152" s="126">
        <f>SUM(P153:P154)</f>
        <v>0</v>
      </c>
      <c r="R152" s="126">
        <f>SUM(R153:R154)</f>
        <v>0</v>
      </c>
      <c r="T152" s="127">
        <f>SUM(T153:T154)</f>
        <v>0</v>
      </c>
      <c r="AR152" s="122" t="s">
        <v>77</v>
      </c>
      <c r="AT152" s="128" t="s">
        <v>70</v>
      </c>
      <c r="AU152" s="128" t="s">
        <v>77</v>
      </c>
      <c r="AY152" s="122" t="s">
        <v>109</v>
      </c>
      <c r="BK152" s="129">
        <f>SUM(BK153:BK154)</f>
        <v>0</v>
      </c>
    </row>
    <row r="153" spans="2:65" s="1" customFormat="1" ht="24.2" customHeight="1">
      <c r="B153" s="132"/>
      <c r="C153" s="133">
        <v>22</v>
      </c>
      <c r="D153" s="133" t="s">
        <v>111</v>
      </c>
      <c r="E153" s="134" t="s">
        <v>201</v>
      </c>
      <c r="F153" s="135" t="s">
        <v>202</v>
      </c>
      <c r="G153" s="136" t="s">
        <v>145</v>
      </c>
      <c r="H153" s="137">
        <v>0.98499999999999999</v>
      </c>
      <c r="I153" s="138"/>
      <c r="J153" s="139">
        <f>ROUND(I153*H153,2)</f>
        <v>0</v>
      </c>
      <c r="K153" s="140"/>
      <c r="L153" s="28"/>
      <c r="M153" s="141" t="s">
        <v>1</v>
      </c>
      <c r="N153" s="142" t="s">
        <v>37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116</v>
      </c>
      <c r="BK153" s="146">
        <f>ROUND(I153*H153,2)</f>
        <v>0</v>
      </c>
      <c r="BL153" s="13" t="s">
        <v>115</v>
      </c>
      <c r="BM153" s="145" t="s">
        <v>203</v>
      </c>
    </row>
    <row r="154" spans="2:65" s="1" customFormat="1" ht="49.15" customHeight="1">
      <c r="B154" s="132"/>
      <c r="C154" s="133">
        <v>23</v>
      </c>
      <c r="D154" s="133" t="s">
        <v>111</v>
      </c>
      <c r="E154" s="134" t="s">
        <v>204</v>
      </c>
      <c r="F154" s="135" t="s">
        <v>205</v>
      </c>
      <c r="G154" s="136" t="s">
        <v>145</v>
      </c>
      <c r="H154" s="137">
        <v>0.98499999999999999</v>
      </c>
      <c r="I154" s="138"/>
      <c r="J154" s="139">
        <f>ROUND(I154*H154,2)</f>
        <v>0</v>
      </c>
      <c r="K154" s="140"/>
      <c r="L154" s="28"/>
      <c r="M154" s="141" t="s">
        <v>1</v>
      </c>
      <c r="N154" s="142" t="s">
        <v>37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115</v>
      </c>
      <c r="AT154" s="145" t="s">
        <v>111</v>
      </c>
      <c r="AU154" s="145" t="s">
        <v>116</v>
      </c>
      <c r="AY154" s="13" t="s">
        <v>109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116</v>
      </c>
      <c r="BK154" s="146">
        <f>ROUND(I154*H154,2)</f>
        <v>0</v>
      </c>
      <c r="BL154" s="13" t="s">
        <v>115</v>
      </c>
      <c r="BM154" s="145" t="s">
        <v>206</v>
      </c>
    </row>
    <row r="155" spans="2:65" s="11" customFormat="1" ht="25.9" customHeight="1">
      <c r="B155" s="121"/>
      <c r="D155" s="122" t="s">
        <v>70</v>
      </c>
      <c r="E155" s="123" t="s">
        <v>207</v>
      </c>
      <c r="F155" s="123" t="s">
        <v>208</v>
      </c>
      <c r="I155" s="124"/>
      <c r="J155" s="111">
        <f>BK155</f>
        <v>0</v>
      </c>
      <c r="L155" s="121"/>
      <c r="M155" s="125"/>
      <c r="P155" s="126">
        <f>P156</f>
        <v>0</v>
      </c>
      <c r="R155" s="126">
        <f>R156</f>
        <v>3.5002799999999997E-3</v>
      </c>
      <c r="T155" s="127">
        <f>T156</f>
        <v>0</v>
      </c>
      <c r="AR155" s="122" t="s">
        <v>116</v>
      </c>
      <c r="AT155" s="128" t="s">
        <v>70</v>
      </c>
      <c r="AU155" s="128" t="s">
        <v>71</v>
      </c>
      <c r="AY155" s="122" t="s">
        <v>109</v>
      </c>
      <c r="BK155" s="129">
        <f>BK156</f>
        <v>0</v>
      </c>
    </row>
    <row r="156" spans="2:65" s="11" customFormat="1" ht="22.9" customHeight="1">
      <c r="B156" s="121"/>
      <c r="D156" s="122" t="s">
        <v>70</v>
      </c>
      <c r="E156" s="130" t="s">
        <v>209</v>
      </c>
      <c r="F156" s="130" t="s">
        <v>210</v>
      </c>
      <c r="I156" s="124"/>
      <c r="J156" s="131">
        <f>BK156</f>
        <v>0</v>
      </c>
      <c r="L156" s="121"/>
      <c r="M156" s="125"/>
      <c r="P156" s="126">
        <f>SUM(P157:P159)</f>
        <v>0</v>
      </c>
      <c r="R156" s="126">
        <f>SUM(R157:R159)</f>
        <v>3.5002799999999997E-3</v>
      </c>
      <c r="T156" s="127">
        <f>SUM(T157:T159)</f>
        <v>0</v>
      </c>
      <c r="AR156" s="122" t="s">
        <v>116</v>
      </c>
      <c r="AT156" s="128" t="s">
        <v>70</v>
      </c>
      <c r="AU156" s="128" t="s">
        <v>77</v>
      </c>
      <c r="AY156" s="122" t="s">
        <v>109</v>
      </c>
      <c r="BK156" s="129">
        <f>SUM(BK157:BK159)</f>
        <v>0</v>
      </c>
    </row>
    <row r="157" spans="2:65" s="1" customFormat="1" ht="24.2" customHeight="1">
      <c r="B157" s="132"/>
      <c r="C157" s="133">
        <v>24</v>
      </c>
      <c r="D157" s="133" t="s">
        <v>111</v>
      </c>
      <c r="E157" s="134" t="s">
        <v>211</v>
      </c>
      <c r="F157" s="135" t="s">
        <v>212</v>
      </c>
      <c r="G157" s="136" t="s">
        <v>213</v>
      </c>
      <c r="H157" s="137">
        <v>2.9660000000000002</v>
      </c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8.0000000000000007E-5</v>
      </c>
      <c r="R157" s="143">
        <f>Q157*H157</f>
        <v>2.3728000000000003E-4</v>
      </c>
      <c r="S157" s="143">
        <v>0</v>
      </c>
      <c r="T157" s="144">
        <f>S157*H157</f>
        <v>0</v>
      </c>
      <c r="AR157" s="145" t="s">
        <v>180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180</v>
      </c>
      <c r="BM157" s="145" t="s">
        <v>214</v>
      </c>
    </row>
    <row r="158" spans="2:65" s="1" customFormat="1" ht="24.2" customHeight="1">
      <c r="B158" s="132"/>
      <c r="C158" s="147">
        <v>25</v>
      </c>
      <c r="D158" s="147" t="s">
        <v>162</v>
      </c>
      <c r="E158" s="148" t="s">
        <v>215</v>
      </c>
      <c r="F158" s="149" t="s">
        <v>216</v>
      </c>
      <c r="G158" s="150" t="s">
        <v>213</v>
      </c>
      <c r="H158" s="151">
        <v>3.2629999999999999</v>
      </c>
      <c r="I158" s="152"/>
      <c r="J158" s="153">
        <f>ROUND(I158*H158,2)</f>
        <v>0</v>
      </c>
      <c r="K158" s="154"/>
      <c r="L158" s="155"/>
      <c r="M158" s="156" t="s">
        <v>1</v>
      </c>
      <c r="N158" s="157" t="s">
        <v>37</v>
      </c>
      <c r="P158" s="143">
        <f>O158*H158</f>
        <v>0</v>
      </c>
      <c r="Q158" s="143">
        <v>1E-3</v>
      </c>
      <c r="R158" s="143">
        <f>Q158*H158</f>
        <v>3.2629999999999998E-3</v>
      </c>
      <c r="S158" s="143">
        <v>0</v>
      </c>
      <c r="T158" s="144">
        <f>S158*H158</f>
        <v>0</v>
      </c>
      <c r="AR158" s="145" t="s">
        <v>217</v>
      </c>
      <c r="AT158" s="145" t="s">
        <v>162</v>
      </c>
      <c r="AU158" s="145" t="s">
        <v>116</v>
      </c>
      <c r="AY158" s="13" t="s">
        <v>109</v>
      </c>
      <c r="BE158" s="146">
        <f>IF(N158="základná",J158,0)</f>
        <v>0</v>
      </c>
      <c r="BF158" s="146">
        <f>IF(N158="znížená",J158,0)</f>
        <v>0</v>
      </c>
      <c r="BG158" s="146">
        <f>IF(N158="zákl. prenesená",J158,0)</f>
        <v>0</v>
      </c>
      <c r="BH158" s="146">
        <f>IF(N158="zníž. prenesená",J158,0)</f>
        <v>0</v>
      </c>
      <c r="BI158" s="146">
        <f>IF(N158="nulová",J158,0)</f>
        <v>0</v>
      </c>
      <c r="BJ158" s="13" t="s">
        <v>116</v>
      </c>
      <c r="BK158" s="146">
        <f>ROUND(I158*H158,2)</f>
        <v>0</v>
      </c>
      <c r="BL158" s="13" t="s">
        <v>180</v>
      </c>
      <c r="BM158" s="145" t="s">
        <v>218</v>
      </c>
    </row>
    <row r="159" spans="2:65" s="1" customFormat="1" ht="24.2" customHeight="1">
      <c r="B159" s="132"/>
      <c r="C159" s="133">
        <v>26</v>
      </c>
      <c r="D159" s="133" t="s">
        <v>111</v>
      </c>
      <c r="E159" s="134" t="s">
        <v>219</v>
      </c>
      <c r="F159" s="135" t="s">
        <v>220</v>
      </c>
      <c r="G159" s="136" t="s">
        <v>221</v>
      </c>
      <c r="H159" s="158"/>
      <c r="I159" s="138"/>
      <c r="J159" s="139">
        <f>ROUND(I159*H159,2)</f>
        <v>0</v>
      </c>
      <c r="K159" s="140"/>
      <c r="L159" s="28"/>
      <c r="M159" s="141" t="s">
        <v>1</v>
      </c>
      <c r="N159" s="142" t="s">
        <v>37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180</v>
      </c>
      <c r="AT159" s="145" t="s">
        <v>111</v>
      </c>
      <c r="AU159" s="145" t="s">
        <v>116</v>
      </c>
      <c r="AY159" s="13" t="s">
        <v>109</v>
      </c>
      <c r="BE159" s="146">
        <f>IF(N159="základná",J159,0)</f>
        <v>0</v>
      </c>
      <c r="BF159" s="146">
        <f>IF(N159="znížená",J159,0)</f>
        <v>0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3" t="s">
        <v>116</v>
      </c>
      <c r="BK159" s="146">
        <f>ROUND(I159*H159,2)</f>
        <v>0</v>
      </c>
      <c r="BL159" s="13" t="s">
        <v>180</v>
      </c>
      <c r="BM159" s="145" t="s">
        <v>222</v>
      </c>
    </row>
    <row r="160" spans="2:65" s="1" customFormat="1" ht="49.9" customHeight="1">
      <c r="B160" s="28"/>
      <c r="E160" s="123" t="s">
        <v>223</v>
      </c>
      <c r="F160" s="123" t="s">
        <v>224</v>
      </c>
      <c r="J160" s="111">
        <f t="shared" ref="J160:J165" si="20">BK160</f>
        <v>0</v>
      </c>
      <c r="L160" s="28"/>
      <c r="M160" s="159"/>
      <c r="T160" s="54"/>
      <c r="AT160" s="13" t="s">
        <v>70</v>
      </c>
      <c r="AU160" s="13" t="s">
        <v>71</v>
      </c>
      <c r="AY160" s="13" t="s">
        <v>225</v>
      </c>
      <c r="BK160" s="146">
        <f>SUM(BK161:BK165)</f>
        <v>0</v>
      </c>
    </row>
    <row r="161" spans="2:63" s="1" customFormat="1" ht="16.350000000000001" customHeight="1">
      <c r="B161" s="28"/>
      <c r="C161" s="160" t="s">
        <v>1</v>
      </c>
      <c r="D161" s="160" t="s">
        <v>111</v>
      </c>
      <c r="E161" s="161" t="s">
        <v>1</v>
      </c>
      <c r="F161" s="162" t="s">
        <v>1</v>
      </c>
      <c r="G161" s="163" t="s">
        <v>1</v>
      </c>
      <c r="H161" s="164"/>
      <c r="I161" s="165"/>
      <c r="J161" s="166">
        <f t="shared" si="20"/>
        <v>0</v>
      </c>
      <c r="K161" s="167"/>
      <c r="L161" s="28"/>
      <c r="M161" s="168" t="s">
        <v>1</v>
      </c>
      <c r="N161" s="169" t="s">
        <v>37</v>
      </c>
      <c r="T161" s="54"/>
      <c r="AT161" s="13" t="s">
        <v>225</v>
      </c>
      <c r="AU161" s="13" t="s">
        <v>77</v>
      </c>
      <c r="AY161" s="13" t="s">
        <v>225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I161*H161</f>
        <v>0</v>
      </c>
    </row>
    <row r="162" spans="2:63" s="1" customFormat="1" ht="16.350000000000001" customHeight="1">
      <c r="B162" s="28"/>
      <c r="C162" s="160" t="s">
        <v>1</v>
      </c>
      <c r="D162" s="160" t="s">
        <v>111</v>
      </c>
      <c r="E162" s="161" t="s">
        <v>1</v>
      </c>
      <c r="F162" s="162" t="s">
        <v>1</v>
      </c>
      <c r="G162" s="163" t="s">
        <v>1</v>
      </c>
      <c r="H162" s="164"/>
      <c r="I162" s="165"/>
      <c r="J162" s="166">
        <f t="shared" si="20"/>
        <v>0</v>
      </c>
      <c r="K162" s="167"/>
      <c r="L162" s="28"/>
      <c r="M162" s="168" t="s">
        <v>1</v>
      </c>
      <c r="N162" s="169" t="s">
        <v>37</v>
      </c>
      <c r="T162" s="54"/>
      <c r="AT162" s="13" t="s">
        <v>225</v>
      </c>
      <c r="AU162" s="13" t="s">
        <v>77</v>
      </c>
      <c r="AY162" s="13" t="s">
        <v>225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I162*H162</f>
        <v>0</v>
      </c>
    </row>
    <row r="163" spans="2:63" s="1" customFormat="1" ht="16.350000000000001" customHeight="1">
      <c r="B163" s="28"/>
      <c r="C163" s="160" t="s">
        <v>1</v>
      </c>
      <c r="D163" s="160" t="s">
        <v>111</v>
      </c>
      <c r="E163" s="161" t="s">
        <v>1</v>
      </c>
      <c r="F163" s="162" t="s">
        <v>1</v>
      </c>
      <c r="G163" s="163" t="s">
        <v>1</v>
      </c>
      <c r="H163" s="164"/>
      <c r="I163" s="165"/>
      <c r="J163" s="166">
        <f t="shared" si="20"/>
        <v>0</v>
      </c>
      <c r="K163" s="167"/>
      <c r="L163" s="28"/>
      <c r="M163" s="168" t="s">
        <v>1</v>
      </c>
      <c r="N163" s="169" t="s">
        <v>37</v>
      </c>
      <c r="T163" s="54"/>
      <c r="AT163" s="13" t="s">
        <v>225</v>
      </c>
      <c r="AU163" s="13" t="s">
        <v>77</v>
      </c>
      <c r="AY163" s="13" t="s">
        <v>225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3" t="s">
        <v>116</v>
      </c>
      <c r="BK163" s="146">
        <f>I163*H163</f>
        <v>0</v>
      </c>
    </row>
    <row r="164" spans="2:63" s="1" customFormat="1" ht="16.350000000000001" customHeight="1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225</v>
      </c>
      <c r="AU164" s="13" t="s">
        <v>77</v>
      </c>
      <c r="AY164" s="13" t="s">
        <v>225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3" s="1" customFormat="1" ht="16.350000000000001" customHeight="1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O165" s="170"/>
      <c r="P165" s="170"/>
      <c r="Q165" s="170"/>
      <c r="R165" s="170"/>
      <c r="S165" s="170"/>
      <c r="T165" s="171"/>
      <c r="AT165" s="13" t="s">
        <v>225</v>
      </c>
      <c r="AU165" s="13" t="s">
        <v>77</v>
      </c>
      <c r="AY165" s="13" t="s">
        <v>225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3" s="1" customFormat="1" ht="6.95" customHeight="1"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28"/>
    </row>
  </sheetData>
  <autoFilter ref="C124:K165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1:D166" xr:uid="{00000000-0002-0000-0100-000000000000}">
      <formula1>"K, M"</formula1>
    </dataValidation>
    <dataValidation type="list" allowBlank="1" showInputMessage="1" showErrorMessage="1" error="Povolené sú hodnoty základná, znížená, nulová." sqref="N161:N16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SO01.1 - Označník v betón...</vt:lpstr>
      <vt:lpstr>'Rekapitulácia stavby'!Názvy_tlače</vt:lpstr>
      <vt:lpstr>'SO01.1 - Označník v betón...'!Názvy_tlače</vt:lpstr>
      <vt:lpstr>'Rekapitulácia stavby'!Oblasť_tlače</vt:lpstr>
      <vt:lpstr>'SO01.1 - Označník v betón...'!Oblasť_tlače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cp:lastPrinted>2022-08-08T04:11:35Z</cp:lastPrinted>
  <dcterms:created xsi:type="dcterms:W3CDTF">2022-06-19T07:34:17Z</dcterms:created>
  <dcterms:modified xsi:type="dcterms:W3CDTF">2023-01-24T11:36:18Z</dcterms:modified>
</cp:coreProperties>
</file>