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/>
  <mc:AlternateContent xmlns:mc="http://schemas.openxmlformats.org/markup-compatibility/2006">
    <mc:Choice Requires="x15">
      <x15ac:absPath xmlns:x15ac="http://schemas.microsoft.com/office/spreadsheetml/2010/11/ac" url="C:\Users\vhenzelova\Desktop\Priloha 1_Zmluva o dielo_stavebne prace_R a VV\kokava nad rimavicou\SO 01 - Rozp a VV\"/>
    </mc:Choice>
  </mc:AlternateContent>
  <xr:revisionPtr revIDLastSave="0" documentId="13_ncr:1_{2100002E-7E5A-41E3-8FB9-15F4B5396278}" xr6:coauthVersionLast="47" xr6:coauthVersionMax="47" xr10:uidLastSave="{00000000-0000-0000-0000-000000000000}"/>
  <bookViews>
    <workbookView xWindow="12285" yWindow="3270" windowWidth="12810" windowHeight="11385" activeTab="1" xr2:uid="{00000000-000D-0000-FFFF-FFFF00000000}"/>
  </bookViews>
  <sheets>
    <sheet name="Rekapitulácia stavby" sheetId="1" r:id="rId1"/>
    <sheet name="SO 01 - Označník" sheetId="2" r:id="rId2"/>
  </sheets>
  <definedNames>
    <definedName name="_xlnm._FilterDatabase" localSheetId="1" hidden="1">'SO 01 - Označník'!$C$124:$K$168</definedName>
    <definedName name="_xlnm.Print_Titles" localSheetId="0">'Rekapitulácia stavby'!$92:$92</definedName>
    <definedName name="_xlnm.Print_Titles" localSheetId="1">'SO 01 - Označník'!$124:$124</definedName>
    <definedName name="_xlnm.Print_Area" localSheetId="0">'Rekapitulácia stavby'!$D$4:$AO$76,'Rekapitulácia stavby'!$C$82:$AQ$96</definedName>
    <definedName name="_xlnm.Print_Area" localSheetId="1">'SO 01 - Označník'!$C$4:$J$76,'SO 01 - Označník'!$C$82:$J$106,'SO 01 - Označník'!$C$112:$J$168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37" i="2" l="1"/>
  <c r="J36" i="2"/>
  <c r="AY95" i="1" s="1"/>
  <c r="J35" i="2"/>
  <c r="AX95" i="1" s="1"/>
  <c r="BI168" i="2"/>
  <c r="BH168" i="2"/>
  <c r="BG168" i="2"/>
  <c r="BE168" i="2"/>
  <c r="BK168" i="2"/>
  <c r="J168" i="2" s="1"/>
  <c r="BF168" i="2" s="1"/>
  <c r="BI167" i="2"/>
  <c r="BH167" i="2"/>
  <c r="BG167" i="2"/>
  <c r="BE167" i="2"/>
  <c r="BK167" i="2"/>
  <c r="J167" i="2" s="1"/>
  <c r="BF167" i="2" s="1"/>
  <c r="BI166" i="2"/>
  <c r="BH166" i="2"/>
  <c r="BG166" i="2"/>
  <c r="BE166" i="2"/>
  <c r="BK166" i="2"/>
  <c r="J166" i="2"/>
  <c r="BF166" i="2" s="1"/>
  <c r="BI165" i="2"/>
  <c r="BH165" i="2"/>
  <c r="BG165" i="2"/>
  <c r="BE165" i="2"/>
  <c r="BK165" i="2"/>
  <c r="J165" i="2" s="1"/>
  <c r="BF165" i="2" s="1"/>
  <c r="BI164" i="2"/>
  <c r="BH164" i="2"/>
  <c r="BG164" i="2"/>
  <c r="BE164" i="2"/>
  <c r="BK164" i="2"/>
  <c r="J164" i="2" s="1"/>
  <c r="BF164" i="2" s="1"/>
  <c r="BI162" i="2"/>
  <c r="BH162" i="2"/>
  <c r="BG162" i="2"/>
  <c r="BE162" i="2"/>
  <c r="T162" i="2"/>
  <c r="R162" i="2"/>
  <c r="P162" i="2"/>
  <c r="BI161" i="2"/>
  <c r="BH161" i="2"/>
  <c r="BG161" i="2"/>
  <c r="BE161" i="2"/>
  <c r="T161" i="2"/>
  <c r="R161" i="2"/>
  <c r="P161" i="2"/>
  <c r="BI160" i="2"/>
  <c r="BH160" i="2"/>
  <c r="BG160" i="2"/>
  <c r="BE160" i="2"/>
  <c r="T160" i="2"/>
  <c r="R160" i="2"/>
  <c r="P160" i="2"/>
  <c r="BI157" i="2"/>
  <c r="BH157" i="2"/>
  <c r="BG157" i="2"/>
  <c r="BE157" i="2"/>
  <c r="T157" i="2"/>
  <c r="R157" i="2"/>
  <c r="P157" i="2"/>
  <c r="BI156" i="2"/>
  <c r="BH156" i="2"/>
  <c r="BG156" i="2"/>
  <c r="BE156" i="2"/>
  <c r="T156" i="2"/>
  <c r="R156" i="2"/>
  <c r="P156" i="2"/>
  <c r="BI154" i="2"/>
  <c r="BH154" i="2"/>
  <c r="BG154" i="2"/>
  <c r="BE154" i="2"/>
  <c r="T154" i="2"/>
  <c r="R154" i="2"/>
  <c r="P154" i="2"/>
  <c r="BI153" i="2"/>
  <c r="BH153" i="2"/>
  <c r="BG153" i="2"/>
  <c r="BE153" i="2"/>
  <c r="T153" i="2"/>
  <c r="R153" i="2"/>
  <c r="P153" i="2"/>
  <c r="BI152" i="2"/>
  <c r="BH152" i="2"/>
  <c r="BG152" i="2"/>
  <c r="BE152" i="2"/>
  <c r="T152" i="2"/>
  <c r="R152" i="2"/>
  <c r="P152" i="2"/>
  <c r="BI151" i="2"/>
  <c r="BH151" i="2"/>
  <c r="BG151" i="2"/>
  <c r="BE151" i="2"/>
  <c r="T151" i="2"/>
  <c r="R151" i="2"/>
  <c r="P151" i="2"/>
  <c r="BI150" i="2"/>
  <c r="BH150" i="2"/>
  <c r="BG150" i="2"/>
  <c r="BE150" i="2"/>
  <c r="T150" i="2"/>
  <c r="R150" i="2"/>
  <c r="P150" i="2"/>
  <c r="BI149" i="2"/>
  <c r="BH149" i="2"/>
  <c r="BG149" i="2"/>
  <c r="BE149" i="2"/>
  <c r="T149" i="2"/>
  <c r="R149" i="2"/>
  <c r="P149" i="2"/>
  <c r="BI148" i="2"/>
  <c r="BH148" i="2"/>
  <c r="BG148" i="2"/>
  <c r="BE148" i="2"/>
  <c r="T148" i="2"/>
  <c r="R148" i="2"/>
  <c r="P148" i="2"/>
  <c r="BI147" i="2"/>
  <c r="BH147" i="2"/>
  <c r="BG147" i="2"/>
  <c r="BE147" i="2"/>
  <c r="T147" i="2"/>
  <c r="R147" i="2"/>
  <c r="P147" i="2"/>
  <c r="BI146" i="2"/>
  <c r="BH146" i="2"/>
  <c r="BG146" i="2"/>
  <c r="BE146" i="2"/>
  <c r="T146" i="2"/>
  <c r="R146" i="2"/>
  <c r="P146" i="2"/>
  <c r="BI145" i="2"/>
  <c r="BH145" i="2"/>
  <c r="BG145" i="2"/>
  <c r="BE145" i="2"/>
  <c r="T145" i="2"/>
  <c r="R145" i="2"/>
  <c r="P145" i="2"/>
  <c r="BI143" i="2"/>
  <c r="BH143" i="2"/>
  <c r="BG143" i="2"/>
  <c r="BE143" i="2"/>
  <c r="T143" i="2"/>
  <c r="R143" i="2"/>
  <c r="P143" i="2"/>
  <c r="BI142" i="2"/>
  <c r="BH142" i="2"/>
  <c r="BG142" i="2"/>
  <c r="BE142" i="2"/>
  <c r="T142" i="2"/>
  <c r="R142" i="2"/>
  <c r="P142" i="2"/>
  <c r="BI141" i="2"/>
  <c r="BH141" i="2"/>
  <c r="BG141" i="2"/>
  <c r="BE141" i="2"/>
  <c r="T141" i="2"/>
  <c r="R141" i="2"/>
  <c r="P141" i="2"/>
  <c r="BI140" i="2"/>
  <c r="BH140" i="2"/>
  <c r="BG140" i="2"/>
  <c r="BE140" i="2"/>
  <c r="T140" i="2"/>
  <c r="R140" i="2"/>
  <c r="P140" i="2"/>
  <c r="BI138" i="2"/>
  <c r="BH138" i="2"/>
  <c r="BG138" i="2"/>
  <c r="BE138" i="2"/>
  <c r="T138" i="2"/>
  <c r="T137" i="2" s="1"/>
  <c r="R138" i="2"/>
  <c r="R137" i="2" s="1"/>
  <c r="P138" i="2"/>
  <c r="P137" i="2" s="1"/>
  <c r="BI136" i="2"/>
  <c r="BH136" i="2"/>
  <c r="BG136" i="2"/>
  <c r="BE136" i="2"/>
  <c r="T136" i="2"/>
  <c r="R136" i="2"/>
  <c r="P136" i="2"/>
  <c r="BI135" i="2"/>
  <c r="BH135" i="2"/>
  <c r="BG135" i="2"/>
  <c r="BE135" i="2"/>
  <c r="T135" i="2"/>
  <c r="R135" i="2"/>
  <c r="P135" i="2"/>
  <c r="BI134" i="2"/>
  <c r="BH134" i="2"/>
  <c r="BG134" i="2"/>
  <c r="BE134" i="2"/>
  <c r="T134" i="2"/>
  <c r="R134" i="2"/>
  <c r="P134" i="2"/>
  <c r="BI133" i="2"/>
  <c r="BH133" i="2"/>
  <c r="BG133" i="2"/>
  <c r="BE133" i="2"/>
  <c r="T133" i="2"/>
  <c r="R133" i="2"/>
  <c r="P133" i="2"/>
  <c r="BI132" i="2"/>
  <c r="BH132" i="2"/>
  <c r="BG132" i="2"/>
  <c r="BE132" i="2"/>
  <c r="T132" i="2"/>
  <c r="R132" i="2"/>
  <c r="P132" i="2"/>
  <c r="BI131" i="2"/>
  <c r="BH131" i="2"/>
  <c r="BG131" i="2"/>
  <c r="BE131" i="2"/>
  <c r="T131" i="2"/>
  <c r="R131" i="2"/>
  <c r="P131" i="2"/>
  <c r="BI130" i="2"/>
  <c r="BH130" i="2"/>
  <c r="BG130" i="2"/>
  <c r="BE130" i="2"/>
  <c r="T130" i="2"/>
  <c r="R130" i="2"/>
  <c r="P130" i="2"/>
  <c r="BI129" i="2"/>
  <c r="BH129" i="2"/>
  <c r="BG129" i="2"/>
  <c r="BE129" i="2"/>
  <c r="T129" i="2"/>
  <c r="R129" i="2"/>
  <c r="P129" i="2"/>
  <c r="BI128" i="2"/>
  <c r="BH128" i="2"/>
  <c r="BG128" i="2"/>
  <c r="BE128" i="2"/>
  <c r="T128" i="2"/>
  <c r="R128" i="2"/>
  <c r="P128" i="2"/>
  <c r="J122" i="2"/>
  <c r="J121" i="2"/>
  <c r="F121" i="2"/>
  <c r="F119" i="2"/>
  <c r="E117" i="2"/>
  <c r="J92" i="2"/>
  <c r="J91" i="2"/>
  <c r="F91" i="2"/>
  <c r="F89" i="2"/>
  <c r="E87" i="2"/>
  <c r="J18" i="2"/>
  <c r="E18" i="2"/>
  <c r="F122" i="2" s="1"/>
  <c r="J17" i="2"/>
  <c r="J12" i="2"/>
  <c r="J89" i="2"/>
  <c r="E7" i="2"/>
  <c r="E85" i="2" s="1"/>
  <c r="L90" i="1"/>
  <c r="AM90" i="1"/>
  <c r="AM89" i="1"/>
  <c r="L89" i="1"/>
  <c r="AM87" i="1"/>
  <c r="L87" i="1"/>
  <c r="L85" i="1"/>
  <c r="L84" i="1"/>
  <c r="J152" i="2"/>
  <c r="J151" i="2"/>
  <c r="BK133" i="2"/>
  <c r="J162" i="2"/>
  <c r="J160" i="2"/>
  <c r="J154" i="2"/>
  <c r="BK151" i="2"/>
  <c r="J145" i="2"/>
  <c r="BK135" i="2"/>
  <c r="J129" i="2"/>
  <c r="J143" i="2"/>
  <c r="BK128" i="2"/>
  <c r="J141" i="2"/>
  <c r="BK161" i="2"/>
  <c r="BK157" i="2"/>
  <c r="J150" i="2"/>
  <c r="J133" i="2"/>
  <c r="BK142" i="2"/>
  <c r="BK131" i="2"/>
  <c r="J153" i="2"/>
  <c r="J132" i="2"/>
  <c r="BK150" i="2"/>
  <c r="BK138" i="2"/>
  <c r="J138" i="2"/>
  <c r="J148" i="2"/>
  <c r="BK154" i="2"/>
  <c r="BK141" i="2"/>
  <c r="BK147" i="2"/>
  <c r="J130" i="2"/>
  <c r="BK129" i="2"/>
  <c r="J157" i="2"/>
  <c r="J142" i="2"/>
  <c r="J134" i="2"/>
  <c r="BK130" i="2"/>
  <c r="BK160" i="2"/>
  <c r="J156" i="2"/>
  <c r="BK152" i="2"/>
  <c r="J149" i="2"/>
  <c r="J140" i="2"/>
  <c r="BK132" i="2"/>
  <c r="J128" i="2"/>
  <c r="BK145" i="2"/>
  <c r="BK136" i="2"/>
  <c r="J135" i="2"/>
  <c r="AS94" i="1"/>
  <c r="BK149" i="2"/>
  <c r="J147" i="2"/>
  <c r="BK143" i="2"/>
  <c r="BK162" i="2"/>
  <c r="J161" i="2"/>
  <c r="BK156" i="2"/>
  <c r="BK153" i="2"/>
  <c r="BK148" i="2"/>
  <c r="J146" i="2"/>
  <c r="J136" i="2"/>
  <c r="J131" i="2"/>
  <c r="BK146" i="2"/>
  <c r="BK140" i="2"/>
  <c r="BK134" i="2"/>
  <c r="P127" i="2" l="1"/>
  <c r="T139" i="2"/>
  <c r="BK127" i="2"/>
  <c r="J127" i="2" s="1"/>
  <c r="J98" i="2" s="1"/>
  <c r="BK139" i="2"/>
  <c r="J139" i="2"/>
  <c r="J100" i="2"/>
  <c r="P144" i="2"/>
  <c r="BK155" i="2"/>
  <c r="J155" i="2" s="1"/>
  <c r="J102" i="2" s="1"/>
  <c r="BK159" i="2"/>
  <c r="J159" i="2" s="1"/>
  <c r="J104" i="2" s="1"/>
  <c r="P139" i="2"/>
  <c r="P159" i="2"/>
  <c r="P158" i="2" s="1"/>
  <c r="BK144" i="2"/>
  <c r="J144" i="2" s="1"/>
  <c r="J101" i="2" s="1"/>
  <c r="R159" i="2"/>
  <c r="R158" i="2" s="1"/>
  <c r="T127" i="2"/>
  <c r="T144" i="2"/>
  <c r="R155" i="2"/>
  <c r="BK163" i="2"/>
  <c r="J163" i="2"/>
  <c r="J105" i="2" s="1"/>
  <c r="R127" i="2"/>
  <c r="R139" i="2"/>
  <c r="R144" i="2"/>
  <c r="P155" i="2"/>
  <c r="T155" i="2"/>
  <c r="T159" i="2"/>
  <c r="T158" i="2" s="1"/>
  <c r="BK137" i="2"/>
  <c r="J137" i="2" s="1"/>
  <c r="J99" i="2" s="1"/>
  <c r="F92" i="2"/>
  <c r="E115" i="2"/>
  <c r="BF128" i="2"/>
  <c r="BF132" i="2"/>
  <c r="BF133" i="2"/>
  <c r="BF138" i="2"/>
  <c r="BF145" i="2"/>
  <c r="J119" i="2"/>
  <c r="BF135" i="2"/>
  <c r="BF140" i="2"/>
  <c r="BF141" i="2"/>
  <c r="BF142" i="2"/>
  <c r="BF146" i="2"/>
  <c r="BF147" i="2"/>
  <c r="BF148" i="2"/>
  <c r="BF151" i="2"/>
  <c r="BF152" i="2"/>
  <c r="BF153" i="2"/>
  <c r="BF154" i="2"/>
  <c r="BF156" i="2"/>
  <c r="BF157" i="2"/>
  <c r="BF160" i="2"/>
  <c r="BF161" i="2"/>
  <c r="BF129" i="2"/>
  <c r="BF131" i="2"/>
  <c r="BF136" i="2"/>
  <c r="BF130" i="2"/>
  <c r="BF134" i="2"/>
  <c r="BF143" i="2"/>
  <c r="BF149" i="2"/>
  <c r="BF150" i="2"/>
  <c r="BF162" i="2"/>
  <c r="J33" i="2"/>
  <c r="AV95" i="1" s="1"/>
  <c r="F37" i="2"/>
  <c r="BD95" i="1" s="1"/>
  <c r="BD94" i="1" s="1"/>
  <c r="W33" i="1" s="1"/>
  <c r="F33" i="2"/>
  <c r="AZ95" i="1" s="1"/>
  <c r="AZ94" i="1" s="1"/>
  <c r="AV94" i="1" s="1"/>
  <c r="AK29" i="1" s="1"/>
  <c r="F36" i="2"/>
  <c r="BC95" i="1" s="1"/>
  <c r="BC94" i="1" s="1"/>
  <c r="W32" i="1" s="1"/>
  <c r="F35" i="2"/>
  <c r="BB95" i="1" s="1"/>
  <c r="BB94" i="1" s="1"/>
  <c r="W31" i="1" s="1"/>
  <c r="R126" i="2" l="1"/>
  <c r="R125" i="2" s="1"/>
  <c r="T126" i="2"/>
  <c r="T125" i="2" s="1"/>
  <c r="P126" i="2"/>
  <c r="P125" i="2" s="1"/>
  <c r="AU95" i="1" s="1"/>
  <c r="AU94" i="1" s="1"/>
  <c r="BK126" i="2"/>
  <c r="J126" i="2" s="1"/>
  <c r="J97" i="2" s="1"/>
  <c r="BK158" i="2"/>
  <c r="J158" i="2" s="1"/>
  <c r="J103" i="2" s="1"/>
  <c r="AY94" i="1"/>
  <c r="J34" i="2"/>
  <c r="AW95" i="1" s="1"/>
  <c r="AT95" i="1" s="1"/>
  <c r="AX94" i="1"/>
  <c r="W29" i="1"/>
  <c r="F34" i="2"/>
  <c r="BA95" i="1" s="1"/>
  <c r="BA94" i="1" s="1"/>
  <c r="W30" i="1" s="1"/>
  <c r="BK125" i="2" l="1"/>
  <c r="J125" i="2" s="1"/>
  <c r="J96" i="2" s="1"/>
  <c r="AW94" i="1"/>
  <c r="AK30" i="1" s="1"/>
  <c r="J30" i="2" l="1"/>
  <c r="AG95" i="1" s="1"/>
  <c r="AG94" i="1" s="1"/>
  <c r="AK26" i="1" s="1"/>
  <c r="AT94" i="1"/>
  <c r="J39" i="2" l="1"/>
  <c r="AN94" i="1"/>
  <c r="AN95" i="1"/>
  <c r="AK35" i="1"/>
</calcChain>
</file>

<file path=xl/sharedStrings.xml><?xml version="1.0" encoding="utf-8"?>
<sst xmlns="http://schemas.openxmlformats.org/spreadsheetml/2006/main" count="770" uniqueCount="243">
  <si>
    <t>Export Komplet</t>
  </si>
  <si>
    <t/>
  </si>
  <si>
    <t>2.0</t>
  </si>
  <si>
    <t>False</t>
  </si>
  <si>
    <t>{e668842c-0d34-4ffa-9020-7d0ef8e4b7a0}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</si>
  <si>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</si>
  <si>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</si>
  <si>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</si>
  <si>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</si>
  <si>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</si>
  <si>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Návod na vyplnenie</t>
  </si>
  <si>
    <t>0,001</t>
  </si>
  <si>
    <t>Kód:</t>
  </si>
  <si>
    <t>22050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</si>
  <si>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</si>
  <si>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</si>
  <si>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JKSO:</t>
  </si>
  <si>
    <t>KS:</t>
  </si>
  <si>
    <t>Miesto:</t>
  </si>
  <si>
    <t>Dátum:</t>
  </si>
  <si>
    <t>Objednávateľ:</t>
  </si>
  <si>
    <t>IČO:</t>
  </si>
  <si>
    <t>IČ DPH:</t>
  </si>
  <si>
    <t>Zhotoviteľ:</t>
  </si>
  <si>
    <t>Vyplň údaj</t>
  </si>
  <si>
    <t>Projektant:</t>
  </si>
  <si>
    <t>Ing. arch. Irenej Šereš</t>
  </si>
  <si>
    <t>True</t>
  </si>
  <si>
    <t>Spracovateľ:</t>
  </si>
  <si>
    <t>Ing Peter Lukačovič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</si>
  <si>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</si>
  <si>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</si>
  <si>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</si>
  <si>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</si>
  <si>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</si>
  <si>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</si>
  <si>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</si>
  <si>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</si>
  <si>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</si>
  <si>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</si>
  <si>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</si>
  <si>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</si>
  <si>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</si>
  <si>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</si>
  <si>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</si>
  <si>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</si>
  <si>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</si>
  <si>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</si>
  <si>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</si>
  <si>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</si>
  <si>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</si>
  <si>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</si>
  <si>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</si>
  <si>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</si>
  <si>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</si>
  <si>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</si>
  <si>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</si>
  <si>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</si>
  <si>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</si>
  <si>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</si>
  <si>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</si>
  <si>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</si>
  <si>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</si>
  <si>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</si>
  <si>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</si>
  <si>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</si>
  <si>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</si>
  <si>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</si>
  <si>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</si>
  <si>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</si>
  <si>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</si>
  <si>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</si>
  <si>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</si>
  <si>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</si>
  <si>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</si>
  <si>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</si>
  <si>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STA</t>
  </si>
  <si>
    <t>1</t>
  </si>
  <si>
    <t>{bc9537a4-1d0b-4264-8fa8-61f1f196ec40}</t>
  </si>
  <si>
    <t>KRYCÍ LIST ROZPOČTU</t>
  </si>
  <si>
    <t>Objekt: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</si>
  <si>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</si>
  <si>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</si>
  <si>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</si>
  <si>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</si>
  <si>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</si>
  <si>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</si>
  <si>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</si>
  <si>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2 - Zakladanie</t>
  </si>
  <si>
    <t xml:space="preserve">    5 - Komunikácie</t>
  </si>
  <si>
    <t xml:space="preserve">    9 - Ostatné konštrukcie a práce-búranie</t>
  </si>
  <si>
    <t xml:space="preserve">    99 - Presun hmôt HSV</t>
  </si>
  <si>
    <t>PSV - Práce a dodávky PSV</t>
  </si>
  <si>
    <t xml:space="preserve">    767 - Konštrukcie doplnkové kovové</t>
  </si>
  <si>
    <t>VP -   Práce naviac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</si>
  <si>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</si>
  <si>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</si>
  <si>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</si>
  <si>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</si>
  <si>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</si>
  <si>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</si>
  <si>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</si>
  <si>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</si>
  <si>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</si>
  <si>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</si>
  <si>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</si>
  <si>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</si>
  <si>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</si>
  <si>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</si>
  <si>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</si>
  <si>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</si>
  <si>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</si>
  <si>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113107141.S</t>
  </si>
  <si>
    <t>Odstránenie krytu v ploche do 200 m2 asfaltového, hr. vrstvy do 50 mm,  -0,09800t</t>
  </si>
  <si>
    <t>m2</t>
  </si>
  <si>
    <t>4</t>
  </si>
  <si>
    <t>2</t>
  </si>
  <si>
    <t>-1411152625</t>
  </si>
  <si>
    <t>113307131.S</t>
  </si>
  <si>
    <t>Odstránenie podkladu v ploche do 200 m2 z betónu prostého, hr. vrstvy do 150 mm,  -0,22500t</t>
  </si>
  <si>
    <t>-751922915</t>
  </si>
  <si>
    <t>3</t>
  </si>
  <si>
    <t>119001801.S</t>
  </si>
  <si>
    <t>Ochranné zábradlie okolo výkopu, drevené výšky 1,10 m dvojtyčové</t>
  </si>
  <si>
    <t>m</t>
  </si>
  <si>
    <t>-1470814669</t>
  </si>
  <si>
    <t>133211101.S</t>
  </si>
  <si>
    <t>Hĺbenie šachiet v  hornine tr. 3 súdržných - ručným náradím plocha výkopu do 4 m2</t>
  </si>
  <si>
    <t>m3</t>
  </si>
  <si>
    <t>-114534196</t>
  </si>
  <si>
    <t>5</t>
  </si>
  <si>
    <t>133211109.S</t>
  </si>
  <si>
    <t>Príplatok za lepivosť pri hĺbení šachiet ručným alebo pneumatickým náradím v horninách tr. 3</t>
  </si>
  <si>
    <t>-1721898683</t>
  </si>
  <si>
    <t>6</t>
  </si>
  <si>
    <t>162501102.S</t>
  </si>
  <si>
    <t>Vodorovné premiestnenie výkopku po spevnenej ceste z horniny tr.1-4, do 100 m3 na vzdialenosť do 3000 m</t>
  </si>
  <si>
    <t>-527420012</t>
  </si>
  <si>
    <t>7</t>
  </si>
  <si>
    <t>162501105.S</t>
  </si>
  <si>
    <t>Vodorovné premiestnenie výkopku po spevnenej ceste z horniny tr.1-4, do 100 m3, príplatok k cene za každých ďalšich a začatých 1000 m</t>
  </si>
  <si>
    <t>1747086668</t>
  </si>
  <si>
    <t>8</t>
  </si>
  <si>
    <t>167101100.S</t>
  </si>
  <si>
    <t>Nakladanie výkopku tr.1-4 ručne</t>
  </si>
  <si>
    <t>1616321337</t>
  </si>
  <si>
    <t>9</t>
  </si>
  <si>
    <t>171209002.S</t>
  </si>
  <si>
    <t>Poplatok za skladovanie - zemina a kamenivo (17 05) ostatné</t>
  </si>
  <si>
    <t>t</t>
  </si>
  <si>
    <t>-463629610</t>
  </si>
  <si>
    <t>Zakladanie</t>
  </si>
  <si>
    <t>10</t>
  </si>
  <si>
    <t>275313711.S</t>
  </si>
  <si>
    <t>Betón základových pätiek, prostý tr. C 25/30</t>
  </si>
  <si>
    <t>-235710333</t>
  </si>
  <si>
    <t>Komunikácie</t>
  </si>
  <si>
    <t>11</t>
  </si>
  <si>
    <t>572991121.S</t>
  </si>
  <si>
    <t>Ošetrenie trhlín asfaltovou sanačnou hmotou šírky do 20 mm</t>
  </si>
  <si>
    <t>-862027258</t>
  </si>
  <si>
    <t>12</t>
  </si>
  <si>
    <t>573211108.S</t>
  </si>
  <si>
    <t>Postrek asfaltový spojovací bez posypu kamenivom z asfaltu cestného v množstve 0,50 kg/m2</t>
  </si>
  <si>
    <t>-290361182</t>
  </si>
  <si>
    <t>13</t>
  </si>
  <si>
    <t>577144211.S</t>
  </si>
  <si>
    <t>Asfaltový betón vrstva obrusná AC 11 O v pruhu š. do 3 m z nemodifik. asfaltu tr. I, po zhutnení hr. 50 mm</t>
  </si>
  <si>
    <t>-935702508</t>
  </si>
  <si>
    <t>14</t>
  </si>
  <si>
    <t>577144311.S</t>
  </si>
  <si>
    <t>Asfaltový betón vrstva obrusná alebo ložná AC 16 v pruhu š. do 3 m z nemodifik. asfaltu tr. I, po zhutnení hr. 50 mm</t>
  </si>
  <si>
    <t>-471490834</t>
  </si>
  <si>
    <t>Ostatné konštrukcie a práce-búranie</t>
  </si>
  <si>
    <t>15</t>
  </si>
  <si>
    <t>919735111.S</t>
  </si>
  <si>
    <t>Rezanie existujúceho asfaltového krytu alebo podkladu hĺbky do 50 mm</t>
  </si>
  <si>
    <t>307708850</t>
  </si>
  <si>
    <t>16</t>
  </si>
  <si>
    <t>919735123.S</t>
  </si>
  <si>
    <t>Rezanie existujúceho betónového krytu alebo podkladu hĺbky nad 100 do 150 mm</t>
  </si>
  <si>
    <t>-1633908853</t>
  </si>
  <si>
    <t>17</t>
  </si>
  <si>
    <t>936941121.S</t>
  </si>
  <si>
    <t>Osadenie zastávkového označovníka so zabetónovaním</t>
  </si>
  <si>
    <t>ks</t>
  </si>
  <si>
    <t>1120833429</t>
  </si>
  <si>
    <t>M</t>
  </si>
  <si>
    <t>953943122.S</t>
  </si>
  <si>
    <t>Osadenie drobných kovových predmetov do betónu pred zabetónovaním, hmotnosti 1-5 kg/kus (bez dodávky)</t>
  </si>
  <si>
    <t>1457417247</t>
  </si>
  <si>
    <t>979081111.S</t>
  </si>
  <si>
    <t>Odvoz sutiny a vybúraných hmôt na skládku do 1 km</t>
  </si>
  <si>
    <t>-1444851344</t>
  </si>
  <si>
    <t>979081121.S</t>
  </si>
  <si>
    <t>Odvoz sutiny a vybúraných hmôt na skládku za každý ďalší 1 km</t>
  </si>
  <si>
    <t>1516325495</t>
  </si>
  <si>
    <t>979082111.S</t>
  </si>
  <si>
    <t>Vnútrostavenisková doprava sutiny a vybúraných hmôt do 10 m</t>
  </si>
  <si>
    <t>-691310230</t>
  </si>
  <si>
    <t>979082121.S</t>
  </si>
  <si>
    <t>Vnútrostavenisková doprava sutiny a vybúraných hmôt za každých ďalších 5 m</t>
  </si>
  <si>
    <t>-119177448</t>
  </si>
  <si>
    <t>979089012.S</t>
  </si>
  <si>
    <t>Poplatok za skladovanie - betón, tehly, dlaždice (17 01) ostatné</t>
  </si>
  <si>
    <t>1104898332</t>
  </si>
  <si>
    <t>979089212.S</t>
  </si>
  <si>
    <t>Poplatok za skladovanie - bitúmenové zmesi, uholný decht, dechtové výrobky (17 03 ), ostatné</t>
  </si>
  <si>
    <t>-1129667526</t>
  </si>
  <si>
    <t>99</t>
  </si>
  <si>
    <t>Presun hmôt HSV</t>
  </si>
  <si>
    <t>999281111.S</t>
  </si>
  <si>
    <t>Presun hmôt pre opravy a údržbu objektov vrátane vonkajších plášťov výšky do 25 m</t>
  </si>
  <si>
    <t>-1721270198</t>
  </si>
  <si>
    <t>999281193.S</t>
  </si>
  <si>
    <t>Príplatok za zväčšený presun pre opravy a údržbu objektov vrátane vonkajších plášťov v odb. 801, 803, 811, 812, nad vymedzenú najväčšiu dopravnú vzdialenosť do 1000 m</t>
  </si>
  <si>
    <t>-232494947</t>
  </si>
  <si>
    <t>PSV</t>
  </si>
  <si>
    <t>Práce a dodávky PSV</t>
  </si>
  <si>
    <t>767</t>
  </si>
  <si>
    <t>Konštrukcie doplnkové kovové</t>
  </si>
  <si>
    <t>767995101.S</t>
  </si>
  <si>
    <t>Montáž ostatných atypických kovových stavebných doplnkových konštrukcií do 5 kg</t>
  </si>
  <si>
    <t>kg</t>
  </si>
  <si>
    <t>1736467923</t>
  </si>
  <si>
    <t>136110035002.S</t>
  </si>
  <si>
    <t>Plech nerezový rozmer 2x1000x2000 mm, akosť ocele 1.4301</t>
  </si>
  <si>
    <t>32</t>
  </si>
  <si>
    <t>-1216140245</t>
  </si>
  <si>
    <t>998767201.S</t>
  </si>
  <si>
    <t>Presun hmôt pre kovové stavebné doplnkové konštrukcie v objektoch výšky do 6 m</t>
  </si>
  <si>
    <t>%</t>
  </si>
  <si>
    <t>-1922017546</t>
  </si>
  <si>
    <t>VP</t>
  </si>
  <si>
    <t xml:space="preserve">  Práce naviac</t>
  </si>
  <si>
    <t>PN</t>
  </si>
  <si>
    <t>Banskobystrický samosprávny kraj</t>
  </si>
  <si>
    <t>Banskobystrický kraj, Kokava nad Rimavicou, p.č. E 131</t>
  </si>
  <si>
    <t>Skvalitnenie informačného a oznamovacieho systému  a zlepšenie informovanosti cestujúcich                           Kokava nad Rimavicou, námestie</t>
  </si>
  <si>
    <t>SO 01</t>
  </si>
  <si>
    <t>Označník</t>
  </si>
  <si>
    <t>(v asfaltobetonovom kryte chodníka)</t>
  </si>
  <si>
    <t>SO 01 - Označník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</si>
</sst>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6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  <family val="1"/>
      <charset val="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19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15" fillId="0" borderId="3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5" borderId="7" xfId="0" applyFill="1" applyBorder="1" applyAlignment="1">
      <alignment vertical="center"/>
    </xf>
    <xf numFmtId="0" fontId="21" fillId="5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Alignment="1">
      <alignment vertical="center"/>
    </xf>
    <xf numFmtId="166" fontId="19" fillId="0" borderId="0" xfId="0" applyNumberFormat="1" applyFont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6" fillId="0" borderId="0" xfId="0" applyFont="1" applyAlignment="1">
      <alignment horizontal="left" vertical="center"/>
    </xf>
    <xf numFmtId="4" fontId="6" fillId="0" borderId="0" xfId="0" applyNumberFormat="1" applyFont="1"/>
    <xf numFmtId="0" fontId="0" fillId="0" borderId="3" xfId="0" applyBorder="1" applyAlignment="1">
      <alignment horizontal="center" vertical="center" wrapText="1"/>
    </xf>
    <xf numFmtId="0" fontId="21" fillId="5" borderId="16" xfId="0" applyFont="1" applyFill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21" fillId="5" borderId="0" xfId="0" applyFont="1" applyFill="1" applyAlignment="1">
      <alignment horizontal="center" vertical="center" wrapText="1"/>
    </xf>
    <xf numFmtId="4" fontId="23" fillId="0" borderId="0" xfId="0" applyNumberFormat="1" applyFont="1"/>
    <xf numFmtId="166" fontId="31" fillId="0" borderId="12" xfId="0" applyNumberFormat="1" applyFont="1" applyBorder="1"/>
    <xf numFmtId="166" fontId="31" fillId="0" borderId="13" xfId="0" applyNumberFormat="1" applyFont="1" applyBorder="1"/>
    <xf numFmtId="4" fontId="32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167" fontId="21" fillId="0" borderId="22" xfId="0" applyNumberFormat="1" applyFont="1" applyBorder="1" applyAlignment="1" applyProtection="1">
      <alignment vertical="center"/>
      <protection locked="0"/>
    </xf>
    <xf numFmtId="4" fontId="21" fillId="3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  <protection locked="0"/>
    </xf>
    <xf numFmtId="0" fontId="0" fillId="0" borderId="22" xfId="0" applyBorder="1" applyAlignment="1" applyProtection="1">
      <alignment vertical="center"/>
      <protection locked="0"/>
    </xf>
    <xf numFmtId="0" fontId="22" fillId="3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Alignment="1">
      <alignment horizontal="center" vertical="center"/>
    </xf>
    <xf numFmtId="166" fontId="22" fillId="0" borderId="0" xfId="0" applyNumberFormat="1" applyFont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3" fillId="0" borderId="22" xfId="0" applyFont="1" applyBorder="1" applyAlignment="1" applyProtection="1">
      <alignment horizontal="center" vertical="center"/>
      <protection locked="0"/>
    </xf>
    <xf numFmtId="49" fontId="33" fillId="0" borderId="22" xfId="0" applyNumberFormat="1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center" vertical="center" wrapText="1"/>
      <protection locked="0"/>
    </xf>
    <xf numFmtId="167" fontId="33" fillId="0" borderId="22" xfId="0" applyNumberFormat="1" applyFont="1" applyBorder="1" applyAlignment="1" applyProtection="1">
      <alignment vertical="center"/>
      <protection locked="0"/>
    </xf>
    <xf numFmtId="4" fontId="33" fillId="3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  <protection locked="0"/>
    </xf>
    <xf numFmtId="0" fontId="34" fillId="0" borderId="22" xfId="0" applyFont="1" applyBorder="1" applyAlignment="1" applyProtection="1">
      <alignment vertical="center"/>
      <protection locked="0"/>
    </xf>
    <xf numFmtId="0" fontId="34" fillId="0" borderId="3" xfId="0" applyFont="1" applyBorder="1" applyAlignment="1">
      <alignment vertical="center"/>
    </xf>
    <xf numFmtId="0" fontId="33" fillId="3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Alignment="1">
      <alignment horizontal="center" vertical="center"/>
    </xf>
    <xf numFmtId="167" fontId="21" fillId="3" borderId="22" xfId="0" applyNumberFormat="1" applyFont="1" applyFill="1" applyBorder="1" applyAlignment="1" applyProtection="1">
      <alignment vertical="center"/>
      <protection locked="0"/>
    </xf>
    <xf numFmtId="0" fontId="0" fillId="0" borderId="14" xfId="0" applyBorder="1" applyAlignment="1">
      <alignment vertical="center"/>
    </xf>
    <xf numFmtId="0" fontId="0" fillId="3" borderId="22" xfId="0" applyFill="1" applyBorder="1" applyAlignment="1" applyProtection="1">
      <alignment horizontal="center" vertical="center"/>
      <protection locked="0"/>
    </xf>
    <xf numFmtId="49" fontId="0" fillId="3" borderId="22" xfId="0" applyNumberFormat="1" applyFill="1" applyBorder="1" applyAlignment="1" applyProtection="1">
      <alignment horizontal="left" vertical="center" wrapText="1"/>
      <protection locked="0"/>
    </xf>
    <xf numFmtId="0" fontId="0" fillId="3" borderId="22" xfId="0" applyFill="1" applyBorder="1" applyAlignment="1" applyProtection="1">
      <alignment horizontal="left" vertical="center" wrapText="1"/>
      <protection locked="0"/>
    </xf>
    <xf numFmtId="0" fontId="0" fillId="3" borderId="22" xfId="0" applyFill="1" applyBorder="1" applyAlignment="1" applyProtection="1">
      <alignment horizontal="center" vertical="center" wrapText="1"/>
      <protection locked="0"/>
    </xf>
    <xf numFmtId="167" fontId="0" fillId="3" borderId="22" xfId="0" applyNumberFormat="1" applyFill="1" applyBorder="1" applyAlignment="1" applyProtection="1">
      <alignment vertical="center"/>
      <protection locked="0"/>
    </xf>
    <xf numFmtId="4" fontId="0" fillId="3" borderId="22" xfId="0" applyNumberFormat="1" applyFill="1" applyBorder="1" applyAlignment="1" applyProtection="1">
      <alignment vertical="center"/>
      <protection locked="0"/>
    </xf>
    <xf numFmtId="4" fontId="0" fillId="0" borderId="22" xfId="0" applyNumberFormat="1" applyBorder="1" applyAlignment="1">
      <alignment vertical="center"/>
    </xf>
    <xf numFmtId="0" fontId="0" fillId="0" borderId="22" xfId="0" applyBorder="1" applyAlignment="1">
      <alignment vertical="center"/>
    </xf>
    <xf numFmtId="0" fontId="20" fillId="3" borderId="22" xfId="0" applyFont="1" applyFill="1" applyBorder="1" applyAlignment="1" applyProtection="1">
      <alignment horizontal="left" vertical="center"/>
      <protection locked="0"/>
    </xf>
    <xf numFmtId="0" fontId="20" fillId="3" borderId="22" xfId="0" applyFont="1" applyFill="1" applyBorder="1" applyAlignment="1" applyProtection="1">
      <alignment horizontal="center" vertical="center"/>
      <protection locked="0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14" fontId="2" fillId="3" borderId="0" xfId="0" applyNumberFormat="1" applyFont="1" applyFill="1" applyAlignment="1" applyProtection="1">
      <alignment horizontal="left" vertical="center"/>
      <protection locked="0"/>
    </xf>
    <xf numFmtId="4" fontId="16" fillId="0" borderId="0" xfId="0" applyNumberFormat="1" applyFont="1" applyAlignment="1">
      <alignment vertical="center"/>
    </xf>
    <xf numFmtId="0" fontId="15" fillId="0" borderId="0" xfId="0" applyFont="1" applyAlignment="1">
      <alignment vertical="center"/>
    </xf>
    <xf numFmtId="164" fontId="15" fillId="0" borderId="0" xfId="0" applyNumberFormat="1" applyFont="1" applyAlignment="1">
      <alignment horizontal="left" vertical="center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4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21" fillId="5" borderId="6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left" vertical="center"/>
    </xf>
    <xf numFmtId="0" fontId="21" fillId="5" borderId="7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right" vertical="center"/>
    </xf>
    <xf numFmtId="0" fontId="21" fillId="5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topLeftCell="A93" workbookViewId="0">
      <selection activeCell="AD17" sqref="AD17"/>
    </sheetView>
  </sheetViews>
  <sheetFormatPr defaultRowHeight="11.25" x14ac:dyDescent="0.2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x14ac:dyDescent="0.2">
      <c r="A1" s="12" t="s">
        <v>0</v>
      </c>
      <c r="AZ1" s="12" t="s">
        <v>1</v>
      </c>
      <c r="BA1" s="12" t="s">
        <v>2</v>
      </c>
      <c r="BB1" s="12" t="s">
        <v>1</v>
      </c>
      <c r="BT1" s="12" t="s">
        <v>3</v>
      </c>
      <c r="BU1" s="12" t="s">
        <v>3</v>
      </c>
      <c r="BV1" s="12" t="s">
        <v>4</v>
      </c>
    </row>
    <row r="2" spans="1:74" ht="36.950000000000003" customHeight="1" x14ac:dyDescent="0.2">
      <c r="AR2" s="196" t="s">
        <v>5</v>
      </c>
      <c r="AS2" s="183"/>
      <c r="AT2" s="183"/>
      <c r="AU2" s="183"/>
      <c r="AV2" s="183"/>
      <c r="AW2" s="183"/>
      <c r="AX2" s="183"/>
      <c r="AY2" s="183"/>
      <c r="AZ2" s="183"/>
      <c r="BA2" s="183"/>
      <c r="BB2" s="183"/>
      <c r="BC2" s="183"/>
      <c r="BD2" s="183"/>
      <c r="BE2" s="183"/>
      <c r="BS2" s="13" t="s">
        <v>6</v>
      </c>
      <c r="BT2" s="13" t="s">
        <v>7</v>
      </c>
    </row>
    <row r="3" spans="1:74" ht="6.95" customHeight="1" x14ac:dyDescent="0.2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7</v>
      </c>
    </row>
    <row r="4" spans="1:74" ht="24.95" customHeight="1" x14ac:dyDescent="0.2">
      <c r="B4" s="16"/>
      <c r="D4" s="17" t="s">
        <v>8</v>
      </c>
      <c r="AR4" s="16"/>
      <c r="AS4" s="18" t="s">
        <v>9</v>
      </c>
      <c r="BE4" s="19" t="s">
        <v>10</v>
      </c>
      <c r="BS4" s="13" t="s">
        <v>11</v>
      </c>
    </row>
    <row r="5" spans="1:74" ht="12" customHeight="1" x14ac:dyDescent="0.2">
      <c r="B5" s="16"/>
      <c r="D5" s="20" t="s">
        <v>12</v>
      </c>
      <c r="K5" s="182" t="s">
        <v>13</v>
      </c>
      <c r="L5" s="183"/>
      <c r="M5" s="183"/>
      <c r="N5" s="183"/>
      <c r="O5" s="183"/>
      <c r="P5" s="183"/>
      <c r="Q5" s="183"/>
      <c r="R5" s="183"/>
      <c r="S5" s="183"/>
      <c r="T5" s="183"/>
      <c r="U5" s="183"/>
      <c r="V5" s="183"/>
      <c r="W5" s="183"/>
      <c r="X5" s="183"/>
      <c r="Y5" s="183"/>
      <c r="Z5" s="183"/>
      <c r="AA5" s="183"/>
      <c r="AB5" s="183"/>
      <c r="AC5" s="183"/>
      <c r="AD5" s="183"/>
      <c r="AE5" s="183"/>
      <c r="AF5" s="183"/>
      <c r="AG5" s="183"/>
      <c r="AH5" s="183"/>
      <c r="AI5" s="183"/>
      <c r="AJ5" s="183"/>
      <c r="AK5" s="183"/>
      <c r="AL5" s="183"/>
      <c r="AM5" s="183"/>
      <c r="AN5" s="183"/>
      <c r="AO5" s="183"/>
      <c r="AR5" s="16"/>
      <c r="BE5" s="179" t="s">
        <v>14</v>
      </c>
      <c r="BS5" s="13" t="s">
        <v>6</v>
      </c>
    </row>
    <row r="6" spans="1:74" ht="36.950000000000003" customHeight="1" x14ac:dyDescent="0.2">
      <c r="B6" s="16"/>
      <c r="D6" s="22" t="s">
        <v>15</v>
      </c>
      <c r="K6" s="184" t="s">
        <v>238</v>
      </c>
      <c r="L6" s="183"/>
      <c r="M6" s="183"/>
      <c r="N6" s="183"/>
      <c r="O6" s="183"/>
      <c r="P6" s="183"/>
      <c r="Q6" s="183"/>
      <c r="R6" s="183"/>
      <c r="S6" s="183"/>
      <c r="T6" s="183"/>
      <c r="U6" s="183"/>
      <c r="V6" s="183"/>
      <c r="W6" s="183"/>
      <c r="X6" s="183"/>
      <c r="Y6" s="183"/>
      <c r="Z6" s="183"/>
      <c r="AA6" s="183"/>
      <c r="AB6" s="183"/>
      <c r="AC6" s="183"/>
      <c r="AD6" s="183"/>
      <c r="AE6" s="183"/>
      <c r="AF6" s="183"/>
      <c r="AG6" s="183"/>
      <c r="AH6" s="183"/>
      <c r="AI6" s="183"/>
      <c r="AJ6" s="183"/>
      <c r="AK6" s="183"/>
      <c r="AL6" s="183"/>
      <c r="AM6" s="183"/>
      <c r="AN6" s="183"/>
      <c r="AO6" s="183"/>
      <c r="AR6" s="16"/>
      <c r="BE6" s="180"/>
      <c r="BS6" s="13" t="s">
        <v>6</v>
      </c>
    </row>
    <row r="7" spans="1:74" ht="12" customHeight="1" x14ac:dyDescent="0.2">
      <c r="B7" s="16"/>
      <c r="D7" s="23" t="s">
        <v>16</v>
      </c>
      <c r="K7" s="21" t="s">
        <v>1</v>
      </c>
      <c r="AK7" s="23" t="s">
        <v>17</v>
      </c>
      <c r="AN7" s="21" t="s">
        <v>1</v>
      </c>
      <c r="AR7" s="16"/>
      <c r="BE7" s="180"/>
      <c r="BS7" s="13" t="s">
        <v>6</v>
      </c>
    </row>
    <row r="8" spans="1:74" ht="12" customHeight="1" x14ac:dyDescent="0.2">
      <c r="B8" s="16"/>
      <c r="D8" s="23" t="s">
        <v>18</v>
      </c>
      <c r="K8" s="21" t="s">
        <v>237</v>
      </c>
      <c r="AK8" s="23" t="s">
        <v>19</v>
      </c>
      <c r="AN8" s="172">
        <v>44742</v>
      </c>
      <c r="AR8" s="16"/>
      <c r="BE8" s="180"/>
      <c r="BS8" s="13" t="s">
        <v>6</v>
      </c>
    </row>
    <row r="9" spans="1:74" ht="14.45" customHeight="1" x14ac:dyDescent="0.2">
      <c r="B9" s="16"/>
      <c r="AR9" s="16"/>
      <c r="BE9" s="180"/>
      <c r="BS9" s="13" t="s">
        <v>6</v>
      </c>
    </row>
    <row r="10" spans="1:74" ht="12" customHeight="1" x14ac:dyDescent="0.2">
      <c r="B10" s="16"/>
      <c r="D10" s="23" t="s">
        <v>20</v>
      </c>
      <c r="AK10" s="23" t="s">
        <v>21</v>
      </c>
      <c r="AN10" s="21" t="s">
        <v>1</v>
      </c>
      <c r="AR10" s="16"/>
      <c r="BE10" s="180"/>
      <c r="BS10" s="13" t="s">
        <v>6</v>
      </c>
    </row>
    <row r="11" spans="1:74" ht="18.399999999999999" customHeight="1" x14ac:dyDescent="0.2">
      <c r="B11" s="16"/>
      <c r="E11" s="21" t="s">
        <v>236</v>
      </c>
      <c r="AK11" s="23" t="s">
        <v>22</v>
      </c>
      <c r="AN11" s="21" t="s">
        <v>1</v>
      </c>
      <c r="AR11" s="16"/>
      <c r="BE11" s="180"/>
      <c r="BS11" s="13" t="s">
        <v>6</v>
      </c>
    </row>
    <row r="12" spans="1:74" ht="6.95" customHeight="1" x14ac:dyDescent="0.2">
      <c r="B12" s="16"/>
      <c r="AR12" s="16"/>
      <c r="BE12" s="180"/>
      <c r="BS12" s="13" t="s">
        <v>6</v>
      </c>
    </row>
    <row r="13" spans="1:74" ht="12" customHeight="1" x14ac:dyDescent="0.2">
      <c r="B13" s="16"/>
      <c r="D13" s="23" t="s">
        <v>23</v>
      </c>
      <c r="AK13" s="23" t="s">
        <v>21</v>
      </c>
      <c r="AN13" s="25" t="s">
        <v>24</v>
      </c>
      <c r="AR13" s="16"/>
      <c r="BE13" s="180"/>
      <c r="BS13" s="13" t="s">
        <v>6</v>
      </c>
    </row>
    <row r="14" spans="1:74" ht="12.75" x14ac:dyDescent="0.2">
      <c r="B14" s="16"/>
      <c r="E14" s="185" t="s">
        <v>24</v>
      </c>
      <c r="F14" s="186"/>
      <c r="G14" s="186"/>
      <c r="H14" s="186"/>
      <c r="I14" s="186"/>
      <c r="J14" s="186"/>
      <c r="K14" s="186"/>
      <c r="L14" s="186"/>
      <c r="M14" s="186"/>
      <c r="N14" s="186"/>
      <c r="O14" s="186"/>
      <c r="P14" s="186"/>
      <c r="Q14" s="186"/>
      <c r="R14" s="186"/>
      <c r="S14" s="186"/>
      <c r="T14" s="186"/>
      <c r="U14" s="186"/>
      <c r="V14" s="186"/>
      <c r="W14" s="186"/>
      <c r="X14" s="186"/>
      <c r="Y14" s="186"/>
      <c r="Z14" s="186"/>
      <c r="AA14" s="186"/>
      <c r="AB14" s="186"/>
      <c r="AC14" s="186"/>
      <c r="AD14" s="186"/>
      <c r="AE14" s="186"/>
      <c r="AF14" s="186"/>
      <c r="AG14" s="186"/>
      <c r="AH14" s="186"/>
      <c r="AI14" s="186"/>
      <c r="AJ14" s="186"/>
      <c r="AK14" s="23" t="s">
        <v>22</v>
      </c>
      <c r="AN14" s="25" t="s">
        <v>24</v>
      </c>
      <c r="AR14" s="16"/>
      <c r="BE14" s="180"/>
      <c r="BS14" s="13" t="s">
        <v>6</v>
      </c>
    </row>
    <row r="15" spans="1:74" ht="6.95" customHeight="1" x14ac:dyDescent="0.2">
      <c r="B15" s="16"/>
      <c r="AR15" s="16"/>
      <c r="BE15" s="180"/>
      <c r="BS15" s="13" t="s">
        <v>3</v>
      </c>
    </row>
    <row r="16" spans="1:74" ht="12" customHeight="1" x14ac:dyDescent="0.2">
      <c r="B16" s="16"/>
      <c r="D16" s="23" t="s">
        <v>25</v>
      </c>
      <c r="AK16" s="23" t="s">
        <v>21</v>
      </c>
      <c r="AN16" s="21" t="s">
        <v>1</v>
      </c>
      <c r="AR16" s="16"/>
      <c r="BE16" s="180"/>
      <c r="BS16" s="13" t="s">
        <v>3</v>
      </c>
    </row>
    <row r="17" spans="2:71" ht="18.399999999999999" customHeight="1" x14ac:dyDescent="0.2">
      <c r="B17" s="16"/>
      <c r="E17" s="21" t="s">
        <v>26</v>
      </c>
      <c r="AK17" s="23" t="s">
        <v>22</v>
      </c>
      <c r="AN17" s="21" t="s">
        <v>1</v>
      </c>
      <c r="AR17" s="16"/>
      <c r="BE17" s="180"/>
      <c r="BS17" s="13" t="s">
        <v>27</v>
      </c>
    </row>
    <row r="18" spans="2:71" ht="6.95" customHeight="1" x14ac:dyDescent="0.2">
      <c r="B18" s="16"/>
      <c r="AR18" s="16"/>
      <c r="BE18" s="180"/>
      <c r="BS18" s="13" t="s">
        <v>6</v>
      </c>
    </row>
    <row r="19" spans="2:71" ht="12" customHeight="1" x14ac:dyDescent="0.2">
      <c r="B19" s="16"/>
      <c r="D19" s="23" t="s">
        <v>28</v>
      </c>
      <c r="AK19" s="23" t="s">
        <v>21</v>
      </c>
      <c r="AN19" s="21" t="s">
        <v>1</v>
      </c>
      <c r="AR19" s="16"/>
      <c r="BE19" s="180"/>
      <c r="BS19" s="13" t="s">
        <v>6</v>
      </c>
    </row>
    <row r="20" spans="2:71" ht="18.399999999999999" customHeight="1" x14ac:dyDescent="0.2">
      <c r="B20" s="16"/>
      <c r="E20" s="21" t="s">
        <v>29</v>
      </c>
      <c r="AK20" s="23" t="s">
        <v>22</v>
      </c>
      <c r="AN20" s="21" t="s">
        <v>1</v>
      </c>
      <c r="AR20" s="16"/>
      <c r="BE20" s="180"/>
      <c r="BS20" s="13" t="s">
        <v>27</v>
      </c>
    </row>
    <row r="21" spans="2:71" ht="6.95" customHeight="1" x14ac:dyDescent="0.2">
      <c r="B21" s="16"/>
      <c r="AR21" s="16"/>
      <c r="BE21" s="180"/>
    </row>
    <row r="22" spans="2:71" ht="12" customHeight="1" x14ac:dyDescent="0.2">
      <c r="B22" s="16"/>
      <c r="D22" s="23" t="s">
        <v>30</v>
      </c>
      <c r="AR22" s="16"/>
      <c r="BE22" s="180"/>
    </row>
    <row r="23" spans="2:71" ht="16.5" customHeight="1" x14ac:dyDescent="0.2">
      <c r="B23" s="16"/>
      <c r="E23" s="187" t="s">
        <v>1</v>
      </c>
      <c r="F23" s="187"/>
      <c r="G23" s="187"/>
      <c r="H23" s="187"/>
      <c r="I23" s="187"/>
      <c r="J23" s="187"/>
      <c r="K23" s="187"/>
      <c r="L23" s="187"/>
      <c r="M23" s="187"/>
      <c r="N23" s="187"/>
      <c r="O23" s="187"/>
      <c r="P23" s="187"/>
      <c r="Q23" s="187"/>
      <c r="R23" s="187"/>
      <c r="S23" s="187"/>
      <c r="T23" s="187"/>
      <c r="U23" s="187"/>
      <c r="V23" s="187"/>
      <c r="W23" s="187"/>
      <c r="X23" s="187"/>
      <c r="Y23" s="187"/>
      <c r="Z23" s="187"/>
      <c r="AA23" s="187"/>
      <c r="AB23" s="187"/>
      <c r="AC23" s="187"/>
      <c r="AD23" s="187"/>
      <c r="AE23" s="187"/>
      <c r="AF23" s="187"/>
      <c r="AG23" s="187"/>
      <c r="AH23" s="187"/>
      <c r="AI23" s="187"/>
      <c r="AJ23" s="187"/>
      <c r="AK23" s="187"/>
      <c r="AL23" s="187"/>
      <c r="AM23" s="187"/>
      <c r="AN23" s="187"/>
      <c r="AR23" s="16"/>
      <c r="BE23" s="180"/>
    </row>
    <row r="24" spans="2:71" ht="6.95" customHeight="1" x14ac:dyDescent="0.2">
      <c r="B24" s="16"/>
      <c r="AR24" s="16"/>
      <c r="BE24" s="180"/>
    </row>
    <row r="25" spans="2:71" ht="6.95" customHeight="1" x14ac:dyDescent="0.2">
      <c r="B25" s="16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R25" s="16"/>
      <c r="BE25" s="180"/>
    </row>
    <row r="26" spans="2:71" s="1" customFormat="1" ht="25.9" customHeight="1" x14ac:dyDescent="0.2">
      <c r="B26" s="28"/>
      <c r="D26" s="29" t="s">
        <v>31</v>
      </c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188">
        <f>ROUND(AG94,2)</f>
        <v>0</v>
      </c>
      <c r="AL26" s="189"/>
      <c r="AM26" s="189"/>
      <c r="AN26" s="189"/>
      <c r="AO26" s="189"/>
      <c r="AR26" s="28"/>
      <c r="BE26" s="180"/>
    </row>
    <row r="27" spans="2:71" s="1" customFormat="1" ht="6.95" customHeight="1" x14ac:dyDescent="0.2">
      <c r="B27" s="28"/>
      <c r="AR27" s="28"/>
      <c r="BE27" s="180"/>
    </row>
    <row r="28" spans="2:71" s="1" customFormat="1" ht="12.75" x14ac:dyDescent="0.2">
      <c r="B28" s="28"/>
      <c r="L28" s="190" t="s">
        <v>32</v>
      </c>
      <c r="M28" s="190"/>
      <c r="N28" s="190"/>
      <c r="O28" s="190"/>
      <c r="P28" s="190"/>
      <c r="W28" s="190" t="s">
        <v>33</v>
      </c>
      <c r="X28" s="190"/>
      <c r="Y28" s="190"/>
      <c r="Z28" s="190"/>
      <c r="AA28" s="190"/>
      <c r="AB28" s="190"/>
      <c r="AC28" s="190"/>
      <c r="AD28" s="190"/>
      <c r="AE28" s="190"/>
      <c r="AK28" s="190" t="s">
        <v>34</v>
      </c>
      <c r="AL28" s="190"/>
      <c r="AM28" s="190"/>
      <c r="AN28" s="190"/>
      <c r="AO28" s="190"/>
      <c r="AR28" s="28"/>
      <c r="BE28" s="180"/>
    </row>
    <row r="29" spans="2:71" s="2" customFormat="1" ht="14.45" customHeight="1" x14ac:dyDescent="0.2">
      <c r="B29" s="32"/>
      <c r="D29" s="23" t="s">
        <v>35</v>
      </c>
      <c r="F29" s="33" t="s">
        <v>36</v>
      </c>
      <c r="L29" s="175">
        <v>0.2</v>
      </c>
      <c r="M29" s="174"/>
      <c r="N29" s="174"/>
      <c r="O29" s="174"/>
      <c r="P29" s="174"/>
      <c r="Q29" s="34"/>
      <c r="R29" s="34"/>
      <c r="S29" s="34"/>
      <c r="T29" s="34"/>
      <c r="U29" s="34"/>
      <c r="V29" s="34"/>
      <c r="W29" s="173">
        <f>ROUND(AZ94, 2)</f>
        <v>0</v>
      </c>
      <c r="X29" s="174"/>
      <c r="Y29" s="174"/>
      <c r="Z29" s="174"/>
      <c r="AA29" s="174"/>
      <c r="AB29" s="174"/>
      <c r="AC29" s="174"/>
      <c r="AD29" s="174"/>
      <c r="AE29" s="174"/>
      <c r="AF29" s="34"/>
      <c r="AG29" s="34"/>
      <c r="AH29" s="34"/>
      <c r="AI29" s="34"/>
      <c r="AJ29" s="34"/>
      <c r="AK29" s="173">
        <f>ROUND(AV94, 2)</f>
        <v>0</v>
      </c>
      <c r="AL29" s="174"/>
      <c r="AM29" s="174"/>
      <c r="AN29" s="174"/>
      <c r="AO29" s="174"/>
      <c r="AP29" s="34"/>
      <c r="AQ29" s="34"/>
      <c r="AR29" s="35"/>
      <c r="AS29" s="34"/>
      <c r="AT29" s="34"/>
      <c r="AU29" s="34"/>
      <c r="AV29" s="34"/>
      <c r="AW29" s="34"/>
      <c r="AX29" s="34"/>
      <c r="AY29" s="34"/>
      <c r="AZ29" s="34"/>
      <c r="BE29" s="181"/>
    </row>
    <row r="30" spans="2:71" s="2" customFormat="1" ht="14.45" customHeight="1" x14ac:dyDescent="0.2">
      <c r="B30" s="32"/>
      <c r="F30" s="33" t="s">
        <v>37</v>
      </c>
      <c r="L30" s="175">
        <v>0.2</v>
      </c>
      <c r="M30" s="174"/>
      <c r="N30" s="174"/>
      <c r="O30" s="174"/>
      <c r="P30" s="174"/>
      <c r="Q30" s="34"/>
      <c r="R30" s="34"/>
      <c r="S30" s="34"/>
      <c r="T30" s="34"/>
      <c r="U30" s="34"/>
      <c r="V30" s="34"/>
      <c r="W30" s="173">
        <f>ROUND(BA94, 2)</f>
        <v>0</v>
      </c>
      <c r="X30" s="174"/>
      <c r="Y30" s="174"/>
      <c r="Z30" s="174"/>
      <c r="AA30" s="174"/>
      <c r="AB30" s="174"/>
      <c r="AC30" s="174"/>
      <c r="AD30" s="174"/>
      <c r="AE30" s="174"/>
      <c r="AF30" s="34"/>
      <c r="AG30" s="34"/>
      <c r="AH30" s="34"/>
      <c r="AI30" s="34"/>
      <c r="AJ30" s="34"/>
      <c r="AK30" s="173">
        <f>ROUND(AW94, 2)</f>
        <v>0</v>
      </c>
      <c r="AL30" s="174"/>
      <c r="AM30" s="174"/>
      <c r="AN30" s="174"/>
      <c r="AO30" s="174"/>
      <c r="AP30" s="34"/>
      <c r="AQ30" s="34"/>
      <c r="AR30" s="35"/>
      <c r="AS30" s="34"/>
      <c r="AT30" s="34"/>
      <c r="AU30" s="34"/>
      <c r="AV30" s="34"/>
      <c r="AW30" s="34"/>
      <c r="AX30" s="34"/>
      <c r="AY30" s="34"/>
      <c r="AZ30" s="34"/>
      <c r="BE30" s="181"/>
    </row>
    <row r="31" spans="2:71" s="2" customFormat="1" ht="14.45" hidden="1" customHeight="1" x14ac:dyDescent="0.2">
      <c r="B31" s="32"/>
      <c r="F31" s="23" t="s">
        <v>38</v>
      </c>
      <c r="L31" s="178">
        <v>0.2</v>
      </c>
      <c r="M31" s="177"/>
      <c r="N31" s="177"/>
      <c r="O31" s="177"/>
      <c r="P31" s="177"/>
      <c r="W31" s="176">
        <f>ROUND(BB94, 2)</f>
        <v>0</v>
      </c>
      <c r="X31" s="177"/>
      <c r="Y31" s="177"/>
      <c r="Z31" s="177"/>
      <c r="AA31" s="177"/>
      <c r="AB31" s="177"/>
      <c r="AC31" s="177"/>
      <c r="AD31" s="177"/>
      <c r="AE31" s="177"/>
      <c r="AK31" s="176">
        <v>0</v>
      </c>
      <c r="AL31" s="177"/>
      <c r="AM31" s="177"/>
      <c r="AN31" s="177"/>
      <c r="AO31" s="177"/>
      <c r="AR31" s="32"/>
      <c r="BE31" s="181"/>
    </row>
    <row r="32" spans="2:71" s="2" customFormat="1" ht="14.45" hidden="1" customHeight="1" x14ac:dyDescent="0.2">
      <c r="B32" s="32"/>
      <c r="F32" s="23" t="s">
        <v>39</v>
      </c>
      <c r="L32" s="178">
        <v>0.2</v>
      </c>
      <c r="M32" s="177"/>
      <c r="N32" s="177"/>
      <c r="O32" s="177"/>
      <c r="P32" s="177"/>
      <c r="W32" s="176">
        <f>ROUND(BC94, 2)</f>
        <v>0</v>
      </c>
      <c r="X32" s="177"/>
      <c r="Y32" s="177"/>
      <c r="Z32" s="177"/>
      <c r="AA32" s="177"/>
      <c r="AB32" s="177"/>
      <c r="AC32" s="177"/>
      <c r="AD32" s="177"/>
      <c r="AE32" s="177"/>
      <c r="AK32" s="176">
        <v>0</v>
      </c>
      <c r="AL32" s="177"/>
      <c r="AM32" s="177"/>
      <c r="AN32" s="177"/>
      <c r="AO32" s="177"/>
      <c r="AR32" s="32"/>
      <c r="BE32" s="181"/>
    </row>
    <row r="33" spans="2:57" s="2" customFormat="1" ht="14.45" hidden="1" customHeight="1" x14ac:dyDescent="0.2">
      <c r="B33" s="32"/>
      <c r="F33" s="33" t="s">
        <v>40</v>
      </c>
      <c r="L33" s="175">
        <v>0</v>
      </c>
      <c r="M33" s="174"/>
      <c r="N33" s="174"/>
      <c r="O33" s="174"/>
      <c r="P33" s="174"/>
      <c r="Q33" s="34"/>
      <c r="R33" s="34"/>
      <c r="S33" s="34"/>
      <c r="T33" s="34"/>
      <c r="U33" s="34"/>
      <c r="V33" s="34"/>
      <c r="W33" s="173">
        <f>ROUND(BD94, 2)</f>
        <v>0</v>
      </c>
      <c r="X33" s="174"/>
      <c r="Y33" s="174"/>
      <c r="Z33" s="174"/>
      <c r="AA33" s="174"/>
      <c r="AB33" s="174"/>
      <c r="AC33" s="174"/>
      <c r="AD33" s="174"/>
      <c r="AE33" s="174"/>
      <c r="AF33" s="34"/>
      <c r="AG33" s="34"/>
      <c r="AH33" s="34"/>
      <c r="AI33" s="34"/>
      <c r="AJ33" s="34"/>
      <c r="AK33" s="173">
        <v>0</v>
      </c>
      <c r="AL33" s="174"/>
      <c r="AM33" s="174"/>
      <c r="AN33" s="174"/>
      <c r="AO33" s="174"/>
      <c r="AP33" s="34"/>
      <c r="AQ33" s="34"/>
      <c r="AR33" s="35"/>
      <c r="AS33" s="34"/>
      <c r="AT33" s="34"/>
      <c r="AU33" s="34"/>
      <c r="AV33" s="34"/>
      <c r="AW33" s="34"/>
      <c r="AX33" s="34"/>
      <c r="AY33" s="34"/>
      <c r="AZ33" s="34"/>
      <c r="BE33" s="181"/>
    </row>
    <row r="34" spans="2:57" s="1" customFormat="1" ht="6.95" customHeight="1" x14ac:dyDescent="0.2">
      <c r="B34" s="28"/>
      <c r="AR34" s="28"/>
      <c r="BE34" s="180"/>
    </row>
    <row r="35" spans="2:57" s="1" customFormat="1" ht="25.9" customHeight="1" x14ac:dyDescent="0.2">
      <c r="B35" s="28"/>
      <c r="C35" s="36"/>
      <c r="D35" s="37" t="s">
        <v>41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42</v>
      </c>
      <c r="U35" s="38"/>
      <c r="V35" s="38"/>
      <c r="W35" s="38"/>
      <c r="X35" s="211" t="s">
        <v>43</v>
      </c>
      <c r="Y35" s="212"/>
      <c r="Z35" s="212"/>
      <c r="AA35" s="212"/>
      <c r="AB35" s="212"/>
      <c r="AC35" s="38"/>
      <c r="AD35" s="38"/>
      <c r="AE35" s="38"/>
      <c r="AF35" s="38"/>
      <c r="AG35" s="38"/>
      <c r="AH35" s="38"/>
      <c r="AI35" s="38"/>
      <c r="AJ35" s="38"/>
      <c r="AK35" s="213">
        <f>SUM(AK26:AK33)</f>
        <v>0</v>
      </c>
      <c r="AL35" s="212"/>
      <c r="AM35" s="212"/>
      <c r="AN35" s="212"/>
      <c r="AO35" s="214"/>
      <c r="AP35" s="36"/>
      <c r="AQ35" s="36"/>
      <c r="AR35" s="28"/>
    </row>
    <row r="36" spans="2:57" s="1" customFormat="1" ht="6.95" customHeight="1" x14ac:dyDescent="0.2">
      <c r="B36" s="28"/>
      <c r="AR36" s="28"/>
    </row>
    <row r="37" spans="2:57" s="1" customFormat="1" ht="14.45" customHeight="1" x14ac:dyDescent="0.2">
      <c r="B37" s="28"/>
      <c r="AR37" s="28"/>
    </row>
    <row r="38" spans="2:57" ht="14.45" customHeight="1" x14ac:dyDescent="0.2">
      <c r="B38" s="16"/>
      <c r="AR38" s="16"/>
    </row>
    <row r="39" spans="2:57" ht="14.45" customHeight="1" x14ac:dyDescent="0.2">
      <c r="B39" s="16"/>
      <c r="AR39" s="16"/>
    </row>
    <row r="40" spans="2:57" ht="14.45" customHeight="1" x14ac:dyDescent="0.2">
      <c r="B40" s="16"/>
      <c r="AR40" s="16"/>
    </row>
    <row r="41" spans="2:57" ht="14.45" customHeight="1" x14ac:dyDescent="0.2">
      <c r="B41" s="16"/>
      <c r="AR41" s="16"/>
    </row>
    <row r="42" spans="2:57" ht="14.45" customHeight="1" x14ac:dyDescent="0.2">
      <c r="B42" s="16"/>
      <c r="AR42" s="16"/>
    </row>
    <row r="43" spans="2:57" ht="14.45" customHeight="1" x14ac:dyDescent="0.2">
      <c r="B43" s="16"/>
      <c r="AR43" s="16"/>
    </row>
    <row r="44" spans="2:57" ht="14.45" customHeight="1" x14ac:dyDescent="0.2">
      <c r="B44" s="16"/>
      <c r="AR44" s="16"/>
    </row>
    <row r="45" spans="2:57" ht="14.45" customHeight="1" x14ac:dyDescent="0.2">
      <c r="B45" s="16"/>
      <c r="AR45" s="16"/>
    </row>
    <row r="46" spans="2:57" ht="14.45" customHeight="1" x14ac:dyDescent="0.2">
      <c r="B46" s="16"/>
      <c r="AR46" s="16"/>
    </row>
    <row r="47" spans="2:57" ht="14.45" customHeight="1" x14ac:dyDescent="0.2">
      <c r="B47" s="16"/>
      <c r="AR47" s="16"/>
    </row>
    <row r="48" spans="2:57" ht="14.45" customHeight="1" x14ac:dyDescent="0.2">
      <c r="B48" s="16"/>
      <c r="AR48" s="16"/>
    </row>
    <row r="49" spans="2:44" s="1" customFormat="1" ht="14.45" customHeight="1" x14ac:dyDescent="0.2">
      <c r="B49" s="28"/>
      <c r="D49" s="40" t="s">
        <v>44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45</v>
      </c>
      <c r="AI49" s="41"/>
      <c r="AJ49" s="41"/>
      <c r="AK49" s="41"/>
      <c r="AL49" s="41"/>
      <c r="AM49" s="41"/>
      <c r="AN49" s="41"/>
      <c r="AO49" s="41"/>
      <c r="AR49" s="28"/>
    </row>
    <row r="50" spans="2:44" x14ac:dyDescent="0.2">
      <c r="B50" s="16"/>
      <c r="AR50" s="16"/>
    </row>
    <row r="51" spans="2:44" x14ac:dyDescent="0.2">
      <c r="B51" s="16"/>
      <c r="AR51" s="16"/>
    </row>
    <row r="52" spans="2:44" x14ac:dyDescent="0.2">
      <c r="B52" s="16"/>
      <c r="AR52" s="16"/>
    </row>
    <row r="53" spans="2:44" x14ac:dyDescent="0.2">
      <c r="B53" s="16"/>
      <c r="AR53" s="16"/>
    </row>
    <row r="54" spans="2:44" x14ac:dyDescent="0.2">
      <c r="B54" s="16"/>
      <c r="AR54" s="16"/>
    </row>
    <row r="55" spans="2:44" x14ac:dyDescent="0.2">
      <c r="B55" s="16"/>
      <c r="AR55" s="16"/>
    </row>
    <row r="56" spans="2:44" x14ac:dyDescent="0.2">
      <c r="B56" s="16"/>
      <c r="AR56" s="16"/>
    </row>
    <row r="57" spans="2:44" x14ac:dyDescent="0.2">
      <c r="B57" s="16"/>
      <c r="AR57" s="16"/>
    </row>
    <row r="58" spans="2:44" x14ac:dyDescent="0.2">
      <c r="B58" s="16"/>
      <c r="AR58" s="16"/>
    </row>
    <row r="59" spans="2:44" x14ac:dyDescent="0.2">
      <c r="B59" s="16"/>
      <c r="AR59" s="16"/>
    </row>
    <row r="60" spans="2:44" s="1" customFormat="1" ht="12.75" x14ac:dyDescent="0.2">
      <c r="B60" s="28"/>
      <c r="D60" s="42" t="s">
        <v>46</v>
      </c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42" t="s">
        <v>47</v>
      </c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42" t="s">
        <v>46</v>
      </c>
      <c r="AI60" s="30"/>
      <c r="AJ60" s="30"/>
      <c r="AK60" s="30"/>
      <c r="AL60" s="30"/>
      <c r="AM60" s="42" t="s">
        <v>47</v>
      </c>
      <c r="AN60" s="30"/>
      <c r="AO60" s="30"/>
      <c r="AR60" s="28"/>
    </row>
    <row r="61" spans="2:44" x14ac:dyDescent="0.2">
      <c r="B61" s="16"/>
      <c r="AR61" s="16"/>
    </row>
    <row r="62" spans="2:44" x14ac:dyDescent="0.2">
      <c r="B62" s="16"/>
      <c r="AR62" s="16"/>
    </row>
    <row r="63" spans="2:44" x14ac:dyDescent="0.2">
      <c r="B63" s="16"/>
      <c r="AR63" s="16"/>
    </row>
    <row r="64" spans="2:44" s="1" customFormat="1" ht="12.75" x14ac:dyDescent="0.2">
      <c r="B64" s="28"/>
      <c r="D64" s="40" t="s">
        <v>48</v>
      </c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  <c r="AF64" s="41"/>
      <c r="AG64" s="41"/>
      <c r="AH64" s="40" t="s">
        <v>49</v>
      </c>
      <c r="AI64" s="41"/>
      <c r="AJ64" s="41"/>
      <c r="AK64" s="41"/>
      <c r="AL64" s="41"/>
      <c r="AM64" s="41"/>
      <c r="AN64" s="41"/>
      <c r="AO64" s="41"/>
      <c r="AR64" s="28"/>
    </row>
    <row r="65" spans="2:44" x14ac:dyDescent="0.2">
      <c r="B65" s="16"/>
      <c r="AR65" s="16"/>
    </row>
    <row r="66" spans="2:44" x14ac:dyDescent="0.2">
      <c r="B66" s="16"/>
      <c r="AR66" s="16"/>
    </row>
    <row r="67" spans="2:44" x14ac:dyDescent="0.2">
      <c r="B67" s="16"/>
      <c r="AR67" s="16"/>
    </row>
    <row r="68" spans="2:44" x14ac:dyDescent="0.2">
      <c r="B68" s="16"/>
      <c r="AR68" s="16"/>
    </row>
    <row r="69" spans="2:44" x14ac:dyDescent="0.2">
      <c r="B69" s="16"/>
      <c r="AR69" s="16"/>
    </row>
    <row r="70" spans="2:44" x14ac:dyDescent="0.2">
      <c r="B70" s="16"/>
      <c r="AR70" s="16"/>
    </row>
    <row r="71" spans="2:44" x14ac:dyDescent="0.2">
      <c r="B71" s="16"/>
      <c r="AR71" s="16"/>
    </row>
    <row r="72" spans="2:44" x14ac:dyDescent="0.2">
      <c r="B72" s="16"/>
      <c r="AR72" s="16"/>
    </row>
    <row r="73" spans="2:44" x14ac:dyDescent="0.2">
      <c r="B73" s="16"/>
      <c r="AR73" s="16"/>
    </row>
    <row r="74" spans="2:44" x14ac:dyDescent="0.2">
      <c r="B74" s="16"/>
      <c r="AR74" s="16"/>
    </row>
    <row r="75" spans="2:44" s="1" customFormat="1" ht="12.75" x14ac:dyDescent="0.2">
      <c r="B75" s="28"/>
      <c r="D75" s="42" t="s">
        <v>46</v>
      </c>
      <c r="E75" s="30"/>
      <c r="F75" s="30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42" t="s">
        <v>47</v>
      </c>
      <c r="W75" s="30"/>
      <c r="X75" s="30"/>
      <c r="Y75" s="30"/>
      <c r="Z75" s="30"/>
      <c r="AA75" s="30"/>
      <c r="AB75" s="30"/>
      <c r="AC75" s="30"/>
      <c r="AD75" s="30"/>
      <c r="AE75" s="30"/>
      <c r="AF75" s="30"/>
      <c r="AG75" s="30"/>
      <c r="AH75" s="42" t="s">
        <v>46</v>
      </c>
      <c r="AI75" s="30"/>
      <c r="AJ75" s="30"/>
      <c r="AK75" s="30"/>
      <c r="AL75" s="30"/>
      <c r="AM75" s="42" t="s">
        <v>47</v>
      </c>
      <c r="AN75" s="30"/>
      <c r="AO75" s="30"/>
      <c r="AR75" s="28"/>
    </row>
    <row r="76" spans="2:44" s="1" customFormat="1" x14ac:dyDescent="0.2">
      <c r="B76" s="28"/>
      <c r="AR76" s="28"/>
    </row>
    <row r="77" spans="2:44" s="1" customFormat="1" ht="6.95" customHeight="1" x14ac:dyDescent="0.2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  <c r="AH77" s="44"/>
      <c r="AI77" s="44"/>
      <c r="AJ77" s="44"/>
      <c r="AK77" s="44"/>
      <c r="AL77" s="44"/>
      <c r="AM77" s="44"/>
      <c r="AN77" s="44"/>
      <c r="AO77" s="44"/>
      <c r="AP77" s="44"/>
      <c r="AQ77" s="44"/>
      <c r="AR77" s="28"/>
    </row>
    <row r="81" spans="1:91" s="1" customFormat="1" ht="6.95" customHeight="1" x14ac:dyDescent="0.2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  <c r="AH81" s="46"/>
      <c r="AI81" s="46"/>
      <c r="AJ81" s="46"/>
      <c r="AK81" s="46"/>
      <c r="AL81" s="46"/>
      <c r="AM81" s="46"/>
      <c r="AN81" s="46"/>
      <c r="AO81" s="46"/>
      <c r="AP81" s="46"/>
      <c r="AQ81" s="46"/>
      <c r="AR81" s="28"/>
    </row>
    <row r="82" spans="1:91" s="1" customFormat="1" ht="24.95" customHeight="1" x14ac:dyDescent="0.2">
      <c r="B82" s="28"/>
      <c r="C82" s="17" t="s">
        <v>50</v>
      </c>
      <c r="AR82" s="28"/>
    </row>
    <row r="83" spans="1:91" s="1" customFormat="1" ht="6.95" customHeight="1" x14ac:dyDescent="0.2">
      <c r="B83" s="28"/>
      <c r="AR83" s="28"/>
    </row>
    <row r="84" spans="1:91" s="3" customFormat="1" ht="12" customHeight="1" x14ac:dyDescent="0.2">
      <c r="B84" s="47"/>
      <c r="C84" s="23" t="s">
        <v>12</v>
      </c>
      <c r="L84" s="3" t="str">
        <f>K5</f>
        <v>22050</v>
      </c>
      <c r="AR84" s="47"/>
    </row>
    <row r="85" spans="1:91" s="4" customFormat="1" ht="36.950000000000003" customHeight="1" x14ac:dyDescent="0.2">
      <c r="B85" s="48"/>
      <c r="C85" s="49" t="s">
        <v>15</v>
      </c>
      <c r="L85" s="202" t="str">
        <f>K6</f>
        <v>Skvalitnenie informačného a oznamovacieho systému  a zlepšenie informovanosti cestujúcich                           Kokava nad Rimavicou, námestie</v>
      </c>
      <c r="M85" s="203"/>
      <c r="N85" s="203"/>
      <c r="O85" s="203"/>
      <c r="P85" s="203"/>
      <c r="Q85" s="203"/>
      <c r="R85" s="203"/>
      <c r="S85" s="203"/>
      <c r="T85" s="203"/>
      <c r="U85" s="203"/>
      <c r="V85" s="203"/>
      <c r="W85" s="203"/>
      <c r="X85" s="203"/>
      <c r="Y85" s="203"/>
      <c r="Z85" s="203"/>
      <c r="AA85" s="203"/>
      <c r="AB85" s="203"/>
      <c r="AC85" s="203"/>
      <c r="AD85" s="203"/>
      <c r="AE85" s="203"/>
      <c r="AF85" s="203"/>
      <c r="AG85" s="203"/>
      <c r="AH85" s="203"/>
      <c r="AI85" s="203"/>
      <c r="AJ85" s="203"/>
      <c r="AK85" s="203"/>
      <c r="AL85" s="203"/>
      <c r="AM85" s="203"/>
      <c r="AN85" s="203"/>
      <c r="AO85" s="203"/>
      <c r="AR85" s="48"/>
    </row>
    <row r="86" spans="1:91" s="1" customFormat="1" ht="6.95" customHeight="1" x14ac:dyDescent="0.2">
      <c r="B86" s="28"/>
      <c r="AR86" s="28"/>
    </row>
    <row r="87" spans="1:91" s="1" customFormat="1" ht="12" customHeight="1" x14ac:dyDescent="0.2">
      <c r="B87" s="28"/>
      <c r="C87" s="23" t="s">
        <v>18</v>
      </c>
      <c r="L87" s="50" t="str">
        <f>IF(K8="","",K8)</f>
        <v>Banskobystrický kraj, Kokava nad Rimavicou, p.č. E 131</v>
      </c>
      <c r="AI87" s="23" t="s">
        <v>19</v>
      </c>
      <c r="AM87" s="204">
        <f>IF(AN8= "","",AN8)</f>
        <v>44742</v>
      </c>
      <c r="AN87" s="204"/>
      <c r="AR87" s="28"/>
    </row>
    <row r="88" spans="1:91" s="1" customFormat="1" ht="6.95" customHeight="1" x14ac:dyDescent="0.2">
      <c r="B88" s="28"/>
      <c r="AR88" s="28"/>
    </row>
    <row r="89" spans="1:91" s="1" customFormat="1" ht="15.2" customHeight="1" x14ac:dyDescent="0.2">
      <c r="B89" s="28"/>
      <c r="C89" s="23" t="s">
        <v>20</v>
      </c>
      <c r="L89" s="3" t="str">
        <f>IF(E11= "","",E11)</f>
        <v>Banskobystrický samosprávny kraj</v>
      </c>
      <c r="AI89" s="23" t="s">
        <v>25</v>
      </c>
      <c r="AM89" s="205" t="str">
        <f>IF(E17="","",E17)</f>
        <v>Ing. arch. Irenej Šereš</v>
      </c>
      <c r="AN89" s="206"/>
      <c r="AO89" s="206"/>
      <c r="AP89" s="206"/>
      <c r="AR89" s="28"/>
      <c r="AS89" s="207" t="s">
        <v>51</v>
      </c>
      <c r="AT89" s="208"/>
      <c r="AU89" s="52"/>
      <c r="AV89" s="52"/>
      <c r="AW89" s="52"/>
      <c r="AX89" s="52"/>
      <c r="AY89" s="52"/>
      <c r="AZ89" s="52"/>
      <c r="BA89" s="52"/>
      <c r="BB89" s="52"/>
      <c r="BC89" s="52"/>
      <c r="BD89" s="53"/>
    </row>
    <row r="90" spans="1:91" s="1" customFormat="1" ht="15.2" customHeight="1" x14ac:dyDescent="0.2">
      <c r="B90" s="28"/>
      <c r="C90" s="23" t="s">
        <v>23</v>
      </c>
      <c r="L90" s="3" t="str">
        <f>IF(E14= "Vyplň údaj","",E14)</f>
        <v/>
      </c>
      <c r="AI90" s="23" t="s">
        <v>28</v>
      </c>
      <c r="AM90" s="205" t="str">
        <f>IF(E20="","",E20)</f>
        <v>Ing Peter Lukačovič</v>
      </c>
      <c r="AN90" s="206"/>
      <c r="AO90" s="206"/>
      <c r="AP90" s="206"/>
      <c r="AR90" s="28"/>
      <c r="AS90" s="209"/>
      <c r="AT90" s="210"/>
      <c r="BD90" s="54"/>
    </row>
    <row r="91" spans="1:91" s="1" customFormat="1" ht="10.9" customHeight="1" x14ac:dyDescent="0.2">
      <c r="B91" s="28"/>
      <c r="AR91" s="28"/>
      <c r="AS91" s="209"/>
      <c r="AT91" s="210"/>
      <c r="BD91" s="54"/>
    </row>
    <row r="92" spans="1:91" s="1" customFormat="1" ht="29.25" customHeight="1" x14ac:dyDescent="0.2">
      <c r="B92" s="28"/>
      <c r="C92" s="197" t="s">
        <v>52</v>
      </c>
      <c r="D92" s="198"/>
      <c r="E92" s="198"/>
      <c r="F92" s="198"/>
      <c r="G92" s="198"/>
      <c r="H92" s="55"/>
      <c r="I92" s="199" t="s">
        <v>53</v>
      </c>
      <c r="J92" s="198"/>
      <c r="K92" s="198"/>
      <c r="L92" s="198"/>
      <c r="M92" s="198"/>
      <c r="N92" s="198"/>
      <c r="O92" s="198"/>
      <c r="P92" s="198"/>
      <c r="Q92" s="198"/>
      <c r="R92" s="198"/>
      <c r="S92" s="198"/>
      <c r="T92" s="198"/>
      <c r="U92" s="198"/>
      <c r="V92" s="198"/>
      <c r="W92" s="198"/>
      <c r="X92" s="198"/>
      <c r="Y92" s="198"/>
      <c r="Z92" s="198"/>
      <c r="AA92" s="198"/>
      <c r="AB92" s="198"/>
      <c r="AC92" s="198"/>
      <c r="AD92" s="198"/>
      <c r="AE92" s="198"/>
      <c r="AF92" s="198"/>
      <c r="AG92" s="200" t="s">
        <v>54</v>
      </c>
      <c r="AH92" s="198"/>
      <c r="AI92" s="198"/>
      <c r="AJ92" s="198"/>
      <c r="AK92" s="198"/>
      <c r="AL92" s="198"/>
      <c r="AM92" s="198"/>
      <c r="AN92" s="199" t="s">
        <v>55</v>
      </c>
      <c r="AO92" s="198"/>
      <c r="AP92" s="201"/>
      <c r="AQ92" s="56" t="s">
        <v>56</v>
      </c>
      <c r="AR92" s="28"/>
      <c r="AS92" s="57" t="s">
        <v>57</v>
      </c>
      <c r="AT92" s="58" t="s">
        <v>58</v>
      </c>
      <c r="AU92" s="58" t="s">
        <v>59</v>
      </c>
      <c r="AV92" s="58" t="s">
        <v>60</v>
      </c>
      <c r="AW92" s="58" t="s">
        <v>61</v>
      </c>
      <c r="AX92" s="58" t="s">
        <v>62</v>
      </c>
      <c r="AY92" s="58" t="s">
        <v>63</v>
      </c>
      <c r="AZ92" s="58" t="s">
        <v>64</v>
      </c>
      <c r="BA92" s="58" t="s">
        <v>65</v>
      </c>
      <c r="BB92" s="58" t="s">
        <v>66</v>
      </c>
      <c r="BC92" s="58" t="s">
        <v>67</v>
      </c>
      <c r="BD92" s="59" t="s">
        <v>68</v>
      </c>
    </row>
    <row r="93" spans="1:91" s="1" customFormat="1" ht="10.9" customHeight="1" x14ac:dyDescent="0.2">
      <c r="B93" s="28"/>
      <c r="AR93" s="28"/>
      <c r="AS93" s="60"/>
      <c r="AT93" s="52"/>
      <c r="AU93" s="52"/>
      <c r="AV93" s="52"/>
      <c r="AW93" s="52"/>
      <c r="AX93" s="52"/>
      <c r="AY93" s="52"/>
      <c r="AZ93" s="52"/>
      <c r="BA93" s="52"/>
      <c r="BB93" s="52"/>
      <c r="BC93" s="52"/>
      <c r="BD93" s="53"/>
    </row>
    <row r="94" spans="1:91" s="5" customFormat="1" ht="32.450000000000003" customHeight="1" x14ac:dyDescent="0.2">
      <c r="B94" s="61"/>
      <c r="C94" s="62" t="s">
        <v>69</v>
      </c>
      <c r="D94" s="63"/>
      <c r="E94" s="63"/>
      <c r="F94" s="63"/>
      <c r="G94" s="63"/>
      <c r="H94" s="63"/>
      <c r="I94" s="63"/>
      <c r="J94" s="63"/>
      <c r="K94" s="63"/>
      <c r="L94" s="63"/>
      <c r="M94" s="63"/>
      <c r="N94" s="63"/>
      <c r="O94" s="63"/>
      <c r="P94" s="63"/>
      <c r="Q94" s="63"/>
      <c r="R94" s="63"/>
      <c r="S94" s="63"/>
      <c r="T94" s="63"/>
      <c r="U94" s="63"/>
      <c r="V94" s="63"/>
      <c r="W94" s="63"/>
      <c r="X94" s="63"/>
      <c r="Y94" s="63"/>
      <c r="Z94" s="63"/>
      <c r="AA94" s="63"/>
      <c r="AB94" s="63"/>
      <c r="AC94" s="63"/>
      <c r="AD94" s="63"/>
      <c r="AE94" s="63"/>
      <c r="AF94" s="63"/>
      <c r="AG94" s="194">
        <f>ROUND(AG95,2)</f>
        <v>0</v>
      </c>
      <c r="AH94" s="194"/>
      <c r="AI94" s="194"/>
      <c r="AJ94" s="194"/>
      <c r="AK94" s="194"/>
      <c r="AL94" s="194"/>
      <c r="AM94" s="194"/>
      <c r="AN94" s="195">
        <f>SUM(AG94,AT94)</f>
        <v>0</v>
      </c>
      <c r="AO94" s="195"/>
      <c r="AP94" s="195"/>
      <c r="AQ94" s="65" t="s">
        <v>1</v>
      </c>
      <c r="AR94" s="61"/>
      <c r="AS94" s="66">
        <f>ROUND(AS95,2)</f>
        <v>0</v>
      </c>
      <c r="AT94" s="67">
        <f>ROUND(SUM(AV94:AW94),2)</f>
        <v>0</v>
      </c>
      <c r="AU94" s="68">
        <f>ROUND(AU95,5)</f>
        <v>0</v>
      </c>
      <c r="AV94" s="67">
        <f>ROUND(AZ94*L29,2)</f>
        <v>0</v>
      </c>
      <c r="AW94" s="67">
        <f>ROUND(BA94*L30,2)</f>
        <v>0</v>
      </c>
      <c r="AX94" s="67">
        <f>ROUND(BB94*L29,2)</f>
        <v>0</v>
      </c>
      <c r="AY94" s="67">
        <f>ROUND(BC94*L30,2)</f>
        <v>0</v>
      </c>
      <c r="AZ94" s="67">
        <f>ROUND(AZ95,2)</f>
        <v>0</v>
      </c>
      <c r="BA94" s="67">
        <f>ROUND(BA95,2)</f>
        <v>0</v>
      </c>
      <c r="BB94" s="67">
        <f>ROUND(BB95,2)</f>
        <v>0</v>
      </c>
      <c r="BC94" s="67">
        <f>ROUND(BC95,2)</f>
        <v>0</v>
      </c>
      <c r="BD94" s="69">
        <f>ROUND(BD95,2)</f>
        <v>0</v>
      </c>
      <c r="BS94" s="70" t="s">
        <v>70</v>
      </c>
      <c r="BT94" s="70" t="s">
        <v>71</v>
      </c>
      <c r="BU94" s="71" t="s">
        <v>72</v>
      </c>
      <c r="BV94" s="70" t="s">
        <v>73</v>
      </c>
      <c r="BW94" s="70" t="s">
        <v>4</v>
      </c>
      <c r="BX94" s="70" t="s">
        <v>74</v>
      </c>
      <c r="CL94" s="70" t="s">
        <v>1</v>
      </c>
    </row>
    <row r="95" spans="1:91" s="6" customFormat="1" ht="24.75" customHeight="1" x14ac:dyDescent="0.2">
      <c r="A95" s="72" t="s">
        <v>75</v>
      </c>
      <c r="B95" s="73"/>
      <c r="C95" s="74"/>
      <c r="D95" s="193" t="s">
        <v>239</v>
      </c>
      <c r="E95" s="193"/>
      <c r="F95" s="193"/>
      <c r="G95" s="193"/>
      <c r="H95" s="193"/>
      <c r="I95" s="75"/>
      <c r="J95" s="193" t="s">
        <v>240</v>
      </c>
      <c r="K95" s="193"/>
      <c r="L95" s="193"/>
      <c r="M95" s="193"/>
      <c r="N95" s="193"/>
      <c r="O95" s="193"/>
      <c r="P95" s="193"/>
      <c r="Q95" s="193"/>
      <c r="R95" s="193"/>
      <c r="S95" s="193"/>
      <c r="T95" s="193"/>
      <c r="U95" s="193"/>
      <c r="V95" s="193"/>
      <c r="W95" s="193"/>
      <c r="X95" s="193"/>
      <c r="Y95" s="193"/>
      <c r="Z95" s="193"/>
      <c r="AA95" s="193"/>
      <c r="AB95" s="193"/>
      <c r="AC95" s="193"/>
      <c r="AD95" s="193"/>
      <c r="AE95" s="193"/>
      <c r="AF95" s="193"/>
      <c r="AG95" s="191">
        <f>'SO 01 - Označník'!J30</f>
        <v>0</v>
      </c>
      <c r="AH95" s="192"/>
      <c r="AI95" s="192"/>
      <c r="AJ95" s="192"/>
      <c r="AK95" s="192"/>
      <c r="AL95" s="192"/>
      <c r="AM95" s="192"/>
      <c r="AN95" s="191">
        <f>SUM(AG95,AT95)</f>
        <v>0</v>
      </c>
      <c r="AO95" s="192"/>
      <c r="AP95" s="192"/>
      <c r="AQ95" s="76" t="s">
        <v>76</v>
      </c>
      <c r="AR95" s="73"/>
      <c r="AS95" s="77">
        <v>0</v>
      </c>
      <c r="AT95" s="78">
        <f>ROUND(SUM(AV95:AW95),2)</f>
        <v>0</v>
      </c>
      <c r="AU95" s="79">
        <f>'SO 01 - Označník'!P125</f>
        <v>0</v>
      </c>
      <c r="AV95" s="78">
        <f>'SO 01 - Označník'!J33</f>
        <v>0</v>
      </c>
      <c r="AW95" s="78">
        <f>'SO 01 - Označník'!J34</f>
        <v>0</v>
      </c>
      <c r="AX95" s="78">
        <f>'SO 01 - Označník'!J35</f>
        <v>0</v>
      </c>
      <c r="AY95" s="78">
        <f>'SO 01 - Označník'!J36</f>
        <v>0</v>
      </c>
      <c r="AZ95" s="78">
        <f>'SO 01 - Označník'!F33</f>
        <v>0</v>
      </c>
      <c r="BA95" s="78">
        <f>'SO 01 - Označník'!F34</f>
        <v>0</v>
      </c>
      <c r="BB95" s="78">
        <f>'SO 01 - Označník'!F35</f>
        <v>0</v>
      </c>
      <c r="BC95" s="78">
        <f>'SO 01 - Označník'!F36</f>
        <v>0</v>
      </c>
      <c r="BD95" s="80">
        <f>'SO 01 - Označník'!F37</f>
        <v>0</v>
      </c>
      <c r="BT95" s="81" t="s">
        <v>77</v>
      </c>
      <c r="BV95" s="81" t="s">
        <v>73</v>
      </c>
      <c r="BW95" s="81" t="s">
        <v>78</v>
      </c>
      <c r="BX95" s="81" t="s">
        <v>4</v>
      </c>
      <c r="CL95" s="81" t="s">
        <v>1</v>
      </c>
      <c r="CM95" s="81" t="s">
        <v>71</v>
      </c>
    </row>
    <row r="96" spans="1:91" s="1" customFormat="1" ht="30" customHeight="1" x14ac:dyDescent="0.2">
      <c r="B96" s="28"/>
      <c r="J96" s="1" t="s">
        <v>241</v>
      </c>
      <c r="AR96" s="28"/>
    </row>
    <row r="97" spans="2:44" s="1" customFormat="1" ht="6.95" customHeight="1" x14ac:dyDescent="0.2">
      <c r="B97" s="43"/>
      <c r="C97" s="44"/>
      <c r="D97" s="44"/>
      <c r="E97" s="44"/>
      <c r="F97" s="44"/>
      <c r="G97" s="44"/>
      <c r="H97" s="44"/>
      <c r="I97" s="44"/>
      <c r="J97" s="44"/>
      <c r="K97" s="44"/>
      <c r="L97" s="44"/>
      <c r="M97" s="44"/>
      <c r="N97" s="44"/>
      <c r="O97" s="44"/>
      <c r="P97" s="44"/>
      <c r="Q97" s="44"/>
      <c r="R97" s="44"/>
      <c r="S97" s="44"/>
      <c r="T97" s="44"/>
      <c r="U97" s="44"/>
      <c r="V97" s="44"/>
      <c r="W97" s="44"/>
      <c r="X97" s="44"/>
      <c r="Y97" s="44"/>
      <c r="Z97" s="44"/>
      <c r="AA97" s="44"/>
      <c r="AB97" s="44"/>
      <c r="AC97" s="44"/>
      <c r="AD97" s="44"/>
      <c r="AE97" s="44"/>
      <c r="AF97" s="44"/>
      <c r="AG97" s="44"/>
      <c r="AH97" s="44"/>
      <c r="AI97" s="44"/>
      <c r="AJ97" s="44"/>
      <c r="AK97" s="44"/>
      <c r="AL97" s="44"/>
      <c r="AM97" s="44"/>
      <c r="AN97" s="44"/>
      <c r="AO97" s="44"/>
      <c r="AP97" s="44"/>
      <c r="AQ97" s="44"/>
      <c r="AR97" s="28"/>
    </row>
  </sheetData>
  <mergeCells count="42">
    <mergeCell ref="AR2:BE2"/>
    <mergeCell ref="C92:G92"/>
    <mergeCell ref="I92:AF92"/>
    <mergeCell ref="AG92:AM92"/>
    <mergeCell ref="AN92:AP92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AN95:AP95"/>
    <mergeCell ref="AG95:AM95"/>
    <mergeCell ref="D95:H95"/>
    <mergeCell ref="J95:AF95"/>
    <mergeCell ref="AG94:AM94"/>
    <mergeCell ref="AN94:AP94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L31:P31"/>
  </mergeCells>
  <hyperlinks>
    <hyperlink ref="A95" location="'SO01.2 - Označník v asfal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69"/>
  <sheetViews>
    <sheetView showGridLines="0" tabSelected="1" workbookViewId="0">
      <selection activeCell="I163" sqref="I163"/>
    </sheetView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196" t="s">
        <v>5</v>
      </c>
      <c r="M2" s="183"/>
      <c r="N2" s="183"/>
      <c r="O2" s="183"/>
      <c r="P2" s="183"/>
      <c r="Q2" s="183"/>
      <c r="R2" s="183"/>
      <c r="S2" s="183"/>
      <c r="T2" s="183"/>
      <c r="U2" s="183"/>
      <c r="V2" s="183"/>
      <c r="AT2" s="13" t="s">
        <v>78</v>
      </c>
    </row>
    <row r="3" spans="2:46" ht="6.95" customHeight="1" x14ac:dyDescent="0.2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71</v>
      </c>
    </row>
    <row r="4" spans="2:46" ht="24.95" customHeight="1" x14ac:dyDescent="0.2">
      <c r="B4" s="16"/>
      <c r="D4" s="17" t="s">
        <v>79</v>
      </c>
      <c r="L4" s="16"/>
      <c r="M4" s="82" t="s">
        <v>9</v>
      </c>
      <c r="AT4" s="13" t="s">
        <v>3</v>
      </c>
    </row>
    <row r="5" spans="2:46" ht="6.95" customHeight="1" x14ac:dyDescent="0.2">
      <c r="B5" s="16"/>
      <c r="L5" s="16"/>
    </row>
    <row r="6" spans="2:46" ht="12" customHeight="1" x14ac:dyDescent="0.2">
      <c r="B6" s="16"/>
      <c r="D6" s="23" t="s">
        <v>15</v>
      </c>
      <c r="L6" s="16"/>
    </row>
    <row r="7" spans="2:46" ht="26.25" customHeight="1" x14ac:dyDescent="0.2">
      <c r="B7" s="16"/>
      <c r="E7" s="216" t="str">
        <f>'Rekapitulácia stavby'!K6</f>
        <v>Skvalitnenie informačného a oznamovacieho systému  a zlepšenie informovanosti cestujúcich                           Kokava nad Rimavicou, námestie</v>
      </c>
      <c r="F7" s="217"/>
      <c r="G7" s="217"/>
      <c r="H7" s="217"/>
      <c r="L7" s="16"/>
    </row>
    <row r="8" spans="2:46" s="1" customFormat="1" ht="12" customHeight="1" x14ac:dyDescent="0.2">
      <c r="B8" s="28"/>
      <c r="D8" s="23" t="s">
        <v>80</v>
      </c>
      <c r="L8" s="28"/>
    </row>
    <row r="9" spans="2:46" s="1" customFormat="1" ht="16.5" customHeight="1" x14ac:dyDescent="0.2">
      <c r="B9" s="28"/>
      <c r="E9" s="202" t="s">
        <v>242</v>
      </c>
      <c r="F9" s="215"/>
      <c r="G9" s="215"/>
      <c r="H9" s="215"/>
      <c r="L9" s="28"/>
    </row>
    <row r="10" spans="2:46" s="1" customFormat="1" x14ac:dyDescent="0.2">
      <c r="B10" s="28"/>
      <c r="E10" s="1" t="s">
        <v>241</v>
      </c>
      <c r="L10" s="28"/>
    </row>
    <row r="11" spans="2:46" s="1" customFormat="1" ht="12" customHeight="1" x14ac:dyDescent="0.2">
      <c r="B11" s="28"/>
      <c r="D11" s="23" t="s">
        <v>16</v>
      </c>
      <c r="F11" s="21" t="s">
        <v>1</v>
      </c>
      <c r="I11" s="23" t="s">
        <v>17</v>
      </c>
      <c r="J11" s="21" t="s">
        <v>1</v>
      </c>
      <c r="L11" s="28"/>
    </row>
    <row r="12" spans="2:46" s="1" customFormat="1" ht="12" customHeight="1" x14ac:dyDescent="0.2">
      <c r="B12" s="28"/>
      <c r="D12" s="23" t="s">
        <v>18</v>
      </c>
      <c r="F12" s="21" t="s">
        <v>237</v>
      </c>
      <c r="I12" s="23" t="s">
        <v>19</v>
      </c>
      <c r="J12" s="51">
        <f>'Rekapitulácia stavby'!AN8</f>
        <v>44742</v>
      </c>
      <c r="L12" s="28"/>
    </row>
    <row r="13" spans="2:46" s="1" customFormat="1" ht="10.9" customHeight="1" x14ac:dyDescent="0.2">
      <c r="B13" s="28"/>
      <c r="L13" s="28"/>
    </row>
    <row r="14" spans="2:46" s="1" customFormat="1" ht="12" customHeight="1" x14ac:dyDescent="0.2">
      <c r="B14" s="28"/>
      <c r="D14" s="23" t="s">
        <v>20</v>
      </c>
      <c r="I14" s="23" t="s">
        <v>21</v>
      </c>
      <c r="J14" s="21" t="s">
        <v>1</v>
      </c>
      <c r="L14" s="28"/>
    </row>
    <row r="15" spans="2:46" s="1" customFormat="1" ht="18" customHeight="1" x14ac:dyDescent="0.2">
      <c r="B15" s="28"/>
      <c r="E15" s="21" t="s">
        <v>236</v>
      </c>
      <c r="I15" s="23" t="s">
        <v>22</v>
      </c>
      <c r="J15" s="21" t="s">
        <v>1</v>
      </c>
      <c r="L15" s="28"/>
    </row>
    <row r="16" spans="2:46" s="1" customFormat="1" ht="6.95" customHeight="1" x14ac:dyDescent="0.2">
      <c r="B16" s="28"/>
      <c r="L16" s="28"/>
    </row>
    <row r="17" spans="2:12" s="1" customFormat="1" ht="12" customHeight="1" x14ac:dyDescent="0.2">
      <c r="B17" s="28"/>
      <c r="D17" s="23" t="s">
        <v>23</v>
      </c>
      <c r="I17" s="23" t="s">
        <v>21</v>
      </c>
      <c r="J17" s="24" t="str">
        <f>'Rekapitulácia stavby'!AN13</f>
        <v>Vyplň údaj</v>
      </c>
      <c r="L17" s="28"/>
    </row>
    <row r="18" spans="2:12" s="1" customFormat="1" ht="18" customHeight="1" x14ac:dyDescent="0.2">
      <c r="B18" s="28"/>
      <c r="E18" s="218" t="str">
        <f>'Rekapitulácia stavby'!E14</f>
        <v>Vyplň údaj</v>
      </c>
      <c r="F18" s="182"/>
      <c r="G18" s="182"/>
      <c r="H18" s="182"/>
      <c r="I18" s="23" t="s">
        <v>22</v>
      </c>
      <c r="J18" s="24" t="str">
        <f>'Rekapitulácia stavby'!AN14</f>
        <v>Vyplň údaj</v>
      </c>
      <c r="L18" s="28"/>
    </row>
    <row r="19" spans="2:12" s="1" customFormat="1" ht="6.95" customHeight="1" x14ac:dyDescent="0.2">
      <c r="B19" s="28"/>
      <c r="L19" s="28"/>
    </row>
    <row r="20" spans="2:12" s="1" customFormat="1" ht="12" customHeight="1" x14ac:dyDescent="0.2">
      <c r="B20" s="28"/>
      <c r="D20" s="23" t="s">
        <v>25</v>
      </c>
      <c r="I20" s="23" t="s">
        <v>21</v>
      </c>
      <c r="J20" s="21" t="s">
        <v>1</v>
      </c>
      <c r="L20" s="28"/>
    </row>
    <row r="21" spans="2:12" s="1" customFormat="1" ht="18" customHeight="1" x14ac:dyDescent="0.2">
      <c r="B21" s="28"/>
      <c r="E21" s="21" t="s">
        <v>26</v>
      </c>
      <c r="I21" s="23" t="s">
        <v>22</v>
      </c>
      <c r="J21" s="21" t="s">
        <v>1</v>
      </c>
      <c r="L21" s="28"/>
    </row>
    <row r="22" spans="2:12" s="1" customFormat="1" ht="6.95" customHeight="1" x14ac:dyDescent="0.2">
      <c r="B22" s="28"/>
      <c r="L22" s="28"/>
    </row>
    <row r="23" spans="2:12" s="1" customFormat="1" ht="12" customHeight="1" x14ac:dyDescent="0.2">
      <c r="B23" s="28"/>
      <c r="D23" s="23" t="s">
        <v>28</v>
      </c>
      <c r="I23" s="23" t="s">
        <v>21</v>
      </c>
      <c r="J23" s="21" t="s">
        <v>1</v>
      </c>
      <c r="L23" s="28"/>
    </row>
    <row r="24" spans="2:12" s="1" customFormat="1" ht="18" customHeight="1" x14ac:dyDescent="0.2">
      <c r="B24" s="28"/>
      <c r="E24" s="21" t="s">
        <v>29</v>
      </c>
      <c r="I24" s="23" t="s">
        <v>22</v>
      </c>
      <c r="J24" s="21" t="s">
        <v>1</v>
      </c>
      <c r="L24" s="28"/>
    </row>
    <row r="25" spans="2:12" s="1" customFormat="1" ht="6.95" customHeight="1" x14ac:dyDescent="0.2">
      <c r="B25" s="28"/>
      <c r="L25" s="28"/>
    </row>
    <row r="26" spans="2:12" s="1" customFormat="1" ht="12" customHeight="1" x14ac:dyDescent="0.2">
      <c r="B26" s="28"/>
      <c r="D26" s="23" t="s">
        <v>30</v>
      </c>
      <c r="L26" s="28"/>
    </row>
    <row r="27" spans="2:12" s="7" customFormat="1" ht="16.5" customHeight="1" x14ac:dyDescent="0.2">
      <c r="B27" s="83"/>
      <c r="E27" s="187" t="s">
        <v>1</v>
      </c>
      <c r="F27" s="187"/>
      <c r="G27" s="187"/>
      <c r="H27" s="187"/>
      <c r="L27" s="83"/>
    </row>
    <row r="28" spans="2:12" s="1" customFormat="1" ht="6.95" customHeight="1" x14ac:dyDescent="0.2">
      <c r="B28" s="28"/>
      <c r="L28" s="28"/>
    </row>
    <row r="29" spans="2:12" s="1" customFormat="1" ht="6.95" customHeight="1" x14ac:dyDescent="0.2">
      <c r="B29" s="28"/>
      <c r="D29" s="52"/>
      <c r="E29" s="52"/>
      <c r="F29" s="52"/>
      <c r="G29" s="52"/>
      <c r="H29" s="52"/>
      <c r="I29" s="52"/>
      <c r="J29" s="52"/>
      <c r="K29" s="52"/>
      <c r="L29" s="28"/>
    </row>
    <row r="30" spans="2:12" s="1" customFormat="1" ht="25.35" customHeight="1" x14ac:dyDescent="0.2">
      <c r="B30" s="28"/>
      <c r="D30" s="84" t="s">
        <v>31</v>
      </c>
      <c r="J30" s="64">
        <f>ROUND(J125, 2)</f>
        <v>0</v>
      </c>
      <c r="L30" s="28"/>
    </row>
    <row r="31" spans="2:12" s="1" customFormat="1" ht="6.95" customHeight="1" x14ac:dyDescent="0.2">
      <c r="B31" s="28"/>
      <c r="D31" s="52"/>
      <c r="E31" s="52"/>
      <c r="F31" s="52"/>
      <c r="G31" s="52"/>
      <c r="H31" s="52"/>
      <c r="I31" s="52"/>
      <c r="J31" s="52"/>
      <c r="K31" s="52"/>
      <c r="L31" s="28"/>
    </row>
    <row r="32" spans="2:12" s="1" customFormat="1" ht="14.45" customHeight="1" x14ac:dyDescent="0.2">
      <c r="B32" s="28"/>
      <c r="F32" s="31" t="s">
        <v>33</v>
      </c>
      <c r="I32" s="31" t="s">
        <v>32</v>
      </c>
      <c r="J32" s="31" t="s">
        <v>34</v>
      </c>
      <c r="L32" s="28"/>
    </row>
    <row r="33" spans="2:12" s="1" customFormat="1" ht="14.45" customHeight="1" x14ac:dyDescent="0.2">
      <c r="B33" s="28"/>
      <c r="D33" s="85" t="s">
        <v>35</v>
      </c>
      <c r="E33" s="33" t="s">
        <v>36</v>
      </c>
      <c r="F33" s="86">
        <f>ROUND((ROUND((SUM(BE125:BE162)),  2) + SUM(BE164:BE168)), 2)</f>
        <v>0</v>
      </c>
      <c r="G33" s="87"/>
      <c r="H33" s="87"/>
      <c r="I33" s="88">
        <v>0.2</v>
      </c>
      <c r="J33" s="86">
        <f>ROUND((ROUND(((SUM(BE125:BE162))*I33),  2) + (SUM(BE164:BE168)*I33)), 2)</f>
        <v>0</v>
      </c>
      <c r="L33" s="28"/>
    </row>
    <row r="34" spans="2:12" s="1" customFormat="1" ht="14.45" customHeight="1" x14ac:dyDescent="0.2">
      <c r="B34" s="28"/>
      <c r="E34" s="33" t="s">
        <v>37</v>
      </c>
      <c r="F34" s="86">
        <f>ROUND((ROUND((SUM(BF125:BF162)),  2) + SUM(BF164:BF168)), 2)</f>
        <v>0</v>
      </c>
      <c r="G34" s="87"/>
      <c r="H34" s="87"/>
      <c r="I34" s="88">
        <v>0.2</v>
      </c>
      <c r="J34" s="86">
        <f>ROUND((ROUND(((SUM(BF125:BF162))*I34),  2) + (SUM(BF164:BF168)*I34)), 2)</f>
        <v>0</v>
      </c>
      <c r="L34" s="28"/>
    </row>
    <row r="35" spans="2:12" s="1" customFormat="1" ht="14.45" hidden="1" customHeight="1" x14ac:dyDescent="0.2">
      <c r="B35" s="28"/>
      <c r="E35" s="23" t="s">
        <v>38</v>
      </c>
      <c r="F35" s="89">
        <f>ROUND((ROUND((SUM(BG125:BG162)),  2) + SUM(BG164:BG168)), 2)</f>
        <v>0</v>
      </c>
      <c r="I35" s="90">
        <v>0.2</v>
      </c>
      <c r="J35" s="89">
        <f>0</f>
        <v>0</v>
      </c>
      <c r="L35" s="28"/>
    </row>
    <row r="36" spans="2:12" s="1" customFormat="1" ht="14.45" hidden="1" customHeight="1" x14ac:dyDescent="0.2">
      <c r="B36" s="28"/>
      <c r="E36" s="23" t="s">
        <v>39</v>
      </c>
      <c r="F36" s="89">
        <f>ROUND((ROUND((SUM(BH125:BH162)),  2) + SUM(BH164:BH168)), 2)</f>
        <v>0</v>
      </c>
      <c r="I36" s="90">
        <v>0.2</v>
      </c>
      <c r="J36" s="89">
        <f>0</f>
        <v>0</v>
      </c>
      <c r="L36" s="28"/>
    </row>
    <row r="37" spans="2:12" s="1" customFormat="1" ht="14.45" hidden="1" customHeight="1" x14ac:dyDescent="0.2">
      <c r="B37" s="28"/>
      <c r="E37" s="33" t="s">
        <v>40</v>
      </c>
      <c r="F37" s="86">
        <f>ROUND((ROUND((SUM(BI125:BI162)),  2) + SUM(BI164:BI168)), 2)</f>
        <v>0</v>
      </c>
      <c r="G37" s="87"/>
      <c r="H37" s="87"/>
      <c r="I37" s="88">
        <v>0</v>
      </c>
      <c r="J37" s="86">
        <f>0</f>
        <v>0</v>
      </c>
      <c r="L37" s="28"/>
    </row>
    <row r="38" spans="2:12" s="1" customFormat="1" ht="6.95" customHeight="1" x14ac:dyDescent="0.2">
      <c r="B38" s="28"/>
      <c r="L38" s="28"/>
    </row>
    <row r="39" spans="2:12" s="1" customFormat="1" ht="25.35" customHeight="1" x14ac:dyDescent="0.2">
      <c r="B39" s="28"/>
      <c r="C39" s="91"/>
      <c r="D39" s="92" t="s">
        <v>41</v>
      </c>
      <c r="E39" s="55"/>
      <c r="F39" s="55"/>
      <c r="G39" s="93" t="s">
        <v>42</v>
      </c>
      <c r="H39" s="94" t="s">
        <v>43</v>
      </c>
      <c r="I39" s="55"/>
      <c r="J39" s="95">
        <f>SUM(J30:J37)</f>
        <v>0</v>
      </c>
      <c r="K39" s="96"/>
      <c r="L39" s="28"/>
    </row>
    <row r="40" spans="2:12" s="1" customFormat="1" ht="14.45" customHeight="1" x14ac:dyDescent="0.2">
      <c r="B40" s="28"/>
      <c r="L40" s="28"/>
    </row>
    <row r="41" spans="2:12" ht="14.45" customHeight="1" x14ac:dyDescent="0.2">
      <c r="B41" s="16"/>
      <c r="L41" s="16"/>
    </row>
    <row r="42" spans="2:12" ht="14.45" customHeight="1" x14ac:dyDescent="0.2">
      <c r="B42" s="16"/>
      <c r="L42" s="16"/>
    </row>
    <row r="43" spans="2:12" ht="14.45" customHeight="1" x14ac:dyDescent="0.2">
      <c r="B43" s="16"/>
      <c r="L43" s="16"/>
    </row>
    <row r="44" spans="2:12" ht="14.45" customHeight="1" x14ac:dyDescent="0.2">
      <c r="B44" s="16"/>
      <c r="L44" s="16"/>
    </row>
    <row r="45" spans="2:12" ht="14.45" customHeight="1" x14ac:dyDescent="0.2">
      <c r="B45" s="16"/>
      <c r="L45" s="16"/>
    </row>
    <row r="46" spans="2:12" ht="14.45" customHeight="1" x14ac:dyDescent="0.2">
      <c r="B46" s="16"/>
      <c r="L46" s="16"/>
    </row>
    <row r="47" spans="2:12" ht="14.45" customHeight="1" x14ac:dyDescent="0.2">
      <c r="B47" s="16"/>
      <c r="L47" s="16"/>
    </row>
    <row r="48" spans="2:12" ht="14.45" customHeight="1" x14ac:dyDescent="0.2">
      <c r="B48" s="16"/>
      <c r="L48" s="16"/>
    </row>
    <row r="49" spans="2:12" ht="14.45" customHeight="1" x14ac:dyDescent="0.2">
      <c r="B49" s="16"/>
      <c r="L49" s="16"/>
    </row>
    <row r="50" spans="2:12" s="1" customFormat="1" ht="14.45" customHeight="1" x14ac:dyDescent="0.2">
      <c r="B50" s="28"/>
      <c r="D50" s="40" t="s">
        <v>44</v>
      </c>
      <c r="E50" s="41"/>
      <c r="F50" s="41"/>
      <c r="G50" s="40" t="s">
        <v>45</v>
      </c>
      <c r="H50" s="41"/>
      <c r="I50" s="41"/>
      <c r="J50" s="41"/>
      <c r="K50" s="41"/>
      <c r="L50" s="28"/>
    </row>
    <row r="51" spans="2:12" x14ac:dyDescent="0.2">
      <c r="B51" s="16"/>
      <c r="L51" s="16"/>
    </row>
    <row r="52" spans="2:12" x14ac:dyDescent="0.2">
      <c r="B52" s="16"/>
      <c r="L52" s="16"/>
    </row>
    <row r="53" spans="2:12" x14ac:dyDescent="0.2">
      <c r="B53" s="16"/>
      <c r="L53" s="16"/>
    </row>
    <row r="54" spans="2:12" x14ac:dyDescent="0.2">
      <c r="B54" s="16"/>
      <c r="L54" s="16"/>
    </row>
    <row r="55" spans="2:12" x14ac:dyDescent="0.2">
      <c r="B55" s="16"/>
      <c r="L55" s="16"/>
    </row>
    <row r="56" spans="2:12" x14ac:dyDescent="0.2">
      <c r="B56" s="16"/>
      <c r="L56" s="16"/>
    </row>
    <row r="57" spans="2:12" x14ac:dyDescent="0.2">
      <c r="B57" s="16"/>
      <c r="L57" s="16"/>
    </row>
    <row r="58" spans="2:12" x14ac:dyDescent="0.2">
      <c r="B58" s="16"/>
      <c r="L58" s="16"/>
    </row>
    <row r="59" spans="2:12" x14ac:dyDescent="0.2">
      <c r="B59" s="16"/>
      <c r="L59" s="16"/>
    </row>
    <row r="60" spans="2:12" x14ac:dyDescent="0.2">
      <c r="B60" s="16"/>
      <c r="L60" s="16"/>
    </row>
    <row r="61" spans="2:12" s="1" customFormat="1" ht="12.75" x14ac:dyDescent="0.2">
      <c r="B61" s="28"/>
      <c r="D61" s="42" t="s">
        <v>46</v>
      </c>
      <c r="E61" s="30"/>
      <c r="F61" s="97" t="s">
        <v>47</v>
      </c>
      <c r="G61" s="42" t="s">
        <v>46</v>
      </c>
      <c r="H61" s="30"/>
      <c r="I61" s="30"/>
      <c r="J61" s="98" t="s">
        <v>47</v>
      </c>
      <c r="K61" s="30"/>
      <c r="L61" s="28"/>
    </row>
    <row r="62" spans="2:12" x14ac:dyDescent="0.2">
      <c r="B62" s="16"/>
      <c r="L62" s="16"/>
    </row>
    <row r="63" spans="2:12" x14ac:dyDescent="0.2">
      <c r="B63" s="16"/>
      <c r="L63" s="16"/>
    </row>
    <row r="64" spans="2:12" x14ac:dyDescent="0.2">
      <c r="B64" s="16"/>
      <c r="L64" s="16"/>
    </row>
    <row r="65" spans="2:12" s="1" customFormat="1" ht="12.75" x14ac:dyDescent="0.2">
      <c r="B65" s="28"/>
      <c r="D65" s="40" t="s">
        <v>48</v>
      </c>
      <c r="E65" s="41"/>
      <c r="F65" s="41"/>
      <c r="G65" s="40" t="s">
        <v>49</v>
      </c>
      <c r="H65" s="41"/>
      <c r="I65" s="41"/>
      <c r="J65" s="41"/>
      <c r="K65" s="41"/>
      <c r="L65" s="28"/>
    </row>
    <row r="66" spans="2:12" x14ac:dyDescent="0.2">
      <c r="B66" s="16"/>
      <c r="L66" s="16"/>
    </row>
    <row r="67" spans="2:12" x14ac:dyDescent="0.2">
      <c r="B67" s="16"/>
      <c r="L67" s="16"/>
    </row>
    <row r="68" spans="2:12" x14ac:dyDescent="0.2">
      <c r="B68" s="16"/>
      <c r="L68" s="16"/>
    </row>
    <row r="69" spans="2:12" x14ac:dyDescent="0.2">
      <c r="B69" s="16"/>
      <c r="L69" s="16"/>
    </row>
    <row r="70" spans="2:12" x14ac:dyDescent="0.2">
      <c r="B70" s="16"/>
      <c r="L70" s="16"/>
    </row>
    <row r="71" spans="2:12" x14ac:dyDescent="0.2">
      <c r="B71" s="16"/>
      <c r="L71" s="16"/>
    </row>
    <row r="72" spans="2:12" x14ac:dyDescent="0.2">
      <c r="B72" s="16"/>
      <c r="L72" s="16"/>
    </row>
    <row r="73" spans="2:12" x14ac:dyDescent="0.2">
      <c r="B73" s="16"/>
      <c r="L73" s="16"/>
    </row>
    <row r="74" spans="2:12" x14ac:dyDescent="0.2">
      <c r="B74" s="16"/>
      <c r="L74" s="16"/>
    </row>
    <row r="75" spans="2:12" x14ac:dyDescent="0.2">
      <c r="B75" s="16"/>
      <c r="L75" s="16"/>
    </row>
    <row r="76" spans="2:12" s="1" customFormat="1" ht="12.75" x14ac:dyDescent="0.2">
      <c r="B76" s="28"/>
      <c r="D76" s="42" t="s">
        <v>46</v>
      </c>
      <c r="E76" s="30"/>
      <c r="F76" s="97" t="s">
        <v>47</v>
      </c>
      <c r="G76" s="42" t="s">
        <v>46</v>
      </c>
      <c r="H76" s="30"/>
      <c r="I76" s="30"/>
      <c r="J76" s="98" t="s">
        <v>47</v>
      </c>
      <c r="K76" s="30"/>
      <c r="L76" s="28"/>
    </row>
    <row r="77" spans="2:12" s="1" customFormat="1" ht="14.45" customHeight="1" x14ac:dyDescent="0.2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28"/>
    </row>
    <row r="81" spans="2:47" s="1" customFormat="1" ht="6.95" customHeight="1" x14ac:dyDescent="0.2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28"/>
    </row>
    <row r="82" spans="2:47" s="1" customFormat="1" ht="24.95" customHeight="1" x14ac:dyDescent="0.2">
      <c r="B82" s="28"/>
      <c r="C82" s="17" t="s">
        <v>81</v>
      </c>
      <c r="L82" s="28"/>
    </row>
    <row r="83" spans="2:47" s="1" customFormat="1" ht="6.95" customHeight="1" x14ac:dyDescent="0.2">
      <c r="B83" s="28"/>
      <c r="L83" s="28"/>
    </row>
    <row r="84" spans="2:47" s="1" customFormat="1" ht="12" customHeight="1" x14ac:dyDescent="0.2">
      <c r="B84" s="28"/>
      <c r="C84" s="23" t="s">
        <v>15</v>
      </c>
      <c r="L84" s="28"/>
    </row>
    <row r="85" spans="2:47" s="1" customFormat="1" ht="26.25" customHeight="1" x14ac:dyDescent="0.2">
      <c r="B85" s="28"/>
      <c r="E85" s="216" t="str">
        <f>E7</f>
        <v>Skvalitnenie informačného a oznamovacieho systému  a zlepšenie informovanosti cestujúcich                           Kokava nad Rimavicou, námestie</v>
      </c>
      <c r="F85" s="217"/>
      <c r="G85" s="217"/>
      <c r="H85" s="217"/>
      <c r="L85" s="28"/>
    </row>
    <row r="86" spans="2:47" s="1" customFormat="1" ht="12" customHeight="1" x14ac:dyDescent="0.2">
      <c r="B86" s="28"/>
      <c r="C86" s="23" t="s">
        <v>80</v>
      </c>
      <c r="L86" s="28"/>
    </row>
    <row r="87" spans="2:47" s="1" customFormat="1" ht="16.5" customHeight="1" x14ac:dyDescent="0.2">
      <c r="B87" s="28"/>
      <c r="E87" s="202" t="str">
        <f>E9</f>
        <v>SO 01 - Označník</v>
      </c>
      <c r="F87" s="215"/>
      <c r="G87" s="215"/>
      <c r="H87" s="215"/>
      <c r="L87" s="28"/>
    </row>
    <row r="88" spans="2:47" s="1" customFormat="1" ht="6.95" customHeight="1" x14ac:dyDescent="0.2">
      <c r="B88" s="28"/>
      <c r="E88" s="1" t="s">
        <v>241</v>
      </c>
      <c r="L88" s="28"/>
    </row>
    <row r="89" spans="2:47" s="1" customFormat="1" ht="12" customHeight="1" x14ac:dyDescent="0.2">
      <c r="B89" s="28"/>
      <c r="C89" s="23" t="s">
        <v>18</v>
      </c>
      <c r="F89" s="21" t="str">
        <f>F12</f>
        <v>Banskobystrický kraj, Kokava nad Rimavicou, p.č. E 131</v>
      </c>
      <c r="I89" s="23" t="s">
        <v>19</v>
      </c>
      <c r="J89" s="51">
        <f>IF(J12="","",J12)</f>
        <v>44742</v>
      </c>
      <c r="L89" s="28"/>
    </row>
    <row r="90" spans="2:47" s="1" customFormat="1" ht="6.95" customHeight="1" x14ac:dyDescent="0.2">
      <c r="B90" s="28"/>
      <c r="L90" s="28"/>
    </row>
    <row r="91" spans="2:47" s="1" customFormat="1" ht="15.2" customHeight="1" x14ac:dyDescent="0.2">
      <c r="B91" s="28"/>
      <c r="C91" s="23" t="s">
        <v>20</v>
      </c>
      <c r="F91" s="21" t="str">
        <f>E15</f>
        <v>Banskobystrický samosprávny kraj</v>
      </c>
      <c r="I91" s="23" t="s">
        <v>25</v>
      </c>
      <c r="J91" s="26" t="str">
        <f>E21</f>
        <v>Ing. arch. Irenej Šereš</v>
      </c>
      <c r="L91" s="28"/>
    </row>
    <row r="92" spans="2:47" s="1" customFormat="1" ht="15.2" customHeight="1" x14ac:dyDescent="0.2">
      <c r="B92" s="28"/>
      <c r="C92" s="23" t="s">
        <v>23</v>
      </c>
      <c r="F92" s="21" t="str">
        <f>IF(E18="","",E18)</f>
        <v>Vyplň údaj</v>
      </c>
      <c r="I92" s="23" t="s">
        <v>28</v>
      </c>
      <c r="J92" s="26" t="str">
        <f>E24</f>
        <v>Ing Peter Lukačovič</v>
      </c>
      <c r="L92" s="28"/>
    </row>
    <row r="93" spans="2:47" s="1" customFormat="1" ht="10.35" customHeight="1" x14ac:dyDescent="0.2">
      <c r="B93" s="28"/>
      <c r="L93" s="28"/>
    </row>
    <row r="94" spans="2:47" s="1" customFormat="1" ht="29.25" customHeight="1" x14ac:dyDescent="0.2">
      <c r="B94" s="28"/>
      <c r="C94" s="99" t="s">
        <v>82</v>
      </c>
      <c r="D94" s="91"/>
      <c r="E94" s="91"/>
      <c r="F94" s="91"/>
      <c r="G94" s="91"/>
      <c r="H94" s="91"/>
      <c r="I94" s="91"/>
      <c r="J94" s="100" t="s">
        <v>83</v>
      </c>
      <c r="K94" s="91"/>
      <c r="L94" s="28"/>
    </row>
    <row r="95" spans="2:47" s="1" customFormat="1" ht="10.35" customHeight="1" x14ac:dyDescent="0.2">
      <c r="B95" s="28"/>
      <c r="L95" s="28"/>
    </row>
    <row r="96" spans="2:47" s="1" customFormat="1" ht="22.9" customHeight="1" x14ac:dyDescent="0.2">
      <c r="B96" s="28"/>
      <c r="C96" s="101" t="s">
        <v>84</v>
      </c>
      <c r="J96" s="64">
        <f>J125</f>
        <v>0</v>
      </c>
      <c r="L96" s="28"/>
      <c r="AU96" s="13" t="s">
        <v>85</v>
      </c>
    </row>
    <row r="97" spans="2:12" s="8" customFormat="1" ht="24.95" customHeight="1" x14ac:dyDescent="0.2">
      <c r="B97" s="102"/>
      <c r="D97" s="103" t="s">
        <v>86</v>
      </c>
      <c r="E97" s="104"/>
      <c r="F97" s="104"/>
      <c r="G97" s="104"/>
      <c r="H97" s="104"/>
      <c r="I97" s="104"/>
      <c r="J97" s="105">
        <f>J126</f>
        <v>0</v>
      </c>
      <c r="L97" s="102"/>
    </row>
    <row r="98" spans="2:12" s="9" customFormat="1" ht="19.899999999999999" customHeight="1" x14ac:dyDescent="0.2">
      <c r="B98" s="106"/>
      <c r="D98" s="107" t="s">
        <v>87</v>
      </c>
      <c r="E98" s="108"/>
      <c r="F98" s="108"/>
      <c r="G98" s="108"/>
      <c r="H98" s="108"/>
      <c r="I98" s="108"/>
      <c r="J98" s="109">
        <f>J127</f>
        <v>0</v>
      </c>
      <c r="L98" s="106"/>
    </row>
    <row r="99" spans="2:12" s="9" customFormat="1" ht="19.899999999999999" customHeight="1" x14ac:dyDescent="0.2">
      <c r="B99" s="106"/>
      <c r="D99" s="107" t="s">
        <v>88</v>
      </c>
      <c r="E99" s="108"/>
      <c r="F99" s="108"/>
      <c r="G99" s="108"/>
      <c r="H99" s="108"/>
      <c r="I99" s="108"/>
      <c r="J99" s="109">
        <f>J137</f>
        <v>0</v>
      </c>
      <c r="L99" s="106"/>
    </row>
    <row r="100" spans="2:12" s="9" customFormat="1" ht="19.899999999999999" customHeight="1" x14ac:dyDescent="0.2">
      <c r="B100" s="106"/>
      <c r="D100" s="107" t="s">
        <v>89</v>
      </c>
      <c r="E100" s="108"/>
      <c r="F100" s="108"/>
      <c r="G100" s="108"/>
      <c r="H100" s="108"/>
      <c r="I100" s="108"/>
      <c r="J100" s="109">
        <f>J139</f>
        <v>0</v>
      </c>
      <c r="L100" s="106"/>
    </row>
    <row r="101" spans="2:12" s="9" customFormat="1" ht="19.899999999999999" customHeight="1" x14ac:dyDescent="0.2">
      <c r="B101" s="106"/>
      <c r="D101" s="107" t="s">
        <v>90</v>
      </c>
      <c r="E101" s="108"/>
      <c r="F101" s="108"/>
      <c r="G101" s="108"/>
      <c r="H101" s="108"/>
      <c r="I101" s="108"/>
      <c r="J101" s="109">
        <f>J144</f>
        <v>0</v>
      </c>
      <c r="L101" s="106"/>
    </row>
    <row r="102" spans="2:12" s="9" customFormat="1" ht="19.899999999999999" customHeight="1" x14ac:dyDescent="0.2">
      <c r="B102" s="106"/>
      <c r="D102" s="107" t="s">
        <v>91</v>
      </c>
      <c r="E102" s="108"/>
      <c r="F102" s="108"/>
      <c r="G102" s="108"/>
      <c r="H102" s="108"/>
      <c r="I102" s="108"/>
      <c r="J102" s="109">
        <f>J155</f>
        <v>0</v>
      </c>
      <c r="L102" s="106"/>
    </row>
    <row r="103" spans="2:12" s="8" customFormat="1" ht="24.95" customHeight="1" x14ac:dyDescent="0.2">
      <c r="B103" s="102"/>
      <c r="D103" s="103" t="s">
        <v>92</v>
      </c>
      <c r="E103" s="104"/>
      <c r="F103" s="104"/>
      <c r="G103" s="104"/>
      <c r="H103" s="104"/>
      <c r="I103" s="104"/>
      <c r="J103" s="105">
        <f>J158</f>
        <v>0</v>
      </c>
      <c r="L103" s="102"/>
    </row>
    <row r="104" spans="2:12" s="9" customFormat="1" ht="19.899999999999999" customHeight="1" x14ac:dyDescent="0.2">
      <c r="B104" s="106"/>
      <c r="D104" s="107" t="s">
        <v>93</v>
      </c>
      <c r="E104" s="108"/>
      <c r="F104" s="108"/>
      <c r="G104" s="108"/>
      <c r="H104" s="108"/>
      <c r="I104" s="108"/>
      <c r="J104" s="109">
        <f>J159</f>
        <v>0</v>
      </c>
      <c r="L104" s="106"/>
    </row>
    <row r="105" spans="2:12" s="8" customFormat="1" ht="21.75" customHeight="1" x14ac:dyDescent="0.2">
      <c r="B105" s="102"/>
      <c r="D105" s="110" t="s">
        <v>94</v>
      </c>
      <c r="J105" s="111">
        <f>J163</f>
        <v>0</v>
      </c>
      <c r="L105" s="102"/>
    </row>
    <row r="106" spans="2:12" s="1" customFormat="1" ht="21.75" customHeight="1" x14ac:dyDescent="0.2">
      <c r="B106" s="28"/>
      <c r="L106" s="28"/>
    </row>
    <row r="107" spans="2:12" s="1" customFormat="1" ht="6.95" customHeight="1" x14ac:dyDescent="0.2">
      <c r="B107" s="43"/>
      <c r="C107" s="44"/>
      <c r="D107" s="44"/>
      <c r="E107" s="44"/>
      <c r="F107" s="44"/>
      <c r="G107" s="44"/>
      <c r="H107" s="44"/>
      <c r="I107" s="44"/>
      <c r="J107" s="44"/>
      <c r="K107" s="44"/>
      <c r="L107" s="28"/>
    </row>
    <row r="111" spans="2:12" s="1" customFormat="1" ht="6.95" customHeight="1" x14ac:dyDescent="0.2">
      <c r="B111" s="45"/>
      <c r="C111" s="46"/>
      <c r="D111" s="46"/>
      <c r="E111" s="46"/>
      <c r="F111" s="46"/>
      <c r="G111" s="46"/>
      <c r="H111" s="46"/>
      <c r="I111" s="46"/>
      <c r="J111" s="46"/>
      <c r="K111" s="46"/>
      <c r="L111" s="28"/>
    </row>
    <row r="112" spans="2:12" s="1" customFormat="1" ht="24.95" customHeight="1" x14ac:dyDescent="0.2">
      <c r="B112" s="28"/>
      <c r="C112" s="17" t="s">
        <v>95</v>
      </c>
      <c r="L112" s="28"/>
    </row>
    <row r="113" spans="2:65" s="1" customFormat="1" ht="6.95" customHeight="1" x14ac:dyDescent="0.2">
      <c r="B113" s="28"/>
      <c r="L113" s="28"/>
    </row>
    <row r="114" spans="2:65" s="1" customFormat="1" ht="12" customHeight="1" x14ac:dyDescent="0.2">
      <c r="B114" s="28"/>
      <c r="C114" s="23" t="s">
        <v>15</v>
      </c>
      <c r="L114" s="28"/>
    </row>
    <row r="115" spans="2:65" s="1" customFormat="1" ht="26.25" customHeight="1" x14ac:dyDescent="0.2">
      <c r="B115" s="28"/>
      <c r="E115" s="216" t="str">
        <f>E7</f>
        <v>Skvalitnenie informačného a oznamovacieho systému  a zlepšenie informovanosti cestujúcich                           Kokava nad Rimavicou, námestie</v>
      </c>
      <c r="F115" s="217"/>
      <c r="G115" s="217"/>
      <c r="H115" s="217"/>
      <c r="L115" s="28"/>
    </row>
    <row r="116" spans="2:65" s="1" customFormat="1" ht="12" customHeight="1" x14ac:dyDescent="0.2">
      <c r="B116" s="28"/>
      <c r="C116" s="23" t="s">
        <v>80</v>
      </c>
      <c r="L116" s="28"/>
    </row>
    <row r="117" spans="2:65" s="1" customFormat="1" ht="16.5" customHeight="1" x14ac:dyDescent="0.2">
      <c r="B117" s="28"/>
      <c r="E117" s="202" t="str">
        <f>E9</f>
        <v>SO 01 - Označník</v>
      </c>
      <c r="F117" s="215"/>
      <c r="G117" s="215"/>
      <c r="H117" s="215"/>
      <c r="L117" s="28"/>
    </row>
    <row r="118" spans="2:65" s="1" customFormat="1" ht="6.95" customHeight="1" x14ac:dyDescent="0.2">
      <c r="B118" s="28"/>
      <c r="E118" s="1" t="s">
        <v>241</v>
      </c>
      <c r="L118" s="28"/>
    </row>
    <row r="119" spans="2:65" s="1" customFormat="1" ht="12" customHeight="1" x14ac:dyDescent="0.2">
      <c r="B119" s="28"/>
      <c r="C119" s="23" t="s">
        <v>18</v>
      </c>
      <c r="F119" s="21" t="str">
        <f>F12</f>
        <v>Banskobystrický kraj, Kokava nad Rimavicou, p.č. E 131</v>
      </c>
      <c r="I119" s="23" t="s">
        <v>19</v>
      </c>
      <c r="J119" s="51">
        <f>IF(J12="","",J12)</f>
        <v>44742</v>
      </c>
      <c r="L119" s="28"/>
    </row>
    <row r="120" spans="2:65" s="1" customFormat="1" ht="6.95" customHeight="1" x14ac:dyDescent="0.2">
      <c r="B120" s="28"/>
      <c r="L120" s="28"/>
    </row>
    <row r="121" spans="2:65" s="1" customFormat="1" ht="15.2" customHeight="1" x14ac:dyDescent="0.2">
      <c r="B121" s="28"/>
      <c r="C121" s="23" t="s">
        <v>20</v>
      </c>
      <c r="F121" s="21" t="str">
        <f>E15</f>
        <v>Banskobystrický samosprávny kraj</v>
      </c>
      <c r="I121" s="23" t="s">
        <v>25</v>
      </c>
      <c r="J121" s="26" t="str">
        <f>E21</f>
        <v>Ing. arch. Irenej Šereš</v>
      </c>
      <c r="L121" s="28"/>
    </row>
    <row r="122" spans="2:65" s="1" customFormat="1" ht="15.2" customHeight="1" x14ac:dyDescent="0.2">
      <c r="B122" s="28"/>
      <c r="C122" s="23" t="s">
        <v>23</v>
      </c>
      <c r="F122" s="21" t="str">
        <f>IF(E18="","",E18)</f>
        <v>Vyplň údaj</v>
      </c>
      <c r="I122" s="23" t="s">
        <v>28</v>
      </c>
      <c r="J122" s="26" t="str">
        <f>E24</f>
        <v>Ing Peter Lukačovič</v>
      </c>
      <c r="L122" s="28"/>
    </row>
    <row r="123" spans="2:65" s="1" customFormat="1" ht="10.35" customHeight="1" x14ac:dyDescent="0.2">
      <c r="B123" s="28"/>
      <c r="L123" s="28"/>
    </row>
    <row r="124" spans="2:65" s="10" customFormat="1" ht="29.25" customHeight="1" x14ac:dyDescent="0.2">
      <c r="B124" s="112"/>
      <c r="C124" s="113" t="s">
        <v>96</v>
      </c>
      <c r="D124" s="114" t="s">
        <v>56</v>
      </c>
      <c r="E124" s="114" t="s">
        <v>52</v>
      </c>
      <c r="F124" s="114" t="s">
        <v>53</v>
      </c>
      <c r="G124" s="114" t="s">
        <v>97</v>
      </c>
      <c r="H124" s="114" t="s">
        <v>98</v>
      </c>
      <c r="I124" s="114" t="s">
        <v>99</v>
      </c>
      <c r="J124" s="115" t="s">
        <v>83</v>
      </c>
      <c r="K124" s="116" t="s">
        <v>100</v>
      </c>
      <c r="L124" s="112"/>
      <c r="M124" s="57" t="s">
        <v>1</v>
      </c>
      <c r="N124" s="58" t="s">
        <v>35</v>
      </c>
      <c r="O124" s="58" t="s">
        <v>101</v>
      </c>
      <c r="P124" s="58" t="s">
        <v>102</v>
      </c>
      <c r="Q124" s="58" t="s">
        <v>103</v>
      </c>
      <c r="R124" s="58" t="s">
        <v>104</v>
      </c>
      <c r="S124" s="58" t="s">
        <v>105</v>
      </c>
      <c r="T124" s="59" t="s">
        <v>106</v>
      </c>
    </row>
    <row r="125" spans="2:65" s="1" customFormat="1" ht="22.9" customHeight="1" x14ac:dyDescent="0.25">
      <c r="B125" s="28"/>
      <c r="C125" s="62" t="s">
        <v>84</v>
      </c>
      <c r="J125" s="117">
        <f>BK125</f>
        <v>0</v>
      </c>
      <c r="L125" s="28"/>
      <c r="M125" s="60"/>
      <c r="N125" s="52"/>
      <c r="O125" s="52"/>
      <c r="P125" s="118">
        <f>P126+P158+P163</f>
        <v>0</v>
      </c>
      <c r="Q125" s="52"/>
      <c r="R125" s="118">
        <f>R126+R158+R163</f>
        <v>0.88892031999999999</v>
      </c>
      <c r="S125" s="52"/>
      <c r="T125" s="119">
        <f>T126+T158+T163</f>
        <v>0.3876</v>
      </c>
      <c r="AT125" s="13" t="s">
        <v>70</v>
      </c>
      <c r="AU125" s="13" t="s">
        <v>85</v>
      </c>
      <c r="BK125" s="120">
        <f>BK126+BK158+BK163</f>
        <v>0</v>
      </c>
    </row>
    <row r="126" spans="2:65" s="11" customFormat="1" ht="25.9" customHeight="1" x14ac:dyDescent="0.2">
      <c r="B126" s="121"/>
      <c r="D126" s="122" t="s">
        <v>70</v>
      </c>
      <c r="E126" s="123" t="s">
        <v>107</v>
      </c>
      <c r="F126" s="123" t="s">
        <v>108</v>
      </c>
      <c r="I126" s="124"/>
      <c r="J126" s="111">
        <f>BK126</f>
        <v>0</v>
      </c>
      <c r="L126" s="121"/>
      <c r="M126" s="125"/>
      <c r="P126" s="126">
        <f>P127+P137+P139+P144+P155</f>
        <v>0</v>
      </c>
      <c r="R126" s="126">
        <f>R127+R137+R139+R144+R155</f>
        <v>0.88542003999999996</v>
      </c>
      <c r="T126" s="127">
        <f>T127+T137+T139+T144+T155</f>
        <v>0.3876</v>
      </c>
      <c r="AR126" s="122" t="s">
        <v>77</v>
      </c>
      <c r="AT126" s="128" t="s">
        <v>70</v>
      </c>
      <c r="AU126" s="128" t="s">
        <v>71</v>
      </c>
      <c r="AY126" s="122" t="s">
        <v>109</v>
      </c>
      <c r="BK126" s="129">
        <f>BK127+BK137+BK139+BK144+BK155</f>
        <v>0</v>
      </c>
    </row>
    <row r="127" spans="2:65" s="11" customFormat="1" ht="22.9" customHeight="1" x14ac:dyDescent="0.2">
      <c r="B127" s="121"/>
      <c r="D127" s="122" t="s">
        <v>70</v>
      </c>
      <c r="E127" s="130" t="s">
        <v>77</v>
      </c>
      <c r="F127" s="130" t="s">
        <v>110</v>
      </c>
      <c r="I127" s="124"/>
      <c r="J127" s="131">
        <f>BK127</f>
        <v>0</v>
      </c>
      <c r="L127" s="121"/>
      <c r="M127" s="125"/>
      <c r="P127" s="126">
        <f>SUM(P128:P136)</f>
        <v>0</v>
      </c>
      <c r="R127" s="126">
        <f>SUM(R128:R136)</f>
        <v>3.8699999999999998E-2</v>
      </c>
      <c r="T127" s="127">
        <f>SUM(T128:T136)</f>
        <v>0.3876</v>
      </c>
      <c r="AR127" s="122" t="s">
        <v>77</v>
      </c>
      <c r="AT127" s="128" t="s">
        <v>70</v>
      </c>
      <c r="AU127" s="128" t="s">
        <v>77</v>
      </c>
      <c r="AY127" s="122" t="s">
        <v>109</v>
      </c>
      <c r="BK127" s="129">
        <f>SUM(BK128:BK136)</f>
        <v>0</v>
      </c>
    </row>
    <row r="128" spans="2:65" s="1" customFormat="1" ht="24.2" customHeight="1" x14ac:dyDescent="0.2">
      <c r="B128" s="132"/>
      <c r="C128" s="133" t="s">
        <v>77</v>
      </c>
      <c r="D128" s="133" t="s">
        <v>111</v>
      </c>
      <c r="E128" s="134" t="s">
        <v>112</v>
      </c>
      <c r="F128" s="135" t="s">
        <v>113</v>
      </c>
      <c r="G128" s="136" t="s">
        <v>114</v>
      </c>
      <c r="H128" s="137">
        <v>1.2</v>
      </c>
      <c r="I128" s="138"/>
      <c r="J128" s="139">
        <f t="shared" ref="J128:J136" si="0">ROUND(I128*H128,2)</f>
        <v>0</v>
      </c>
      <c r="K128" s="140"/>
      <c r="L128" s="28"/>
      <c r="M128" s="141" t="s">
        <v>1</v>
      </c>
      <c r="N128" s="142" t="s">
        <v>37</v>
      </c>
      <c r="P128" s="143">
        <f t="shared" ref="P128:P136" si="1">O128*H128</f>
        <v>0</v>
      </c>
      <c r="Q128" s="143">
        <v>0</v>
      </c>
      <c r="R128" s="143">
        <f t="shared" ref="R128:R136" si="2">Q128*H128</f>
        <v>0</v>
      </c>
      <c r="S128" s="143">
        <v>9.8000000000000004E-2</v>
      </c>
      <c r="T128" s="144">
        <f t="shared" ref="T128:T136" si="3">S128*H128</f>
        <v>0.1176</v>
      </c>
      <c r="AR128" s="145" t="s">
        <v>115</v>
      </c>
      <c r="AT128" s="145" t="s">
        <v>111</v>
      </c>
      <c r="AU128" s="145" t="s">
        <v>116</v>
      </c>
      <c r="AY128" s="13" t="s">
        <v>109</v>
      </c>
      <c r="BE128" s="146">
        <f t="shared" ref="BE128:BE136" si="4">IF(N128="základná",J128,0)</f>
        <v>0</v>
      </c>
      <c r="BF128" s="146">
        <f t="shared" ref="BF128:BF136" si="5">IF(N128="znížená",J128,0)</f>
        <v>0</v>
      </c>
      <c r="BG128" s="146">
        <f t="shared" ref="BG128:BG136" si="6">IF(N128="zákl. prenesená",J128,0)</f>
        <v>0</v>
      </c>
      <c r="BH128" s="146">
        <f t="shared" ref="BH128:BH136" si="7">IF(N128="zníž. prenesená",J128,0)</f>
        <v>0</v>
      </c>
      <c r="BI128" s="146">
        <f t="shared" ref="BI128:BI136" si="8">IF(N128="nulová",J128,0)</f>
        <v>0</v>
      </c>
      <c r="BJ128" s="13" t="s">
        <v>116</v>
      </c>
      <c r="BK128" s="146">
        <f t="shared" ref="BK128:BK136" si="9">ROUND(I128*H128,2)</f>
        <v>0</v>
      </c>
      <c r="BL128" s="13" t="s">
        <v>115</v>
      </c>
      <c r="BM128" s="145" t="s">
        <v>117</v>
      </c>
    </row>
    <row r="129" spans="2:65" s="1" customFormat="1" ht="33" customHeight="1" x14ac:dyDescent="0.2">
      <c r="B129" s="132"/>
      <c r="C129" s="133" t="s">
        <v>116</v>
      </c>
      <c r="D129" s="133" t="s">
        <v>111</v>
      </c>
      <c r="E129" s="134" t="s">
        <v>118</v>
      </c>
      <c r="F129" s="135" t="s">
        <v>119</v>
      </c>
      <c r="G129" s="136" t="s">
        <v>114</v>
      </c>
      <c r="H129" s="137">
        <v>1.2</v>
      </c>
      <c r="I129" s="138"/>
      <c r="J129" s="139">
        <f t="shared" si="0"/>
        <v>0</v>
      </c>
      <c r="K129" s="140"/>
      <c r="L129" s="28"/>
      <c r="M129" s="141" t="s">
        <v>1</v>
      </c>
      <c r="N129" s="142" t="s">
        <v>37</v>
      </c>
      <c r="P129" s="143">
        <f t="shared" si="1"/>
        <v>0</v>
      </c>
      <c r="Q129" s="143">
        <v>0</v>
      </c>
      <c r="R129" s="143">
        <f t="shared" si="2"/>
        <v>0</v>
      </c>
      <c r="S129" s="143">
        <v>0.22500000000000001</v>
      </c>
      <c r="T129" s="144">
        <f t="shared" si="3"/>
        <v>0.27</v>
      </c>
      <c r="AR129" s="145" t="s">
        <v>115</v>
      </c>
      <c r="AT129" s="145" t="s">
        <v>111</v>
      </c>
      <c r="AU129" s="145" t="s">
        <v>116</v>
      </c>
      <c r="AY129" s="13" t="s">
        <v>109</v>
      </c>
      <c r="BE129" s="146">
        <f t="shared" si="4"/>
        <v>0</v>
      </c>
      <c r="BF129" s="146">
        <f t="shared" si="5"/>
        <v>0</v>
      </c>
      <c r="BG129" s="146">
        <f t="shared" si="6"/>
        <v>0</v>
      </c>
      <c r="BH129" s="146">
        <f t="shared" si="7"/>
        <v>0</v>
      </c>
      <c r="BI129" s="146">
        <f t="shared" si="8"/>
        <v>0</v>
      </c>
      <c r="BJ129" s="13" t="s">
        <v>116</v>
      </c>
      <c r="BK129" s="146">
        <f t="shared" si="9"/>
        <v>0</v>
      </c>
      <c r="BL129" s="13" t="s">
        <v>115</v>
      </c>
      <c r="BM129" s="145" t="s">
        <v>120</v>
      </c>
    </row>
    <row r="130" spans="2:65" s="1" customFormat="1" ht="24.2" customHeight="1" x14ac:dyDescent="0.2">
      <c r="B130" s="132"/>
      <c r="C130" s="133" t="s">
        <v>121</v>
      </c>
      <c r="D130" s="133" t="s">
        <v>111</v>
      </c>
      <c r="E130" s="134" t="s">
        <v>122</v>
      </c>
      <c r="F130" s="135" t="s">
        <v>123</v>
      </c>
      <c r="G130" s="136" t="s">
        <v>124</v>
      </c>
      <c r="H130" s="137">
        <v>10</v>
      </c>
      <c r="I130" s="138"/>
      <c r="J130" s="139">
        <f t="shared" si="0"/>
        <v>0</v>
      </c>
      <c r="K130" s="140"/>
      <c r="L130" s="28"/>
      <c r="M130" s="141" t="s">
        <v>1</v>
      </c>
      <c r="N130" s="142" t="s">
        <v>37</v>
      </c>
      <c r="P130" s="143">
        <f t="shared" si="1"/>
        <v>0</v>
      </c>
      <c r="Q130" s="143">
        <v>3.8700000000000002E-3</v>
      </c>
      <c r="R130" s="143">
        <f t="shared" si="2"/>
        <v>3.8699999999999998E-2</v>
      </c>
      <c r="S130" s="143">
        <v>0</v>
      </c>
      <c r="T130" s="144">
        <f t="shared" si="3"/>
        <v>0</v>
      </c>
      <c r="AR130" s="145" t="s">
        <v>115</v>
      </c>
      <c r="AT130" s="145" t="s">
        <v>111</v>
      </c>
      <c r="AU130" s="145" t="s">
        <v>116</v>
      </c>
      <c r="AY130" s="13" t="s">
        <v>109</v>
      </c>
      <c r="BE130" s="146">
        <f t="shared" si="4"/>
        <v>0</v>
      </c>
      <c r="BF130" s="146">
        <f t="shared" si="5"/>
        <v>0</v>
      </c>
      <c r="BG130" s="146">
        <f t="shared" si="6"/>
        <v>0</v>
      </c>
      <c r="BH130" s="146">
        <f t="shared" si="7"/>
        <v>0</v>
      </c>
      <c r="BI130" s="146">
        <f t="shared" si="8"/>
        <v>0</v>
      </c>
      <c r="BJ130" s="13" t="s">
        <v>116</v>
      </c>
      <c r="BK130" s="146">
        <f t="shared" si="9"/>
        <v>0</v>
      </c>
      <c r="BL130" s="13" t="s">
        <v>115</v>
      </c>
      <c r="BM130" s="145" t="s">
        <v>125</v>
      </c>
    </row>
    <row r="131" spans="2:65" s="1" customFormat="1" ht="24.2" customHeight="1" x14ac:dyDescent="0.2">
      <c r="B131" s="132"/>
      <c r="C131" s="133" t="s">
        <v>115</v>
      </c>
      <c r="D131" s="133" t="s">
        <v>111</v>
      </c>
      <c r="E131" s="134" t="s">
        <v>126</v>
      </c>
      <c r="F131" s="135" t="s">
        <v>127</v>
      </c>
      <c r="G131" s="136" t="s">
        <v>128</v>
      </c>
      <c r="H131" s="137">
        <v>8.5999999999999993E-2</v>
      </c>
      <c r="I131" s="138"/>
      <c r="J131" s="139">
        <f t="shared" si="0"/>
        <v>0</v>
      </c>
      <c r="K131" s="140"/>
      <c r="L131" s="28"/>
      <c r="M131" s="141" t="s">
        <v>1</v>
      </c>
      <c r="N131" s="142" t="s">
        <v>37</v>
      </c>
      <c r="P131" s="143">
        <f t="shared" si="1"/>
        <v>0</v>
      </c>
      <c r="Q131" s="143">
        <v>0</v>
      </c>
      <c r="R131" s="143">
        <f t="shared" si="2"/>
        <v>0</v>
      </c>
      <c r="S131" s="143">
        <v>0</v>
      </c>
      <c r="T131" s="144">
        <f t="shared" si="3"/>
        <v>0</v>
      </c>
      <c r="AR131" s="145" t="s">
        <v>115</v>
      </c>
      <c r="AT131" s="145" t="s">
        <v>111</v>
      </c>
      <c r="AU131" s="145" t="s">
        <v>116</v>
      </c>
      <c r="AY131" s="13" t="s">
        <v>109</v>
      </c>
      <c r="BE131" s="146">
        <f t="shared" si="4"/>
        <v>0</v>
      </c>
      <c r="BF131" s="146">
        <f t="shared" si="5"/>
        <v>0</v>
      </c>
      <c r="BG131" s="146">
        <f t="shared" si="6"/>
        <v>0</v>
      </c>
      <c r="BH131" s="146">
        <f t="shared" si="7"/>
        <v>0</v>
      </c>
      <c r="BI131" s="146">
        <f t="shared" si="8"/>
        <v>0</v>
      </c>
      <c r="BJ131" s="13" t="s">
        <v>116</v>
      </c>
      <c r="BK131" s="146">
        <f t="shared" si="9"/>
        <v>0</v>
      </c>
      <c r="BL131" s="13" t="s">
        <v>115</v>
      </c>
      <c r="BM131" s="145" t="s">
        <v>129</v>
      </c>
    </row>
    <row r="132" spans="2:65" s="1" customFormat="1" ht="24.2" customHeight="1" x14ac:dyDescent="0.2">
      <c r="B132" s="132"/>
      <c r="C132" s="133" t="s">
        <v>130</v>
      </c>
      <c r="D132" s="133" t="s">
        <v>111</v>
      </c>
      <c r="E132" s="134" t="s">
        <v>131</v>
      </c>
      <c r="F132" s="135" t="s">
        <v>132</v>
      </c>
      <c r="G132" s="136" t="s">
        <v>128</v>
      </c>
      <c r="H132" s="137">
        <v>8.5999999999999993E-2</v>
      </c>
      <c r="I132" s="138"/>
      <c r="J132" s="139">
        <f t="shared" si="0"/>
        <v>0</v>
      </c>
      <c r="K132" s="140"/>
      <c r="L132" s="28"/>
      <c r="M132" s="141" t="s">
        <v>1</v>
      </c>
      <c r="N132" s="142" t="s">
        <v>37</v>
      </c>
      <c r="P132" s="143">
        <f t="shared" si="1"/>
        <v>0</v>
      </c>
      <c r="Q132" s="143">
        <v>0</v>
      </c>
      <c r="R132" s="143">
        <f t="shared" si="2"/>
        <v>0</v>
      </c>
      <c r="S132" s="143">
        <v>0</v>
      </c>
      <c r="T132" s="144">
        <f t="shared" si="3"/>
        <v>0</v>
      </c>
      <c r="AR132" s="145" t="s">
        <v>115</v>
      </c>
      <c r="AT132" s="145" t="s">
        <v>111</v>
      </c>
      <c r="AU132" s="145" t="s">
        <v>116</v>
      </c>
      <c r="AY132" s="13" t="s">
        <v>109</v>
      </c>
      <c r="BE132" s="146">
        <f t="shared" si="4"/>
        <v>0</v>
      </c>
      <c r="BF132" s="146">
        <f t="shared" si="5"/>
        <v>0</v>
      </c>
      <c r="BG132" s="146">
        <f t="shared" si="6"/>
        <v>0</v>
      </c>
      <c r="BH132" s="146">
        <f t="shared" si="7"/>
        <v>0</v>
      </c>
      <c r="BI132" s="146">
        <f t="shared" si="8"/>
        <v>0</v>
      </c>
      <c r="BJ132" s="13" t="s">
        <v>116</v>
      </c>
      <c r="BK132" s="146">
        <f t="shared" si="9"/>
        <v>0</v>
      </c>
      <c r="BL132" s="13" t="s">
        <v>115</v>
      </c>
      <c r="BM132" s="145" t="s">
        <v>133</v>
      </c>
    </row>
    <row r="133" spans="2:65" s="1" customFormat="1" ht="33" customHeight="1" x14ac:dyDescent="0.2">
      <c r="B133" s="132"/>
      <c r="C133" s="133" t="s">
        <v>134</v>
      </c>
      <c r="D133" s="133" t="s">
        <v>111</v>
      </c>
      <c r="E133" s="134" t="s">
        <v>135</v>
      </c>
      <c r="F133" s="135" t="s">
        <v>136</v>
      </c>
      <c r="G133" s="136" t="s">
        <v>128</v>
      </c>
      <c r="H133" s="137">
        <v>8.5999999999999993E-2</v>
      </c>
      <c r="I133" s="138"/>
      <c r="J133" s="139">
        <f t="shared" si="0"/>
        <v>0</v>
      </c>
      <c r="K133" s="140"/>
      <c r="L133" s="28"/>
      <c r="M133" s="141" t="s">
        <v>1</v>
      </c>
      <c r="N133" s="142" t="s">
        <v>37</v>
      </c>
      <c r="P133" s="143">
        <f t="shared" si="1"/>
        <v>0</v>
      </c>
      <c r="Q133" s="143">
        <v>0</v>
      </c>
      <c r="R133" s="143">
        <f t="shared" si="2"/>
        <v>0</v>
      </c>
      <c r="S133" s="143">
        <v>0</v>
      </c>
      <c r="T133" s="144">
        <f t="shared" si="3"/>
        <v>0</v>
      </c>
      <c r="AR133" s="145" t="s">
        <v>115</v>
      </c>
      <c r="AT133" s="145" t="s">
        <v>111</v>
      </c>
      <c r="AU133" s="145" t="s">
        <v>116</v>
      </c>
      <c r="AY133" s="13" t="s">
        <v>109</v>
      </c>
      <c r="BE133" s="146">
        <f t="shared" si="4"/>
        <v>0</v>
      </c>
      <c r="BF133" s="146">
        <f t="shared" si="5"/>
        <v>0</v>
      </c>
      <c r="BG133" s="146">
        <f t="shared" si="6"/>
        <v>0</v>
      </c>
      <c r="BH133" s="146">
        <f t="shared" si="7"/>
        <v>0</v>
      </c>
      <c r="BI133" s="146">
        <f t="shared" si="8"/>
        <v>0</v>
      </c>
      <c r="BJ133" s="13" t="s">
        <v>116</v>
      </c>
      <c r="BK133" s="146">
        <f t="shared" si="9"/>
        <v>0</v>
      </c>
      <c r="BL133" s="13" t="s">
        <v>115</v>
      </c>
      <c r="BM133" s="145" t="s">
        <v>137</v>
      </c>
    </row>
    <row r="134" spans="2:65" s="1" customFormat="1" ht="37.9" customHeight="1" x14ac:dyDescent="0.2">
      <c r="B134" s="132"/>
      <c r="C134" s="133" t="s">
        <v>138</v>
      </c>
      <c r="D134" s="133" t="s">
        <v>111</v>
      </c>
      <c r="E134" s="134" t="s">
        <v>139</v>
      </c>
      <c r="F134" s="135" t="s">
        <v>140</v>
      </c>
      <c r="G134" s="136" t="s">
        <v>128</v>
      </c>
      <c r="H134" s="137">
        <v>1.8919999999999999</v>
      </c>
      <c r="I134" s="138"/>
      <c r="J134" s="139">
        <f t="shared" si="0"/>
        <v>0</v>
      </c>
      <c r="K134" s="140"/>
      <c r="L134" s="28"/>
      <c r="M134" s="141" t="s">
        <v>1</v>
      </c>
      <c r="N134" s="142" t="s">
        <v>37</v>
      </c>
      <c r="P134" s="143">
        <f t="shared" si="1"/>
        <v>0</v>
      </c>
      <c r="Q134" s="143">
        <v>0</v>
      </c>
      <c r="R134" s="143">
        <f t="shared" si="2"/>
        <v>0</v>
      </c>
      <c r="S134" s="143">
        <v>0</v>
      </c>
      <c r="T134" s="144">
        <f t="shared" si="3"/>
        <v>0</v>
      </c>
      <c r="AR134" s="145" t="s">
        <v>115</v>
      </c>
      <c r="AT134" s="145" t="s">
        <v>111</v>
      </c>
      <c r="AU134" s="145" t="s">
        <v>116</v>
      </c>
      <c r="AY134" s="13" t="s">
        <v>109</v>
      </c>
      <c r="BE134" s="146">
        <f t="shared" si="4"/>
        <v>0</v>
      </c>
      <c r="BF134" s="146">
        <f t="shared" si="5"/>
        <v>0</v>
      </c>
      <c r="BG134" s="146">
        <f t="shared" si="6"/>
        <v>0</v>
      </c>
      <c r="BH134" s="146">
        <f t="shared" si="7"/>
        <v>0</v>
      </c>
      <c r="BI134" s="146">
        <f t="shared" si="8"/>
        <v>0</v>
      </c>
      <c r="BJ134" s="13" t="s">
        <v>116</v>
      </c>
      <c r="BK134" s="146">
        <f t="shared" si="9"/>
        <v>0</v>
      </c>
      <c r="BL134" s="13" t="s">
        <v>115</v>
      </c>
      <c r="BM134" s="145" t="s">
        <v>141</v>
      </c>
    </row>
    <row r="135" spans="2:65" s="1" customFormat="1" ht="16.5" customHeight="1" x14ac:dyDescent="0.2">
      <c r="B135" s="132"/>
      <c r="C135" s="133" t="s">
        <v>142</v>
      </c>
      <c r="D135" s="133" t="s">
        <v>111</v>
      </c>
      <c r="E135" s="134" t="s">
        <v>143</v>
      </c>
      <c r="F135" s="135" t="s">
        <v>144</v>
      </c>
      <c r="G135" s="136" t="s">
        <v>128</v>
      </c>
      <c r="H135" s="137">
        <v>8.5999999999999993E-2</v>
      </c>
      <c r="I135" s="138"/>
      <c r="J135" s="139">
        <f t="shared" si="0"/>
        <v>0</v>
      </c>
      <c r="K135" s="140"/>
      <c r="L135" s="28"/>
      <c r="M135" s="141" t="s">
        <v>1</v>
      </c>
      <c r="N135" s="142" t="s">
        <v>37</v>
      </c>
      <c r="P135" s="143">
        <f t="shared" si="1"/>
        <v>0</v>
      </c>
      <c r="Q135" s="143">
        <v>0</v>
      </c>
      <c r="R135" s="143">
        <f t="shared" si="2"/>
        <v>0</v>
      </c>
      <c r="S135" s="143">
        <v>0</v>
      </c>
      <c r="T135" s="144">
        <f t="shared" si="3"/>
        <v>0</v>
      </c>
      <c r="AR135" s="145" t="s">
        <v>115</v>
      </c>
      <c r="AT135" s="145" t="s">
        <v>111</v>
      </c>
      <c r="AU135" s="145" t="s">
        <v>116</v>
      </c>
      <c r="AY135" s="13" t="s">
        <v>109</v>
      </c>
      <c r="BE135" s="146">
        <f t="shared" si="4"/>
        <v>0</v>
      </c>
      <c r="BF135" s="146">
        <f t="shared" si="5"/>
        <v>0</v>
      </c>
      <c r="BG135" s="146">
        <f t="shared" si="6"/>
        <v>0</v>
      </c>
      <c r="BH135" s="146">
        <f t="shared" si="7"/>
        <v>0</v>
      </c>
      <c r="BI135" s="146">
        <f t="shared" si="8"/>
        <v>0</v>
      </c>
      <c r="BJ135" s="13" t="s">
        <v>116</v>
      </c>
      <c r="BK135" s="146">
        <f t="shared" si="9"/>
        <v>0</v>
      </c>
      <c r="BL135" s="13" t="s">
        <v>115</v>
      </c>
      <c r="BM135" s="145" t="s">
        <v>145</v>
      </c>
    </row>
    <row r="136" spans="2:65" s="1" customFormat="1" ht="24.2" customHeight="1" x14ac:dyDescent="0.2">
      <c r="B136" s="132"/>
      <c r="C136" s="133" t="s">
        <v>146</v>
      </c>
      <c r="D136" s="133" t="s">
        <v>111</v>
      </c>
      <c r="E136" s="134" t="s">
        <v>147</v>
      </c>
      <c r="F136" s="135" t="s">
        <v>148</v>
      </c>
      <c r="G136" s="136" t="s">
        <v>149</v>
      </c>
      <c r="H136" s="137">
        <v>0.14599999999999999</v>
      </c>
      <c r="I136" s="138"/>
      <c r="J136" s="139">
        <f t="shared" si="0"/>
        <v>0</v>
      </c>
      <c r="K136" s="140"/>
      <c r="L136" s="28"/>
      <c r="M136" s="141" t="s">
        <v>1</v>
      </c>
      <c r="N136" s="142" t="s">
        <v>37</v>
      </c>
      <c r="P136" s="143">
        <f t="shared" si="1"/>
        <v>0</v>
      </c>
      <c r="Q136" s="143">
        <v>0</v>
      </c>
      <c r="R136" s="143">
        <f t="shared" si="2"/>
        <v>0</v>
      </c>
      <c r="S136" s="143">
        <v>0</v>
      </c>
      <c r="T136" s="144">
        <f t="shared" si="3"/>
        <v>0</v>
      </c>
      <c r="AR136" s="145" t="s">
        <v>115</v>
      </c>
      <c r="AT136" s="145" t="s">
        <v>111</v>
      </c>
      <c r="AU136" s="145" t="s">
        <v>116</v>
      </c>
      <c r="AY136" s="13" t="s">
        <v>109</v>
      </c>
      <c r="BE136" s="146">
        <f t="shared" si="4"/>
        <v>0</v>
      </c>
      <c r="BF136" s="146">
        <f t="shared" si="5"/>
        <v>0</v>
      </c>
      <c r="BG136" s="146">
        <f t="shared" si="6"/>
        <v>0</v>
      </c>
      <c r="BH136" s="146">
        <f t="shared" si="7"/>
        <v>0</v>
      </c>
      <c r="BI136" s="146">
        <f t="shared" si="8"/>
        <v>0</v>
      </c>
      <c r="BJ136" s="13" t="s">
        <v>116</v>
      </c>
      <c r="BK136" s="146">
        <f t="shared" si="9"/>
        <v>0</v>
      </c>
      <c r="BL136" s="13" t="s">
        <v>115</v>
      </c>
      <c r="BM136" s="145" t="s">
        <v>150</v>
      </c>
    </row>
    <row r="137" spans="2:65" s="11" customFormat="1" ht="22.9" customHeight="1" x14ac:dyDescent="0.2">
      <c r="B137" s="121"/>
      <c r="D137" s="122" t="s">
        <v>70</v>
      </c>
      <c r="E137" s="130" t="s">
        <v>116</v>
      </c>
      <c r="F137" s="130" t="s">
        <v>151</v>
      </c>
      <c r="I137" s="124"/>
      <c r="J137" s="131">
        <f>BK137</f>
        <v>0</v>
      </c>
      <c r="L137" s="121"/>
      <c r="M137" s="125"/>
      <c r="P137" s="126">
        <f>P138</f>
        <v>0</v>
      </c>
      <c r="R137" s="126">
        <f>R138</f>
        <v>0.32370648000000002</v>
      </c>
      <c r="T137" s="127">
        <f>T138</f>
        <v>0</v>
      </c>
      <c r="AR137" s="122" t="s">
        <v>77</v>
      </c>
      <c r="AT137" s="128" t="s">
        <v>70</v>
      </c>
      <c r="AU137" s="128" t="s">
        <v>77</v>
      </c>
      <c r="AY137" s="122" t="s">
        <v>109</v>
      </c>
      <c r="BK137" s="129">
        <f>BK138</f>
        <v>0</v>
      </c>
    </row>
    <row r="138" spans="2:65" s="1" customFormat="1" ht="16.5" customHeight="1" x14ac:dyDescent="0.2">
      <c r="B138" s="132"/>
      <c r="C138" s="133" t="s">
        <v>152</v>
      </c>
      <c r="D138" s="133" t="s">
        <v>111</v>
      </c>
      <c r="E138" s="134" t="s">
        <v>153</v>
      </c>
      <c r="F138" s="135" t="s">
        <v>154</v>
      </c>
      <c r="G138" s="136" t="s">
        <v>128</v>
      </c>
      <c r="H138" s="137">
        <v>0.13400000000000001</v>
      </c>
      <c r="I138" s="138"/>
      <c r="J138" s="139">
        <f>ROUND(I138*H138,2)</f>
        <v>0</v>
      </c>
      <c r="K138" s="140"/>
      <c r="L138" s="28"/>
      <c r="M138" s="141" t="s">
        <v>1</v>
      </c>
      <c r="N138" s="142" t="s">
        <v>37</v>
      </c>
      <c r="P138" s="143">
        <f>O138*H138</f>
        <v>0</v>
      </c>
      <c r="Q138" s="143">
        <v>2.4157199999999999</v>
      </c>
      <c r="R138" s="143">
        <f>Q138*H138</f>
        <v>0.32370648000000002</v>
      </c>
      <c r="S138" s="143">
        <v>0</v>
      </c>
      <c r="T138" s="144">
        <f>S138*H138</f>
        <v>0</v>
      </c>
      <c r="AR138" s="145" t="s">
        <v>115</v>
      </c>
      <c r="AT138" s="145" t="s">
        <v>111</v>
      </c>
      <c r="AU138" s="145" t="s">
        <v>116</v>
      </c>
      <c r="AY138" s="13" t="s">
        <v>109</v>
      </c>
      <c r="BE138" s="146">
        <f>IF(N138="základná",J138,0)</f>
        <v>0</v>
      </c>
      <c r="BF138" s="146">
        <f>IF(N138="znížená",J138,0)</f>
        <v>0</v>
      </c>
      <c r="BG138" s="146">
        <f>IF(N138="zákl. prenesená",J138,0)</f>
        <v>0</v>
      </c>
      <c r="BH138" s="146">
        <f>IF(N138="zníž. prenesená",J138,0)</f>
        <v>0</v>
      </c>
      <c r="BI138" s="146">
        <f>IF(N138="nulová",J138,0)</f>
        <v>0</v>
      </c>
      <c r="BJ138" s="13" t="s">
        <v>116</v>
      </c>
      <c r="BK138" s="146">
        <f>ROUND(I138*H138,2)</f>
        <v>0</v>
      </c>
      <c r="BL138" s="13" t="s">
        <v>115</v>
      </c>
      <c r="BM138" s="145" t="s">
        <v>155</v>
      </c>
    </row>
    <row r="139" spans="2:65" s="11" customFormat="1" ht="22.9" customHeight="1" x14ac:dyDescent="0.2">
      <c r="B139" s="121"/>
      <c r="D139" s="122" t="s">
        <v>70</v>
      </c>
      <c r="E139" s="130" t="s">
        <v>130</v>
      </c>
      <c r="F139" s="130" t="s">
        <v>156</v>
      </c>
      <c r="I139" s="124"/>
      <c r="J139" s="131">
        <f>BK139</f>
        <v>0</v>
      </c>
      <c r="L139" s="121"/>
      <c r="M139" s="125"/>
      <c r="P139" s="126">
        <f>SUM(P140:P143)</f>
        <v>0</v>
      </c>
      <c r="R139" s="126">
        <f>SUM(R140:R143)</f>
        <v>0.28370856</v>
      </c>
      <c r="T139" s="127">
        <f>SUM(T140:T143)</f>
        <v>0</v>
      </c>
      <c r="AR139" s="122" t="s">
        <v>77</v>
      </c>
      <c r="AT139" s="128" t="s">
        <v>70</v>
      </c>
      <c r="AU139" s="128" t="s">
        <v>77</v>
      </c>
      <c r="AY139" s="122" t="s">
        <v>109</v>
      </c>
      <c r="BK139" s="129">
        <f>SUM(BK140:BK143)</f>
        <v>0</v>
      </c>
    </row>
    <row r="140" spans="2:65" s="1" customFormat="1" ht="24.2" customHeight="1" x14ac:dyDescent="0.2">
      <c r="B140" s="132"/>
      <c r="C140" s="133" t="s">
        <v>157</v>
      </c>
      <c r="D140" s="133" t="s">
        <v>111</v>
      </c>
      <c r="E140" s="134" t="s">
        <v>158</v>
      </c>
      <c r="F140" s="135" t="s">
        <v>159</v>
      </c>
      <c r="G140" s="136" t="s">
        <v>124</v>
      </c>
      <c r="H140" s="137">
        <v>4.8849999999999998</v>
      </c>
      <c r="I140" s="138"/>
      <c r="J140" s="139">
        <f>ROUND(I140*H140,2)</f>
        <v>0</v>
      </c>
      <c r="K140" s="140"/>
      <c r="L140" s="28"/>
      <c r="M140" s="141" t="s">
        <v>1</v>
      </c>
      <c r="N140" s="142" t="s">
        <v>37</v>
      </c>
      <c r="P140" s="143">
        <f>O140*H140</f>
        <v>0</v>
      </c>
      <c r="Q140" s="143">
        <v>8.4000000000000003E-4</v>
      </c>
      <c r="R140" s="143">
        <f>Q140*H140</f>
        <v>4.1034000000000001E-3</v>
      </c>
      <c r="S140" s="143">
        <v>0</v>
      </c>
      <c r="T140" s="144">
        <f>S140*H140</f>
        <v>0</v>
      </c>
      <c r="AR140" s="145" t="s">
        <v>115</v>
      </c>
      <c r="AT140" s="145" t="s">
        <v>111</v>
      </c>
      <c r="AU140" s="145" t="s">
        <v>116</v>
      </c>
      <c r="AY140" s="13" t="s">
        <v>109</v>
      </c>
      <c r="BE140" s="146">
        <f>IF(N140="základná",J140,0)</f>
        <v>0</v>
      </c>
      <c r="BF140" s="146">
        <f>IF(N140="znížená",J140,0)</f>
        <v>0</v>
      </c>
      <c r="BG140" s="146">
        <f>IF(N140="zákl. prenesená",J140,0)</f>
        <v>0</v>
      </c>
      <c r="BH140" s="146">
        <f>IF(N140="zníž. prenesená",J140,0)</f>
        <v>0</v>
      </c>
      <c r="BI140" s="146">
        <f>IF(N140="nulová",J140,0)</f>
        <v>0</v>
      </c>
      <c r="BJ140" s="13" t="s">
        <v>116</v>
      </c>
      <c r="BK140" s="146">
        <f>ROUND(I140*H140,2)</f>
        <v>0</v>
      </c>
      <c r="BL140" s="13" t="s">
        <v>115</v>
      </c>
      <c r="BM140" s="145" t="s">
        <v>160</v>
      </c>
    </row>
    <row r="141" spans="2:65" s="1" customFormat="1" ht="33" customHeight="1" x14ac:dyDescent="0.2">
      <c r="B141" s="132"/>
      <c r="C141" s="133" t="s">
        <v>161</v>
      </c>
      <c r="D141" s="133" t="s">
        <v>111</v>
      </c>
      <c r="E141" s="134" t="s">
        <v>162</v>
      </c>
      <c r="F141" s="135" t="s">
        <v>163</v>
      </c>
      <c r="G141" s="136" t="s">
        <v>114</v>
      </c>
      <c r="H141" s="137">
        <v>2.1480000000000001</v>
      </c>
      <c r="I141" s="138"/>
      <c r="J141" s="139">
        <f>ROUND(I141*H141,2)</f>
        <v>0</v>
      </c>
      <c r="K141" s="140"/>
      <c r="L141" s="28"/>
      <c r="M141" s="141" t="s">
        <v>1</v>
      </c>
      <c r="N141" s="142" t="s">
        <v>37</v>
      </c>
      <c r="P141" s="143">
        <f>O141*H141</f>
        <v>0</v>
      </c>
      <c r="Q141" s="143">
        <v>5.1000000000000004E-4</v>
      </c>
      <c r="R141" s="143">
        <f>Q141*H141</f>
        <v>1.0954800000000002E-3</v>
      </c>
      <c r="S141" s="143">
        <v>0</v>
      </c>
      <c r="T141" s="144">
        <f>S141*H141</f>
        <v>0</v>
      </c>
      <c r="AR141" s="145" t="s">
        <v>115</v>
      </c>
      <c r="AT141" s="145" t="s">
        <v>111</v>
      </c>
      <c r="AU141" s="145" t="s">
        <v>116</v>
      </c>
      <c r="AY141" s="13" t="s">
        <v>109</v>
      </c>
      <c r="BE141" s="146">
        <f>IF(N141="základná",J141,0)</f>
        <v>0</v>
      </c>
      <c r="BF141" s="146">
        <f>IF(N141="znížená",J141,0)</f>
        <v>0</v>
      </c>
      <c r="BG141" s="146">
        <f>IF(N141="zákl. prenesená",J141,0)</f>
        <v>0</v>
      </c>
      <c r="BH141" s="146">
        <f>IF(N141="zníž. prenesená",J141,0)</f>
        <v>0</v>
      </c>
      <c r="BI141" s="146">
        <f>IF(N141="nulová",J141,0)</f>
        <v>0</v>
      </c>
      <c r="BJ141" s="13" t="s">
        <v>116</v>
      </c>
      <c r="BK141" s="146">
        <f>ROUND(I141*H141,2)</f>
        <v>0</v>
      </c>
      <c r="BL141" s="13" t="s">
        <v>115</v>
      </c>
      <c r="BM141" s="145" t="s">
        <v>164</v>
      </c>
    </row>
    <row r="142" spans="2:65" s="1" customFormat="1" ht="33" customHeight="1" x14ac:dyDescent="0.2">
      <c r="B142" s="132"/>
      <c r="C142" s="133" t="s">
        <v>165</v>
      </c>
      <c r="D142" s="133" t="s">
        <v>111</v>
      </c>
      <c r="E142" s="134" t="s">
        <v>166</v>
      </c>
      <c r="F142" s="135" t="s">
        <v>167</v>
      </c>
      <c r="G142" s="136" t="s">
        <v>114</v>
      </c>
      <c r="H142" s="137">
        <v>1.0740000000000001</v>
      </c>
      <c r="I142" s="138"/>
      <c r="J142" s="139">
        <f>ROUND(I142*H142,2)</f>
        <v>0</v>
      </c>
      <c r="K142" s="140"/>
      <c r="L142" s="28"/>
      <c r="M142" s="141" t="s">
        <v>1</v>
      </c>
      <c r="N142" s="142" t="s">
        <v>37</v>
      </c>
      <c r="P142" s="143">
        <f>O142*H142</f>
        <v>0</v>
      </c>
      <c r="Q142" s="143">
        <v>0.12966</v>
      </c>
      <c r="R142" s="143">
        <f>Q142*H142</f>
        <v>0.13925484000000002</v>
      </c>
      <c r="S142" s="143">
        <v>0</v>
      </c>
      <c r="T142" s="144">
        <f>S142*H142</f>
        <v>0</v>
      </c>
      <c r="AR142" s="145" t="s">
        <v>115</v>
      </c>
      <c r="AT142" s="145" t="s">
        <v>111</v>
      </c>
      <c r="AU142" s="145" t="s">
        <v>116</v>
      </c>
      <c r="AY142" s="13" t="s">
        <v>109</v>
      </c>
      <c r="BE142" s="146">
        <f>IF(N142="základná",J142,0)</f>
        <v>0</v>
      </c>
      <c r="BF142" s="146">
        <f>IF(N142="znížená",J142,0)</f>
        <v>0</v>
      </c>
      <c r="BG142" s="146">
        <f>IF(N142="zákl. prenesená",J142,0)</f>
        <v>0</v>
      </c>
      <c r="BH142" s="146">
        <f>IF(N142="zníž. prenesená",J142,0)</f>
        <v>0</v>
      </c>
      <c r="BI142" s="146">
        <f>IF(N142="nulová",J142,0)</f>
        <v>0</v>
      </c>
      <c r="BJ142" s="13" t="s">
        <v>116</v>
      </c>
      <c r="BK142" s="146">
        <f>ROUND(I142*H142,2)</f>
        <v>0</v>
      </c>
      <c r="BL142" s="13" t="s">
        <v>115</v>
      </c>
      <c r="BM142" s="145" t="s">
        <v>168</v>
      </c>
    </row>
    <row r="143" spans="2:65" s="1" customFormat="1" ht="37.9" customHeight="1" x14ac:dyDescent="0.2">
      <c r="B143" s="132"/>
      <c r="C143" s="133" t="s">
        <v>169</v>
      </c>
      <c r="D143" s="133" t="s">
        <v>111</v>
      </c>
      <c r="E143" s="134" t="s">
        <v>170</v>
      </c>
      <c r="F143" s="135" t="s">
        <v>171</v>
      </c>
      <c r="G143" s="136" t="s">
        <v>114</v>
      </c>
      <c r="H143" s="137">
        <v>1.0740000000000001</v>
      </c>
      <c r="I143" s="138"/>
      <c r="J143" s="139">
        <f>ROUND(I143*H143,2)</f>
        <v>0</v>
      </c>
      <c r="K143" s="140"/>
      <c r="L143" s="28"/>
      <c r="M143" s="141" t="s">
        <v>1</v>
      </c>
      <c r="N143" s="142" t="s">
        <v>37</v>
      </c>
      <c r="P143" s="143">
        <f>O143*H143</f>
        <v>0</v>
      </c>
      <c r="Q143" s="143">
        <v>0.12966</v>
      </c>
      <c r="R143" s="143">
        <f>Q143*H143</f>
        <v>0.13925484000000002</v>
      </c>
      <c r="S143" s="143">
        <v>0</v>
      </c>
      <c r="T143" s="144">
        <f>S143*H143</f>
        <v>0</v>
      </c>
      <c r="AR143" s="145" t="s">
        <v>115</v>
      </c>
      <c r="AT143" s="145" t="s">
        <v>111</v>
      </c>
      <c r="AU143" s="145" t="s">
        <v>116</v>
      </c>
      <c r="AY143" s="13" t="s">
        <v>109</v>
      </c>
      <c r="BE143" s="146">
        <f>IF(N143="základná",J143,0)</f>
        <v>0</v>
      </c>
      <c r="BF143" s="146">
        <f>IF(N143="znížená",J143,0)</f>
        <v>0</v>
      </c>
      <c r="BG143" s="146">
        <f>IF(N143="zákl. prenesená",J143,0)</f>
        <v>0</v>
      </c>
      <c r="BH143" s="146">
        <f>IF(N143="zníž. prenesená",J143,0)</f>
        <v>0</v>
      </c>
      <c r="BI143" s="146">
        <f>IF(N143="nulová",J143,0)</f>
        <v>0</v>
      </c>
      <c r="BJ143" s="13" t="s">
        <v>116</v>
      </c>
      <c r="BK143" s="146">
        <f>ROUND(I143*H143,2)</f>
        <v>0</v>
      </c>
      <c r="BL143" s="13" t="s">
        <v>115</v>
      </c>
      <c r="BM143" s="145" t="s">
        <v>172</v>
      </c>
    </row>
    <row r="144" spans="2:65" s="11" customFormat="1" ht="22.9" customHeight="1" x14ac:dyDescent="0.2">
      <c r="B144" s="121"/>
      <c r="D144" s="122" t="s">
        <v>70</v>
      </c>
      <c r="E144" s="130" t="s">
        <v>146</v>
      </c>
      <c r="F144" s="130" t="s">
        <v>173</v>
      </c>
      <c r="I144" s="124"/>
      <c r="J144" s="131">
        <f>BK144</f>
        <v>0</v>
      </c>
      <c r="L144" s="121"/>
      <c r="M144" s="125"/>
      <c r="P144" s="126">
        <f>SUM(P145:P154)</f>
        <v>0</v>
      </c>
      <c r="R144" s="126">
        <f>SUM(R145:R154)</f>
        <v>0.23930500000000002</v>
      </c>
      <c r="T144" s="127">
        <f>SUM(T145:T154)</f>
        <v>0</v>
      </c>
      <c r="AR144" s="122" t="s">
        <v>77</v>
      </c>
      <c r="AT144" s="128" t="s">
        <v>70</v>
      </c>
      <c r="AU144" s="128" t="s">
        <v>77</v>
      </c>
      <c r="AY144" s="122" t="s">
        <v>109</v>
      </c>
      <c r="BK144" s="129">
        <f>SUM(BK145:BK154)</f>
        <v>0</v>
      </c>
    </row>
    <row r="145" spans="2:65" s="1" customFormat="1" ht="24.2" customHeight="1" x14ac:dyDescent="0.2">
      <c r="B145" s="132"/>
      <c r="C145" s="133" t="s">
        <v>174</v>
      </c>
      <c r="D145" s="133" t="s">
        <v>111</v>
      </c>
      <c r="E145" s="134" t="s">
        <v>175</v>
      </c>
      <c r="F145" s="135" t="s">
        <v>176</v>
      </c>
      <c r="G145" s="136" t="s">
        <v>124</v>
      </c>
      <c r="H145" s="137">
        <v>4.8</v>
      </c>
      <c r="I145" s="138"/>
      <c r="J145" s="139">
        <f t="shared" ref="J145:J154" si="10">ROUND(I145*H145,2)</f>
        <v>0</v>
      </c>
      <c r="K145" s="140"/>
      <c r="L145" s="28"/>
      <c r="M145" s="141" t="s">
        <v>1</v>
      </c>
      <c r="N145" s="142" t="s">
        <v>37</v>
      </c>
      <c r="P145" s="143">
        <f t="shared" ref="P145:P154" si="11">O145*H145</f>
        <v>0</v>
      </c>
      <c r="Q145" s="143">
        <v>0</v>
      </c>
      <c r="R145" s="143">
        <f t="shared" ref="R145:R154" si="12">Q145*H145</f>
        <v>0</v>
      </c>
      <c r="S145" s="143">
        <v>0</v>
      </c>
      <c r="T145" s="144">
        <f t="shared" ref="T145:T154" si="13">S145*H145</f>
        <v>0</v>
      </c>
      <c r="AR145" s="145" t="s">
        <v>115</v>
      </c>
      <c r="AT145" s="145" t="s">
        <v>111</v>
      </c>
      <c r="AU145" s="145" t="s">
        <v>116</v>
      </c>
      <c r="AY145" s="13" t="s">
        <v>109</v>
      </c>
      <c r="BE145" s="146">
        <f t="shared" ref="BE145:BE154" si="14">IF(N145="základná",J145,0)</f>
        <v>0</v>
      </c>
      <c r="BF145" s="146">
        <f t="shared" ref="BF145:BF154" si="15">IF(N145="znížená",J145,0)</f>
        <v>0</v>
      </c>
      <c r="BG145" s="146">
        <f t="shared" ref="BG145:BG154" si="16">IF(N145="zákl. prenesená",J145,0)</f>
        <v>0</v>
      </c>
      <c r="BH145" s="146">
        <f t="shared" ref="BH145:BH154" si="17">IF(N145="zníž. prenesená",J145,0)</f>
        <v>0</v>
      </c>
      <c r="BI145" s="146">
        <f t="shared" ref="BI145:BI154" si="18">IF(N145="nulová",J145,0)</f>
        <v>0</v>
      </c>
      <c r="BJ145" s="13" t="s">
        <v>116</v>
      </c>
      <c r="BK145" s="146">
        <f t="shared" ref="BK145:BK154" si="19">ROUND(I145*H145,2)</f>
        <v>0</v>
      </c>
      <c r="BL145" s="13" t="s">
        <v>115</v>
      </c>
      <c r="BM145" s="145" t="s">
        <v>177</v>
      </c>
    </row>
    <row r="146" spans="2:65" s="1" customFormat="1" ht="24.2" customHeight="1" x14ac:dyDescent="0.2">
      <c r="B146" s="132"/>
      <c r="C146" s="133" t="s">
        <v>178</v>
      </c>
      <c r="D146" s="133" t="s">
        <v>111</v>
      </c>
      <c r="E146" s="134" t="s">
        <v>179</v>
      </c>
      <c r="F146" s="135" t="s">
        <v>180</v>
      </c>
      <c r="G146" s="136" t="s">
        <v>124</v>
      </c>
      <c r="H146" s="137">
        <v>0.5</v>
      </c>
      <c r="I146" s="138"/>
      <c r="J146" s="139">
        <f t="shared" si="10"/>
        <v>0</v>
      </c>
      <c r="K146" s="140"/>
      <c r="L146" s="28"/>
      <c r="M146" s="141" t="s">
        <v>1</v>
      </c>
      <c r="N146" s="142" t="s">
        <v>37</v>
      </c>
      <c r="P146" s="143">
        <f t="shared" si="11"/>
        <v>0</v>
      </c>
      <c r="Q146" s="143">
        <v>1.0000000000000001E-5</v>
      </c>
      <c r="R146" s="143">
        <f t="shared" si="12"/>
        <v>5.0000000000000004E-6</v>
      </c>
      <c r="S146" s="143">
        <v>0</v>
      </c>
      <c r="T146" s="144">
        <f t="shared" si="13"/>
        <v>0</v>
      </c>
      <c r="AR146" s="145" t="s">
        <v>115</v>
      </c>
      <c r="AT146" s="145" t="s">
        <v>111</v>
      </c>
      <c r="AU146" s="145" t="s">
        <v>116</v>
      </c>
      <c r="AY146" s="13" t="s">
        <v>109</v>
      </c>
      <c r="BE146" s="146">
        <f t="shared" si="14"/>
        <v>0</v>
      </c>
      <c r="BF146" s="146">
        <f t="shared" si="15"/>
        <v>0</v>
      </c>
      <c r="BG146" s="146">
        <f t="shared" si="16"/>
        <v>0</v>
      </c>
      <c r="BH146" s="146">
        <f t="shared" si="17"/>
        <v>0</v>
      </c>
      <c r="BI146" s="146">
        <f t="shared" si="18"/>
        <v>0</v>
      </c>
      <c r="BJ146" s="13" t="s">
        <v>116</v>
      </c>
      <c r="BK146" s="146">
        <f t="shared" si="19"/>
        <v>0</v>
      </c>
      <c r="BL146" s="13" t="s">
        <v>115</v>
      </c>
      <c r="BM146" s="145" t="s">
        <v>181</v>
      </c>
    </row>
    <row r="147" spans="2:65" s="1" customFormat="1" ht="24.2" customHeight="1" x14ac:dyDescent="0.2">
      <c r="B147" s="132"/>
      <c r="C147" s="133" t="s">
        <v>182</v>
      </c>
      <c r="D147" s="133" t="s">
        <v>111</v>
      </c>
      <c r="E147" s="134" t="s">
        <v>183</v>
      </c>
      <c r="F147" s="135" t="s">
        <v>184</v>
      </c>
      <c r="G147" s="136" t="s">
        <v>185</v>
      </c>
      <c r="H147" s="137">
        <v>1</v>
      </c>
      <c r="I147" s="138"/>
      <c r="J147" s="139">
        <f t="shared" si="10"/>
        <v>0</v>
      </c>
      <c r="K147" s="140"/>
      <c r="L147" s="28"/>
      <c r="M147" s="141" t="s">
        <v>1</v>
      </c>
      <c r="N147" s="142" t="s">
        <v>37</v>
      </c>
      <c r="P147" s="143">
        <f t="shared" si="11"/>
        <v>0</v>
      </c>
      <c r="Q147" s="143">
        <v>0.23915</v>
      </c>
      <c r="R147" s="143">
        <f t="shared" si="12"/>
        <v>0.23915</v>
      </c>
      <c r="S147" s="143">
        <v>0</v>
      </c>
      <c r="T147" s="144">
        <f t="shared" si="13"/>
        <v>0</v>
      </c>
      <c r="AR147" s="145" t="s">
        <v>115</v>
      </c>
      <c r="AT147" s="145" t="s">
        <v>111</v>
      </c>
      <c r="AU147" s="145" t="s">
        <v>116</v>
      </c>
      <c r="AY147" s="13" t="s">
        <v>109</v>
      </c>
      <c r="BE147" s="146">
        <f t="shared" si="14"/>
        <v>0</v>
      </c>
      <c r="BF147" s="146">
        <f t="shared" si="15"/>
        <v>0</v>
      </c>
      <c r="BG147" s="146">
        <f t="shared" si="16"/>
        <v>0</v>
      </c>
      <c r="BH147" s="146">
        <f t="shared" si="17"/>
        <v>0</v>
      </c>
      <c r="BI147" s="146">
        <f t="shared" si="18"/>
        <v>0</v>
      </c>
      <c r="BJ147" s="13" t="s">
        <v>116</v>
      </c>
      <c r="BK147" s="146">
        <f t="shared" si="19"/>
        <v>0</v>
      </c>
      <c r="BL147" s="13" t="s">
        <v>115</v>
      </c>
      <c r="BM147" s="145" t="s">
        <v>186</v>
      </c>
    </row>
    <row r="148" spans="2:65" s="1" customFormat="1" ht="37.9" customHeight="1" x14ac:dyDescent="0.2">
      <c r="B148" s="132"/>
      <c r="C148" s="133">
        <v>18</v>
      </c>
      <c r="D148" s="133" t="s">
        <v>111</v>
      </c>
      <c r="E148" s="134" t="s">
        <v>188</v>
      </c>
      <c r="F148" s="135" t="s">
        <v>189</v>
      </c>
      <c r="G148" s="136" t="s">
        <v>185</v>
      </c>
      <c r="H148" s="137">
        <v>1</v>
      </c>
      <c r="I148" s="138"/>
      <c r="J148" s="139">
        <f t="shared" si="10"/>
        <v>0</v>
      </c>
      <c r="K148" s="140"/>
      <c r="L148" s="28"/>
      <c r="M148" s="141" t="s">
        <v>1</v>
      </c>
      <c r="N148" s="142" t="s">
        <v>37</v>
      </c>
      <c r="P148" s="143">
        <f t="shared" si="11"/>
        <v>0</v>
      </c>
      <c r="Q148" s="143">
        <v>1.4999999999999999E-4</v>
      </c>
      <c r="R148" s="143">
        <f t="shared" si="12"/>
        <v>1.4999999999999999E-4</v>
      </c>
      <c r="S148" s="143">
        <v>0</v>
      </c>
      <c r="T148" s="144">
        <f t="shared" si="13"/>
        <v>0</v>
      </c>
      <c r="AR148" s="145" t="s">
        <v>115</v>
      </c>
      <c r="AT148" s="145" t="s">
        <v>111</v>
      </c>
      <c r="AU148" s="145" t="s">
        <v>116</v>
      </c>
      <c r="AY148" s="13" t="s">
        <v>109</v>
      </c>
      <c r="BE148" s="146">
        <f t="shared" si="14"/>
        <v>0</v>
      </c>
      <c r="BF148" s="146">
        <f t="shared" si="15"/>
        <v>0</v>
      </c>
      <c r="BG148" s="146">
        <f t="shared" si="16"/>
        <v>0</v>
      </c>
      <c r="BH148" s="146">
        <f t="shared" si="17"/>
        <v>0</v>
      </c>
      <c r="BI148" s="146">
        <f t="shared" si="18"/>
        <v>0</v>
      </c>
      <c r="BJ148" s="13" t="s">
        <v>116</v>
      </c>
      <c r="BK148" s="146">
        <f t="shared" si="19"/>
        <v>0</v>
      </c>
      <c r="BL148" s="13" t="s">
        <v>115</v>
      </c>
      <c r="BM148" s="145" t="s">
        <v>190</v>
      </c>
    </row>
    <row r="149" spans="2:65" s="1" customFormat="1" ht="21.75" customHeight="1" x14ac:dyDescent="0.2">
      <c r="B149" s="132"/>
      <c r="C149" s="133">
        <v>19</v>
      </c>
      <c r="D149" s="133" t="s">
        <v>111</v>
      </c>
      <c r="E149" s="134" t="s">
        <v>191</v>
      </c>
      <c r="F149" s="135" t="s">
        <v>192</v>
      </c>
      <c r="G149" s="136" t="s">
        <v>149</v>
      </c>
      <c r="H149" s="137">
        <v>0.38800000000000001</v>
      </c>
      <c r="I149" s="138"/>
      <c r="J149" s="139">
        <f t="shared" si="10"/>
        <v>0</v>
      </c>
      <c r="K149" s="140"/>
      <c r="L149" s="28"/>
      <c r="M149" s="141" t="s">
        <v>1</v>
      </c>
      <c r="N149" s="142" t="s">
        <v>37</v>
      </c>
      <c r="P149" s="143">
        <f t="shared" si="11"/>
        <v>0</v>
      </c>
      <c r="Q149" s="143">
        <v>0</v>
      </c>
      <c r="R149" s="143">
        <f t="shared" si="12"/>
        <v>0</v>
      </c>
      <c r="S149" s="143">
        <v>0</v>
      </c>
      <c r="T149" s="144">
        <f t="shared" si="13"/>
        <v>0</v>
      </c>
      <c r="AR149" s="145" t="s">
        <v>115</v>
      </c>
      <c r="AT149" s="145" t="s">
        <v>111</v>
      </c>
      <c r="AU149" s="145" t="s">
        <v>116</v>
      </c>
      <c r="AY149" s="13" t="s">
        <v>109</v>
      </c>
      <c r="BE149" s="146">
        <f t="shared" si="14"/>
        <v>0</v>
      </c>
      <c r="BF149" s="146">
        <f t="shared" si="15"/>
        <v>0</v>
      </c>
      <c r="BG149" s="146">
        <f t="shared" si="16"/>
        <v>0</v>
      </c>
      <c r="BH149" s="146">
        <f t="shared" si="17"/>
        <v>0</v>
      </c>
      <c r="BI149" s="146">
        <f t="shared" si="18"/>
        <v>0</v>
      </c>
      <c r="BJ149" s="13" t="s">
        <v>116</v>
      </c>
      <c r="BK149" s="146">
        <f t="shared" si="19"/>
        <v>0</v>
      </c>
      <c r="BL149" s="13" t="s">
        <v>115</v>
      </c>
      <c r="BM149" s="145" t="s">
        <v>193</v>
      </c>
    </row>
    <row r="150" spans="2:65" s="1" customFormat="1" ht="24.2" customHeight="1" x14ac:dyDescent="0.2">
      <c r="B150" s="132"/>
      <c r="C150" s="133">
        <v>20</v>
      </c>
      <c r="D150" s="133" t="s">
        <v>111</v>
      </c>
      <c r="E150" s="134" t="s">
        <v>194</v>
      </c>
      <c r="F150" s="135" t="s">
        <v>195</v>
      </c>
      <c r="G150" s="136" t="s">
        <v>149</v>
      </c>
      <c r="H150" s="137">
        <v>11.252000000000001</v>
      </c>
      <c r="I150" s="138"/>
      <c r="J150" s="139">
        <f t="shared" si="10"/>
        <v>0</v>
      </c>
      <c r="K150" s="140"/>
      <c r="L150" s="28"/>
      <c r="M150" s="141" t="s">
        <v>1</v>
      </c>
      <c r="N150" s="142" t="s">
        <v>37</v>
      </c>
      <c r="P150" s="143">
        <f t="shared" si="11"/>
        <v>0</v>
      </c>
      <c r="Q150" s="143">
        <v>0</v>
      </c>
      <c r="R150" s="143">
        <f t="shared" si="12"/>
        <v>0</v>
      </c>
      <c r="S150" s="143">
        <v>0</v>
      </c>
      <c r="T150" s="144">
        <f t="shared" si="13"/>
        <v>0</v>
      </c>
      <c r="AR150" s="145" t="s">
        <v>115</v>
      </c>
      <c r="AT150" s="145" t="s">
        <v>111</v>
      </c>
      <c r="AU150" s="145" t="s">
        <v>116</v>
      </c>
      <c r="AY150" s="13" t="s">
        <v>109</v>
      </c>
      <c r="BE150" s="146">
        <f t="shared" si="14"/>
        <v>0</v>
      </c>
      <c r="BF150" s="146">
        <f t="shared" si="15"/>
        <v>0</v>
      </c>
      <c r="BG150" s="146">
        <f t="shared" si="16"/>
        <v>0</v>
      </c>
      <c r="BH150" s="146">
        <f t="shared" si="17"/>
        <v>0</v>
      </c>
      <c r="BI150" s="146">
        <f t="shared" si="18"/>
        <v>0</v>
      </c>
      <c r="BJ150" s="13" t="s">
        <v>116</v>
      </c>
      <c r="BK150" s="146">
        <f t="shared" si="19"/>
        <v>0</v>
      </c>
      <c r="BL150" s="13" t="s">
        <v>115</v>
      </c>
      <c r="BM150" s="145" t="s">
        <v>196</v>
      </c>
    </row>
    <row r="151" spans="2:65" s="1" customFormat="1" ht="24.2" customHeight="1" x14ac:dyDescent="0.2">
      <c r="B151" s="132"/>
      <c r="C151" s="133">
        <v>21</v>
      </c>
      <c r="D151" s="133" t="s">
        <v>111</v>
      </c>
      <c r="E151" s="134" t="s">
        <v>197</v>
      </c>
      <c r="F151" s="135" t="s">
        <v>198</v>
      </c>
      <c r="G151" s="136" t="s">
        <v>149</v>
      </c>
      <c r="H151" s="137">
        <v>0.38800000000000001</v>
      </c>
      <c r="I151" s="138"/>
      <c r="J151" s="139">
        <f t="shared" si="10"/>
        <v>0</v>
      </c>
      <c r="K151" s="140"/>
      <c r="L151" s="28"/>
      <c r="M151" s="141" t="s">
        <v>1</v>
      </c>
      <c r="N151" s="142" t="s">
        <v>37</v>
      </c>
      <c r="P151" s="143">
        <f t="shared" si="11"/>
        <v>0</v>
      </c>
      <c r="Q151" s="143">
        <v>0</v>
      </c>
      <c r="R151" s="143">
        <f t="shared" si="12"/>
        <v>0</v>
      </c>
      <c r="S151" s="143">
        <v>0</v>
      </c>
      <c r="T151" s="144">
        <f t="shared" si="13"/>
        <v>0</v>
      </c>
      <c r="AR151" s="145" t="s">
        <v>115</v>
      </c>
      <c r="AT151" s="145" t="s">
        <v>111</v>
      </c>
      <c r="AU151" s="145" t="s">
        <v>116</v>
      </c>
      <c r="AY151" s="13" t="s">
        <v>109</v>
      </c>
      <c r="BE151" s="146">
        <f t="shared" si="14"/>
        <v>0</v>
      </c>
      <c r="BF151" s="146">
        <f t="shared" si="15"/>
        <v>0</v>
      </c>
      <c r="BG151" s="146">
        <f t="shared" si="16"/>
        <v>0</v>
      </c>
      <c r="BH151" s="146">
        <f t="shared" si="17"/>
        <v>0</v>
      </c>
      <c r="BI151" s="146">
        <f t="shared" si="18"/>
        <v>0</v>
      </c>
      <c r="BJ151" s="13" t="s">
        <v>116</v>
      </c>
      <c r="BK151" s="146">
        <f t="shared" si="19"/>
        <v>0</v>
      </c>
      <c r="BL151" s="13" t="s">
        <v>115</v>
      </c>
      <c r="BM151" s="145" t="s">
        <v>199</v>
      </c>
    </row>
    <row r="152" spans="2:65" s="1" customFormat="1" ht="24.2" customHeight="1" x14ac:dyDescent="0.2">
      <c r="B152" s="132"/>
      <c r="C152" s="133">
        <v>22</v>
      </c>
      <c r="D152" s="133" t="s">
        <v>111</v>
      </c>
      <c r="E152" s="134" t="s">
        <v>200</v>
      </c>
      <c r="F152" s="135" t="s">
        <v>201</v>
      </c>
      <c r="G152" s="136" t="s">
        <v>149</v>
      </c>
      <c r="H152" s="137">
        <v>0.38800000000000001</v>
      </c>
      <c r="I152" s="138"/>
      <c r="J152" s="139">
        <f t="shared" si="10"/>
        <v>0</v>
      </c>
      <c r="K152" s="140"/>
      <c r="L152" s="28"/>
      <c r="M152" s="141" t="s">
        <v>1</v>
      </c>
      <c r="N152" s="142" t="s">
        <v>37</v>
      </c>
      <c r="P152" s="143">
        <f t="shared" si="11"/>
        <v>0</v>
      </c>
      <c r="Q152" s="143">
        <v>0</v>
      </c>
      <c r="R152" s="143">
        <f t="shared" si="12"/>
        <v>0</v>
      </c>
      <c r="S152" s="143">
        <v>0</v>
      </c>
      <c r="T152" s="144">
        <f t="shared" si="13"/>
        <v>0</v>
      </c>
      <c r="AR152" s="145" t="s">
        <v>115</v>
      </c>
      <c r="AT152" s="145" t="s">
        <v>111</v>
      </c>
      <c r="AU152" s="145" t="s">
        <v>116</v>
      </c>
      <c r="AY152" s="13" t="s">
        <v>109</v>
      </c>
      <c r="BE152" s="146">
        <f t="shared" si="14"/>
        <v>0</v>
      </c>
      <c r="BF152" s="146">
        <f t="shared" si="15"/>
        <v>0</v>
      </c>
      <c r="BG152" s="146">
        <f t="shared" si="16"/>
        <v>0</v>
      </c>
      <c r="BH152" s="146">
        <f t="shared" si="17"/>
        <v>0</v>
      </c>
      <c r="BI152" s="146">
        <f t="shared" si="18"/>
        <v>0</v>
      </c>
      <c r="BJ152" s="13" t="s">
        <v>116</v>
      </c>
      <c r="BK152" s="146">
        <f t="shared" si="19"/>
        <v>0</v>
      </c>
      <c r="BL152" s="13" t="s">
        <v>115</v>
      </c>
      <c r="BM152" s="145" t="s">
        <v>202</v>
      </c>
    </row>
    <row r="153" spans="2:65" s="1" customFormat="1" ht="24.2" customHeight="1" x14ac:dyDescent="0.2">
      <c r="B153" s="132"/>
      <c r="C153" s="133">
        <v>23</v>
      </c>
      <c r="D153" s="133" t="s">
        <v>111</v>
      </c>
      <c r="E153" s="134" t="s">
        <v>203</v>
      </c>
      <c r="F153" s="135" t="s">
        <v>204</v>
      </c>
      <c r="G153" s="136" t="s">
        <v>149</v>
      </c>
      <c r="H153" s="137">
        <v>5.6000000000000001E-2</v>
      </c>
      <c r="I153" s="138"/>
      <c r="J153" s="139">
        <f t="shared" si="10"/>
        <v>0</v>
      </c>
      <c r="K153" s="140"/>
      <c r="L153" s="28"/>
      <c r="M153" s="141" t="s">
        <v>1</v>
      </c>
      <c r="N153" s="142" t="s">
        <v>37</v>
      </c>
      <c r="P153" s="143">
        <f t="shared" si="11"/>
        <v>0</v>
      </c>
      <c r="Q153" s="143">
        <v>0</v>
      </c>
      <c r="R153" s="143">
        <f t="shared" si="12"/>
        <v>0</v>
      </c>
      <c r="S153" s="143">
        <v>0</v>
      </c>
      <c r="T153" s="144">
        <f t="shared" si="13"/>
        <v>0</v>
      </c>
      <c r="AR153" s="145" t="s">
        <v>115</v>
      </c>
      <c r="AT153" s="145" t="s">
        <v>111</v>
      </c>
      <c r="AU153" s="145" t="s">
        <v>116</v>
      </c>
      <c r="AY153" s="13" t="s">
        <v>109</v>
      </c>
      <c r="BE153" s="146">
        <f t="shared" si="14"/>
        <v>0</v>
      </c>
      <c r="BF153" s="146">
        <f t="shared" si="15"/>
        <v>0</v>
      </c>
      <c r="BG153" s="146">
        <f t="shared" si="16"/>
        <v>0</v>
      </c>
      <c r="BH153" s="146">
        <f t="shared" si="17"/>
        <v>0</v>
      </c>
      <c r="BI153" s="146">
        <f t="shared" si="18"/>
        <v>0</v>
      </c>
      <c r="BJ153" s="13" t="s">
        <v>116</v>
      </c>
      <c r="BK153" s="146">
        <f t="shared" si="19"/>
        <v>0</v>
      </c>
      <c r="BL153" s="13" t="s">
        <v>115</v>
      </c>
      <c r="BM153" s="145" t="s">
        <v>205</v>
      </c>
    </row>
    <row r="154" spans="2:65" s="1" customFormat="1" ht="24.2" customHeight="1" x14ac:dyDescent="0.2">
      <c r="B154" s="132"/>
      <c r="C154" s="133">
        <v>24</v>
      </c>
      <c r="D154" s="133" t="s">
        <v>111</v>
      </c>
      <c r="E154" s="134" t="s">
        <v>206</v>
      </c>
      <c r="F154" s="135" t="s">
        <v>207</v>
      </c>
      <c r="G154" s="136" t="s">
        <v>149</v>
      </c>
      <c r="H154" s="137">
        <v>2.5000000000000001E-2</v>
      </c>
      <c r="I154" s="138"/>
      <c r="J154" s="139">
        <f t="shared" si="10"/>
        <v>0</v>
      </c>
      <c r="K154" s="140"/>
      <c r="L154" s="28"/>
      <c r="M154" s="141" t="s">
        <v>1</v>
      </c>
      <c r="N154" s="142" t="s">
        <v>37</v>
      </c>
      <c r="P154" s="143">
        <f t="shared" si="11"/>
        <v>0</v>
      </c>
      <c r="Q154" s="143">
        <v>0</v>
      </c>
      <c r="R154" s="143">
        <f t="shared" si="12"/>
        <v>0</v>
      </c>
      <c r="S154" s="143">
        <v>0</v>
      </c>
      <c r="T154" s="144">
        <f t="shared" si="13"/>
        <v>0</v>
      </c>
      <c r="AR154" s="145" t="s">
        <v>115</v>
      </c>
      <c r="AT154" s="145" t="s">
        <v>111</v>
      </c>
      <c r="AU154" s="145" t="s">
        <v>116</v>
      </c>
      <c r="AY154" s="13" t="s">
        <v>109</v>
      </c>
      <c r="BE154" s="146">
        <f t="shared" si="14"/>
        <v>0</v>
      </c>
      <c r="BF154" s="146">
        <f t="shared" si="15"/>
        <v>0</v>
      </c>
      <c r="BG154" s="146">
        <f t="shared" si="16"/>
        <v>0</v>
      </c>
      <c r="BH154" s="146">
        <f t="shared" si="17"/>
        <v>0</v>
      </c>
      <c r="BI154" s="146">
        <f t="shared" si="18"/>
        <v>0</v>
      </c>
      <c r="BJ154" s="13" t="s">
        <v>116</v>
      </c>
      <c r="BK154" s="146">
        <f t="shared" si="19"/>
        <v>0</v>
      </c>
      <c r="BL154" s="13" t="s">
        <v>115</v>
      </c>
      <c r="BM154" s="145" t="s">
        <v>208</v>
      </c>
    </row>
    <row r="155" spans="2:65" s="11" customFormat="1" ht="22.9" customHeight="1" x14ac:dyDescent="0.2">
      <c r="B155" s="121"/>
      <c r="D155" s="122" t="s">
        <v>70</v>
      </c>
      <c r="E155" s="130" t="s">
        <v>209</v>
      </c>
      <c r="F155" s="130" t="s">
        <v>210</v>
      </c>
      <c r="I155" s="124"/>
      <c r="J155" s="131">
        <f>BK155</f>
        <v>0</v>
      </c>
      <c r="L155" s="121"/>
      <c r="M155" s="125"/>
      <c r="P155" s="126">
        <f>SUM(P156:P157)</f>
        <v>0</v>
      </c>
      <c r="R155" s="126">
        <f>SUM(R156:R157)</f>
        <v>0</v>
      </c>
      <c r="T155" s="127">
        <f>SUM(T156:T157)</f>
        <v>0</v>
      </c>
      <c r="AR155" s="122" t="s">
        <v>77</v>
      </c>
      <c r="AT155" s="128" t="s">
        <v>70</v>
      </c>
      <c r="AU155" s="128" t="s">
        <v>77</v>
      </c>
      <c r="AY155" s="122" t="s">
        <v>109</v>
      </c>
      <c r="BK155" s="129">
        <f>SUM(BK156:BK157)</f>
        <v>0</v>
      </c>
    </row>
    <row r="156" spans="2:65" s="1" customFormat="1" ht="24.2" customHeight="1" x14ac:dyDescent="0.2">
      <c r="B156" s="132"/>
      <c r="C156" s="133">
        <v>25</v>
      </c>
      <c r="D156" s="133" t="s">
        <v>111</v>
      </c>
      <c r="E156" s="134" t="s">
        <v>211</v>
      </c>
      <c r="F156" s="135" t="s">
        <v>212</v>
      </c>
      <c r="G156" s="136" t="s">
        <v>149</v>
      </c>
      <c r="H156" s="137">
        <v>0.93500000000000005</v>
      </c>
      <c r="I156" s="138"/>
      <c r="J156" s="139">
        <f>ROUND(I156*H156,2)</f>
        <v>0</v>
      </c>
      <c r="K156" s="140"/>
      <c r="L156" s="28"/>
      <c r="M156" s="141" t="s">
        <v>1</v>
      </c>
      <c r="N156" s="142" t="s">
        <v>37</v>
      </c>
      <c r="P156" s="143">
        <f>O156*H156</f>
        <v>0</v>
      </c>
      <c r="Q156" s="143">
        <v>0</v>
      </c>
      <c r="R156" s="143">
        <f>Q156*H156</f>
        <v>0</v>
      </c>
      <c r="S156" s="143">
        <v>0</v>
      </c>
      <c r="T156" s="144">
        <f>S156*H156</f>
        <v>0</v>
      </c>
      <c r="AR156" s="145" t="s">
        <v>115</v>
      </c>
      <c r="AT156" s="145" t="s">
        <v>111</v>
      </c>
      <c r="AU156" s="145" t="s">
        <v>116</v>
      </c>
      <c r="AY156" s="13" t="s">
        <v>109</v>
      </c>
      <c r="BE156" s="146">
        <f>IF(N156="základná",J156,0)</f>
        <v>0</v>
      </c>
      <c r="BF156" s="146">
        <f>IF(N156="znížená",J156,0)</f>
        <v>0</v>
      </c>
      <c r="BG156" s="146">
        <f>IF(N156="zákl. prenesená",J156,0)</f>
        <v>0</v>
      </c>
      <c r="BH156" s="146">
        <f>IF(N156="zníž. prenesená",J156,0)</f>
        <v>0</v>
      </c>
      <c r="BI156" s="146">
        <f>IF(N156="nulová",J156,0)</f>
        <v>0</v>
      </c>
      <c r="BJ156" s="13" t="s">
        <v>116</v>
      </c>
      <c r="BK156" s="146">
        <f>ROUND(I156*H156,2)</f>
        <v>0</v>
      </c>
      <c r="BL156" s="13" t="s">
        <v>115</v>
      </c>
      <c r="BM156" s="145" t="s">
        <v>213</v>
      </c>
    </row>
    <row r="157" spans="2:65" s="1" customFormat="1" ht="49.15" customHeight="1" x14ac:dyDescent="0.2">
      <c r="B157" s="132"/>
      <c r="C157" s="133">
        <v>26</v>
      </c>
      <c r="D157" s="133" t="s">
        <v>111</v>
      </c>
      <c r="E157" s="134" t="s">
        <v>214</v>
      </c>
      <c r="F157" s="135" t="s">
        <v>215</v>
      </c>
      <c r="G157" s="136" t="s">
        <v>149</v>
      </c>
      <c r="H157" s="137">
        <v>0.93500000000000005</v>
      </c>
      <c r="I157" s="138"/>
      <c r="J157" s="139">
        <f>ROUND(I157*H157,2)</f>
        <v>0</v>
      </c>
      <c r="K157" s="140"/>
      <c r="L157" s="28"/>
      <c r="M157" s="141" t="s">
        <v>1</v>
      </c>
      <c r="N157" s="142" t="s">
        <v>37</v>
      </c>
      <c r="P157" s="143">
        <f>O157*H157</f>
        <v>0</v>
      </c>
      <c r="Q157" s="143">
        <v>0</v>
      </c>
      <c r="R157" s="143">
        <f>Q157*H157</f>
        <v>0</v>
      </c>
      <c r="S157" s="143">
        <v>0</v>
      </c>
      <c r="T157" s="144">
        <f>S157*H157</f>
        <v>0</v>
      </c>
      <c r="AR157" s="145" t="s">
        <v>115</v>
      </c>
      <c r="AT157" s="145" t="s">
        <v>111</v>
      </c>
      <c r="AU157" s="145" t="s">
        <v>116</v>
      </c>
      <c r="AY157" s="13" t="s">
        <v>109</v>
      </c>
      <c r="BE157" s="146">
        <f>IF(N157="základná",J157,0)</f>
        <v>0</v>
      </c>
      <c r="BF157" s="146">
        <f>IF(N157="znížená",J157,0)</f>
        <v>0</v>
      </c>
      <c r="BG157" s="146">
        <f>IF(N157="zákl. prenesená",J157,0)</f>
        <v>0</v>
      </c>
      <c r="BH157" s="146">
        <f>IF(N157="zníž. prenesená",J157,0)</f>
        <v>0</v>
      </c>
      <c r="BI157" s="146">
        <f>IF(N157="nulová",J157,0)</f>
        <v>0</v>
      </c>
      <c r="BJ157" s="13" t="s">
        <v>116</v>
      </c>
      <c r="BK157" s="146">
        <f>ROUND(I157*H157,2)</f>
        <v>0</v>
      </c>
      <c r="BL157" s="13" t="s">
        <v>115</v>
      </c>
      <c r="BM157" s="145" t="s">
        <v>216</v>
      </c>
    </row>
    <row r="158" spans="2:65" s="11" customFormat="1" ht="25.9" customHeight="1" x14ac:dyDescent="0.2">
      <c r="B158" s="121"/>
      <c r="D158" s="122" t="s">
        <v>70</v>
      </c>
      <c r="E158" s="123" t="s">
        <v>217</v>
      </c>
      <c r="F158" s="123" t="s">
        <v>218</v>
      </c>
      <c r="I158" s="124"/>
      <c r="J158" s="111">
        <f>BK158</f>
        <v>0</v>
      </c>
      <c r="L158" s="121"/>
      <c r="M158" s="125"/>
      <c r="P158" s="126">
        <f>P159</f>
        <v>0</v>
      </c>
      <c r="R158" s="126">
        <f>R159</f>
        <v>3.5002799999999997E-3</v>
      </c>
      <c r="T158" s="127">
        <f>T159</f>
        <v>0</v>
      </c>
      <c r="AR158" s="122" t="s">
        <v>116</v>
      </c>
      <c r="AT158" s="128" t="s">
        <v>70</v>
      </c>
      <c r="AU158" s="128" t="s">
        <v>71</v>
      </c>
      <c r="AY158" s="122" t="s">
        <v>109</v>
      </c>
      <c r="BK158" s="129">
        <f>BK159</f>
        <v>0</v>
      </c>
    </row>
    <row r="159" spans="2:65" s="11" customFormat="1" ht="22.9" customHeight="1" x14ac:dyDescent="0.2">
      <c r="B159" s="121"/>
      <c r="D159" s="122" t="s">
        <v>70</v>
      </c>
      <c r="E159" s="130" t="s">
        <v>219</v>
      </c>
      <c r="F159" s="130" t="s">
        <v>220</v>
      </c>
      <c r="I159" s="124"/>
      <c r="J159" s="131">
        <f>BK159</f>
        <v>0</v>
      </c>
      <c r="L159" s="121"/>
      <c r="M159" s="125"/>
      <c r="P159" s="126">
        <f>SUM(P160:P162)</f>
        <v>0</v>
      </c>
      <c r="R159" s="126">
        <f>SUM(R160:R162)</f>
        <v>3.5002799999999997E-3</v>
      </c>
      <c r="T159" s="127">
        <f>SUM(T160:T162)</f>
        <v>0</v>
      </c>
      <c r="AR159" s="122" t="s">
        <v>116</v>
      </c>
      <c r="AT159" s="128" t="s">
        <v>70</v>
      </c>
      <c r="AU159" s="128" t="s">
        <v>77</v>
      </c>
      <c r="AY159" s="122" t="s">
        <v>109</v>
      </c>
      <c r="BK159" s="129">
        <f>SUM(BK160:BK162)</f>
        <v>0</v>
      </c>
    </row>
    <row r="160" spans="2:65" s="1" customFormat="1" ht="24.2" customHeight="1" x14ac:dyDescent="0.2">
      <c r="B160" s="132"/>
      <c r="C160" s="133">
        <v>27</v>
      </c>
      <c r="D160" s="133" t="s">
        <v>111</v>
      </c>
      <c r="E160" s="134" t="s">
        <v>221</v>
      </c>
      <c r="F160" s="135" t="s">
        <v>222</v>
      </c>
      <c r="G160" s="136" t="s">
        <v>223</v>
      </c>
      <c r="H160" s="137">
        <v>2.9660000000000002</v>
      </c>
      <c r="I160" s="138"/>
      <c r="J160" s="139">
        <f>ROUND(I160*H160,2)</f>
        <v>0</v>
      </c>
      <c r="K160" s="140"/>
      <c r="L160" s="28"/>
      <c r="M160" s="141" t="s">
        <v>1</v>
      </c>
      <c r="N160" s="142" t="s">
        <v>37</v>
      </c>
      <c r="P160" s="143">
        <f>O160*H160</f>
        <v>0</v>
      </c>
      <c r="Q160" s="143">
        <v>8.0000000000000007E-5</v>
      </c>
      <c r="R160" s="143">
        <f>Q160*H160</f>
        <v>2.3728000000000003E-4</v>
      </c>
      <c r="S160" s="143">
        <v>0</v>
      </c>
      <c r="T160" s="144">
        <f>S160*H160</f>
        <v>0</v>
      </c>
      <c r="AR160" s="145" t="s">
        <v>178</v>
      </c>
      <c r="AT160" s="145" t="s">
        <v>111</v>
      </c>
      <c r="AU160" s="145" t="s">
        <v>116</v>
      </c>
      <c r="AY160" s="13" t="s">
        <v>109</v>
      </c>
      <c r="BE160" s="146">
        <f>IF(N160="základná",J160,0)</f>
        <v>0</v>
      </c>
      <c r="BF160" s="146">
        <f>IF(N160="znížená",J160,0)</f>
        <v>0</v>
      </c>
      <c r="BG160" s="146">
        <f>IF(N160="zákl. prenesená",J160,0)</f>
        <v>0</v>
      </c>
      <c r="BH160" s="146">
        <f>IF(N160="zníž. prenesená",J160,0)</f>
        <v>0</v>
      </c>
      <c r="BI160" s="146">
        <f>IF(N160="nulová",J160,0)</f>
        <v>0</v>
      </c>
      <c r="BJ160" s="13" t="s">
        <v>116</v>
      </c>
      <c r="BK160" s="146">
        <f>ROUND(I160*H160,2)</f>
        <v>0</v>
      </c>
      <c r="BL160" s="13" t="s">
        <v>178</v>
      </c>
      <c r="BM160" s="145" t="s">
        <v>224</v>
      </c>
    </row>
    <row r="161" spans="2:65" s="1" customFormat="1" ht="24.2" customHeight="1" x14ac:dyDescent="0.2">
      <c r="B161" s="132"/>
      <c r="C161" s="147">
        <v>28</v>
      </c>
      <c r="D161" s="147" t="s">
        <v>187</v>
      </c>
      <c r="E161" s="148" t="s">
        <v>225</v>
      </c>
      <c r="F161" s="149" t="s">
        <v>226</v>
      </c>
      <c r="G161" s="150" t="s">
        <v>223</v>
      </c>
      <c r="H161" s="151">
        <v>3.2629999999999999</v>
      </c>
      <c r="I161" s="152"/>
      <c r="J161" s="153">
        <f>ROUND(I161*H161,2)</f>
        <v>0</v>
      </c>
      <c r="K161" s="154"/>
      <c r="L161" s="155"/>
      <c r="M161" s="156" t="s">
        <v>1</v>
      </c>
      <c r="N161" s="157" t="s">
        <v>37</v>
      </c>
      <c r="P161" s="143">
        <f>O161*H161</f>
        <v>0</v>
      </c>
      <c r="Q161" s="143">
        <v>1E-3</v>
      </c>
      <c r="R161" s="143">
        <f>Q161*H161</f>
        <v>3.2629999999999998E-3</v>
      </c>
      <c r="S161" s="143">
        <v>0</v>
      </c>
      <c r="T161" s="144">
        <f>S161*H161</f>
        <v>0</v>
      </c>
      <c r="AR161" s="145" t="s">
        <v>227</v>
      </c>
      <c r="AT161" s="145" t="s">
        <v>187</v>
      </c>
      <c r="AU161" s="145" t="s">
        <v>116</v>
      </c>
      <c r="AY161" s="13" t="s">
        <v>109</v>
      </c>
      <c r="BE161" s="146">
        <f>IF(N161="základná",J161,0)</f>
        <v>0</v>
      </c>
      <c r="BF161" s="146">
        <f>IF(N161="znížená",J161,0)</f>
        <v>0</v>
      </c>
      <c r="BG161" s="146">
        <f>IF(N161="zákl. prenesená",J161,0)</f>
        <v>0</v>
      </c>
      <c r="BH161" s="146">
        <f>IF(N161="zníž. prenesená",J161,0)</f>
        <v>0</v>
      </c>
      <c r="BI161" s="146">
        <f>IF(N161="nulová",J161,0)</f>
        <v>0</v>
      </c>
      <c r="BJ161" s="13" t="s">
        <v>116</v>
      </c>
      <c r="BK161" s="146">
        <f>ROUND(I161*H161,2)</f>
        <v>0</v>
      </c>
      <c r="BL161" s="13" t="s">
        <v>178</v>
      </c>
      <c r="BM161" s="145" t="s">
        <v>228</v>
      </c>
    </row>
    <row r="162" spans="2:65" s="1" customFormat="1" ht="24.2" customHeight="1" x14ac:dyDescent="0.2">
      <c r="B162" s="132"/>
      <c r="C162" s="133">
        <v>29</v>
      </c>
      <c r="D162" s="133" t="s">
        <v>111</v>
      </c>
      <c r="E162" s="134" t="s">
        <v>229</v>
      </c>
      <c r="F162" s="135" t="s">
        <v>230</v>
      </c>
      <c r="G162" s="136" t="s">
        <v>231</v>
      </c>
      <c r="H162" s="158"/>
      <c r="I162" s="138"/>
      <c r="J162" s="139">
        <f>ROUND(I162*H162,2)</f>
        <v>0</v>
      </c>
      <c r="K162" s="140"/>
      <c r="L162" s="28"/>
      <c r="M162" s="141" t="s">
        <v>1</v>
      </c>
      <c r="N162" s="142" t="s">
        <v>37</v>
      </c>
      <c r="P162" s="143">
        <f>O162*H162</f>
        <v>0</v>
      </c>
      <c r="Q162" s="143">
        <v>0</v>
      </c>
      <c r="R162" s="143">
        <f>Q162*H162</f>
        <v>0</v>
      </c>
      <c r="S162" s="143">
        <v>0</v>
      </c>
      <c r="T162" s="144">
        <f>S162*H162</f>
        <v>0</v>
      </c>
      <c r="AR162" s="145" t="s">
        <v>178</v>
      </c>
      <c r="AT162" s="145" t="s">
        <v>111</v>
      </c>
      <c r="AU162" s="145" t="s">
        <v>116</v>
      </c>
      <c r="AY162" s="13" t="s">
        <v>109</v>
      </c>
      <c r="BE162" s="146">
        <f>IF(N162="základná",J162,0)</f>
        <v>0</v>
      </c>
      <c r="BF162" s="146">
        <f>IF(N162="znížená",J162,0)</f>
        <v>0</v>
      </c>
      <c r="BG162" s="146">
        <f>IF(N162="zákl. prenesená",J162,0)</f>
        <v>0</v>
      </c>
      <c r="BH162" s="146">
        <f>IF(N162="zníž. prenesená",J162,0)</f>
        <v>0</v>
      </c>
      <c r="BI162" s="146">
        <f>IF(N162="nulová",J162,0)</f>
        <v>0</v>
      </c>
      <c r="BJ162" s="13" t="s">
        <v>116</v>
      </c>
      <c r="BK162" s="146">
        <f>ROUND(I162*H162,2)</f>
        <v>0</v>
      </c>
      <c r="BL162" s="13" t="s">
        <v>178</v>
      </c>
      <c r="BM162" s="145" t="s">
        <v>232</v>
      </c>
    </row>
    <row r="163" spans="2:65" s="1" customFormat="1" ht="49.9" customHeight="1" x14ac:dyDescent="0.2">
      <c r="B163" s="28"/>
      <c r="E163" s="123" t="s">
        <v>233</v>
      </c>
      <c r="F163" s="123" t="s">
        <v>234</v>
      </c>
      <c r="J163" s="111">
        <f t="shared" ref="J163:J168" si="20">BK163</f>
        <v>0</v>
      </c>
      <c r="L163" s="28"/>
      <c r="M163" s="159"/>
      <c r="T163" s="54"/>
      <c r="AT163" s="13" t="s">
        <v>70</v>
      </c>
      <c r="AU163" s="13" t="s">
        <v>71</v>
      </c>
      <c r="AY163" s="13" t="s">
        <v>235</v>
      </c>
      <c r="BK163" s="146">
        <f>SUM(BK164:BK168)</f>
        <v>0</v>
      </c>
    </row>
    <row r="164" spans="2:65" s="1" customFormat="1" ht="16.350000000000001" customHeight="1" x14ac:dyDescent="0.2">
      <c r="B164" s="28"/>
      <c r="C164" s="160" t="s">
        <v>1</v>
      </c>
      <c r="D164" s="160" t="s">
        <v>111</v>
      </c>
      <c r="E164" s="161" t="s">
        <v>1</v>
      </c>
      <c r="F164" s="162" t="s">
        <v>1</v>
      </c>
      <c r="G164" s="163" t="s">
        <v>1</v>
      </c>
      <c r="H164" s="164"/>
      <c r="I164" s="165"/>
      <c r="J164" s="166">
        <f t="shared" si="20"/>
        <v>0</v>
      </c>
      <c r="K164" s="167"/>
      <c r="L164" s="28"/>
      <c r="M164" s="168" t="s">
        <v>1</v>
      </c>
      <c r="N164" s="169" t="s">
        <v>37</v>
      </c>
      <c r="T164" s="54"/>
      <c r="AT164" s="13" t="s">
        <v>235</v>
      </c>
      <c r="AU164" s="13" t="s">
        <v>77</v>
      </c>
      <c r="AY164" s="13" t="s">
        <v>235</v>
      </c>
      <c r="BE164" s="146">
        <f>IF(N164="základná",J164,0)</f>
        <v>0</v>
      </c>
      <c r="BF164" s="146">
        <f>IF(N164="znížená",J164,0)</f>
        <v>0</v>
      </c>
      <c r="BG164" s="146">
        <f>IF(N164="zákl. prenesená",J164,0)</f>
        <v>0</v>
      </c>
      <c r="BH164" s="146">
        <f>IF(N164="zníž. prenesená",J164,0)</f>
        <v>0</v>
      </c>
      <c r="BI164" s="146">
        <f>IF(N164="nulová",J164,0)</f>
        <v>0</v>
      </c>
      <c r="BJ164" s="13" t="s">
        <v>116</v>
      </c>
      <c r="BK164" s="146">
        <f>I164*H164</f>
        <v>0</v>
      </c>
    </row>
    <row r="165" spans="2:65" s="1" customFormat="1" ht="16.350000000000001" customHeight="1" x14ac:dyDescent="0.2">
      <c r="B165" s="28"/>
      <c r="C165" s="160" t="s">
        <v>1</v>
      </c>
      <c r="D165" s="160" t="s">
        <v>111</v>
      </c>
      <c r="E165" s="161" t="s">
        <v>1</v>
      </c>
      <c r="F165" s="162" t="s">
        <v>1</v>
      </c>
      <c r="G165" s="163" t="s">
        <v>1</v>
      </c>
      <c r="H165" s="164"/>
      <c r="I165" s="165"/>
      <c r="J165" s="166">
        <f t="shared" si="20"/>
        <v>0</v>
      </c>
      <c r="K165" s="167"/>
      <c r="L165" s="28"/>
      <c r="M165" s="168" t="s">
        <v>1</v>
      </c>
      <c r="N165" s="169" t="s">
        <v>37</v>
      </c>
      <c r="T165" s="54"/>
      <c r="AT165" s="13" t="s">
        <v>235</v>
      </c>
      <c r="AU165" s="13" t="s">
        <v>77</v>
      </c>
      <c r="AY165" s="13" t="s">
        <v>235</v>
      </c>
      <c r="BE165" s="146">
        <f>IF(N165="základná",J165,0)</f>
        <v>0</v>
      </c>
      <c r="BF165" s="146">
        <f>IF(N165="znížená",J165,0)</f>
        <v>0</v>
      </c>
      <c r="BG165" s="146">
        <f>IF(N165="zákl. prenesená",J165,0)</f>
        <v>0</v>
      </c>
      <c r="BH165" s="146">
        <f>IF(N165="zníž. prenesená",J165,0)</f>
        <v>0</v>
      </c>
      <c r="BI165" s="146">
        <f>IF(N165="nulová",J165,0)</f>
        <v>0</v>
      </c>
      <c r="BJ165" s="13" t="s">
        <v>116</v>
      </c>
      <c r="BK165" s="146">
        <f>I165*H165</f>
        <v>0</v>
      </c>
    </row>
    <row r="166" spans="2:65" s="1" customFormat="1" ht="16.350000000000001" customHeight="1" x14ac:dyDescent="0.2">
      <c r="B166" s="28"/>
      <c r="C166" s="160" t="s">
        <v>1</v>
      </c>
      <c r="D166" s="160" t="s">
        <v>111</v>
      </c>
      <c r="E166" s="161" t="s">
        <v>1</v>
      </c>
      <c r="F166" s="162" t="s">
        <v>1</v>
      </c>
      <c r="G166" s="163" t="s">
        <v>1</v>
      </c>
      <c r="H166" s="164"/>
      <c r="I166" s="165"/>
      <c r="J166" s="166">
        <f t="shared" si="20"/>
        <v>0</v>
      </c>
      <c r="K166" s="167"/>
      <c r="L166" s="28"/>
      <c r="M166" s="168" t="s">
        <v>1</v>
      </c>
      <c r="N166" s="169" t="s">
        <v>37</v>
      </c>
      <c r="T166" s="54"/>
      <c r="AT166" s="13" t="s">
        <v>235</v>
      </c>
      <c r="AU166" s="13" t="s">
        <v>77</v>
      </c>
      <c r="AY166" s="13" t="s">
        <v>235</v>
      </c>
      <c r="BE166" s="146">
        <f>IF(N166="základná",J166,0)</f>
        <v>0</v>
      </c>
      <c r="BF166" s="146">
        <f>IF(N166="znížená",J166,0)</f>
        <v>0</v>
      </c>
      <c r="BG166" s="146">
        <f>IF(N166="zákl. prenesená",J166,0)</f>
        <v>0</v>
      </c>
      <c r="BH166" s="146">
        <f>IF(N166="zníž. prenesená",J166,0)</f>
        <v>0</v>
      </c>
      <c r="BI166" s="146">
        <f>IF(N166="nulová",J166,0)</f>
        <v>0</v>
      </c>
      <c r="BJ166" s="13" t="s">
        <v>116</v>
      </c>
      <c r="BK166" s="146">
        <f>I166*H166</f>
        <v>0</v>
      </c>
    </row>
    <row r="167" spans="2:65" s="1" customFormat="1" ht="16.350000000000001" customHeight="1" x14ac:dyDescent="0.2">
      <c r="B167" s="28"/>
      <c r="C167" s="160" t="s">
        <v>1</v>
      </c>
      <c r="D167" s="160" t="s">
        <v>111</v>
      </c>
      <c r="E167" s="161" t="s">
        <v>1</v>
      </c>
      <c r="F167" s="162" t="s">
        <v>1</v>
      </c>
      <c r="G167" s="163" t="s">
        <v>1</v>
      </c>
      <c r="H167" s="164"/>
      <c r="I167" s="165"/>
      <c r="J167" s="166">
        <f t="shared" si="20"/>
        <v>0</v>
      </c>
      <c r="K167" s="167"/>
      <c r="L167" s="28"/>
      <c r="M167" s="168" t="s">
        <v>1</v>
      </c>
      <c r="N167" s="169" t="s">
        <v>37</v>
      </c>
      <c r="T167" s="54"/>
      <c r="AT167" s="13" t="s">
        <v>235</v>
      </c>
      <c r="AU167" s="13" t="s">
        <v>77</v>
      </c>
      <c r="AY167" s="13" t="s">
        <v>235</v>
      </c>
      <c r="BE167" s="146">
        <f>IF(N167="základná",J167,0)</f>
        <v>0</v>
      </c>
      <c r="BF167" s="146">
        <f>IF(N167="znížená",J167,0)</f>
        <v>0</v>
      </c>
      <c r="BG167" s="146">
        <f>IF(N167="zákl. prenesená",J167,0)</f>
        <v>0</v>
      </c>
      <c r="BH167" s="146">
        <f>IF(N167="zníž. prenesená",J167,0)</f>
        <v>0</v>
      </c>
      <c r="BI167" s="146">
        <f>IF(N167="nulová",J167,0)</f>
        <v>0</v>
      </c>
      <c r="BJ167" s="13" t="s">
        <v>116</v>
      </c>
      <c r="BK167" s="146">
        <f>I167*H167</f>
        <v>0</v>
      </c>
    </row>
    <row r="168" spans="2:65" s="1" customFormat="1" ht="16.350000000000001" customHeight="1" x14ac:dyDescent="0.2">
      <c r="B168" s="28"/>
      <c r="C168" s="160" t="s">
        <v>1</v>
      </c>
      <c r="D168" s="160" t="s">
        <v>111</v>
      </c>
      <c r="E168" s="161" t="s">
        <v>1</v>
      </c>
      <c r="F168" s="162" t="s">
        <v>1</v>
      </c>
      <c r="G168" s="163" t="s">
        <v>1</v>
      </c>
      <c r="H168" s="164"/>
      <c r="I168" s="165"/>
      <c r="J168" s="166">
        <f t="shared" si="20"/>
        <v>0</v>
      </c>
      <c r="K168" s="167"/>
      <c r="L168" s="28"/>
      <c r="M168" s="168" t="s">
        <v>1</v>
      </c>
      <c r="N168" s="169" t="s">
        <v>37</v>
      </c>
      <c r="O168" s="170"/>
      <c r="P168" s="170"/>
      <c r="Q168" s="170"/>
      <c r="R168" s="170"/>
      <c r="S168" s="170"/>
      <c r="T168" s="171"/>
      <c r="AT168" s="13" t="s">
        <v>235</v>
      </c>
      <c r="AU168" s="13" t="s">
        <v>77</v>
      </c>
      <c r="AY168" s="13" t="s">
        <v>235</v>
      </c>
      <c r="BE168" s="146">
        <f>IF(N168="základná",J168,0)</f>
        <v>0</v>
      </c>
      <c r="BF168" s="146">
        <f>IF(N168="znížená",J168,0)</f>
        <v>0</v>
      </c>
      <c r="BG168" s="146">
        <f>IF(N168="zákl. prenesená",J168,0)</f>
        <v>0</v>
      </c>
      <c r="BH168" s="146">
        <f>IF(N168="zníž. prenesená",J168,0)</f>
        <v>0</v>
      </c>
      <c r="BI168" s="146">
        <f>IF(N168="nulová",J168,0)</f>
        <v>0</v>
      </c>
      <c r="BJ168" s="13" t="s">
        <v>116</v>
      </c>
      <c r="BK168" s="146">
        <f>I168*H168</f>
        <v>0</v>
      </c>
    </row>
    <row r="169" spans="2:65" s="1" customFormat="1" ht="6.95" customHeight="1" x14ac:dyDescent="0.2">
      <c r="B169" s="43"/>
      <c r="C169" s="44"/>
      <c r="D169" s="44"/>
      <c r="E169" s="44"/>
      <c r="F169" s="44"/>
      <c r="G169" s="44"/>
      <c r="H169" s="44"/>
      <c r="I169" s="44"/>
      <c r="J169" s="44"/>
      <c r="K169" s="44"/>
      <c r="L169" s="28"/>
    </row>
  </sheetData>
  <autoFilter ref="C124:K168" xr:uid="{00000000-0009-0000-0000-000001000000}"/>
  <mergeCells count="9">
    <mergeCell ref="E87:H87"/>
    <mergeCell ref="E115:H115"/>
    <mergeCell ref="E117:H117"/>
    <mergeCell ref="L2:V2"/>
    <mergeCell ref="E7:H7"/>
    <mergeCell ref="E9:H9"/>
    <mergeCell ref="E18:H18"/>
    <mergeCell ref="E27:H27"/>
    <mergeCell ref="E85:H85"/>
  </mergeCells>
  <dataValidations count="2">
    <dataValidation type="list" allowBlank="1" showInputMessage="1" showErrorMessage="1" error="Povolené sú hodnoty K, M." sqref="D164:D169" xr:uid="{00000000-0002-0000-0100-000000000000}">
      <formula1>"K, M"</formula1>
    </dataValidation>
    <dataValidation type="list" allowBlank="1" showInputMessage="1" showErrorMessage="1" error="Povolené sú hodnoty základná, znížená, nulová." sqref="N164:N169" xr:uid="{00000000-0002-0000-0100-000001000000}">
      <formula1>"základná, znížená, nulová"</formula1>
    </dataValidation>
  </dataValidation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Rekapitulácia stavby</vt:lpstr>
      <vt:lpstr>SO 01 - Označník</vt:lpstr>
      <vt:lpstr>'Rekapitulácia stavby'!Názvy_tlače</vt:lpstr>
      <vt:lpstr>'SO 01 - Označník'!Názvy_tlače</vt:lpstr>
      <vt:lpstr>'Rekapitulácia stavby'!Oblasť_tlače</vt:lpstr>
      <vt:lpstr>'SO 01 - Označník'!Oblasť_tlače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SERVER\globstav</dc:creator>
  <cp:lastModifiedBy>Henželová Veronika</cp:lastModifiedBy>
  <dcterms:created xsi:type="dcterms:W3CDTF">2022-06-19T07:47:49Z</dcterms:created>
  <dcterms:modified xsi:type="dcterms:W3CDTF">2023-01-24T11:53:16Z</dcterms:modified>
</cp:coreProperties>
</file>