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zuzana_simkova_bbsk_sk/Documents/Zákazky/NLZ/SP komplet/SP komplet/Príloha č. 3b - Výkazy výmer PZ2/janova lehota/SO 01 - Rozp a VV/"/>
    </mc:Choice>
  </mc:AlternateContent>
  <xr:revisionPtr revIDLastSave="25" documentId="13_ncr:1_{5F0313F0-557F-41B2-9DD9-4FACE6A1151D}" xr6:coauthVersionLast="47" xr6:coauthVersionMax="47" xr10:uidLastSave="{ED8DBA19-0712-4D08-98D3-18B8DEACE237}"/>
  <bookViews>
    <workbookView xWindow="-120" yWindow="-120" windowWidth="29040" windowHeight="15720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Označník'!$C$124:$K$163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63" i="2"/>
  <c r="BH163" i="2"/>
  <c r="BG163" i="2"/>
  <c r="BE163" i="2"/>
  <c r="BK163" i="2"/>
  <c r="J163" i="2" s="1"/>
  <c r="BF163" i="2" s="1"/>
  <c r="BI162" i="2"/>
  <c r="BH162" i="2"/>
  <c r="BG162" i="2"/>
  <c r="BE162" i="2"/>
  <c r="BK162" i="2"/>
  <c r="J162" i="2" s="1"/>
  <c r="BF162" i="2" s="1"/>
  <c r="BI161" i="2"/>
  <c r="BH161" i="2"/>
  <c r="BG161" i="2"/>
  <c r="BE161" i="2"/>
  <c r="BK161" i="2"/>
  <c r="J161" i="2" s="1"/>
  <c r="BF161" i="2" s="1"/>
  <c r="BI160" i="2"/>
  <c r="BH160" i="2"/>
  <c r="BG160" i="2"/>
  <c r="BE160" i="2"/>
  <c r="BK160" i="2"/>
  <c r="J160" i="2" s="1"/>
  <c r="BF160" i="2" s="1"/>
  <c r="BI159" i="2"/>
  <c r="BH159" i="2"/>
  <c r="BG159" i="2"/>
  <c r="BE159" i="2"/>
  <c r="BK159" i="2"/>
  <c r="J159" i="2" s="1"/>
  <c r="BF159" i="2" s="1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T139" i="2" s="1"/>
  <c r="R140" i="2"/>
  <c r="R139" i="2" s="1"/>
  <c r="P140" i="2"/>
  <c r="P139" i="2" s="1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J157" i="2"/>
  <c r="BK152" i="2"/>
  <c r="BK149" i="2"/>
  <c r="J145" i="2"/>
  <c r="BK136" i="2"/>
  <c r="BK130" i="2"/>
  <c r="J151" i="2"/>
  <c r="BK144" i="2"/>
  <c r="BK138" i="2"/>
  <c r="BK133" i="2"/>
  <c r="J130" i="2"/>
  <c r="BK140" i="2"/>
  <c r="J136" i="2"/>
  <c r="BK128" i="2"/>
  <c r="J155" i="2"/>
  <c r="BK134" i="2"/>
  <c r="J152" i="2"/>
  <c r="BK145" i="2"/>
  <c r="J140" i="2"/>
  <c r="J131" i="2"/>
  <c r="BK156" i="2"/>
  <c r="J133" i="2"/>
  <c r="BK146" i="2"/>
  <c r="J135" i="2"/>
  <c r="AS94" i="1"/>
  <c r="BK151" i="2"/>
  <c r="BK147" i="2"/>
  <c r="BK143" i="2"/>
  <c r="BK135" i="2"/>
  <c r="BK131" i="2"/>
  <c r="BK157" i="2"/>
  <c r="J138" i="2"/>
  <c r="J149" i="2"/>
  <c r="J142" i="2"/>
  <c r="BK129" i="2"/>
  <c r="J148" i="2"/>
  <c r="J134" i="2"/>
  <c r="J156" i="2"/>
  <c r="J146" i="2"/>
  <c r="J128" i="2"/>
  <c r="J143" i="2"/>
  <c r="J132" i="2"/>
  <c r="BK155" i="2"/>
  <c r="BK148" i="2"/>
  <c r="J147" i="2"/>
  <c r="J144" i="2"/>
  <c r="BK142" i="2"/>
  <c r="BK132" i="2"/>
  <c r="J129" i="2"/>
  <c r="P127" i="2" l="1"/>
  <c r="R150" i="2"/>
  <c r="BK127" i="2"/>
  <c r="P141" i="2"/>
  <c r="BK150" i="2"/>
  <c r="J150" i="2" s="1"/>
  <c r="J102" i="2" s="1"/>
  <c r="P154" i="2"/>
  <c r="P153" i="2" s="1"/>
  <c r="R127" i="2"/>
  <c r="R141" i="2"/>
  <c r="T150" i="2"/>
  <c r="T154" i="2"/>
  <c r="T153" i="2" s="1"/>
  <c r="R154" i="2"/>
  <c r="R153" i="2" s="1"/>
  <c r="T127" i="2"/>
  <c r="BK141" i="2"/>
  <c r="J141" i="2" s="1"/>
  <c r="J101" i="2" s="1"/>
  <c r="T141" i="2"/>
  <c r="P150" i="2"/>
  <c r="BK154" i="2"/>
  <c r="J154" i="2" s="1"/>
  <c r="J104" i="2" s="1"/>
  <c r="BK158" i="2"/>
  <c r="J158" i="2"/>
  <c r="J105" i="2" s="1"/>
  <c r="BK137" i="2"/>
  <c r="J137" i="2" s="1"/>
  <c r="J99" i="2" s="1"/>
  <c r="BK139" i="2"/>
  <c r="J139" i="2"/>
  <c r="J100" i="2" s="1"/>
  <c r="E85" i="2"/>
  <c r="J89" i="2"/>
  <c r="F92" i="2"/>
  <c r="BF128" i="2"/>
  <c r="BF130" i="2"/>
  <c r="BF131" i="2"/>
  <c r="BF134" i="2"/>
  <c r="BF140" i="2"/>
  <c r="BF142" i="2"/>
  <c r="BF143" i="2"/>
  <c r="BF145" i="2"/>
  <c r="BF146" i="2"/>
  <c r="BF147" i="2"/>
  <c r="BF149" i="2"/>
  <c r="BF152" i="2"/>
  <c r="BF155" i="2"/>
  <c r="BF129" i="2"/>
  <c r="BF132" i="2"/>
  <c r="BF133" i="2"/>
  <c r="BF135" i="2"/>
  <c r="BF136" i="2"/>
  <c r="BF144" i="2"/>
  <c r="BF148" i="2"/>
  <c r="BF138" i="2"/>
  <c r="BF151" i="2"/>
  <c r="BF156" i="2"/>
  <c r="BF157" i="2"/>
  <c r="F36" i="2"/>
  <c r="BC95" i="1" s="1"/>
  <c r="BC94" i="1" s="1"/>
  <c r="W32" i="1" s="1"/>
  <c r="J33" i="2"/>
  <c r="AV95" i="1" s="1"/>
  <c r="F33" i="2"/>
  <c r="AZ95" i="1" s="1"/>
  <c r="AZ94" i="1" s="1"/>
  <c r="AV94" i="1" s="1"/>
  <c r="AK29" i="1" s="1"/>
  <c r="F35" i="2"/>
  <c r="BB95" i="1" s="1"/>
  <c r="BB94" i="1" s="1"/>
  <c r="AX94" i="1" s="1"/>
  <c r="F37" i="2"/>
  <c r="BD95" i="1" s="1"/>
  <c r="BD94" i="1" s="1"/>
  <c r="W33" i="1" s="1"/>
  <c r="T126" i="2" l="1"/>
  <c r="R126" i="2"/>
  <c r="R125" i="2" s="1"/>
  <c r="T125" i="2"/>
  <c r="BK126" i="2"/>
  <c r="J126" i="2" s="1"/>
  <c r="J97" i="2" s="1"/>
  <c r="P126" i="2"/>
  <c r="P125" i="2"/>
  <c r="AU95" i="1" s="1"/>
  <c r="AU94" i="1" s="1"/>
  <c r="J127" i="2"/>
  <c r="J98" i="2" s="1"/>
  <c r="BK153" i="2"/>
  <c r="J153" i="2" s="1"/>
  <c r="J103" i="2" s="1"/>
  <c r="F34" i="2"/>
  <c r="BA95" i="1" s="1"/>
  <c r="BA94" i="1" s="1"/>
  <c r="W30" i="1" s="1"/>
  <c r="W31" i="1"/>
  <c r="J34" i="2"/>
  <c r="AW95" i="1" s="1"/>
  <c r="AT95" i="1" s="1"/>
  <c r="W29" i="1"/>
  <c r="AY94" i="1"/>
  <c r="BK125" i="2" l="1"/>
  <c r="J125" i="2"/>
  <c r="J30" i="2" s="1"/>
  <c r="AG95" i="1" s="1"/>
  <c r="AG94" i="1" s="1"/>
  <c r="AK26" i="1" s="1"/>
  <c r="AW94" i="1"/>
  <c r="AK30" i="1" s="1"/>
  <c r="AK35" i="1" l="1"/>
  <c r="J39" i="2"/>
  <c r="J96" i="2"/>
  <c r="AN95" i="1"/>
  <c r="AT94" i="1"/>
  <c r="AN94" i="1" s="1"/>
</calcChain>
</file>

<file path=xl/sharedStrings.xml><?xml version="1.0" encoding="utf-8"?>
<sst xmlns="http://schemas.openxmlformats.org/spreadsheetml/2006/main" count="701" uniqueCount="225">
  <si>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</si>
  <si>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</si>
  <si>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</si>
  <si>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</si>
  <si>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</si>
  <si>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</si>
  <si>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</si>
  <si>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</si>
  <si>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</si>
  <si>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</si>
  <si>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</si>
  <si>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</si>
  <si>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</si>
  <si>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</si>
  <si>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</si>
  <si>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</si>
  <si>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</si>
  <si>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</si>
  <si>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</si>
  <si>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</si>
  <si>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</si>
  <si>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</si>
  <si>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</si>
  <si>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</si>
  <si>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</si>
  <si>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</si>
  <si>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</si>
  <si>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</si>
  <si>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</si>
  <si>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</si>
  <si>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</si>
  <si>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</si>
  <si>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</si>
  <si>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</si>
  <si>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</si>
  <si>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</si>
  <si>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</si>
  <si>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</si>
  <si>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</si>
  <si>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</si>
  <si>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</si>
  <si>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</si>
  <si>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</si>
  <si>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</si>
  <si>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</si>
  <si>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</si>
  <si>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</si>
  <si>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</si>
  <si>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</si>
  <si>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</si>
  <si>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</si>
  <si>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</si>
  <si>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</si>
  <si>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</si>
  <si>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</si>
  <si>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</si>
  <si>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</si>
  <si>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</si>
  <si>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</si>
  <si>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</si>
  <si>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</si>
  <si>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</si>
  <si>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</si>
  <si>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</si>
  <si>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</si>
  <si>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</si>
  <si>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</si>
  <si>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</si>
  <si>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</si>
  <si>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</si>
  <si>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</si>
  <si>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</si>
  <si>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</si>
  <si>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</si>
  <si>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</si>
  <si>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</si>
  <si>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</si>
  <si>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</si>
  <si>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{b767da1f-5e06-4b87-8635-c52cdcf3b987}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</si>
  <si>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</si>
  <si>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</si>
  <si>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</si>
  <si>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</si>
  <si>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</si>
  <si>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</si>
  <si>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</si>
  <si>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</si>
  <si>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</si>
  <si>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</si>
  <si>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</si>
  <si>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</si>
  <si>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</si>
  <si>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</si>
  <si>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</si>
  <si>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</si>
  <si>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</si>
  <si>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</si>
  <si>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</si>
  <si>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</si>
  <si>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</si>
  <si>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</si>
  <si>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</si>
  <si>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</si>
  <si>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</si>
  <si>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</si>
  <si>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</si>
  <si>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</si>
  <si>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</si>
  <si>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</si>
  <si>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</si>
  <si>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</si>
  <si>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</si>
  <si>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113107123.S</t>
  </si>
  <si>
    <t>Odstránenie krytu v ploche  do 200 m2 z kameniva hrubého drveného, hr.200 do 300 mm,  -0,40000t</t>
  </si>
  <si>
    <t>m2</t>
  </si>
  <si>
    <t>4</t>
  </si>
  <si>
    <t>2</t>
  </si>
  <si>
    <t>-126213596</t>
  </si>
  <si>
    <t>113307131.S</t>
  </si>
  <si>
    <t>Odstránenie podkladu v ploche do 200 m2 z betónu prostého, hr. vrstvy do 150 mm,  -0,22500t</t>
  </si>
  <si>
    <t>-751922915</t>
  </si>
  <si>
    <t>3</t>
  </si>
  <si>
    <t>119001801.S</t>
  </si>
  <si>
    <t>Ochranné zábradlie okolo výkopu, drevené výšky 1,10 m dvojtyčové</t>
  </si>
  <si>
    <t>m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</si>
  <si>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</si>
  <si>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</si>
  <si>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</si>
  <si>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</si>
  <si>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</si>
  <si>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5</t>
  </si>
  <si>
    <t>133211109.S</t>
  </si>
  <si>
    <t>Príplatok za lepivosť pri hĺbení šachiet ručným alebo pneumatickým náradím v horninách tr. 3</t>
  </si>
  <si>
    <t>-1721898683</t>
  </si>
  <si>
    <t>6</t>
  </si>
  <si>
    <t>162501102.S</t>
  </si>
  <si>
    <t>Vodorovné premiestnenie výkopku po spevnenej ceste z horniny tr.1-4, do 100 m3 na vzdialenosť do 3000 m</t>
  </si>
  <si>
    <t>-527420012</t>
  </si>
  <si>
    <t>7</t>
  </si>
  <si>
    <t>162501105.S</t>
  </si>
  <si>
    <t>Vodorovné premiestnenie výkopku po spevnenej ceste z horniny tr.1-4, do 100 m3, príplatok k cene za každých ďalšich a začatých 1000 m</t>
  </si>
  <si>
    <t>1747086668</t>
  </si>
  <si>
    <t>8</t>
  </si>
  <si>
    <t>167101100.S</t>
  </si>
  <si>
    <t>Nakladanie výkopku tr.1-4 ručne</t>
  </si>
  <si>
    <t>1616321337</t>
  </si>
  <si>
    <t>9</t>
  </si>
  <si>
    <t>171209002.S</t>
  </si>
  <si>
    <t>Poplatok za skladovanie - zemina a kamenivo (17 05) ostatné</t>
  </si>
  <si>
    <t>t</t>
  </si>
  <si>
    <t>-463629610</t>
  </si>
  <si>
    <t>Zakladanie</t>
  </si>
  <si>
    <t>10</t>
  </si>
  <si>
    <t>275313711.S</t>
  </si>
  <si>
    <t>Betón základových pätiek, prostý tr. C 25/30</t>
  </si>
  <si>
    <t>-235710333</t>
  </si>
  <si>
    <t>Úpravy povrchov, podlahy, osadenie</t>
  </si>
  <si>
    <t>11</t>
  </si>
  <si>
    <t>631312141.S</t>
  </si>
  <si>
    <t>Doplnenie existujúcich mazanín prostým betónom (s dodaním hmôt) bez poteru rýh v mazaninách</t>
  </si>
  <si>
    <t>1713309578</t>
  </si>
  <si>
    <t>Ostatné konštrukcie a práce-búranie</t>
  </si>
  <si>
    <t>12</t>
  </si>
  <si>
    <t>919735124.S</t>
  </si>
  <si>
    <t>Rezanie existujúceho betónového krytu alebo podkladu hĺbky nad 150 do 200 mm</t>
  </si>
  <si>
    <t>1979265153</t>
  </si>
  <si>
    <t>13</t>
  </si>
  <si>
    <t>936941121.S</t>
  </si>
  <si>
    <t>Osadenie zastávkového označovníka so zabetónovaním</t>
  </si>
  <si>
    <t>ks</t>
  </si>
  <si>
    <t>1120833429</t>
  </si>
  <si>
    <t>M</t>
  </si>
  <si>
    <t>16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</si>
  <si>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</si>
  <si>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</si>
  <si>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</si>
  <si>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</si>
  <si>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</si>
  <si>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</si>
  <si>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</si>
  <si>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</si>
  <si>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</si>
  <si>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</si>
  <si>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</si>
  <si>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</si>
  <si>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</si>
  <si>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</si>
  <si>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</si>
  <si>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</si>
  <si>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</si>
  <si>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</si>
  <si>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</si>
  <si>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</si>
  <si>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</si>
  <si>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</si>
  <si>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</si>
  <si>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</si>
  <si>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</si>
  <si>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</si>
  <si>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</si>
  <si>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</si>
  <si>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</si>
  <si>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</si>
  <si>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</si>
  <si>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</si>
  <si>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</si>
  <si>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</si>
  <si>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</si>
  <si>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</si>
  <si>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</si>
  <si>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</si>
  <si>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</si>
  <si>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</si>
  <si>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</si>
  <si>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</si>
  <si>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</si>
  <si>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</si>
  <si>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</si>
  <si>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</si>
  <si>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Janova Lehota, pri moste</t>
  </si>
  <si>
    <t>SO 01</t>
  </si>
  <si>
    <t>Označník</t>
  </si>
  <si>
    <t>(umiestnenie v kamennej dlažbe)</t>
  </si>
  <si>
    <t>SO 01 - Označník</t>
  </si>
  <si>
    <t>Banskobystrický kraj, Janova Lehota, p.č. C 701/2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</si>
</sst>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10" workbookViewId="0">
      <selection activeCell="K5" sqref="K5:AO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7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3" t="s">
        <v>13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6"/>
      <c r="BE5" s="180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5" t="s">
        <v>219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6"/>
      <c r="BE6" s="181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1"/>
      <c r="BS7" s="13" t="s">
        <v>6</v>
      </c>
    </row>
    <row r="8" spans="1:74" ht="12" customHeight="1" x14ac:dyDescent="0.2">
      <c r="B8" s="16"/>
      <c r="D8" s="23" t="s">
        <v>18</v>
      </c>
      <c r="K8" s="21" t="s">
        <v>224</v>
      </c>
      <c r="AK8" s="23" t="s">
        <v>19</v>
      </c>
      <c r="AN8" s="172">
        <v>44742</v>
      </c>
      <c r="AR8" s="16"/>
      <c r="BE8" s="181"/>
      <c r="BS8" s="13" t="s">
        <v>6</v>
      </c>
    </row>
    <row r="9" spans="1:74" ht="14.45" customHeight="1" x14ac:dyDescent="0.2">
      <c r="B9" s="16"/>
      <c r="AR9" s="16"/>
      <c r="BE9" s="181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1"/>
      <c r="BS10" s="13" t="s">
        <v>6</v>
      </c>
    </row>
    <row r="11" spans="1:74" ht="18.399999999999999" customHeight="1" x14ac:dyDescent="0.2">
      <c r="B11" s="16"/>
      <c r="E11" s="21" t="s">
        <v>218</v>
      </c>
      <c r="AK11" s="23" t="s">
        <v>22</v>
      </c>
      <c r="AN11" s="21" t="s">
        <v>1</v>
      </c>
      <c r="AR11" s="16"/>
      <c r="BE11" s="181"/>
      <c r="BS11" s="13" t="s">
        <v>6</v>
      </c>
    </row>
    <row r="12" spans="1:74" ht="6.95" customHeight="1" x14ac:dyDescent="0.2">
      <c r="B12" s="16"/>
      <c r="AR12" s="16"/>
      <c r="BE12" s="181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1"/>
      <c r="BS13" s="13" t="s">
        <v>6</v>
      </c>
    </row>
    <row r="14" spans="1:74" ht="12.75" x14ac:dyDescent="0.2">
      <c r="B14" s="16"/>
      <c r="E14" s="186" t="s">
        <v>24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3" t="s">
        <v>22</v>
      </c>
      <c r="AN14" s="25" t="s">
        <v>24</v>
      </c>
      <c r="AR14" s="16"/>
      <c r="BE14" s="181"/>
      <c r="BS14" s="13" t="s">
        <v>6</v>
      </c>
    </row>
    <row r="15" spans="1:74" ht="6.95" customHeight="1" x14ac:dyDescent="0.2">
      <c r="B15" s="16"/>
      <c r="AR15" s="16"/>
      <c r="BE15" s="181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1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1"/>
      <c r="BS17" s="13" t="s">
        <v>27</v>
      </c>
    </row>
    <row r="18" spans="2:71" ht="6.95" customHeight="1" x14ac:dyDescent="0.2">
      <c r="B18" s="16"/>
      <c r="AR18" s="16"/>
      <c r="BE18" s="181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1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1"/>
      <c r="BS20" s="13" t="s">
        <v>27</v>
      </c>
    </row>
    <row r="21" spans="2:71" ht="6.95" customHeight="1" x14ac:dyDescent="0.2">
      <c r="B21" s="16"/>
      <c r="AR21" s="16"/>
      <c r="BE21" s="181"/>
    </row>
    <row r="22" spans="2:71" ht="12" customHeight="1" x14ac:dyDescent="0.2">
      <c r="B22" s="16"/>
      <c r="D22" s="23" t="s">
        <v>30</v>
      </c>
      <c r="AR22" s="16"/>
      <c r="BE22" s="181"/>
    </row>
    <row r="23" spans="2:71" ht="16.5" customHeight="1" x14ac:dyDescent="0.2">
      <c r="B23" s="16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6"/>
      <c r="BE23" s="181"/>
    </row>
    <row r="24" spans="2:71" ht="6.95" customHeight="1" x14ac:dyDescent="0.2">
      <c r="B24" s="16"/>
      <c r="AR24" s="16"/>
      <c r="BE24" s="181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1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9">
        <f>ROUND(AG94,2)</f>
        <v>0</v>
      </c>
      <c r="AL26" s="190"/>
      <c r="AM26" s="190"/>
      <c r="AN26" s="190"/>
      <c r="AO26" s="190"/>
      <c r="AR26" s="28"/>
      <c r="BE26" s="181"/>
    </row>
    <row r="27" spans="2:71" s="1" customFormat="1" ht="6.95" customHeight="1" x14ac:dyDescent="0.2">
      <c r="B27" s="28"/>
      <c r="AR27" s="28"/>
      <c r="BE27" s="181"/>
    </row>
    <row r="28" spans="2:71" s="1" customFormat="1" ht="12.75" x14ac:dyDescent="0.2">
      <c r="B28" s="28"/>
      <c r="L28" s="191" t="s">
        <v>32</v>
      </c>
      <c r="M28" s="191"/>
      <c r="N28" s="191"/>
      <c r="O28" s="191"/>
      <c r="P28" s="191"/>
      <c r="W28" s="191" t="s">
        <v>33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34</v>
      </c>
      <c r="AL28" s="191"/>
      <c r="AM28" s="191"/>
      <c r="AN28" s="191"/>
      <c r="AO28" s="191"/>
      <c r="AR28" s="28"/>
      <c r="BE28" s="181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6">
        <v>0.2</v>
      </c>
      <c r="M29" s="175"/>
      <c r="N29" s="175"/>
      <c r="O29" s="175"/>
      <c r="P29" s="175"/>
      <c r="Q29" s="34"/>
      <c r="R29" s="34"/>
      <c r="S29" s="34"/>
      <c r="T29" s="34"/>
      <c r="U29" s="34"/>
      <c r="V29" s="34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F29" s="34"/>
      <c r="AG29" s="34"/>
      <c r="AH29" s="34"/>
      <c r="AI29" s="34"/>
      <c r="AJ29" s="34"/>
      <c r="AK29" s="174">
        <f>ROUND(AV94, 2)</f>
        <v>0</v>
      </c>
      <c r="AL29" s="175"/>
      <c r="AM29" s="175"/>
      <c r="AN29" s="175"/>
      <c r="AO29" s="175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2"/>
    </row>
    <row r="30" spans="2:71" s="2" customFormat="1" ht="14.45" customHeight="1" x14ac:dyDescent="0.2">
      <c r="B30" s="32"/>
      <c r="F30" s="33" t="s">
        <v>37</v>
      </c>
      <c r="L30" s="176">
        <v>0.2</v>
      </c>
      <c r="M30" s="175"/>
      <c r="N30" s="175"/>
      <c r="O30" s="175"/>
      <c r="P30" s="175"/>
      <c r="Q30" s="34"/>
      <c r="R30" s="34"/>
      <c r="S30" s="34"/>
      <c r="T30" s="34"/>
      <c r="U30" s="34"/>
      <c r="V30" s="34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F30" s="34"/>
      <c r="AG30" s="34"/>
      <c r="AH30" s="34"/>
      <c r="AI30" s="34"/>
      <c r="AJ30" s="34"/>
      <c r="AK30" s="174">
        <f>ROUND(AW94, 2)</f>
        <v>0</v>
      </c>
      <c r="AL30" s="175"/>
      <c r="AM30" s="175"/>
      <c r="AN30" s="175"/>
      <c r="AO30" s="175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2"/>
    </row>
    <row r="31" spans="2:71" s="2" customFormat="1" ht="14.45" hidden="1" customHeight="1" x14ac:dyDescent="0.2">
      <c r="B31" s="32"/>
      <c r="F31" s="23" t="s">
        <v>38</v>
      </c>
      <c r="L31" s="179">
        <v>0.2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2"/>
      <c r="BE31" s="182"/>
    </row>
    <row r="32" spans="2:71" s="2" customFormat="1" ht="14.45" hidden="1" customHeight="1" x14ac:dyDescent="0.2">
      <c r="B32" s="32"/>
      <c r="F32" s="23" t="s">
        <v>39</v>
      </c>
      <c r="L32" s="179">
        <v>0.2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2"/>
      <c r="BE32" s="182"/>
    </row>
    <row r="33" spans="2:57" s="2" customFormat="1" ht="14.45" hidden="1" customHeight="1" x14ac:dyDescent="0.2">
      <c r="B33" s="32"/>
      <c r="F33" s="33" t="s">
        <v>40</v>
      </c>
      <c r="L33" s="176">
        <v>0</v>
      </c>
      <c r="M33" s="175"/>
      <c r="N33" s="175"/>
      <c r="O33" s="175"/>
      <c r="P33" s="175"/>
      <c r="Q33" s="34"/>
      <c r="R33" s="34"/>
      <c r="S33" s="34"/>
      <c r="T33" s="34"/>
      <c r="U33" s="34"/>
      <c r="V33" s="34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F33" s="34"/>
      <c r="AG33" s="34"/>
      <c r="AH33" s="34"/>
      <c r="AI33" s="34"/>
      <c r="AJ33" s="34"/>
      <c r="AK33" s="174">
        <v>0</v>
      </c>
      <c r="AL33" s="175"/>
      <c r="AM33" s="175"/>
      <c r="AN33" s="175"/>
      <c r="AO33" s="175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2"/>
    </row>
    <row r="34" spans="2:57" s="1" customFormat="1" ht="6.95" customHeight="1" x14ac:dyDescent="0.2">
      <c r="B34" s="28"/>
      <c r="AR34" s="28"/>
      <c r="BE34" s="181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2" t="s">
        <v>43</v>
      </c>
      <c r="Y35" s="213"/>
      <c r="Z35" s="213"/>
      <c r="AA35" s="213"/>
      <c r="AB35" s="213"/>
      <c r="AC35" s="38"/>
      <c r="AD35" s="38"/>
      <c r="AE35" s="38"/>
      <c r="AF35" s="38"/>
      <c r="AG35" s="38"/>
      <c r="AH35" s="38"/>
      <c r="AI35" s="38"/>
      <c r="AJ35" s="38"/>
      <c r="AK35" s="214">
        <f>SUM(AK26:AK33)</f>
        <v>0</v>
      </c>
      <c r="AL35" s="213"/>
      <c r="AM35" s="213"/>
      <c r="AN35" s="213"/>
      <c r="AO35" s="215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3" t="str">
        <f>K6</f>
        <v>Skvalitnenie informačného a oznamovacieho systému  a zlepšenie informovanosti cestujúcich                        Janova Lehota, pri moste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Janova Lehota, p.č. C 701/2</v>
      </c>
      <c r="AI87" s="23" t="s">
        <v>19</v>
      </c>
      <c r="AM87" s="205">
        <f>IF(AN8= "","",AN8)</f>
        <v>44742</v>
      </c>
      <c r="AN87" s="205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6" t="str">
        <f>IF(E17="","",E17)</f>
        <v>Ing. arch. Irenej Šereš</v>
      </c>
      <c r="AN89" s="207"/>
      <c r="AO89" s="207"/>
      <c r="AP89" s="207"/>
      <c r="AR89" s="28"/>
      <c r="AS89" s="208" t="s">
        <v>51</v>
      </c>
      <c r="AT89" s="20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6" t="str">
        <f>IF(E20="","",E20)</f>
        <v>Ing Peter Lukačovič</v>
      </c>
      <c r="AN90" s="207"/>
      <c r="AO90" s="207"/>
      <c r="AP90" s="207"/>
      <c r="AR90" s="28"/>
      <c r="AS90" s="210"/>
      <c r="AT90" s="211"/>
      <c r="BD90" s="54"/>
    </row>
    <row r="91" spans="1:91" s="1" customFormat="1" ht="10.9" customHeight="1" x14ac:dyDescent="0.2">
      <c r="B91" s="28"/>
      <c r="AR91" s="28"/>
      <c r="AS91" s="210"/>
      <c r="AT91" s="211"/>
      <c r="BD91" s="54"/>
    </row>
    <row r="92" spans="1:91" s="1" customFormat="1" ht="29.25" customHeight="1" x14ac:dyDescent="0.2">
      <c r="B92" s="28"/>
      <c r="C92" s="198" t="s">
        <v>52</v>
      </c>
      <c r="D92" s="199"/>
      <c r="E92" s="199"/>
      <c r="F92" s="199"/>
      <c r="G92" s="199"/>
      <c r="H92" s="55"/>
      <c r="I92" s="200" t="s">
        <v>53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54</v>
      </c>
      <c r="AH92" s="199"/>
      <c r="AI92" s="199"/>
      <c r="AJ92" s="199"/>
      <c r="AK92" s="199"/>
      <c r="AL92" s="199"/>
      <c r="AM92" s="199"/>
      <c r="AN92" s="200" t="s">
        <v>55</v>
      </c>
      <c r="AO92" s="199"/>
      <c r="AP92" s="202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4" t="s">
        <v>220</v>
      </c>
      <c r="E95" s="194"/>
      <c r="F95" s="194"/>
      <c r="G95" s="194"/>
      <c r="H95" s="194"/>
      <c r="I95" s="75"/>
      <c r="J95" s="194" t="s">
        <v>221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'SO 01 - Označník'!J30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222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SO01.4 - Označník v kame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4"/>
  <sheetViews>
    <sheetView showGridLines="0" tabSelected="1" topLeftCell="A142" workbookViewId="0">
      <selection activeCell="F157" sqref="F15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7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7" t="str">
        <f>'Rekapitulácia stavby'!K6</f>
        <v>Skvalitnenie informačného a oznamovacieho systému  a zlepšenie informovanosti cestujúcich                        Janova Lehota, pri moste</v>
      </c>
      <c r="F7" s="218"/>
      <c r="G7" s="218"/>
      <c r="H7" s="218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3" t="s">
        <v>223</v>
      </c>
      <c r="F9" s="216"/>
      <c r="G9" s="216"/>
      <c r="H9" s="216"/>
      <c r="L9" s="28"/>
    </row>
    <row r="10" spans="2:46" s="1" customFormat="1" x14ac:dyDescent="0.2">
      <c r="B10" s="28"/>
      <c r="E10" s="1" t="s">
        <v>222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173" t="s">
        <v>224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218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9" t="str">
        <f>'Rekapitulácia stavby'!E14</f>
        <v>Vyplň údaj</v>
      </c>
      <c r="F18" s="183"/>
      <c r="G18" s="183"/>
      <c r="H18" s="183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8" t="s">
        <v>1</v>
      </c>
      <c r="F27" s="188"/>
      <c r="G27" s="188"/>
      <c r="H27" s="188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ROUND((ROUND((SUM(BE125:BE157)),  2) + SUM(BE159:BE163)), 2)</f>
        <v>0</v>
      </c>
      <c r="G33" s="87"/>
      <c r="H33" s="87"/>
      <c r="I33" s="88">
        <v>0.2</v>
      </c>
      <c r="J33" s="86">
        <f>ROUND((ROUND(((SUM(BE125:BE157))*I33),  2) + (SUM(BE159:BE163)*I33)),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ROUND((ROUND((SUM(BF125:BF157)),  2) + SUM(BF159:BF163)), 2)</f>
        <v>0</v>
      </c>
      <c r="G34" s="87"/>
      <c r="H34" s="87"/>
      <c r="I34" s="88">
        <v>0.2</v>
      </c>
      <c r="J34" s="86">
        <f>ROUND((ROUND(((SUM(BF125:BF157))*I34),  2) + (SUM(BF159:BF163)*I34)),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ROUND((ROUND((SUM(BG125:BG157)),  2) + SUM(BG159:BG163)),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ROUND((ROUND((SUM(BH125:BH157)),  2) + SUM(BH159:BH163)),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ROUND((ROUND((SUM(BI125:BI157)),  2) + SUM(BI159:BI163)),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7" t="str">
        <f>E7</f>
        <v>Skvalitnenie informačného a oznamovacieho systému  a zlepšenie informovanosti cestujúcich                        Janova Lehota, pri moste</v>
      </c>
      <c r="F85" s="218"/>
      <c r="G85" s="218"/>
      <c r="H85" s="218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3" t="str">
        <f>E9</f>
        <v>SO 01 - Označník</v>
      </c>
      <c r="F87" s="216"/>
      <c r="G87" s="216"/>
      <c r="H87" s="216"/>
      <c r="L87" s="28"/>
    </row>
    <row r="88" spans="2:47" s="1" customFormat="1" ht="6.95" customHeight="1" x14ac:dyDescent="0.2">
      <c r="B88" s="28"/>
      <c r="E88" s="1" t="s">
        <v>222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Janova Lehota, p.č. C 701/2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J141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J150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J153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J154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J158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7" t="str">
        <f>E7</f>
        <v>Skvalitnenie informačného a oznamovacieho systému  a zlepšenie informovanosti cestujúcich                        Janova Lehota, pri moste</v>
      </c>
      <c r="F115" s="218"/>
      <c r="G115" s="218"/>
      <c r="H115" s="218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3" t="str">
        <f>E9</f>
        <v>SO 01 - Označník</v>
      </c>
      <c r="F117" s="216"/>
      <c r="G117" s="216"/>
      <c r="H117" s="216"/>
      <c r="L117" s="28"/>
    </row>
    <row r="118" spans="2:65" s="1" customFormat="1" ht="6.95" customHeight="1" x14ac:dyDescent="0.2">
      <c r="B118" s="28"/>
      <c r="E118" s="1" t="s">
        <v>222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Janova Lehota, p.č. C 701/2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P126+P153+P158</f>
        <v>0</v>
      </c>
      <c r="Q125" s="52"/>
      <c r="R125" s="118">
        <f>R126+R153+R158</f>
        <v>0.87973051000000002</v>
      </c>
      <c r="S125" s="52"/>
      <c r="T125" s="119">
        <f>T126+T153+T158</f>
        <v>0.75</v>
      </c>
      <c r="AT125" s="13" t="s">
        <v>70</v>
      </c>
      <c r="AU125" s="13" t="s">
        <v>85</v>
      </c>
      <c r="BK125" s="120">
        <f>BK126+BK153+BK158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P127+P137+P139+P141+P150</f>
        <v>0</v>
      </c>
      <c r="R126" s="126">
        <f>R127+R137+R139+R141+R150</f>
        <v>0.87623023</v>
      </c>
      <c r="T126" s="127">
        <f>T127+T137+T139+T141+T150</f>
        <v>0.75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BK127+BK137+BK139+BK141+BK150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SUM(P128:P136)</f>
        <v>0</v>
      </c>
      <c r="R127" s="126">
        <f>SUM(R128:R136)</f>
        <v>3.8699999999999998E-2</v>
      </c>
      <c r="T127" s="127">
        <f>SUM(T128:T136)</f>
        <v>0.75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SUM(BK128:BK136)</f>
        <v>0</v>
      </c>
    </row>
    <row r="128" spans="2:65" s="1" customFormat="1" ht="33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6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6" si="1">O128*H128</f>
        <v>0</v>
      </c>
      <c r="Q128" s="143">
        <v>0</v>
      </c>
      <c r="R128" s="143">
        <f t="shared" ref="R128:R136" si="2">Q128*H128</f>
        <v>0</v>
      </c>
      <c r="S128" s="143">
        <v>0.4</v>
      </c>
      <c r="T128" s="144">
        <f t="shared" ref="T128:T136" si="3">S128*H128</f>
        <v>0.48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6" si="4">IF(N128="základná",J128,0)</f>
        <v>0</v>
      </c>
      <c r="BF128" s="146">
        <f t="shared" ref="BF128:BF136" si="5">IF(N128="znížená",J128,0)</f>
        <v>0</v>
      </c>
      <c r="BG128" s="146">
        <f t="shared" ref="BG128:BG136" si="6">IF(N128="zákl. prenesená",J128,0)</f>
        <v>0</v>
      </c>
      <c r="BH128" s="146">
        <f t="shared" ref="BH128:BH136" si="7">IF(N128="zníž. prenesená",J128,0)</f>
        <v>0</v>
      </c>
      <c r="BI128" s="146">
        <f t="shared" ref="BI128:BI136" si="8">IF(N128="nulová",J128,0)</f>
        <v>0</v>
      </c>
      <c r="BJ128" s="13" t="s">
        <v>116</v>
      </c>
      <c r="BK128" s="146">
        <f t="shared" ref="BK128:BK136" si="9">ROUND(I128*H128,2)</f>
        <v>0</v>
      </c>
      <c r="BL128" s="13" t="s">
        <v>115</v>
      </c>
      <c r="BM128" s="145" t="s">
        <v>117</v>
      </c>
    </row>
    <row r="129" spans="2:65" s="1" customFormat="1" ht="33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114</v>
      </c>
      <c r="H129" s="137">
        <v>1.2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0.22500000000000001</v>
      </c>
      <c r="T129" s="144">
        <f t="shared" si="3"/>
        <v>0.27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120</v>
      </c>
    </row>
    <row r="130" spans="2:65" s="1" customFormat="1" ht="24.2" customHeight="1" x14ac:dyDescent="0.2">
      <c r="B130" s="132"/>
      <c r="C130" s="133" t="s">
        <v>121</v>
      </c>
      <c r="D130" s="133" t="s">
        <v>111</v>
      </c>
      <c r="E130" s="134" t="s">
        <v>122</v>
      </c>
      <c r="F130" s="135" t="s">
        <v>123</v>
      </c>
      <c r="G130" s="136" t="s">
        <v>124</v>
      </c>
      <c r="H130" s="137">
        <v>10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3.8700000000000002E-3</v>
      </c>
      <c r="R130" s="143">
        <f t="shared" si="2"/>
        <v>3.8699999999999998E-2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125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126</v>
      </c>
      <c r="F131" s="135" t="s">
        <v>127</v>
      </c>
      <c r="G131" s="136" t="s">
        <v>128</v>
      </c>
      <c r="H131" s="137">
        <v>8.5999999999999993E-2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24.2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128</v>
      </c>
      <c r="H132" s="137">
        <v>8.5999999999999993E-2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3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128</v>
      </c>
      <c r="H133" s="137">
        <v>8.5999999999999993E-2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37.9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128</v>
      </c>
      <c r="H134" s="137">
        <v>1.8919999999999999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16.5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128</v>
      </c>
      <c r="H135" s="137">
        <v>8.5999999999999993E-2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145</v>
      </c>
    </row>
    <row r="136" spans="2:65" s="1" customFormat="1" ht="24.2" customHeight="1" x14ac:dyDescent="0.2">
      <c r="B136" s="132"/>
      <c r="C136" s="133" t="s">
        <v>146</v>
      </c>
      <c r="D136" s="133" t="s">
        <v>111</v>
      </c>
      <c r="E136" s="134" t="s">
        <v>147</v>
      </c>
      <c r="F136" s="135" t="s">
        <v>148</v>
      </c>
      <c r="G136" s="136" t="s">
        <v>149</v>
      </c>
      <c r="H136" s="137">
        <v>0.14599999999999999</v>
      </c>
      <c r="I136" s="138"/>
      <c r="J136" s="139">
        <f t="shared" si="0"/>
        <v>0</v>
      </c>
      <c r="K136" s="140"/>
      <c r="L136" s="28"/>
      <c r="M136" s="141" t="s">
        <v>1</v>
      </c>
      <c r="N136" s="142" t="s">
        <v>37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115</v>
      </c>
      <c r="AT136" s="145" t="s">
        <v>111</v>
      </c>
      <c r="AU136" s="145" t="s">
        <v>116</v>
      </c>
      <c r="AY136" s="13" t="s">
        <v>109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116</v>
      </c>
      <c r="BK136" s="146">
        <f t="shared" si="9"/>
        <v>0</v>
      </c>
      <c r="BL136" s="13" t="s">
        <v>115</v>
      </c>
      <c r="BM136" s="145" t="s">
        <v>150</v>
      </c>
    </row>
    <row r="137" spans="2:65" s="11" customFormat="1" ht="22.9" customHeight="1" x14ac:dyDescent="0.2">
      <c r="B137" s="121"/>
      <c r="D137" s="122" t="s">
        <v>70</v>
      </c>
      <c r="E137" s="130" t="s">
        <v>116</v>
      </c>
      <c r="F137" s="130" t="s">
        <v>151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109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152</v>
      </c>
      <c r="D138" s="133" t="s">
        <v>111</v>
      </c>
      <c r="E138" s="134" t="s">
        <v>153</v>
      </c>
      <c r="F138" s="135" t="s">
        <v>154</v>
      </c>
      <c r="G138" s="136" t="s">
        <v>128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115</v>
      </c>
      <c r="AT138" s="145" t="s">
        <v>111</v>
      </c>
      <c r="AU138" s="145" t="s">
        <v>116</v>
      </c>
      <c r="AY138" s="13" t="s">
        <v>109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116</v>
      </c>
      <c r="BK138" s="146">
        <f>ROUND(I138*H138,2)</f>
        <v>0</v>
      </c>
      <c r="BL138" s="13" t="s">
        <v>115</v>
      </c>
      <c r="BM138" s="145" t="s">
        <v>155</v>
      </c>
    </row>
    <row r="139" spans="2:65" s="11" customFormat="1" ht="22.9" customHeight="1" x14ac:dyDescent="0.2">
      <c r="B139" s="121"/>
      <c r="D139" s="122" t="s">
        <v>70</v>
      </c>
      <c r="E139" s="130" t="s">
        <v>134</v>
      </c>
      <c r="F139" s="130" t="s">
        <v>156</v>
      </c>
      <c r="I139" s="124"/>
      <c r="J139" s="131">
        <f>BK139</f>
        <v>0</v>
      </c>
      <c r="L139" s="121"/>
      <c r="M139" s="125"/>
      <c r="P139" s="126">
        <f>P140</f>
        <v>0</v>
      </c>
      <c r="R139" s="126">
        <f>R140</f>
        <v>0.27447775000000002</v>
      </c>
      <c r="T139" s="127">
        <f>T140</f>
        <v>0</v>
      </c>
      <c r="AR139" s="122" t="s">
        <v>77</v>
      </c>
      <c r="AT139" s="128" t="s">
        <v>70</v>
      </c>
      <c r="AU139" s="128" t="s">
        <v>77</v>
      </c>
      <c r="AY139" s="122" t="s">
        <v>109</v>
      </c>
      <c r="BK139" s="129">
        <f>BK140</f>
        <v>0</v>
      </c>
    </row>
    <row r="140" spans="2:65" s="1" customFormat="1" ht="33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128</v>
      </c>
      <c r="H140" s="137">
        <v>0.13100000000000001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2.0952500000000001</v>
      </c>
      <c r="R140" s="143">
        <f>Q140*H140</f>
        <v>0.27447775000000002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1" customFormat="1" ht="22.9" customHeight="1" x14ac:dyDescent="0.2">
      <c r="B141" s="121"/>
      <c r="D141" s="122" t="s">
        <v>70</v>
      </c>
      <c r="E141" s="130" t="s">
        <v>146</v>
      </c>
      <c r="F141" s="130" t="s">
        <v>161</v>
      </c>
      <c r="I141" s="124"/>
      <c r="J141" s="131">
        <f>BK141</f>
        <v>0</v>
      </c>
      <c r="L141" s="121"/>
      <c r="M141" s="125"/>
      <c r="P141" s="126">
        <f>SUM(P142:P149)</f>
        <v>0</v>
      </c>
      <c r="R141" s="126">
        <f>SUM(R142:R149)</f>
        <v>0.239346</v>
      </c>
      <c r="T141" s="127">
        <f>SUM(T142:T149)</f>
        <v>0</v>
      </c>
      <c r="AR141" s="122" t="s">
        <v>77</v>
      </c>
      <c r="AT141" s="128" t="s">
        <v>70</v>
      </c>
      <c r="AU141" s="128" t="s">
        <v>77</v>
      </c>
      <c r="AY141" s="122" t="s">
        <v>109</v>
      </c>
      <c r="BK141" s="129">
        <f>SUM(BK142:BK149)</f>
        <v>0</v>
      </c>
    </row>
    <row r="142" spans="2:65" s="1" customFormat="1" ht="24.2" customHeight="1" x14ac:dyDescent="0.2">
      <c r="B142" s="132"/>
      <c r="C142" s="133" t="s">
        <v>162</v>
      </c>
      <c r="D142" s="133" t="s">
        <v>111</v>
      </c>
      <c r="E142" s="134" t="s">
        <v>163</v>
      </c>
      <c r="F142" s="135" t="s">
        <v>164</v>
      </c>
      <c r="G142" s="136" t="s">
        <v>124</v>
      </c>
      <c r="H142" s="137">
        <v>4.5999999999999996</v>
      </c>
      <c r="I142" s="138"/>
      <c r="J142" s="139">
        <f t="shared" ref="J142:J149" si="10">ROUND(I142*H142,2)</f>
        <v>0</v>
      </c>
      <c r="K142" s="140"/>
      <c r="L142" s="28"/>
      <c r="M142" s="141" t="s">
        <v>1</v>
      </c>
      <c r="N142" s="142" t="s">
        <v>37</v>
      </c>
      <c r="P142" s="143">
        <f t="shared" ref="P142:P149" si="11">O142*H142</f>
        <v>0</v>
      </c>
      <c r="Q142" s="143">
        <v>1.0000000000000001E-5</v>
      </c>
      <c r="R142" s="143">
        <f t="shared" ref="R142:R149" si="12">Q142*H142</f>
        <v>4.6E-5</v>
      </c>
      <c r="S142" s="143">
        <v>0</v>
      </c>
      <c r="T142" s="144">
        <f t="shared" ref="T142:T149" si="13"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 t="shared" ref="BE142:BE149" si="14">IF(N142="základná",J142,0)</f>
        <v>0</v>
      </c>
      <c r="BF142" s="146">
        <f t="shared" ref="BF142:BF149" si="15">IF(N142="znížená",J142,0)</f>
        <v>0</v>
      </c>
      <c r="BG142" s="146">
        <f t="shared" ref="BG142:BG149" si="16">IF(N142="zákl. prenesená",J142,0)</f>
        <v>0</v>
      </c>
      <c r="BH142" s="146">
        <f t="shared" ref="BH142:BH149" si="17">IF(N142="zníž. prenesená",J142,0)</f>
        <v>0</v>
      </c>
      <c r="BI142" s="146">
        <f t="shared" ref="BI142:BI149" si="18">IF(N142="nulová",J142,0)</f>
        <v>0</v>
      </c>
      <c r="BJ142" s="13" t="s">
        <v>116</v>
      </c>
      <c r="BK142" s="146">
        <f t="shared" ref="BK142:BK149" si="19">ROUND(I142*H142,2)</f>
        <v>0</v>
      </c>
      <c r="BL142" s="13" t="s">
        <v>115</v>
      </c>
      <c r="BM142" s="145" t="s">
        <v>165</v>
      </c>
    </row>
    <row r="143" spans="2:65" s="1" customFormat="1" ht="24.2" customHeight="1" x14ac:dyDescent="0.2">
      <c r="B143" s="132"/>
      <c r="C143" s="133" t="s">
        <v>166</v>
      </c>
      <c r="D143" s="133" t="s">
        <v>111</v>
      </c>
      <c r="E143" s="134" t="s">
        <v>167</v>
      </c>
      <c r="F143" s="135" t="s">
        <v>168</v>
      </c>
      <c r="G143" s="136" t="s">
        <v>169</v>
      </c>
      <c r="H143" s="137">
        <v>1</v>
      </c>
      <c r="I143" s="138"/>
      <c r="J143" s="139">
        <f t="shared" si="10"/>
        <v>0</v>
      </c>
      <c r="K143" s="140"/>
      <c r="L143" s="28"/>
      <c r="M143" s="141" t="s">
        <v>1</v>
      </c>
      <c r="N143" s="142" t="s">
        <v>37</v>
      </c>
      <c r="P143" s="143">
        <f t="shared" si="11"/>
        <v>0</v>
      </c>
      <c r="Q143" s="143">
        <v>0.23915</v>
      </c>
      <c r="R143" s="143">
        <f t="shared" si="12"/>
        <v>0.23915</v>
      </c>
      <c r="S143" s="143">
        <v>0</v>
      </c>
      <c r="T143" s="144">
        <f t="shared" si="13"/>
        <v>0</v>
      </c>
      <c r="AR143" s="145" t="s">
        <v>115</v>
      </c>
      <c r="AT143" s="145" t="s">
        <v>111</v>
      </c>
      <c r="AU143" s="145" t="s">
        <v>116</v>
      </c>
      <c r="AY143" s="13" t="s">
        <v>109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3" t="s">
        <v>116</v>
      </c>
      <c r="BK143" s="146">
        <f t="shared" si="19"/>
        <v>0</v>
      </c>
      <c r="BL143" s="13" t="s">
        <v>115</v>
      </c>
      <c r="BM143" s="145" t="s">
        <v>170</v>
      </c>
    </row>
    <row r="144" spans="2:65" s="1" customFormat="1" ht="37.9" customHeight="1" x14ac:dyDescent="0.2">
      <c r="B144" s="132"/>
      <c r="C144" s="133">
        <v>14</v>
      </c>
      <c r="D144" s="133" t="s">
        <v>111</v>
      </c>
      <c r="E144" s="134" t="s">
        <v>173</v>
      </c>
      <c r="F144" s="135" t="s">
        <v>174</v>
      </c>
      <c r="G144" s="136" t="s">
        <v>169</v>
      </c>
      <c r="H144" s="137">
        <v>1</v>
      </c>
      <c r="I144" s="138"/>
      <c r="J144" s="139">
        <f t="shared" si="10"/>
        <v>0</v>
      </c>
      <c r="K144" s="140"/>
      <c r="L144" s="28"/>
      <c r="M144" s="141" t="s">
        <v>1</v>
      </c>
      <c r="N144" s="142" t="s">
        <v>37</v>
      </c>
      <c r="P144" s="143">
        <f t="shared" si="11"/>
        <v>0</v>
      </c>
      <c r="Q144" s="143">
        <v>1.4999999999999999E-4</v>
      </c>
      <c r="R144" s="143">
        <f t="shared" si="12"/>
        <v>1.4999999999999999E-4</v>
      </c>
      <c r="S144" s="143">
        <v>0</v>
      </c>
      <c r="T144" s="144">
        <f t="shared" si="13"/>
        <v>0</v>
      </c>
      <c r="AR144" s="145" t="s">
        <v>115</v>
      </c>
      <c r="AT144" s="145" t="s">
        <v>111</v>
      </c>
      <c r="AU144" s="145" t="s">
        <v>116</v>
      </c>
      <c r="AY144" s="13" t="s">
        <v>109</v>
      </c>
      <c r="BE144" s="146">
        <f t="shared" si="14"/>
        <v>0</v>
      </c>
      <c r="BF144" s="146">
        <f t="shared" si="15"/>
        <v>0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3" t="s">
        <v>116</v>
      </c>
      <c r="BK144" s="146">
        <f t="shared" si="19"/>
        <v>0</v>
      </c>
      <c r="BL144" s="13" t="s">
        <v>115</v>
      </c>
      <c r="BM144" s="145" t="s">
        <v>175</v>
      </c>
    </row>
    <row r="145" spans="2:65" s="1" customFormat="1" ht="21.75" customHeight="1" x14ac:dyDescent="0.2">
      <c r="B145" s="132"/>
      <c r="C145" s="133">
        <v>15</v>
      </c>
      <c r="D145" s="133" t="s">
        <v>111</v>
      </c>
      <c r="E145" s="134" t="s">
        <v>176</v>
      </c>
      <c r="F145" s="135" t="s">
        <v>177</v>
      </c>
      <c r="G145" s="136" t="s">
        <v>149</v>
      </c>
      <c r="H145" s="137">
        <v>0.75</v>
      </c>
      <c r="I145" s="138"/>
      <c r="J145" s="139">
        <f t="shared" si="10"/>
        <v>0</v>
      </c>
      <c r="K145" s="140"/>
      <c r="L145" s="28"/>
      <c r="M145" s="141" t="s">
        <v>1</v>
      </c>
      <c r="N145" s="142" t="s">
        <v>37</v>
      </c>
      <c r="P145" s="143">
        <f t="shared" si="11"/>
        <v>0</v>
      </c>
      <c r="Q145" s="143">
        <v>0</v>
      </c>
      <c r="R145" s="143">
        <f t="shared" si="12"/>
        <v>0</v>
      </c>
      <c r="S145" s="143">
        <v>0</v>
      </c>
      <c r="T145" s="144">
        <f t="shared" si="13"/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116</v>
      </c>
      <c r="BK145" s="146">
        <f t="shared" si="19"/>
        <v>0</v>
      </c>
      <c r="BL145" s="13" t="s">
        <v>115</v>
      </c>
      <c r="BM145" s="145" t="s">
        <v>178</v>
      </c>
    </row>
    <row r="146" spans="2:65" s="1" customFormat="1" ht="24.2" customHeight="1" x14ac:dyDescent="0.2">
      <c r="B146" s="132"/>
      <c r="C146" s="133">
        <v>16</v>
      </c>
      <c r="D146" s="133" t="s">
        <v>111</v>
      </c>
      <c r="E146" s="134" t="s">
        <v>179</v>
      </c>
      <c r="F146" s="135" t="s">
        <v>180</v>
      </c>
      <c r="G146" s="136" t="s">
        <v>149</v>
      </c>
      <c r="H146" s="137">
        <v>21.75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0</v>
      </c>
      <c r="R146" s="143">
        <f t="shared" si="12"/>
        <v>0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181</v>
      </c>
    </row>
    <row r="147" spans="2:65" s="1" customFormat="1" ht="24.2" customHeight="1" x14ac:dyDescent="0.2">
      <c r="B147" s="132"/>
      <c r="C147" s="133">
        <v>17</v>
      </c>
      <c r="D147" s="133" t="s">
        <v>111</v>
      </c>
      <c r="E147" s="134" t="s">
        <v>182</v>
      </c>
      <c r="F147" s="135" t="s">
        <v>183</v>
      </c>
      <c r="G147" s="136" t="s">
        <v>149</v>
      </c>
      <c r="H147" s="137">
        <v>0.75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184</v>
      </c>
    </row>
    <row r="148" spans="2:65" s="1" customFormat="1" ht="24.2" customHeight="1" x14ac:dyDescent="0.2">
      <c r="B148" s="132"/>
      <c r="C148" s="133">
        <v>18</v>
      </c>
      <c r="D148" s="133" t="s">
        <v>111</v>
      </c>
      <c r="E148" s="134" t="s">
        <v>185</v>
      </c>
      <c r="F148" s="135" t="s">
        <v>186</v>
      </c>
      <c r="G148" s="136" t="s">
        <v>149</v>
      </c>
      <c r="H148" s="137">
        <v>0.75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187</v>
      </c>
    </row>
    <row r="149" spans="2:65" s="1" customFormat="1" ht="24.2" customHeight="1" x14ac:dyDescent="0.2">
      <c r="B149" s="132"/>
      <c r="C149" s="133">
        <v>19</v>
      </c>
      <c r="D149" s="133" t="s">
        <v>111</v>
      </c>
      <c r="E149" s="134" t="s">
        <v>188</v>
      </c>
      <c r="F149" s="135" t="s">
        <v>189</v>
      </c>
      <c r="G149" s="136" t="s">
        <v>149</v>
      </c>
      <c r="H149" s="137">
        <v>0.75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190</v>
      </c>
    </row>
    <row r="150" spans="2:65" s="11" customFormat="1" ht="22.9" customHeight="1" x14ac:dyDescent="0.2">
      <c r="B150" s="121"/>
      <c r="D150" s="122" t="s">
        <v>70</v>
      </c>
      <c r="E150" s="130" t="s">
        <v>191</v>
      </c>
      <c r="F150" s="130" t="s">
        <v>192</v>
      </c>
      <c r="I150" s="124"/>
      <c r="J150" s="131">
        <f>BK150</f>
        <v>0</v>
      </c>
      <c r="L150" s="121"/>
      <c r="M150" s="125"/>
      <c r="P150" s="126">
        <f>SUM(P151:P152)</f>
        <v>0</v>
      </c>
      <c r="R150" s="126">
        <f>SUM(R151:R152)</f>
        <v>0</v>
      </c>
      <c r="T150" s="127">
        <f>SUM(T151:T152)</f>
        <v>0</v>
      </c>
      <c r="AR150" s="122" t="s">
        <v>77</v>
      </c>
      <c r="AT150" s="128" t="s">
        <v>70</v>
      </c>
      <c r="AU150" s="128" t="s">
        <v>77</v>
      </c>
      <c r="AY150" s="122" t="s">
        <v>109</v>
      </c>
      <c r="BK150" s="129">
        <f>SUM(BK151:BK152)</f>
        <v>0</v>
      </c>
    </row>
    <row r="151" spans="2:65" s="1" customFormat="1" ht="24.2" customHeight="1" x14ac:dyDescent="0.2">
      <c r="B151" s="132"/>
      <c r="C151" s="133">
        <v>20</v>
      </c>
      <c r="D151" s="133" t="s">
        <v>111</v>
      </c>
      <c r="E151" s="134" t="s">
        <v>193</v>
      </c>
      <c r="F151" s="135" t="s">
        <v>194</v>
      </c>
      <c r="G151" s="136" t="s">
        <v>149</v>
      </c>
      <c r="H151" s="137">
        <v>0.92600000000000005</v>
      </c>
      <c r="I151" s="138"/>
      <c r="J151" s="139">
        <f>ROUND(I151*H151,2)</f>
        <v>0</v>
      </c>
      <c r="K151" s="140"/>
      <c r="L151" s="28"/>
      <c r="M151" s="141" t="s">
        <v>1</v>
      </c>
      <c r="N151" s="142" t="s">
        <v>37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116</v>
      </c>
      <c r="BK151" s="146">
        <f>ROUND(I151*H151,2)</f>
        <v>0</v>
      </c>
      <c r="BL151" s="13" t="s">
        <v>115</v>
      </c>
      <c r="BM151" s="145" t="s">
        <v>195</v>
      </c>
    </row>
    <row r="152" spans="2:65" s="1" customFormat="1" ht="49.15" customHeight="1" x14ac:dyDescent="0.2">
      <c r="B152" s="132"/>
      <c r="C152" s="133">
        <v>21</v>
      </c>
      <c r="D152" s="133" t="s">
        <v>111</v>
      </c>
      <c r="E152" s="134" t="s">
        <v>196</v>
      </c>
      <c r="F152" s="135" t="s">
        <v>197</v>
      </c>
      <c r="G152" s="136" t="s">
        <v>149</v>
      </c>
      <c r="H152" s="137">
        <v>0.92600000000000005</v>
      </c>
      <c r="I152" s="138"/>
      <c r="J152" s="139">
        <f>ROUND(I152*H152,2)</f>
        <v>0</v>
      </c>
      <c r="K152" s="140"/>
      <c r="L152" s="28"/>
      <c r="M152" s="141" t="s">
        <v>1</v>
      </c>
      <c r="N152" s="142" t="s">
        <v>37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115</v>
      </c>
      <c r="AT152" s="145" t="s">
        <v>111</v>
      </c>
      <c r="AU152" s="145" t="s">
        <v>116</v>
      </c>
      <c r="AY152" s="13" t="s">
        <v>109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116</v>
      </c>
      <c r="BK152" s="146">
        <f>ROUND(I152*H152,2)</f>
        <v>0</v>
      </c>
      <c r="BL152" s="13" t="s">
        <v>115</v>
      </c>
      <c r="BM152" s="145" t="s">
        <v>198</v>
      </c>
    </row>
    <row r="153" spans="2:65" s="11" customFormat="1" ht="25.9" customHeight="1" x14ac:dyDescent="0.2">
      <c r="B153" s="121"/>
      <c r="D153" s="122" t="s">
        <v>70</v>
      </c>
      <c r="E153" s="123" t="s">
        <v>199</v>
      </c>
      <c r="F153" s="123" t="s">
        <v>200</v>
      </c>
      <c r="I153" s="124"/>
      <c r="J153" s="111">
        <f>BK153</f>
        <v>0</v>
      </c>
      <c r="L153" s="121"/>
      <c r="M153" s="125"/>
      <c r="P153" s="126">
        <f>P154</f>
        <v>0</v>
      </c>
      <c r="R153" s="126">
        <f>R154</f>
        <v>3.5002799999999997E-3</v>
      </c>
      <c r="T153" s="127">
        <f>T154</f>
        <v>0</v>
      </c>
      <c r="AR153" s="122" t="s">
        <v>116</v>
      </c>
      <c r="AT153" s="128" t="s">
        <v>70</v>
      </c>
      <c r="AU153" s="128" t="s">
        <v>71</v>
      </c>
      <c r="AY153" s="122" t="s">
        <v>109</v>
      </c>
      <c r="BK153" s="129">
        <f>BK154</f>
        <v>0</v>
      </c>
    </row>
    <row r="154" spans="2:65" s="11" customFormat="1" ht="22.9" customHeight="1" x14ac:dyDescent="0.2">
      <c r="B154" s="121"/>
      <c r="D154" s="122" t="s">
        <v>70</v>
      </c>
      <c r="E154" s="130" t="s">
        <v>201</v>
      </c>
      <c r="F154" s="130" t="s">
        <v>202</v>
      </c>
      <c r="I154" s="124"/>
      <c r="J154" s="131">
        <f>BK154</f>
        <v>0</v>
      </c>
      <c r="L154" s="121"/>
      <c r="M154" s="125"/>
      <c r="P154" s="126">
        <f>SUM(P155:P157)</f>
        <v>0</v>
      </c>
      <c r="R154" s="126">
        <f>SUM(R155:R157)</f>
        <v>3.5002799999999997E-3</v>
      </c>
      <c r="T154" s="127">
        <f>SUM(T155:T157)</f>
        <v>0</v>
      </c>
      <c r="AR154" s="122" t="s">
        <v>116</v>
      </c>
      <c r="AT154" s="128" t="s">
        <v>70</v>
      </c>
      <c r="AU154" s="128" t="s">
        <v>77</v>
      </c>
      <c r="AY154" s="122" t="s">
        <v>109</v>
      </c>
      <c r="BK154" s="129">
        <f>SUM(BK155:BK157)</f>
        <v>0</v>
      </c>
    </row>
    <row r="155" spans="2:65" s="1" customFormat="1" ht="24.2" customHeight="1" x14ac:dyDescent="0.2">
      <c r="B155" s="132"/>
      <c r="C155" s="133">
        <v>22</v>
      </c>
      <c r="D155" s="133" t="s">
        <v>111</v>
      </c>
      <c r="E155" s="134" t="s">
        <v>203</v>
      </c>
      <c r="F155" s="135" t="s">
        <v>204</v>
      </c>
      <c r="G155" s="136" t="s">
        <v>205</v>
      </c>
      <c r="H155" s="137">
        <v>2.9660000000000002</v>
      </c>
      <c r="I155" s="138"/>
      <c r="J155" s="139">
        <f>ROUND(I155*H155,2)</f>
        <v>0</v>
      </c>
      <c r="K155" s="140"/>
      <c r="L155" s="28"/>
      <c r="M155" s="141" t="s">
        <v>1</v>
      </c>
      <c r="N155" s="142" t="s">
        <v>37</v>
      </c>
      <c r="P155" s="143">
        <f>O155*H155</f>
        <v>0</v>
      </c>
      <c r="Q155" s="143">
        <v>8.0000000000000007E-5</v>
      </c>
      <c r="R155" s="143">
        <f>Q155*H155</f>
        <v>2.3728000000000003E-4</v>
      </c>
      <c r="S155" s="143">
        <v>0</v>
      </c>
      <c r="T155" s="144">
        <f>S155*H155</f>
        <v>0</v>
      </c>
      <c r="AR155" s="145" t="s">
        <v>172</v>
      </c>
      <c r="AT155" s="145" t="s">
        <v>111</v>
      </c>
      <c r="AU155" s="145" t="s">
        <v>116</v>
      </c>
      <c r="AY155" s="13" t="s">
        <v>109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116</v>
      </c>
      <c r="BK155" s="146">
        <f>ROUND(I155*H155,2)</f>
        <v>0</v>
      </c>
      <c r="BL155" s="13" t="s">
        <v>172</v>
      </c>
      <c r="BM155" s="145" t="s">
        <v>206</v>
      </c>
    </row>
    <row r="156" spans="2:65" s="1" customFormat="1" ht="24.2" customHeight="1" x14ac:dyDescent="0.2">
      <c r="B156" s="132"/>
      <c r="C156" s="147">
        <v>23</v>
      </c>
      <c r="D156" s="147" t="s">
        <v>171</v>
      </c>
      <c r="E156" s="148" t="s">
        <v>207</v>
      </c>
      <c r="F156" s="149" t="s">
        <v>208</v>
      </c>
      <c r="G156" s="150" t="s">
        <v>205</v>
      </c>
      <c r="H156" s="151">
        <v>3.2629999999999999</v>
      </c>
      <c r="I156" s="152"/>
      <c r="J156" s="153">
        <f>ROUND(I156*H156,2)</f>
        <v>0</v>
      </c>
      <c r="K156" s="154"/>
      <c r="L156" s="155"/>
      <c r="M156" s="156" t="s">
        <v>1</v>
      </c>
      <c r="N156" s="157" t="s">
        <v>37</v>
      </c>
      <c r="P156" s="143">
        <f>O156*H156</f>
        <v>0</v>
      </c>
      <c r="Q156" s="143">
        <v>1E-3</v>
      </c>
      <c r="R156" s="143">
        <f>Q156*H156</f>
        <v>3.2629999999999998E-3</v>
      </c>
      <c r="S156" s="143">
        <v>0</v>
      </c>
      <c r="T156" s="144">
        <f>S156*H156</f>
        <v>0</v>
      </c>
      <c r="AR156" s="145" t="s">
        <v>209</v>
      </c>
      <c r="AT156" s="145" t="s">
        <v>171</v>
      </c>
      <c r="AU156" s="145" t="s">
        <v>116</v>
      </c>
      <c r="AY156" s="13" t="s">
        <v>109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3" t="s">
        <v>116</v>
      </c>
      <c r="BK156" s="146">
        <f>ROUND(I156*H156,2)</f>
        <v>0</v>
      </c>
      <c r="BL156" s="13" t="s">
        <v>172</v>
      </c>
      <c r="BM156" s="145" t="s">
        <v>210</v>
      </c>
    </row>
    <row r="157" spans="2:65" s="1" customFormat="1" ht="24.2" customHeight="1" x14ac:dyDescent="0.2">
      <c r="B157" s="132"/>
      <c r="C157" s="133">
        <v>24</v>
      </c>
      <c r="D157" s="133" t="s">
        <v>111</v>
      </c>
      <c r="E157" s="134" t="s">
        <v>211</v>
      </c>
      <c r="F157" s="135" t="s">
        <v>212</v>
      </c>
      <c r="G157" s="136" t="s">
        <v>213</v>
      </c>
      <c r="H157" s="158"/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172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172</v>
      </c>
      <c r="BM157" s="145" t="s">
        <v>214</v>
      </c>
    </row>
    <row r="158" spans="2:65" s="1" customFormat="1" ht="49.9" customHeight="1" x14ac:dyDescent="0.2">
      <c r="B158" s="28"/>
      <c r="E158" s="123" t="s">
        <v>215</v>
      </c>
      <c r="F158" s="123" t="s">
        <v>216</v>
      </c>
      <c r="J158" s="111">
        <f t="shared" ref="J158:J163" si="20">BK158</f>
        <v>0</v>
      </c>
      <c r="L158" s="28"/>
      <c r="M158" s="159"/>
      <c r="T158" s="54"/>
      <c r="AT158" s="13" t="s">
        <v>70</v>
      </c>
      <c r="AU158" s="13" t="s">
        <v>71</v>
      </c>
      <c r="AY158" s="13" t="s">
        <v>217</v>
      </c>
      <c r="BK158" s="146">
        <f>SUM(BK159:BK163)</f>
        <v>0</v>
      </c>
    </row>
    <row r="159" spans="2:65" s="1" customFormat="1" ht="16.350000000000001" customHeight="1" x14ac:dyDescent="0.2">
      <c r="B159" s="28"/>
      <c r="C159" s="160" t="s">
        <v>1</v>
      </c>
      <c r="D159" s="160" t="s">
        <v>111</v>
      </c>
      <c r="E159" s="161" t="s">
        <v>1</v>
      </c>
      <c r="F159" s="162" t="s">
        <v>1</v>
      </c>
      <c r="G159" s="163" t="s">
        <v>1</v>
      </c>
      <c r="H159" s="164"/>
      <c r="I159" s="165"/>
      <c r="J159" s="166">
        <f t="shared" si="20"/>
        <v>0</v>
      </c>
      <c r="K159" s="167"/>
      <c r="L159" s="28"/>
      <c r="M159" s="168" t="s">
        <v>1</v>
      </c>
      <c r="N159" s="169" t="s">
        <v>37</v>
      </c>
      <c r="T159" s="54"/>
      <c r="AT159" s="13" t="s">
        <v>217</v>
      </c>
      <c r="AU159" s="13" t="s">
        <v>77</v>
      </c>
      <c r="AY159" s="13" t="s">
        <v>217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116</v>
      </c>
      <c r="BK159" s="146">
        <f>I159*H159</f>
        <v>0</v>
      </c>
    </row>
    <row r="160" spans="2:65" s="1" customFormat="1" ht="16.350000000000001" customHeight="1" x14ac:dyDescent="0.2">
      <c r="B160" s="28"/>
      <c r="C160" s="160" t="s">
        <v>1</v>
      </c>
      <c r="D160" s="160" t="s">
        <v>111</v>
      </c>
      <c r="E160" s="161" t="s">
        <v>1</v>
      </c>
      <c r="F160" s="162" t="s">
        <v>1</v>
      </c>
      <c r="G160" s="163" t="s">
        <v>1</v>
      </c>
      <c r="H160" s="164"/>
      <c r="I160" s="165"/>
      <c r="J160" s="166">
        <f t="shared" si="20"/>
        <v>0</v>
      </c>
      <c r="K160" s="167"/>
      <c r="L160" s="28"/>
      <c r="M160" s="168" t="s">
        <v>1</v>
      </c>
      <c r="N160" s="169" t="s">
        <v>37</v>
      </c>
      <c r="T160" s="54"/>
      <c r="AT160" s="13" t="s">
        <v>217</v>
      </c>
      <c r="AU160" s="13" t="s">
        <v>77</v>
      </c>
      <c r="AY160" s="13" t="s">
        <v>217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3" t="s">
        <v>116</v>
      </c>
      <c r="BK160" s="146">
        <f>I160*H160</f>
        <v>0</v>
      </c>
    </row>
    <row r="161" spans="2:63" s="1" customFormat="1" ht="16.350000000000001" customHeight="1" x14ac:dyDescent="0.2">
      <c r="B161" s="28"/>
      <c r="C161" s="160" t="s">
        <v>1</v>
      </c>
      <c r="D161" s="160" t="s">
        <v>111</v>
      </c>
      <c r="E161" s="161" t="s">
        <v>1</v>
      </c>
      <c r="F161" s="162" t="s">
        <v>1</v>
      </c>
      <c r="G161" s="163" t="s">
        <v>1</v>
      </c>
      <c r="H161" s="164"/>
      <c r="I161" s="165"/>
      <c r="J161" s="166">
        <f t="shared" si="20"/>
        <v>0</v>
      </c>
      <c r="K161" s="167"/>
      <c r="L161" s="28"/>
      <c r="M161" s="168" t="s">
        <v>1</v>
      </c>
      <c r="N161" s="169" t="s">
        <v>37</v>
      </c>
      <c r="T161" s="54"/>
      <c r="AT161" s="13" t="s">
        <v>217</v>
      </c>
      <c r="AU161" s="13" t="s">
        <v>77</v>
      </c>
      <c r="AY161" s="13" t="s">
        <v>217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I161*H161</f>
        <v>0</v>
      </c>
    </row>
    <row r="162" spans="2:63" s="1" customFormat="1" ht="16.350000000000001" customHeight="1" x14ac:dyDescent="0.2">
      <c r="B162" s="28"/>
      <c r="C162" s="160" t="s">
        <v>1</v>
      </c>
      <c r="D162" s="160" t="s">
        <v>111</v>
      </c>
      <c r="E162" s="161" t="s">
        <v>1</v>
      </c>
      <c r="F162" s="162" t="s">
        <v>1</v>
      </c>
      <c r="G162" s="163" t="s">
        <v>1</v>
      </c>
      <c r="H162" s="164"/>
      <c r="I162" s="165"/>
      <c r="J162" s="166">
        <f t="shared" si="20"/>
        <v>0</v>
      </c>
      <c r="K162" s="167"/>
      <c r="L162" s="28"/>
      <c r="M162" s="168" t="s">
        <v>1</v>
      </c>
      <c r="N162" s="169" t="s">
        <v>37</v>
      </c>
      <c r="T162" s="54"/>
      <c r="AT162" s="13" t="s">
        <v>217</v>
      </c>
      <c r="AU162" s="13" t="s">
        <v>77</v>
      </c>
      <c r="AY162" s="13" t="s">
        <v>217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I162*H162</f>
        <v>0</v>
      </c>
    </row>
    <row r="163" spans="2:63" s="1" customFormat="1" ht="16.350000000000001" customHeight="1" x14ac:dyDescent="0.2">
      <c r="B163" s="28"/>
      <c r="C163" s="160" t="s">
        <v>1</v>
      </c>
      <c r="D163" s="160" t="s">
        <v>111</v>
      </c>
      <c r="E163" s="161" t="s">
        <v>1</v>
      </c>
      <c r="F163" s="162" t="s">
        <v>1</v>
      </c>
      <c r="G163" s="163" t="s">
        <v>1</v>
      </c>
      <c r="H163" s="164"/>
      <c r="I163" s="165"/>
      <c r="J163" s="166">
        <f t="shared" si="20"/>
        <v>0</v>
      </c>
      <c r="K163" s="167"/>
      <c r="L163" s="28"/>
      <c r="M163" s="168" t="s">
        <v>1</v>
      </c>
      <c r="N163" s="169" t="s">
        <v>37</v>
      </c>
      <c r="O163" s="170"/>
      <c r="P163" s="170"/>
      <c r="Q163" s="170"/>
      <c r="R163" s="170"/>
      <c r="S163" s="170"/>
      <c r="T163" s="171"/>
      <c r="AT163" s="13" t="s">
        <v>217</v>
      </c>
      <c r="AU163" s="13" t="s">
        <v>77</v>
      </c>
      <c r="AY163" s="13" t="s">
        <v>217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116</v>
      </c>
      <c r="BK163" s="146">
        <f>I163*H163</f>
        <v>0</v>
      </c>
    </row>
    <row r="164" spans="2:63" s="1" customFormat="1" ht="6.95" customHeight="1" x14ac:dyDescent="0.2"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28"/>
    </row>
  </sheetData>
  <autoFilter ref="C124:K163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honeticPr fontId="0" type="noConversion"/>
  <dataValidations count="2">
    <dataValidation type="list" allowBlank="1" showInputMessage="1" showErrorMessage="1" error="Povolené sú hodnoty K, M." sqref="D159:D164" xr:uid="{00000000-0002-0000-0100-000000000000}">
      <formula1>"K, M"</formula1>
    </dataValidation>
    <dataValidation type="list" allowBlank="1" showInputMessage="1" showErrorMessage="1" error="Povolené sú hodnoty základná, znížená, nulová." sqref="N159:N164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Šimková Zuzana</cp:lastModifiedBy>
  <dcterms:created xsi:type="dcterms:W3CDTF">2022-06-19T07:54:46Z</dcterms:created>
  <dcterms:modified xsi:type="dcterms:W3CDTF">2023-02-21T12:25:35Z</dcterms:modified>
</cp:coreProperties>
</file>