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wstoffice-my.sharepoint.com/personal/a_michna_pwstoffice_onmicrosoft_com/Documents/Pulpit/Gmina Andrychów - szacowanie/SWZ 2023/"/>
    </mc:Choice>
  </mc:AlternateContent>
  <xr:revisionPtr revIDLastSave="97" documentId="8_{62E970A5-DBE0-49F0-AC94-A71F2857CD90}" xr6:coauthVersionLast="47" xr6:coauthVersionMax="47" xr10:uidLastSave="{D576FCE6-1B89-40BC-930D-8CBD8A8CD48B}"/>
  <bookViews>
    <workbookView xWindow="6552" yWindow="72" windowWidth="24300" windowHeight="16584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8" i="1"/>
  <c r="H28" i="1"/>
  <c r="B26" i="1" l="1"/>
  <c r="C22" i="1"/>
  <c r="K7" i="1" l="1"/>
  <c r="K6" i="1"/>
  <c r="K3" i="1"/>
  <c r="J8" i="1"/>
  <c r="K8" i="1" s="1"/>
  <c r="G24" i="1" l="1"/>
  <c r="K21" i="1"/>
  <c r="K23" i="1" s="1"/>
  <c r="H21" i="1"/>
  <c r="B42" i="1"/>
  <c r="B35" i="1"/>
  <c r="C2" i="1"/>
  <c r="C6" i="1" s="1"/>
  <c r="G27" i="1" l="1"/>
  <c r="K24" i="1"/>
  <c r="C24" i="1"/>
  <c r="H27" i="1" l="1"/>
  <c r="H25" i="1"/>
</calcChain>
</file>

<file path=xl/sharedStrings.xml><?xml version="1.0" encoding="utf-8"?>
<sst xmlns="http://schemas.openxmlformats.org/spreadsheetml/2006/main" count="106" uniqueCount="103">
  <si>
    <t>stacjonarny</t>
  </si>
  <si>
    <t>Ksero-Grafix Andrychów</t>
  </si>
  <si>
    <t>Tauron Dystrybucja SA</t>
  </si>
  <si>
    <t>oświetlenie</t>
  </si>
  <si>
    <t>Wykaz środków trwałych</t>
  </si>
  <si>
    <t>Grupa I</t>
  </si>
  <si>
    <t>Grupa II</t>
  </si>
  <si>
    <t>Grupa III</t>
  </si>
  <si>
    <t>Grupa IV</t>
  </si>
  <si>
    <t>Grupa V</t>
  </si>
  <si>
    <t>Grupa VI</t>
  </si>
  <si>
    <t>Grupa VII</t>
  </si>
  <si>
    <t>Grupa VIII</t>
  </si>
  <si>
    <t>Niskocenne</t>
  </si>
  <si>
    <t>Budynki</t>
  </si>
  <si>
    <t>Budowle</t>
  </si>
  <si>
    <t>Maszyny, urządzenia ogólnego zastosowania</t>
  </si>
  <si>
    <t>Maszyny, urządzenia specjalistyczne</t>
  </si>
  <si>
    <t>Urządzenia techniczne</t>
  </si>
  <si>
    <t>Środki transportu</t>
  </si>
  <si>
    <t>Pozostałe wyposażenie</t>
  </si>
  <si>
    <t>L.P</t>
  </si>
  <si>
    <t>Nr inwenatrzowy</t>
  </si>
  <si>
    <t>Wartość brutto</t>
  </si>
  <si>
    <t>Budynek Urzędu Miejskiego ul.Rynek 15 Andrychów</t>
  </si>
  <si>
    <t>UM-ST/1-10-105/1</t>
  </si>
  <si>
    <t>Budynek pawilonu z zapleczem sanitarno-technicznym na stadionie ul.Piękna Andrychów</t>
  </si>
  <si>
    <t>UM-ST/1-10-107/11</t>
  </si>
  <si>
    <t>Budynek stanowiący zaplecze stadionu z trybunami ul.Kościuszki 1 Andrychów</t>
  </si>
  <si>
    <t>UM-ST/1-10-107/13</t>
  </si>
  <si>
    <t>Budynek Urzędu Miejskiego ul.Rynek 10 Andrychów</t>
  </si>
  <si>
    <t>UM-ST/1-10-105/21</t>
  </si>
  <si>
    <t>Budynek Urzędu Miejskiego ul.Rynek 31 Andrychów</t>
  </si>
  <si>
    <t>UM-ST/1-10-105/62</t>
  </si>
  <si>
    <t>Budynek Urzędu Miejskiego ul.Rynek 16 Andrychów</t>
  </si>
  <si>
    <t>UM-ST/1-10-105/105</t>
  </si>
  <si>
    <t>Budynek z zapleczem sanitarno-sztniowym, pomieszczeniem gospodarczym i trybunami sportowymi na stropodachu Os.Kluka Rzyki (LKS "Znicz")</t>
  </si>
  <si>
    <t>UM-ST/1-10-107/120</t>
  </si>
  <si>
    <t>UM-ST/1-10-107/132</t>
  </si>
  <si>
    <t>Budynek klubowy Os. Wapiennik Inwałd (LKS "Huragan")</t>
  </si>
  <si>
    <t>UM-ST/1-10-107/135</t>
  </si>
  <si>
    <t>Budynek targowy przy skrzyżowaniu ul. Batorego i ul. Przemysłowej w Andrychowie</t>
  </si>
  <si>
    <t>UM-ST/1-10-109/151</t>
  </si>
  <si>
    <t>Budynek zaplecza sanitarno-szatniowego ul. Rekreacyjna Zagónik (LKS "Gronie")</t>
  </si>
  <si>
    <t>UM-ST/1-10-107/160</t>
  </si>
  <si>
    <t>Budynek klubowy ul. Sportowa 14 Roczyny (LKS "Burza")</t>
  </si>
  <si>
    <t>Przelicznik</t>
  </si>
  <si>
    <t>Wartość odtworzeniowa</t>
  </si>
  <si>
    <t>Kotły i maszyny</t>
  </si>
  <si>
    <t>Sprzęt elektroniczny stacjonarny</t>
  </si>
  <si>
    <t>Sprzęt elektroniczny przenośny</t>
  </si>
  <si>
    <t>Kiosk informacyjny</t>
  </si>
  <si>
    <t>Budynek (dawnej szkoły) os. Potrójna 16 Rzyki</t>
  </si>
  <si>
    <t>Kserokopiarki</t>
  </si>
  <si>
    <t>Projektory</t>
  </si>
  <si>
    <t>Sprzęt elektroniczny stacjonarny 491</t>
  </si>
  <si>
    <t>Sprzęt elektroniczny przenośny 491</t>
  </si>
  <si>
    <t>Aparaty cyfrowe</t>
  </si>
  <si>
    <t>Kamery</t>
  </si>
  <si>
    <t>Monitoring</t>
  </si>
  <si>
    <t>Sprzęt nagłaśniający</t>
  </si>
  <si>
    <t>Telewizory</t>
  </si>
  <si>
    <t>Radiotelefony</t>
  </si>
  <si>
    <t>Centrala telefoniczna</t>
  </si>
  <si>
    <t>Klimatyzatory</t>
  </si>
  <si>
    <t>Telefaksy</t>
  </si>
  <si>
    <t>System alarmowy</t>
  </si>
  <si>
    <t>Parkomaty</t>
  </si>
  <si>
    <t>m2</t>
  </si>
  <si>
    <t>Budynki i budowle</t>
  </si>
  <si>
    <t>Sprzęt osób trzecich - stacjonarny</t>
  </si>
  <si>
    <t>Maszyny, urządzenia i wyposażenie</t>
  </si>
  <si>
    <t>Budynek sanitarny os. Potrójna 16 Rzyki</t>
  </si>
  <si>
    <t>Ministerstwo Cyfryzacji Warszawa</t>
  </si>
  <si>
    <t>Zestaw do łączności radiowej - Małopolski Urząd Wojewódzki</t>
  </si>
  <si>
    <t>Parafia PW Św. Bartłomieja w Zagurniku - zabytkowa kaplica - nakłady</t>
  </si>
  <si>
    <t>Zestaw nagłaśnijący, tablice boiskowe</t>
  </si>
  <si>
    <t>Kamera AXIS</t>
  </si>
  <si>
    <t>Defibrylator z wyposarzeniem</t>
  </si>
  <si>
    <t>Alkometr</t>
  </si>
  <si>
    <t>Kamery IP szybkoobrotowe</t>
  </si>
  <si>
    <t>Budynek sanitarny  przy LKS Halniak w Targanicach z ogrodzeniem + boisko</t>
  </si>
  <si>
    <t>WO</t>
  </si>
  <si>
    <t>WKB</t>
  </si>
  <si>
    <t>ZGK Sp. z o.o. w Andrychowie - Hala nr 1 oraz 2 z wyposażeniem -mienie osób trzecich</t>
  </si>
  <si>
    <t>Kopertownica</t>
  </si>
  <si>
    <t>Wykaz budynków objętych ubezpieczeniem-Urząd Miejski w Andrychowie, stan na 01.01.2023</t>
  </si>
  <si>
    <t>Terminal płatniczy - Instytut Systemów Publicznych Warszawa</t>
  </si>
  <si>
    <t>Kabina TOI PLUS Toi Toi Polska Sp. z o.o. Warszawa</t>
  </si>
  <si>
    <t>wyposażenie</t>
  </si>
  <si>
    <t>UM-ST/1-10/107/161</t>
  </si>
  <si>
    <t>UM-ST/1-10-109/162</t>
  </si>
  <si>
    <t>UM-ST/1-10-107/172</t>
  </si>
  <si>
    <t>Budynek mieszkalny ul. Modrzewiowa 33 Roczyny (nieruchomość ogrodzona) udział 1/2</t>
  </si>
  <si>
    <t>UM-ST/1-11-110/185</t>
  </si>
  <si>
    <t>Budynek garażu z pomieszczeniem gospodarczym ul. Modrzewiowa 33 Roczny udział 1/2</t>
  </si>
  <si>
    <t>UM-ST/1-10-109/186</t>
  </si>
  <si>
    <t>System dynamicznej informacji przystankowej - tablice informacji przystankowej</t>
  </si>
  <si>
    <t xml:space="preserve">MUW osób trzecich </t>
  </si>
  <si>
    <t>przenośny</t>
  </si>
  <si>
    <t>Sprzęt osób trzecich - przenośny</t>
  </si>
  <si>
    <t>z uwzględnieniem osób trzecich</t>
  </si>
  <si>
    <t>Sensory jakości powietrza, miernik zanieczyszczeń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</si>
</sst>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4" borderId="1" xfId="0" applyFont="1" applyFill="1" applyBorder="1"/>
    <xf numFmtId="44" fontId="1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0" borderId="1" xfId="0" applyFont="1" applyBorder="1"/>
    <xf numFmtId="44" fontId="1" fillId="0" borderId="1" xfId="0" applyNumberFormat="1" applyFont="1" applyBorder="1"/>
    <xf numFmtId="0" fontId="1" fillId="3" borderId="1" xfId="0" applyFont="1" applyFill="1" applyBorder="1"/>
    <xf numFmtId="44" fontId="1" fillId="3" borderId="1" xfId="0" applyNumberFormat="1" applyFont="1" applyFill="1" applyBorder="1"/>
    <xf numFmtId="0" fontId="1" fillId="3" borderId="1" xfId="0" applyFont="1" applyFill="1" applyBorder="1" applyAlignment="1">
      <alignment horizontal="center"/>
    </xf>
    <xf numFmtId="0" fontId="1" fillId="5" borderId="1" xfId="0" applyFont="1" applyFill="1" applyBorder="1"/>
    <xf numFmtId="44" fontId="2" fillId="2" borderId="1" xfId="0" applyNumberFormat="1" applyFont="1" applyFill="1" applyBorder="1"/>
    <xf numFmtId="44" fontId="2" fillId="2" borderId="10" xfId="0" applyNumberFormat="1" applyFont="1" applyFill="1" applyBorder="1"/>
    <xf numFmtId="0" fontId="2" fillId="2" borderId="10" xfId="0" applyFont="1" applyFill="1" applyBorder="1"/>
    <xf numFmtId="0" fontId="1" fillId="2" borderId="10" xfId="0" applyFont="1" applyFill="1" applyBorder="1"/>
    <xf numFmtId="44" fontId="1" fillId="2" borderId="10" xfId="0" applyNumberFormat="1" applyFont="1" applyFill="1" applyBorder="1"/>
    <xf numFmtId="0" fontId="1" fillId="0" borderId="2" xfId="0" applyFont="1" applyBorder="1"/>
    <xf numFmtId="0" fontId="1" fillId="0" borderId="3" xfId="0" applyFont="1" applyBorder="1"/>
    <xf numFmtId="44" fontId="1" fillId="0" borderId="4" xfId="0" applyNumberFormat="1" applyFont="1" applyBorder="1" applyAlignment="1">
      <alignment horizontal="center" wrapText="1"/>
    </xf>
    <xf numFmtId="0" fontId="1" fillId="0" borderId="5" xfId="0" applyFont="1" applyBorder="1"/>
    <xf numFmtId="44" fontId="1" fillId="0" borderId="6" xfId="0" applyNumberFormat="1" applyFont="1" applyBorder="1"/>
    <xf numFmtId="1" fontId="1" fillId="0" borderId="0" xfId="0" applyNumberFormat="1" applyFont="1" applyAlignment="1">
      <alignment horizontal="center" vertical="center"/>
    </xf>
    <xf numFmtId="0" fontId="1" fillId="0" borderId="7" xfId="0" applyFont="1" applyBorder="1"/>
    <xf numFmtId="0" fontId="1" fillId="0" borderId="8" xfId="0" applyFont="1" applyBorder="1"/>
    <xf numFmtId="44" fontId="1" fillId="0" borderId="9" xfId="0" applyNumberFormat="1" applyFont="1" applyBorder="1"/>
    <xf numFmtId="0" fontId="1" fillId="6" borderId="1" xfId="0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9"/>
  <sheetViews>
    <sheetView showGridLines="0" tabSelected="1" zoomScaleNormal="100" workbookViewId="0">
      <selection activeCell="D18" sqref="D18"/>
    </sheetView>
  </sheetViews>
  <sheetFormatPr defaultColWidth="9.109375" defaultRowHeight="12" x14ac:dyDescent="0.25"/>
  <cols>
    <col min="1" max="1" width="35.44140625" style="1" customWidth="1"/>
    <col min="2" max="2" width="27.44140625" style="1" customWidth="1"/>
    <col min="3" max="3" width="13.6640625" style="3" bestFit="1" customWidth="1"/>
    <col min="4" max="4" width="21.88671875" style="1" customWidth="1"/>
    <col min="5" max="5" width="4.44140625" style="1" customWidth="1"/>
    <col min="6" max="6" width="74.6640625" style="1" customWidth="1"/>
    <col min="7" max="7" width="16.33203125" style="1" bestFit="1" customWidth="1"/>
    <col min="8" max="8" width="13.6640625" style="3" bestFit="1" customWidth="1"/>
    <col min="9" max="9" width="4.44140625" style="1" bestFit="1" customWidth="1"/>
    <col min="10" max="10" width="9.6640625" style="1" bestFit="1" customWidth="1"/>
    <col min="11" max="11" width="20" style="1" customWidth="1"/>
    <col min="12" max="16384" width="9.109375" style="1"/>
  </cols>
  <sheetData>
    <row r="1" spans="1:11" x14ac:dyDescent="0.25">
      <c r="A1" s="4" t="s">
        <v>70</v>
      </c>
      <c r="B1" s="4"/>
      <c r="C1" s="4"/>
      <c r="E1" s="5" t="s">
        <v>86</v>
      </c>
      <c r="F1" s="6"/>
      <c r="G1" s="6"/>
      <c r="H1" s="6"/>
      <c r="I1" s="6"/>
      <c r="J1" s="6"/>
      <c r="K1" s="7"/>
    </row>
    <row r="2" spans="1:11" x14ac:dyDescent="0.25">
      <c r="A2" s="2" t="s">
        <v>73</v>
      </c>
      <c r="B2" s="8" t="s">
        <v>0</v>
      </c>
      <c r="C2" s="9">
        <f>20184.3+21270.27</f>
        <v>41454.57</v>
      </c>
      <c r="E2" s="10" t="s">
        <v>21</v>
      </c>
      <c r="F2" s="10" t="s">
        <v>14</v>
      </c>
      <c r="G2" s="10" t="s">
        <v>22</v>
      </c>
      <c r="H2" s="11" t="s">
        <v>23</v>
      </c>
      <c r="I2" s="12" t="s">
        <v>68</v>
      </c>
      <c r="J2" s="10" t="s">
        <v>46</v>
      </c>
      <c r="K2" s="10" t="s">
        <v>47</v>
      </c>
    </row>
    <row r="3" spans="1:11" x14ac:dyDescent="0.25">
      <c r="A3" s="2" t="s">
        <v>74</v>
      </c>
      <c r="B3" s="8" t="s">
        <v>0</v>
      </c>
      <c r="C3" s="9">
        <v>4737.6499999999996</v>
      </c>
      <c r="E3" s="2">
        <v>1</v>
      </c>
      <c r="F3" s="2" t="s">
        <v>24</v>
      </c>
      <c r="G3" s="13" t="s">
        <v>25</v>
      </c>
      <c r="H3" s="9">
        <v>845423.38</v>
      </c>
      <c r="I3" s="13">
        <v>1760</v>
      </c>
      <c r="J3" s="9">
        <v>5141</v>
      </c>
      <c r="K3" s="9">
        <f>I3*J3</f>
        <v>9048160</v>
      </c>
    </row>
    <row r="4" spans="1:11" x14ac:dyDescent="0.25">
      <c r="A4" s="2" t="s">
        <v>1</v>
      </c>
      <c r="B4" s="8" t="s">
        <v>0</v>
      </c>
      <c r="C4" s="9">
        <v>4000</v>
      </c>
      <c r="E4" s="2">
        <v>2</v>
      </c>
      <c r="F4" s="2" t="s">
        <v>26</v>
      </c>
      <c r="G4" s="13" t="s">
        <v>27</v>
      </c>
      <c r="H4" s="9">
        <v>24276.25</v>
      </c>
      <c r="I4" s="13"/>
      <c r="J4" s="9"/>
      <c r="K4" s="9"/>
    </row>
    <row r="5" spans="1:11" x14ac:dyDescent="0.25">
      <c r="A5" s="2" t="s">
        <v>2</v>
      </c>
      <c r="B5" s="8" t="s">
        <v>3</v>
      </c>
      <c r="C5" s="9">
        <v>111890.02</v>
      </c>
      <c r="E5" s="2">
        <v>3</v>
      </c>
      <c r="F5" s="2" t="s">
        <v>28</v>
      </c>
      <c r="G5" s="13" t="s">
        <v>29</v>
      </c>
      <c r="H5" s="9">
        <v>633001.49</v>
      </c>
      <c r="I5" s="13"/>
      <c r="J5" s="9"/>
      <c r="K5" s="9"/>
    </row>
    <row r="6" spans="1:11" x14ac:dyDescent="0.25">
      <c r="C6" s="14">
        <f>SUM(C2:C5)</f>
        <v>162082.23999999999</v>
      </c>
      <c r="E6" s="2">
        <v>4</v>
      </c>
      <c r="F6" s="2" t="s">
        <v>30</v>
      </c>
      <c r="G6" s="13" t="s">
        <v>31</v>
      </c>
      <c r="H6" s="9">
        <v>117493.66</v>
      </c>
      <c r="I6" s="13">
        <v>347</v>
      </c>
      <c r="J6" s="9">
        <v>5141</v>
      </c>
      <c r="K6" s="9">
        <f>I6*J6</f>
        <v>1783927</v>
      </c>
    </row>
    <row r="7" spans="1:11" x14ac:dyDescent="0.25">
      <c r="A7" s="4" t="s">
        <v>100</v>
      </c>
      <c r="B7" s="4"/>
      <c r="C7" s="4"/>
      <c r="E7" s="2">
        <v>5</v>
      </c>
      <c r="F7" s="2" t="s">
        <v>32</v>
      </c>
      <c r="G7" s="13" t="s">
        <v>33</v>
      </c>
      <c r="H7" s="9">
        <v>614841.06000000006</v>
      </c>
      <c r="I7" s="13">
        <v>144</v>
      </c>
      <c r="J7" s="9">
        <v>5141</v>
      </c>
      <c r="K7" s="9">
        <f>I7*J7</f>
        <v>740304</v>
      </c>
    </row>
    <row r="8" spans="1:11" x14ac:dyDescent="0.25">
      <c r="A8" s="2" t="s">
        <v>87</v>
      </c>
      <c r="B8" s="8" t="s">
        <v>99</v>
      </c>
      <c r="C8" s="9">
        <v>16000</v>
      </c>
      <c r="E8" s="2">
        <v>6</v>
      </c>
      <c r="F8" s="2" t="s">
        <v>34</v>
      </c>
      <c r="G8" s="13" t="s">
        <v>35</v>
      </c>
      <c r="H8" s="9">
        <v>223635.16</v>
      </c>
      <c r="I8" s="13">
        <v>770</v>
      </c>
      <c r="J8" s="9">
        <f>J3</f>
        <v>5141</v>
      </c>
      <c r="K8" s="9">
        <f>I8*J8</f>
        <v>3958570</v>
      </c>
    </row>
    <row r="9" spans="1:11" x14ac:dyDescent="0.25">
      <c r="E9" s="2">
        <v>7</v>
      </c>
      <c r="F9" s="2" t="s">
        <v>36</v>
      </c>
      <c r="G9" s="13" t="s">
        <v>37</v>
      </c>
      <c r="H9" s="9">
        <v>486244.07</v>
      </c>
      <c r="I9" s="13"/>
      <c r="J9" s="9"/>
      <c r="K9" s="9"/>
    </row>
    <row r="10" spans="1:11" x14ac:dyDescent="0.25">
      <c r="A10" s="4" t="s">
        <v>98</v>
      </c>
      <c r="B10" s="4"/>
      <c r="C10" s="4"/>
      <c r="E10" s="2">
        <v>8</v>
      </c>
      <c r="F10" s="2" t="s">
        <v>45</v>
      </c>
      <c r="G10" s="13" t="s">
        <v>38</v>
      </c>
      <c r="H10" s="9">
        <v>824452.25</v>
      </c>
      <c r="I10" s="13"/>
      <c r="J10" s="9"/>
      <c r="K10" s="9"/>
    </row>
    <row r="11" spans="1:11" x14ac:dyDescent="0.25">
      <c r="A11" s="2" t="s">
        <v>88</v>
      </c>
      <c r="B11" s="8" t="s">
        <v>89</v>
      </c>
      <c r="C11" s="9">
        <v>3600</v>
      </c>
      <c r="E11" s="2">
        <v>9</v>
      </c>
      <c r="F11" s="2" t="s">
        <v>39</v>
      </c>
      <c r="G11" s="13" t="s">
        <v>40</v>
      </c>
      <c r="H11" s="9">
        <v>306300</v>
      </c>
      <c r="I11" s="13"/>
      <c r="J11" s="9"/>
      <c r="K11" s="9"/>
    </row>
    <row r="12" spans="1:11" x14ac:dyDescent="0.25">
      <c r="E12" s="2">
        <v>10</v>
      </c>
      <c r="F12" s="2" t="s">
        <v>41</v>
      </c>
      <c r="G12" s="13" t="s">
        <v>42</v>
      </c>
      <c r="H12" s="9">
        <v>343193.2</v>
      </c>
      <c r="I12" s="13"/>
      <c r="J12" s="9"/>
      <c r="K12" s="9"/>
    </row>
    <row r="13" spans="1:11" x14ac:dyDescent="0.25">
      <c r="E13" s="2">
        <v>11</v>
      </c>
      <c r="F13" s="2" t="s">
        <v>43</v>
      </c>
      <c r="G13" s="13" t="s">
        <v>44</v>
      </c>
      <c r="H13" s="9">
        <v>458626.9</v>
      </c>
      <c r="I13" s="13"/>
      <c r="J13" s="9"/>
      <c r="K13" s="9"/>
    </row>
    <row r="14" spans="1:11" x14ac:dyDescent="0.25">
      <c r="A14" s="4" t="s">
        <v>4</v>
      </c>
      <c r="B14" s="4"/>
      <c r="C14" s="4"/>
      <c r="E14" s="2">
        <v>12</v>
      </c>
      <c r="F14" s="2" t="s">
        <v>52</v>
      </c>
      <c r="G14" s="13" t="s">
        <v>90</v>
      </c>
      <c r="H14" s="9">
        <v>10328.98</v>
      </c>
      <c r="I14" s="13"/>
      <c r="J14" s="9"/>
      <c r="K14" s="9"/>
    </row>
    <row r="15" spans="1:11" x14ac:dyDescent="0.25">
      <c r="A15" s="2" t="s">
        <v>5</v>
      </c>
      <c r="B15" s="8" t="s">
        <v>14</v>
      </c>
      <c r="C15" s="9">
        <v>5765447.8799999999</v>
      </c>
      <c r="D15" s="3"/>
      <c r="E15" s="2">
        <v>13</v>
      </c>
      <c r="F15" s="2" t="s">
        <v>72</v>
      </c>
      <c r="G15" s="13" t="s">
        <v>91</v>
      </c>
      <c r="H15" s="9">
        <v>2218.8200000000002</v>
      </c>
      <c r="I15" s="13"/>
      <c r="J15" s="9"/>
      <c r="K15" s="9"/>
    </row>
    <row r="16" spans="1:11" x14ac:dyDescent="0.25">
      <c r="A16" s="2" t="s">
        <v>6</v>
      </c>
      <c r="B16" s="8" t="s">
        <v>15</v>
      </c>
      <c r="C16" s="9">
        <v>35687161.899999999</v>
      </c>
      <c r="D16" s="3"/>
      <c r="E16" s="2">
        <v>14</v>
      </c>
      <c r="F16" s="2" t="s">
        <v>81</v>
      </c>
      <c r="G16" s="13" t="s">
        <v>92</v>
      </c>
      <c r="H16" s="9">
        <v>650412.66</v>
      </c>
      <c r="I16" s="13"/>
      <c r="J16" s="9"/>
      <c r="K16" s="9"/>
    </row>
    <row r="17" spans="1:11" x14ac:dyDescent="0.25">
      <c r="A17" s="2" t="s">
        <v>7</v>
      </c>
      <c r="B17" s="8" t="s">
        <v>48</v>
      </c>
      <c r="C17" s="9">
        <v>21530</v>
      </c>
      <c r="D17" s="3"/>
      <c r="E17" s="2">
        <v>15</v>
      </c>
      <c r="F17" s="2" t="s">
        <v>93</v>
      </c>
      <c r="G17" s="8" t="s">
        <v>94</v>
      </c>
      <c r="H17" s="9">
        <v>195530</v>
      </c>
      <c r="I17" s="8"/>
      <c r="J17" s="8"/>
      <c r="K17" s="8"/>
    </row>
    <row r="18" spans="1:11" x14ac:dyDescent="0.25">
      <c r="A18" s="2" t="s">
        <v>8</v>
      </c>
      <c r="B18" s="8" t="s">
        <v>16</v>
      </c>
      <c r="C18" s="9">
        <v>1728111.5</v>
      </c>
      <c r="D18" s="3"/>
      <c r="E18" s="2">
        <v>16</v>
      </c>
      <c r="F18" s="2" t="s">
        <v>95</v>
      </c>
      <c r="G18" s="8" t="s">
        <v>96</v>
      </c>
      <c r="H18" s="9">
        <v>29470</v>
      </c>
      <c r="I18" s="8"/>
      <c r="J18" s="8"/>
      <c r="K18" s="8"/>
    </row>
    <row r="19" spans="1:11" x14ac:dyDescent="0.25">
      <c r="A19" s="2" t="s">
        <v>9</v>
      </c>
      <c r="B19" s="8" t="s">
        <v>17</v>
      </c>
      <c r="C19" s="9">
        <v>0</v>
      </c>
      <c r="D19" s="3"/>
      <c r="E19" s="2">
        <v>17</v>
      </c>
      <c r="F19" s="2" t="s">
        <v>84</v>
      </c>
      <c r="G19" s="13"/>
      <c r="H19" s="9">
        <v>1825713.3</v>
      </c>
      <c r="I19" s="13"/>
      <c r="J19" s="9"/>
      <c r="K19" s="9"/>
    </row>
    <row r="20" spans="1:11" x14ac:dyDescent="0.25">
      <c r="A20" s="2" t="s">
        <v>10</v>
      </c>
      <c r="B20" s="8" t="s">
        <v>18</v>
      </c>
      <c r="C20" s="9">
        <v>2407729.1</v>
      </c>
      <c r="D20" s="3"/>
      <c r="E20" s="2">
        <v>18</v>
      </c>
      <c r="F20" s="2" t="s">
        <v>75</v>
      </c>
      <c r="G20" s="13"/>
      <c r="H20" s="9">
        <v>1167379.01</v>
      </c>
      <c r="I20" s="13"/>
      <c r="J20" s="9"/>
      <c r="K20" s="9"/>
    </row>
    <row r="21" spans="1:11" x14ac:dyDescent="0.25">
      <c r="A21" s="2" t="s">
        <v>11</v>
      </c>
      <c r="B21" s="8" t="s">
        <v>19</v>
      </c>
      <c r="C21" s="9">
        <v>0</v>
      </c>
      <c r="D21" s="3"/>
      <c r="H21" s="15">
        <f>SUM(H3:H20)</f>
        <v>8758540.1900000013</v>
      </c>
      <c r="I21" s="16"/>
      <c r="J21" s="17"/>
      <c r="K21" s="18">
        <f>SUM(K3:K14)</f>
        <v>15530961</v>
      </c>
    </row>
    <row r="22" spans="1:11" ht="12.6" thickBot="1" x14ac:dyDescent="0.3">
      <c r="A22" s="2" t="s">
        <v>12</v>
      </c>
      <c r="B22" s="8" t="s">
        <v>20</v>
      </c>
      <c r="C22" s="9">
        <f>2623029.37</f>
        <v>2623029.37</v>
      </c>
      <c r="D22" s="3"/>
    </row>
    <row r="23" spans="1:11" ht="24" x14ac:dyDescent="0.25">
      <c r="A23" s="2" t="s">
        <v>13</v>
      </c>
      <c r="B23" s="8"/>
      <c r="C23" s="9">
        <v>1696810.77</v>
      </c>
      <c r="D23" s="3"/>
      <c r="E23" s="19"/>
      <c r="F23" s="20"/>
      <c r="G23" s="20"/>
      <c r="H23" s="21" t="s">
        <v>101</v>
      </c>
      <c r="J23" s="1" t="s">
        <v>82</v>
      </c>
      <c r="K23" s="3">
        <f>K21</f>
        <v>15530961</v>
      </c>
    </row>
    <row r="24" spans="1:11" x14ac:dyDescent="0.25">
      <c r="C24" s="14">
        <f>SUM(C15:C23)</f>
        <v>49929820.520000003</v>
      </c>
      <c r="E24" s="22"/>
      <c r="F24" s="2" t="s">
        <v>69</v>
      </c>
      <c r="G24" s="9">
        <f>C16+SUM(H4,H5,H9:H20)+SUM(K3:K8)</f>
        <v>58175269.829999998</v>
      </c>
      <c r="H24" s="23"/>
      <c r="J24" s="1" t="s">
        <v>83</v>
      </c>
      <c r="K24" s="3">
        <f>G24-K23</f>
        <v>42644308.829999998</v>
      </c>
    </row>
    <row r="25" spans="1:11" x14ac:dyDescent="0.25">
      <c r="C25" s="24"/>
      <c r="E25" s="22"/>
      <c r="F25" s="2" t="s">
        <v>71</v>
      </c>
      <c r="G25" s="9">
        <f>SUM(C17:C23)-G27-G28+B49</f>
        <v>4688177.2</v>
      </c>
      <c r="H25" s="23">
        <f>G25+C11</f>
        <v>4691777.2</v>
      </c>
    </row>
    <row r="26" spans="1:11" x14ac:dyDescent="0.25">
      <c r="A26" s="2" t="s">
        <v>55</v>
      </c>
      <c r="B26" s="9">
        <f>2936829.59-409103.87-7179.7</f>
        <v>2520546.0199999996</v>
      </c>
      <c r="D26" s="3"/>
      <c r="E26" s="22"/>
      <c r="H26" s="23"/>
    </row>
    <row r="27" spans="1:11" x14ac:dyDescent="0.25">
      <c r="A27" s="2" t="s">
        <v>56</v>
      </c>
      <c r="B27" s="9">
        <v>409103.87</v>
      </c>
      <c r="D27" s="3"/>
      <c r="E27" s="22"/>
      <c r="F27" s="2" t="s">
        <v>49</v>
      </c>
      <c r="G27" s="9">
        <f>SUM(B26:B48)-G28</f>
        <v>4238321.75</v>
      </c>
      <c r="H27" s="23">
        <f>G27+C6</f>
        <v>4400403.99</v>
      </c>
    </row>
    <row r="28" spans="1:11" x14ac:dyDescent="0.25">
      <c r="A28" s="2" t="s">
        <v>51</v>
      </c>
      <c r="B28" s="9">
        <v>7179.7</v>
      </c>
      <c r="D28" s="3"/>
      <c r="E28" s="22"/>
      <c r="F28" s="2" t="s">
        <v>50</v>
      </c>
      <c r="G28" s="9">
        <f>B27+B31+B44+B45+B46+B48</f>
        <v>463218.04</v>
      </c>
      <c r="H28" s="23">
        <f>G28+C8</f>
        <v>479218.04</v>
      </c>
    </row>
    <row r="29" spans="1:11" x14ac:dyDescent="0.25">
      <c r="A29" s="2" t="s">
        <v>53</v>
      </c>
      <c r="B29" s="9">
        <v>97392.67</v>
      </c>
      <c r="D29" s="3"/>
      <c r="E29" s="22"/>
      <c r="H29" s="23"/>
    </row>
    <row r="30" spans="1:11" ht="12.6" thickBot="1" x14ac:dyDescent="0.3">
      <c r="A30" s="2" t="s">
        <v>54</v>
      </c>
      <c r="B30" s="9">
        <v>30707.4</v>
      </c>
      <c r="D30" s="3"/>
      <c r="E30" s="25"/>
      <c r="F30" s="26"/>
      <c r="G30" s="26"/>
      <c r="H30" s="27"/>
    </row>
    <row r="31" spans="1:11" x14ac:dyDescent="0.25">
      <c r="A31" s="2" t="s">
        <v>57</v>
      </c>
      <c r="B31" s="9">
        <v>6024.38</v>
      </c>
      <c r="D31" s="3"/>
      <c r="H31" s="1"/>
    </row>
    <row r="32" spans="1:11" x14ac:dyDescent="0.25">
      <c r="A32" s="2" t="s">
        <v>58</v>
      </c>
      <c r="B32" s="9">
        <v>39650</v>
      </c>
      <c r="D32" s="3"/>
      <c r="H32" s="1"/>
      <c r="K32" s="3"/>
    </row>
    <row r="33" spans="1:8" x14ac:dyDescent="0.25">
      <c r="A33" s="2" t="s">
        <v>59</v>
      </c>
      <c r="B33" s="9">
        <v>1097874.8</v>
      </c>
      <c r="D33" s="3"/>
      <c r="H33" s="1"/>
    </row>
    <row r="34" spans="1:8" x14ac:dyDescent="0.25">
      <c r="A34" s="2" t="s">
        <v>60</v>
      </c>
      <c r="B34" s="9">
        <v>15805.01</v>
      </c>
      <c r="D34" s="3"/>
    </row>
    <row r="35" spans="1:8" x14ac:dyDescent="0.25">
      <c r="A35" s="2" t="s">
        <v>61</v>
      </c>
      <c r="B35" s="9">
        <f>4460+4369</f>
        <v>8829</v>
      </c>
      <c r="D35" s="3"/>
      <c r="F35" s="3"/>
      <c r="H35" s="1"/>
    </row>
    <row r="36" spans="1:8" x14ac:dyDescent="0.25">
      <c r="A36" s="2" t="s">
        <v>62</v>
      </c>
      <c r="B36" s="9">
        <v>48456.2</v>
      </c>
      <c r="D36" s="3"/>
      <c r="F36" s="3"/>
    </row>
    <row r="37" spans="1:8" x14ac:dyDescent="0.25">
      <c r="A37" s="2" t="s">
        <v>63</v>
      </c>
      <c r="B37" s="9">
        <v>24803</v>
      </c>
      <c r="D37" s="3"/>
    </row>
    <row r="38" spans="1:8" x14ac:dyDescent="0.25">
      <c r="A38" s="2" t="s">
        <v>76</v>
      </c>
      <c r="B38" s="9">
        <v>35500</v>
      </c>
      <c r="D38" s="3"/>
    </row>
    <row r="39" spans="1:8" x14ac:dyDescent="0.25">
      <c r="A39" s="2" t="s">
        <v>64</v>
      </c>
      <c r="B39" s="9">
        <v>127303.4</v>
      </c>
      <c r="D39" s="3"/>
    </row>
    <row r="40" spans="1:8" x14ac:dyDescent="0.25">
      <c r="A40" s="2" t="s">
        <v>65</v>
      </c>
      <c r="B40" s="9">
        <v>670</v>
      </c>
      <c r="D40" s="3"/>
    </row>
    <row r="41" spans="1:8" x14ac:dyDescent="0.25">
      <c r="A41" s="2" t="s">
        <v>85</v>
      </c>
      <c r="B41" s="9">
        <v>39360</v>
      </c>
      <c r="D41" s="3"/>
    </row>
    <row r="42" spans="1:8" x14ac:dyDescent="0.25">
      <c r="A42" s="2" t="s">
        <v>66</v>
      </c>
      <c r="B42" s="9">
        <f>22679.8+14257.37</f>
        <v>36937.17</v>
      </c>
      <c r="D42" s="3"/>
      <c r="G42" s="3"/>
    </row>
    <row r="43" spans="1:8" x14ac:dyDescent="0.25">
      <c r="A43" s="2" t="s">
        <v>67</v>
      </c>
      <c r="B43" s="9">
        <v>90005.25</v>
      </c>
      <c r="D43" s="3"/>
      <c r="G43" s="3"/>
    </row>
    <row r="44" spans="1:8" x14ac:dyDescent="0.25">
      <c r="A44" s="2" t="s">
        <v>77</v>
      </c>
      <c r="B44" s="9">
        <v>3933.54</v>
      </c>
      <c r="D44" s="3"/>
      <c r="G44" s="3"/>
    </row>
    <row r="45" spans="1:8" x14ac:dyDescent="0.25">
      <c r="A45" s="2" t="s">
        <v>79</v>
      </c>
      <c r="B45" s="9">
        <v>9214.0499999999993</v>
      </c>
      <c r="D45" s="3"/>
    </row>
    <row r="46" spans="1:8" x14ac:dyDescent="0.25">
      <c r="A46" s="2" t="s">
        <v>78</v>
      </c>
      <c r="B46" s="9">
        <v>6726</v>
      </c>
      <c r="D46" s="3"/>
    </row>
    <row r="47" spans="1:8" x14ac:dyDescent="0.25">
      <c r="A47" s="2" t="s">
        <v>80</v>
      </c>
      <c r="B47" s="9">
        <v>17302.13</v>
      </c>
      <c r="D47" s="3"/>
    </row>
    <row r="48" spans="1:8" x14ac:dyDescent="0.25">
      <c r="A48" s="2" t="s">
        <v>102</v>
      </c>
      <c r="B48" s="9">
        <v>28216.2</v>
      </c>
      <c r="D48" s="3"/>
    </row>
    <row r="49" spans="1:4" x14ac:dyDescent="0.25">
      <c r="A49" s="28" t="s">
        <v>97</v>
      </c>
      <c r="B49" s="9">
        <v>912506.25</v>
      </c>
      <c r="D49" s="3"/>
    </row>
  </sheetData>
  <mergeCells count="5">
    <mergeCell ref="A1:C1"/>
    <mergeCell ref="A14:C14"/>
    <mergeCell ref="E1:K1"/>
    <mergeCell ref="A10:C10"/>
    <mergeCell ref="A7:C7"/>
  </mergeCells>
  <pageMargins left="0.7" right="0.7" top="0.75" bottom="0.75" header="0.3" footer="0.3"/>
  <pageSetup paperSize="9" orientation="landscape" r:id="rId1"/>
  <colBreaks count="1" manualBreakCount="1">
    <brk id="4" max="48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PWSAM1</dc:creator>
  <cp:lastModifiedBy>Artur Michna</cp:lastModifiedBy>
  <cp:lastPrinted>2023-02-03T17:25:52Z</cp:lastPrinted>
  <dcterms:created xsi:type="dcterms:W3CDTF">2018-03-26T07:03:04Z</dcterms:created>
  <dcterms:modified xsi:type="dcterms:W3CDTF">2023-02-06T22:10:31Z</dcterms:modified>
</cp:coreProperties>
</file>