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VO\VO-NLZ\2023- 4 Projekt sprístupnenia lesných porastov na OZ Poľana\SP\Oprava PD\"/>
    </mc:Choice>
  </mc:AlternateContent>
  <bookViews>
    <workbookView xWindow="0" yWindow="0" windowWidth="23040" windowHeight="9192" firstSheet="4" activeTab="5"/>
  </bookViews>
  <sheets>
    <sheet name="Rekapitulácia" sheetId="1" state="veryHidden" r:id="rId1"/>
    <sheet name="Krycí list stavby" sheetId="2" state="veryHidden" r:id="rId2"/>
    <sheet name="Kryci_list 957" sheetId="3" state="veryHidden" r:id="rId3"/>
    <sheet name="Rekap 957" sheetId="4" state="veryHidden" r:id="rId4"/>
    <sheet name="Výkaz_výmer" sheetId="5" r:id="rId5"/>
    <sheet name="Výkaz_výmer_ZMENY" sheetId="6" r:id="rId6"/>
  </sheets>
  <definedNames>
    <definedName name="_xlnm.Print_Titles" localSheetId="3">'Rekap 957'!$9:$9</definedName>
    <definedName name="_xlnm.Print_Titles" localSheetId="4">Výkaz_výmer!$8:$8</definedName>
    <definedName name="_xlnm.Print_Titles" localSheetId="5">Výkaz_výmer_ZMENY!$8:$8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4" i="6" l="1"/>
  <c r="Y154" i="6"/>
  <c r="V151" i="6"/>
  <c r="G151" i="6"/>
  <c r="S150" i="6"/>
  <c r="S151" i="6" s="1"/>
  <c r="M150" i="6"/>
  <c r="M151" i="6" s="1"/>
  <c r="L150" i="6"/>
  <c r="L151" i="6" s="1"/>
  <c r="K150" i="6"/>
  <c r="J150" i="6"/>
  <c r="I150" i="6"/>
  <c r="I151" i="6" s="1"/>
  <c r="S146" i="6"/>
  <c r="M146" i="6"/>
  <c r="L146" i="6"/>
  <c r="K146" i="6"/>
  <c r="J146" i="6"/>
  <c r="I146" i="6"/>
  <c r="S145" i="6"/>
  <c r="M145" i="6"/>
  <c r="L145" i="6"/>
  <c r="K145" i="6"/>
  <c r="J145" i="6"/>
  <c r="I145" i="6"/>
  <c r="S144" i="6"/>
  <c r="M144" i="6"/>
  <c r="L144" i="6"/>
  <c r="K144" i="6"/>
  <c r="J144" i="6"/>
  <c r="I144" i="6"/>
  <c r="S143" i="6"/>
  <c r="M143" i="6"/>
  <c r="L143" i="6"/>
  <c r="K143" i="6"/>
  <c r="J143" i="6"/>
  <c r="I143" i="6"/>
  <c r="S142" i="6"/>
  <c r="M142" i="6"/>
  <c r="L142" i="6"/>
  <c r="K142" i="6"/>
  <c r="J142" i="6"/>
  <c r="I142" i="6"/>
  <c r="S141" i="6"/>
  <c r="M141" i="6"/>
  <c r="L141" i="6"/>
  <c r="K141" i="6"/>
  <c r="J141" i="6"/>
  <c r="I141" i="6"/>
  <c r="S140" i="6"/>
  <c r="M140" i="6"/>
  <c r="L140" i="6"/>
  <c r="K140" i="6"/>
  <c r="J140" i="6"/>
  <c r="I140" i="6"/>
  <c r="S139" i="6"/>
  <c r="M139" i="6"/>
  <c r="L139" i="6"/>
  <c r="K139" i="6"/>
  <c r="J139" i="6"/>
  <c r="I139" i="6"/>
  <c r="S138" i="6"/>
  <c r="M138" i="6"/>
  <c r="L138" i="6"/>
  <c r="K138" i="6"/>
  <c r="J138" i="6"/>
  <c r="I138" i="6"/>
  <c r="S137" i="6"/>
  <c r="M137" i="6"/>
  <c r="L137" i="6"/>
  <c r="K137" i="6"/>
  <c r="J137" i="6"/>
  <c r="I137" i="6"/>
  <c r="S136" i="6"/>
  <c r="M136" i="6"/>
  <c r="L136" i="6"/>
  <c r="K136" i="6"/>
  <c r="J136" i="6"/>
  <c r="I136" i="6"/>
  <c r="V135" i="6"/>
  <c r="S135" i="6"/>
  <c r="M135" i="6"/>
  <c r="L135" i="6"/>
  <c r="K135" i="6"/>
  <c r="J135" i="6"/>
  <c r="I135" i="6"/>
  <c r="S134" i="6"/>
  <c r="M134" i="6"/>
  <c r="L134" i="6"/>
  <c r="K134" i="6"/>
  <c r="J134" i="6"/>
  <c r="I134" i="6"/>
  <c r="V133" i="6"/>
  <c r="S133" i="6"/>
  <c r="M133" i="6"/>
  <c r="L133" i="6"/>
  <c r="K133" i="6"/>
  <c r="J133" i="6"/>
  <c r="I133" i="6"/>
  <c r="S132" i="6"/>
  <c r="M132" i="6"/>
  <c r="L132" i="6"/>
  <c r="K132" i="6"/>
  <c r="J132" i="6"/>
  <c r="I132" i="6"/>
  <c r="V131" i="6"/>
  <c r="S131" i="6"/>
  <c r="M131" i="6"/>
  <c r="L131" i="6"/>
  <c r="K131" i="6"/>
  <c r="J131" i="6"/>
  <c r="I131" i="6"/>
  <c r="S130" i="6"/>
  <c r="M130" i="6"/>
  <c r="L130" i="6"/>
  <c r="K130" i="6"/>
  <c r="J130" i="6"/>
  <c r="I130" i="6"/>
  <c r="S129" i="6"/>
  <c r="M129" i="6"/>
  <c r="L129" i="6"/>
  <c r="K129" i="6"/>
  <c r="J129" i="6"/>
  <c r="I129" i="6"/>
  <c r="V128" i="6"/>
  <c r="S128" i="6"/>
  <c r="M128" i="6"/>
  <c r="L128" i="6"/>
  <c r="K128" i="6"/>
  <c r="J128" i="6"/>
  <c r="I128" i="6"/>
  <c r="V127" i="6"/>
  <c r="S127" i="6"/>
  <c r="M127" i="6"/>
  <c r="L127" i="6"/>
  <c r="K127" i="6"/>
  <c r="J127" i="6"/>
  <c r="I127" i="6"/>
  <c r="V126" i="6"/>
  <c r="V147" i="6" s="1"/>
  <c r="S126" i="6"/>
  <c r="M126" i="6"/>
  <c r="L126" i="6"/>
  <c r="K126" i="6"/>
  <c r="J126" i="6"/>
  <c r="I126" i="6"/>
  <c r="S125" i="6"/>
  <c r="M125" i="6"/>
  <c r="L125" i="6"/>
  <c r="K125" i="6"/>
  <c r="J125" i="6"/>
  <c r="I125" i="6"/>
  <c r="S124" i="6"/>
  <c r="M124" i="6"/>
  <c r="L124" i="6"/>
  <c r="K124" i="6"/>
  <c r="J124" i="6"/>
  <c r="I124" i="6"/>
  <c r="S123" i="6"/>
  <c r="M123" i="6"/>
  <c r="L123" i="6"/>
  <c r="K123" i="6"/>
  <c r="J123" i="6"/>
  <c r="I123" i="6"/>
  <c r="S122" i="6"/>
  <c r="M122" i="6"/>
  <c r="L122" i="6"/>
  <c r="K122" i="6"/>
  <c r="J122" i="6"/>
  <c r="I122" i="6"/>
  <c r="S121" i="6"/>
  <c r="M121" i="6"/>
  <c r="L121" i="6"/>
  <c r="K121" i="6"/>
  <c r="J121" i="6"/>
  <c r="I121" i="6"/>
  <c r="S120" i="6"/>
  <c r="M120" i="6"/>
  <c r="L120" i="6"/>
  <c r="K120" i="6"/>
  <c r="J120" i="6"/>
  <c r="I120" i="6"/>
  <c r="S119" i="6"/>
  <c r="M119" i="6"/>
  <c r="L119" i="6"/>
  <c r="K119" i="6"/>
  <c r="J119" i="6"/>
  <c r="I119" i="6"/>
  <c r="S118" i="6"/>
  <c r="M118" i="6"/>
  <c r="L118" i="6"/>
  <c r="K118" i="6"/>
  <c r="J118" i="6"/>
  <c r="I118" i="6"/>
  <c r="S117" i="6"/>
  <c r="M117" i="6"/>
  <c r="L117" i="6"/>
  <c r="K117" i="6"/>
  <c r="J117" i="6"/>
  <c r="I117" i="6"/>
  <c r="S116" i="6"/>
  <c r="S147" i="6" s="1"/>
  <c r="M116" i="6"/>
  <c r="L116" i="6"/>
  <c r="K116" i="6"/>
  <c r="J116" i="6"/>
  <c r="I116" i="6"/>
  <c r="V115" i="6"/>
  <c r="S115" i="6"/>
  <c r="M115" i="6"/>
  <c r="L115" i="6"/>
  <c r="K115" i="6"/>
  <c r="J115" i="6"/>
  <c r="I115" i="6"/>
  <c r="S114" i="6"/>
  <c r="M114" i="6"/>
  <c r="L114" i="6"/>
  <c r="K114" i="6"/>
  <c r="J114" i="6"/>
  <c r="I114" i="6"/>
  <c r="S113" i="6"/>
  <c r="M113" i="6"/>
  <c r="L113" i="6"/>
  <c r="K113" i="6"/>
  <c r="J113" i="6"/>
  <c r="I113" i="6"/>
  <c r="S112" i="6"/>
  <c r="M112" i="6"/>
  <c r="L112" i="6"/>
  <c r="K112" i="6"/>
  <c r="J112" i="6"/>
  <c r="I112" i="6"/>
  <c r="S111" i="6"/>
  <c r="M111" i="6"/>
  <c r="L111" i="6"/>
  <c r="K111" i="6"/>
  <c r="J111" i="6"/>
  <c r="I111" i="6"/>
  <c r="S110" i="6"/>
  <c r="M110" i="6"/>
  <c r="L110" i="6"/>
  <c r="K110" i="6"/>
  <c r="J110" i="6"/>
  <c r="I110" i="6"/>
  <c r="S109" i="6"/>
  <c r="M109" i="6"/>
  <c r="M147" i="6" s="1"/>
  <c r="L109" i="6"/>
  <c r="L147" i="6" s="1"/>
  <c r="K109" i="6"/>
  <c r="J109" i="6"/>
  <c r="I109" i="6"/>
  <c r="I147" i="6" s="1"/>
  <c r="V106" i="6"/>
  <c r="S105" i="6"/>
  <c r="M105" i="6"/>
  <c r="L105" i="6"/>
  <c r="K105" i="6"/>
  <c r="J105" i="6"/>
  <c r="I105" i="6"/>
  <c r="S104" i="6"/>
  <c r="M104" i="6"/>
  <c r="L104" i="6"/>
  <c r="K104" i="6"/>
  <c r="J104" i="6"/>
  <c r="I104" i="6"/>
  <c r="S103" i="6"/>
  <c r="M103" i="6"/>
  <c r="L103" i="6"/>
  <c r="K103" i="6"/>
  <c r="J103" i="6"/>
  <c r="I103" i="6"/>
  <c r="S102" i="6"/>
  <c r="M102" i="6"/>
  <c r="L102" i="6"/>
  <c r="K102" i="6"/>
  <c r="J102" i="6"/>
  <c r="I102" i="6"/>
  <c r="S101" i="6"/>
  <c r="M101" i="6"/>
  <c r="L101" i="6"/>
  <c r="K101" i="6"/>
  <c r="J101" i="6"/>
  <c r="I101" i="6"/>
  <c r="S100" i="6"/>
  <c r="M100" i="6"/>
  <c r="L100" i="6"/>
  <c r="K100" i="6"/>
  <c r="J100" i="6"/>
  <c r="I100" i="6"/>
  <c r="S99" i="6"/>
  <c r="M99" i="6"/>
  <c r="L99" i="6"/>
  <c r="K99" i="6"/>
  <c r="J99" i="6"/>
  <c r="I99" i="6"/>
  <c r="S98" i="6"/>
  <c r="M98" i="6"/>
  <c r="L98" i="6"/>
  <c r="K98" i="6"/>
  <c r="J98" i="6"/>
  <c r="I98" i="6"/>
  <c r="S97" i="6"/>
  <c r="M97" i="6"/>
  <c r="L97" i="6"/>
  <c r="K97" i="6"/>
  <c r="J97" i="6"/>
  <c r="I97" i="6"/>
  <c r="S96" i="6"/>
  <c r="M96" i="6"/>
  <c r="L96" i="6"/>
  <c r="K96" i="6"/>
  <c r="J96" i="6"/>
  <c r="I96" i="6"/>
  <c r="S95" i="6"/>
  <c r="M95" i="6"/>
  <c r="L95" i="6"/>
  <c r="K95" i="6"/>
  <c r="J95" i="6"/>
  <c r="I95" i="6"/>
  <c r="S94" i="6"/>
  <c r="M94" i="6"/>
  <c r="L94" i="6"/>
  <c r="K94" i="6"/>
  <c r="J94" i="6"/>
  <c r="I94" i="6"/>
  <c r="S93" i="6"/>
  <c r="S106" i="6" s="1"/>
  <c r="M93" i="6"/>
  <c r="M106" i="6" s="1"/>
  <c r="L93" i="6"/>
  <c r="L106" i="6" s="1"/>
  <c r="K93" i="6"/>
  <c r="J93" i="6"/>
  <c r="I93" i="6"/>
  <c r="I106" i="6" s="1"/>
  <c r="V90" i="6"/>
  <c r="S89" i="6"/>
  <c r="M89" i="6"/>
  <c r="L89" i="6"/>
  <c r="K89" i="6"/>
  <c r="J89" i="6"/>
  <c r="I89" i="6"/>
  <c r="S88" i="6"/>
  <c r="M88" i="6"/>
  <c r="L88" i="6"/>
  <c r="K88" i="6"/>
  <c r="J88" i="6"/>
  <c r="I88" i="6"/>
  <c r="S87" i="6"/>
  <c r="M87" i="6"/>
  <c r="L87" i="6"/>
  <c r="K87" i="6"/>
  <c r="J87" i="6"/>
  <c r="I87" i="6"/>
  <c r="S86" i="6"/>
  <c r="M86" i="6"/>
  <c r="L86" i="6"/>
  <c r="K86" i="6"/>
  <c r="J86" i="6"/>
  <c r="I86" i="6"/>
  <c r="S85" i="6"/>
  <c r="M85" i="6"/>
  <c r="L85" i="6"/>
  <c r="K85" i="6"/>
  <c r="J85" i="6"/>
  <c r="I85" i="6"/>
  <c r="S84" i="6"/>
  <c r="M84" i="6"/>
  <c r="L84" i="6"/>
  <c r="K84" i="6"/>
  <c r="J84" i="6"/>
  <c r="I84" i="6"/>
  <c r="S83" i="6"/>
  <c r="M83" i="6"/>
  <c r="L83" i="6"/>
  <c r="K83" i="6"/>
  <c r="J83" i="6"/>
  <c r="I83" i="6"/>
  <c r="S82" i="6"/>
  <c r="S90" i="6" s="1"/>
  <c r="M82" i="6"/>
  <c r="H90" i="6" s="1"/>
  <c r="L82" i="6"/>
  <c r="L90" i="6" s="1"/>
  <c r="K82" i="6"/>
  <c r="J82" i="6"/>
  <c r="I82" i="6"/>
  <c r="I90" i="6" s="1"/>
  <c r="V79" i="6"/>
  <c r="L79" i="6"/>
  <c r="S78" i="6"/>
  <c r="M78" i="6"/>
  <c r="L78" i="6"/>
  <c r="K78" i="6"/>
  <c r="J78" i="6"/>
  <c r="I78" i="6"/>
  <c r="S77" i="6"/>
  <c r="M77" i="6"/>
  <c r="L77" i="6"/>
  <c r="K77" i="6"/>
  <c r="J77" i="6"/>
  <c r="I77" i="6"/>
  <c r="S76" i="6"/>
  <c r="S79" i="6" s="1"/>
  <c r="M76" i="6"/>
  <c r="H79" i="6" s="1"/>
  <c r="L76" i="6"/>
  <c r="G79" i="6" s="1"/>
  <c r="K76" i="6"/>
  <c r="J76" i="6"/>
  <c r="I76" i="6"/>
  <c r="I79" i="6" s="1"/>
  <c r="V73" i="6"/>
  <c r="S72" i="6"/>
  <c r="M72" i="6"/>
  <c r="L72" i="6"/>
  <c r="K72" i="6"/>
  <c r="J72" i="6"/>
  <c r="I72" i="6"/>
  <c r="S71" i="6"/>
  <c r="M71" i="6"/>
  <c r="L71" i="6"/>
  <c r="K71" i="6"/>
  <c r="J71" i="6"/>
  <c r="I71" i="6"/>
  <c r="S70" i="6"/>
  <c r="M70" i="6"/>
  <c r="L70" i="6"/>
  <c r="K70" i="6"/>
  <c r="J70" i="6"/>
  <c r="I70" i="6"/>
  <c r="S69" i="6"/>
  <c r="M69" i="6"/>
  <c r="L69" i="6"/>
  <c r="K69" i="6"/>
  <c r="J69" i="6"/>
  <c r="I69" i="6"/>
  <c r="S68" i="6"/>
  <c r="M68" i="6"/>
  <c r="L68" i="6"/>
  <c r="K68" i="6"/>
  <c r="J68" i="6"/>
  <c r="I68" i="6"/>
  <c r="S67" i="6"/>
  <c r="M67" i="6"/>
  <c r="L67" i="6"/>
  <c r="K67" i="6"/>
  <c r="J67" i="6"/>
  <c r="I67" i="6"/>
  <c r="S66" i="6"/>
  <c r="M66" i="6"/>
  <c r="L66" i="6"/>
  <c r="K66" i="6"/>
  <c r="J66" i="6"/>
  <c r="I66" i="6"/>
  <c r="S65" i="6"/>
  <c r="M65" i="6"/>
  <c r="M73" i="6" s="1"/>
  <c r="L65" i="6"/>
  <c r="K65" i="6"/>
  <c r="J65" i="6"/>
  <c r="I65" i="6"/>
  <c r="S64" i="6"/>
  <c r="M64" i="6"/>
  <c r="L64" i="6"/>
  <c r="K64" i="6"/>
  <c r="J64" i="6"/>
  <c r="I64" i="6"/>
  <c r="S63" i="6"/>
  <c r="S73" i="6" s="1"/>
  <c r="M63" i="6"/>
  <c r="H73" i="6" s="1"/>
  <c r="L63" i="6"/>
  <c r="L73" i="6" s="1"/>
  <c r="K63" i="6"/>
  <c r="J63" i="6"/>
  <c r="I63" i="6"/>
  <c r="I73" i="6" s="1"/>
  <c r="V60" i="6"/>
  <c r="S59" i="6"/>
  <c r="M59" i="6"/>
  <c r="L59" i="6"/>
  <c r="K59" i="6"/>
  <c r="J59" i="6"/>
  <c r="I59" i="6"/>
  <c r="V58" i="6"/>
  <c r="S58" i="6"/>
  <c r="M58" i="6"/>
  <c r="L58" i="6"/>
  <c r="K58" i="6"/>
  <c r="J58" i="6"/>
  <c r="I58" i="6"/>
  <c r="S57" i="6"/>
  <c r="M57" i="6"/>
  <c r="L57" i="6"/>
  <c r="K57" i="6"/>
  <c r="J57" i="6"/>
  <c r="I57" i="6"/>
  <c r="S56" i="6"/>
  <c r="M56" i="6"/>
  <c r="L56" i="6"/>
  <c r="K56" i="6"/>
  <c r="J56" i="6"/>
  <c r="I56" i="6"/>
  <c r="S55" i="6"/>
  <c r="M55" i="6"/>
  <c r="L55" i="6"/>
  <c r="K55" i="6"/>
  <c r="J55" i="6"/>
  <c r="I55" i="6"/>
  <c r="S54" i="6"/>
  <c r="M54" i="6"/>
  <c r="L54" i="6"/>
  <c r="K54" i="6"/>
  <c r="J54" i="6"/>
  <c r="I54" i="6"/>
  <c r="S53" i="6"/>
  <c r="M53" i="6"/>
  <c r="L53" i="6"/>
  <c r="K53" i="6"/>
  <c r="J53" i="6"/>
  <c r="I53" i="6"/>
  <c r="S52" i="6"/>
  <c r="M52" i="6"/>
  <c r="L52" i="6"/>
  <c r="K52" i="6"/>
  <c r="J52" i="6"/>
  <c r="I52" i="6"/>
  <c r="S51" i="6"/>
  <c r="M51" i="6"/>
  <c r="L51" i="6"/>
  <c r="K51" i="6"/>
  <c r="J51" i="6"/>
  <c r="I51" i="6"/>
  <c r="S50" i="6"/>
  <c r="M50" i="6"/>
  <c r="L50" i="6"/>
  <c r="K50" i="6"/>
  <c r="J50" i="6"/>
  <c r="I50" i="6"/>
  <c r="S49" i="6"/>
  <c r="M49" i="6"/>
  <c r="L49" i="6"/>
  <c r="K49" i="6"/>
  <c r="J49" i="6"/>
  <c r="I49" i="6"/>
  <c r="S48" i="6"/>
  <c r="M48" i="6"/>
  <c r="L48" i="6"/>
  <c r="K48" i="6"/>
  <c r="J48" i="6"/>
  <c r="I48" i="6"/>
  <c r="S47" i="6"/>
  <c r="M47" i="6"/>
  <c r="L47" i="6"/>
  <c r="K47" i="6"/>
  <c r="J47" i="6"/>
  <c r="I47" i="6"/>
  <c r="S46" i="6"/>
  <c r="M46" i="6"/>
  <c r="L46" i="6"/>
  <c r="K46" i="6"/>
  <c r="J46" i="6"/>
  <c r="I46" i="6"/>
  <c r="S45" i="6"/>
  <c r="M45" i="6"/>
  <c r="L45" i="6"/>
  <c r="K45" i="6"/>
  <c r="J45" i="6"/>
  <c r="I45" i="6"/>
  <c r="S44" i="6"/>
  <c r="M44" i="6"/>
  <c r="L44" i="6"/>
  <c r="K44" i="6"/>
  <c r="J44" i="6"/>
  <c r="I44" i="6"/>
  <c r="S43" i="6"/>
  <c r="M43" i="6"/>
  <c r="L43" i="6"/>
  <c r="K43" i="6"/>
  <c r="J43" i="6"/>
  <c r="I43" i="6"/>
  <c r="S42" i="6"/>
  <c r="M42" i="6"/>
  <c r="L42" i="6"/>
  <c r="K42" i="6"/>
  <c r="J42" i="6"/>
  <c r="I42" i="6"/>
  <c r="S41" i="6"/>
  <c r="M41" i="6"/>
  <c r="L41" i="6"/>
  <c r="K41" i="6"/>
  <c r="J41" i="6"/>
  <c r="I41" i="6"/>
  <c r="S40" i="6"/>
  <c r="M40" i="6"/>
  <c r="L40" i="6"/>
  <c r="K40" i="6"/>
  <c r="J40" i="6"/>
  <c r="I40" i="6"/>
  <c r="S39" i="6"/>
  <c r="M39" i="6"/>
  <c r="L39" i="6"/>
  <c r="K39" i="6"/>
  <c r="J39" i="6"/>
  <c r="I39" i="6"/>
  <c r="S38" i="6"/>
  <c r="M38" i="6"/>
  <c r="L38" i="6"/>
  <c r="K38" i="6"/>
  <c r="J38" i="6"/>
  <c r="I38" i="6"/>
  <c r="S37" i="6"/>
  <c r="M37" i="6"/>
  <c r="L37" i="6"/>
  <c r="K37" i="6"/>
  <c r="J37" i="6"/>
  <c r="I37" i="6"/>
  <c r="S36" i="6"/>
  <c r="M36" i="6"/>
  <c r="L36" i="6"/>
  <c r="K36" i="6"/>
  <c r="J36" i="6"/>
  <c r="I36" i="6"/>
  <c r="S35" i="6"/>
  <c r="M35" i="6"/>
  <c r="L35" i="6"/>
  <c r="K35" i="6"/>
  <c r="J35" i="6"/>
  <c r="I35" i="6"/>
  <c r="S34" i="6"/>
  <c r="M34" i="6"/>
  <c r="L34" i="6"/>
  <c r="K34" i="6"/>
  <c r="J34" i="6"/>
  <c r="I34" i="6"/>
  <c r="S33" i="6"/>
  <c r="M33" i="6"/>
  <c r="L33" i="6"/>
  <c r="K33" i="6"/>
  <c r="J33" i="6"/>
  <c r="I33" i="6"/>
  <c r="S32" i="6"/>
  <c r="M32" i="6"/>
  <c r="L32" i="6"/>
  <c r="K32" i="6"/>
  <c r="J32" i="6"/>
  <c r="I32" i="6"/>
  <c r="S31" i="6"/>
  <c r="M31" i="6"/>
  <c r="L31" i="6"/>
  <c r="K31" i="6"/>
  <c r="J31" i="6"/>
  <c r="I31" i="6"/>
  <c r="S30" i="6"/>
  <c r="M30" i="6"/>
  <c r="L30" i="6"/>
  <c r="K30" i="6"/>
  <c r="J30" i="6"/>
  <c r="I30" i="6"/>
  <c r="S29" i="6"/>
  <c r="M29" i="6"/>
  <c r="L29" i="6"/>
  <c r="K29" i="6"/>
  <c r="J29" i="6"/>
  <c r="I29" i="6"/>
  <c r="S28" i="6"/>
  <c r="M28" i="6"/>
  <c r="L28" i="6"/>
  <c r="K28" i="6"/>
  <c r="J28" i="6"/>
  <c r="I28" i="6"/>
  <c r="S27" i="6"/>
  <c r="M27" i="6"/>
  <c r="L27" i="6"/>
  <c r="K27" i="6"/>
  <c r="J27" i="6"/>
  <c r="I27" i="6"/>
  <c r="S26" i="6"/>
  <c r="M26" i="6"/>
  <c r="L26" i="6"/>
  <c r="K26" i="6"/>
  <c r="J26" i="6"/>
  <c r="I26" i="6"/>
  <c r="S25" i="6"/>
  <c r="M25" i="6"/>
  <c r="L25" i="6"/>
  <c r="K25" i="6"/>
  <c r="J25" i="6"/>
  <c r="I25" i="6"/>
  <c r="S24" i="6"/>
  <c r="M24" i="6"/>
  <c r="L24" i="6"/>
  <c r="K24" i="6"/>
  <c r="J24" i="6"/>
  <c r="I24" i="6"/>
  <c r="S23" i="6"/>
  <c r="M23" i="6"/>
  <c r="L23" i="6"/>
  <c r="K23" i="6"/>
  <c r="J23" i="6"/>
  <c r="I23" i="6"/>
  <c r="S22" i="6"/>
  <c r="M22" i="6"/>
  <c r="L22" i="6"/>
  <c r="K22" i="6"/>
  <c r="J22" i="6"/>
  <c r="I22" i="6"/>
  <c r="S21" i="6"/>
  <c r="M21" i="6"/>
  <c r="L21" i="6"/>
  <c r="K21" i="6"/>
  <c r="J21" i="6"/>
  <c r="I21" i="6"/>
  <c r="S20" i="6"/>
  <c r="M20" i="6"/>
  <c r="L20" i="6"/>
  <c r="K20" i="6"/>
  <c r="J20" i="6"/>
  <c r="I20" i="6"/>
  <c r="S19" i="6"/>
  <c r="M19" i="6"/>
  <c r="L19" i="6"/>
  <c r="K19" i="6"/>
  <c r="J19" i="6"/>
  <c r="I19" i="6"/>
  <c r="S18" i="6"/>
  <c r="M18" i="6"/>
  <c r="L18" i="6"/>
  <c r="K18" i="6"/>
  <c r="J18" i="6"/>
  <c r="I18" i="6"/>
  <c r="S17" i="6"/>
  <c r="M17" i="6"/>
  <c r="L17" i="6"/>
  <c r="K17" i="6"/>
  <c r="J17" i="6"/>
  <c r="I17" i="6"/>
  <c r="S16" i="6"/>
  <c r="M16" i="6"/>
  <c r="L16" i="6"/>
  <c r="K16" i="6"/>
  <c r="J16" i="6"/>
  <c r="I16" i="6"/>
  <c r="S15" i="6"/>
  <c r="M15" i="6"/>
  <c r="L15" i="6"/>
  <c r="K15" i="6"/>
  <c r="J15" i="6"/>
  <c r="I15" i="6"/>
  <c r="S14" i="6"/>
  <c r="M14" i="6"/>
  <c r="L14" i="6"/>
  <c r="K14" i="6"/>
  <c r="J14" i="6"/>
  <c r="I14" i="6"/>
  <c r="S13" i="6"/>
  <c r="M13" i="6"/>
  <c r="L13" i="6"/>
  <c r="K13" i="6"/>
  <c r="J13" i="6"/>
  <c r="I13" i="6"/>
  <c r="S12" i="6"/>
  <c r="M12" i="6"/>
  <c r="L12" i="6"/>
  <c r="K12" i="6"/>
  <c r="J12" i="6"/>
  <c r="I12" i="6"/>
  <c r="I60" i="6" s="1"/>
  <c r="S11" i="6"/>
  <c r="S60" i="6" s="1"/>
  <c r="M11" i="6"/>
  <c r="L11" i="6"/>
  <c r="K11" i="6"/>
  <c r="K154" i="6" s="1"/>
  <c r="J11" i="6"/>
  <c r="I11" i="6"/>
  <c r="J26" i="2"/>
  <c r="J24" i="2"/>
  <c r="F24" i="2"/>
  <c r="J23" i="2"/>
  <c r="F23" i="2"/>
  <c r="J22" i="2"/>
  <c r="F22" i="2"/>
  <c r="J28" i="2"/>
  <c r="J20" i="2"/>
  <c r="J18" i="2"/>
  <c r="J17" i="2"/>
  <c r="F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J15" i="2"/>
  <c r="B9" i="1"/>
  <c r="G9" i="1" s="1"/>
  <c r="G8" i="1"/>
  <c r="F8" i="1"/>
  <c r="E8" i="1"/>
  <c r="D8" i="1"/>
  <c r="C8" i="1"/>
  <c r="B8" i="1"/>
  <c r="G7" i="1"/>
  <c r="C7" i="1"/>
  <c r="E7" i="1"/>
  <c r="J17" i="3"/>
  <c r="K7" i="1"/>
  <c r="B7" i="1"/>
  <c r="I30" i="3"/>
  <c r="J30" i="3" s="1"/>
  <c r="Y154" i="5"/>
  <c r="Z154" i="5"/>
  <c r="F17" i="4"/>
  <c r="E17" i="4"/>
  <c r="S151" i="5"/>
  <c r="V151" i="5"/>
  <c r="K150" i="5"/>
  <c r="J150" i="5"/>
  <c r="S150" i="5"/>
  <c r="M150" i="5"/>
  <c r="M151" i="5" s="1"/>
  <c r="C17" i="4" s="1"/>
  <c r="L150" i="5"/>
  <c r="L151" i="5" s="1"/>
  <c r="B17" i="4" s="1"/>
  <c r="I150" i="5"/>
  <c r="I151" i="5" s="1"/>
  <c r="D17" i="4" s="1"/>
  <c r="K146" i="5"/>
  <c r="J146" i="5"/>
  <c r="S146" i="5"/>
  <c r="M146" i="5"/>
  <c r="L146" i="5"/>
  <c r="I146" i="5"/>
  <c r="K145" i="5"/>
  <c r="J145" i="5"/>
  <c r="S145" i="5"/>
  <c r="M145" i="5"/>
  <c r="L145" i="5"/>
  <c r="I145" i="5"/>
  <c r="K144" i="5"/>
  <c r="J144" i="5"/>
  <c r="S144" i="5"/>
  <c r="M144" i="5"/>
  <c r="L144" i="5"/>
  <c r="I144" i="5"/>
  <c r="K143" i="5"/>
  <c r="J143" i="5"/>
  <c r="S143" i="5"/>
  <c r="M143" i="5"/>
  <c r="L143" i="5"/>
  <c r="I143" i="5"/>
  <c r="K142" i="5"/>
  <c r="J142" i="5"/>
  <c r="S142" i="5"/>
  <c r="M142" i="5"/>
  <c r="L142" i="5"/>
  <c r="I142" i="5"/>
  <c r="K141" i="5"/>
  <c r="J141" i="5"/>
  <c r="S141" i="5"/>
  <c r="M141" i="5"/>
  <c r="L141" i="5"/>
  <c r="I141" i="5"/>
  <c r="K140" i="5"/>
  <c r="J140" i="5"/>
  <c r="S140" i="5"/>
  <c r="M140" i="5"/>
  <c r="L140" i="5"/>
  <c r="I140" i="5"/>
  <c r="K139" i="5"/>
  <c r="J139" i="5"/>
  <c r="S139" i="5"/>
  <c r="M139" i="5"/>
  <c r="L139" i="5"/>
  <c r="I139" i="5"/>
  <c r="K138" i="5"/>
  <c r="J138" i="5"/>
  <c r="S138" i="5"/>
  <c r="M138" i="5"/>
  <c r="L138" i="5"/>
  <c r="I138" i="5"/>
  <c r="K137" i="5"/>
  <c r="J137" i="5"/>
  <c r="S137" i="5"/>
  <c r="M137" i="5"/>
  <c r="L137" i="5"/>
  <c r="I137" i="5"/>
  <c r="K136" i="5"/>
  <c r="J136" i="5"/>
  <c r="S136" i="5"/>
  <c r="M136" i="5"/>
  <c r="L136" i="5"/>
  <c r="I136" i="5"/>
  <c r="K135" i="5"/>
  <c r="J135" i="5"/>
  <c r="V135" i="5"/>
  <c r="S135" i="5"/>
  <c r="M135" i="5"/>
  <c r="L135" i="5"/>
  <c r="I135" i="5"/>
  <c r="K134" i="5"/>
  <c r="J134" i="5"/>
  <c r="S134" i="5"/>
  <c r="M134" i="5"/>
  <c r="L134" i="5"/>
  <c r="I134" i="5"/>
  <c r="K133" i="5"/>
  <c r="J133" i="5"/>
  <c r="V133" i="5"/>
  <c r="S133" i="5"/>
  <c r="M133" i="5"/>
  <c r="L133" i="5"/>
  <c r="I133" i="5"/>
  <c r="K132" i="5"/>
  <c r="J132" i="5"/>
  <c r="S132" i="5"/>
  <c r="M132" i="5"/>
  <c r="L132" i="5"/>
  <c r="I132" i="5"/>
  <c r="K131" i="5"/>
  <c r="J131" i="5"/>
  <c r="V131" i="5"/>
  <c r="S131" i="5"/>
  <c r="M131" i="5"/>
  <c r="L131" i="5"/>
  <c r="I131" i="5"/>
  <c r="K130" i="5"/>
  <c r="J130" i="5"/>
  <c r="S130" i="5"/>
  <c r="M130" i="5"/>
  <c r="L130" i="5"/>
  <c r="I130" i="5"/>
  <c r="K129" i="5"/>
  <c r="J129" i="5"/>
  <c r="S129" i="5"/>
  <c r="M129" i="5"/>
  <c r="L129" i="5"/>
  <c r="I129" i="5"/>
  <c r="K128" i="5"/>
  <c r="J128" i="5"/>
  <c r="V128" i="5"/>
  <c r="S128" i="5"/>
  <c r="M128" i="5"/>
  <c r="L128" i="5"/>
  <c r="I128" i="5"/>
  <c r="K127" i="5"/>
  <c r="J127" i="5"/>
  <c r="V127" i="5"/>
  <c r="S127" i="5"/>
  <c r="M127" i="5"/>
  <c r="L127" i="5"/>
  <c r="I127" i="5"/>
  <c r="K126" i="5"/>
  <c r="J126" i="5"/>
  <c r="V126" i="5"/>
  <c r="S126" i="5"/>
  <c r="M126" i="5"/>
  <c r="L126" i="5"/>
  <c r="I126" i="5"/>
  <c r="K125" i="5"/>
  <c r="J125" i="5"/>
  <c r="S125" i="5"/>
  <c r="M125" i="5"/>
  <c r="L125" i="5"/>
  <c r="I125" i="5"/>
  <c r="K124" i="5"/>
  <c r="J124" i="5"/>
  <c r="S124" i="5"/>
  <c r="M124" i="5"/>
  <c r="L124" i="5"/>
  <c r="I124" i="5"/>
  <c r="K123" i="5"/>
  <c r="J123" i="5"/>
  <c r="S123" i="5"/>
  <c r="M123" i="5"/>
  <c r="L123" i="5"/>
  <c r="I123" i="5"/>
  <c r="K122" i="5"/>
  <c r="J122" i="5"/>
  <c r="S122" i="5"/>
  <c r="M122" i="5"/>
  <c r="L122" i="5"/>
  <c r="I122" i="5"/>
  <c r="K121" i="5"/>
  <c r="J121" i="5"/>
  <c r="S121" i="5"/>
  <c r="M121" i="5"/>
  <c r="L121" i="5"/>
  <c r="I121" i="5"/>
  <c r="K120" i="5"/>
  <c r="J120" i="5"/>
  <c r="S120" i="5"/>
  <c r="M120" i="5"/>
  <c r="L120" i="5"/>
  <c r="I120" i="5"/>
  <c r="K119" i="5"/>
  <c r="J119" i="5"/>
  <c r="S119" i="5"/>
  <c r="M119" i="5"/>
  <c r="L119" i="5"/>
  <c r="I119" i="5"/>
  <c r="K118" i="5"/>
  <c r="J118" i="5"/>
  <c r="S118" i="5"/>
  <c r="M118" i="5"/>
  <c r="L118" i="5"/>
  <c r="I118" i="5"/>
  <c r="K117" i="5"/>
  <c r="J117" i="5"/>
  <c r="S117" i="5"/>
  <c r="M117" i="5"/>
  <c r="L117" i="5"/>
  <c r="I117" i="5"/>
  <c r="K116" i="5"/>
  <c r="J116" i="5"/>
  <c r="S116" i="5"/>
  <c r="M116" i="5"/>
  <c r="L116" i="5"/>
  <c r="L147" i="5" s="1"/>
  <c r="B16" i="4" s="1"/>
  <c r="I116" i="5"/>
  <c r="K115" i="5"/>
  <c r="J115" i="5"/>
  <c r="V115" i="5"/>
  <c r="V147" i="5" s="1"/>
  <c r="F16" i="4" s="1"/>
  <c r="S115" i="5"/>
  <c r="M115" i="5"/>
  <c r="L115" i="5"/>
  <c r="I115" i="5"/>
  <c r="K114" i="5"/>
  <c r="J114" i="5"/>
  <c r="S114" i="5"/>
  <c r="M114" i="5"/>
  <c r="L114" i="5"/>
  <c r="I114" i="5"/>
  <c r="K113" i="5"/>
  <c r="J113" i="5"/>
  <c r="S113" i="5"/>
  <c r="M113" i="5"/>
  <c r="L113" i="5"/>
  <c r="I113" i="5"/>
  <c r="K112" i="5"/>
  <c r="J112" i="5"/>
  <c r="S112" i="5"/>
  <c r="M112" i="5"/>
  <c r="L112" i="5"/>
  <c r="I112" i="5"/>
  <c r="K111" i="5"/>
  <c r="J111" i="5"/>
  <c r="S111" i="5"/>
  <c r="M111" i="5"/>
  <c r="L111" i="5"/>
  <c r="I111" i="5"/>
  <c r="K110" i="5"/>
  <c r="J110" i="5"/>
  <c r="S110" i="5"/>
  <c r="S147" i="5" s="1"/>
  <c r="E16" i="4" s="1"/>
  <c r="M110" i="5"/>
  <c r="H147" i="5" s="1"/>
  <c r="L110" i="5"/>
  <c r="I110" i="5"/>
  <c r="K109" i="5"/>
  <c r="J109" i="5"/>
  <c r="S109" i="5"/>
  <c r="M109" i="5"/>
  <c r="M147" i="5" s="1"/>
  <c r="C16" i="4" s="1"/>
  <c r="L109" i="5"/>
  <c r="G147" i="5" s="1"/>
  <c r="I109" i="5"/>
  <c r="I147" i="5" s="1"/>
  <c r="D16" i="4" s="1"/>
  <c r="F15" i="4"/>
  <c r="V106" i="5"/>
  <c r="K105" i="5"/>
  <c r="J105" i="5"/>
  <c r="S105" i="5"/>
  <c r="M105" i="5"/>
  <c r="L105" i="5"/>
  <c r="I105" i="5"/>
  <c r="K104" i="5"/>
  <c r="J104" i="5"/>
  <c r="S104" i="5"/>
  <c r="M104" i="5"/>
  <c r="L104" i="5"/>
  <c r="I104" i="5"/>
  <c r="K103" i="5"/>
  <c r="J103" i="5"/>
  <c r="S103" i="5"/>
  <c r="M103" i="5"/>
  <c r="L103" i="5"/>
  <c r="I103" i="5"/>
  <c r="K102" i="5"/>
  <c r="J102" i="5"/>
  <c r="S102" i="5"/>
  <c r="M102" i="5"/>
  <c r="L102" i="5"/>
  <c r="I102" i="5"/>
  <c r="K101" i="5"/>
  <c r="J101" i="5"/>
  <c r="S101" i="5"/>
  <c r="M101" i="5"/>
  <c r="L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M98" i="5"/>
  <c r="L98" i="5"/>
  <c r="I98" i="5"/>
  <c r="K97" i="5"/>
  <c r="J97" i="5"/>
  <c r="S97" i="5"/>
  <c r="M97" i="5"/>
  <c r="L97" i="5"/>
  <c r="I97" i="5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I106" i="5" s="1"/>
  <c r="D15" i="4" s="1"/>
  <c r="K93" i="5"/>
  <c r="J93" i="5"/>
  <c r="S93" i="5"/>
  <c r="S106" i="5" s="1"/>
  <c r="E15" i="4" s="1"/>
  <c r="M93" i="5"/>
  <c r="H106" i="5" s="1"/>
  <c r="L93" i="5"/>
  <c r="G106" i="5" s="1"/>
  <c r="I93" i="5"/>
  <c r="V90" i="5"/>
  <c r="F14" i="4" s="1"/>
  <c r="K89" i="5"/>
  <c r="J89" i="5"/>
  <c r="S89" i="5"/>
  <c r="M89" i="5"/>
  <c r="L89" i="5"/>
  <c r="I89" i="5"/>
  <c r="K88" i="5"/>
  <c r="J88" i="5"/>
  <c r="S88" i="5"/>
  <c r="M88" i="5"/>
  <c r="L88" i="5"/>
  <c r="I88" i="5"/>
  <c r="K87" i="5"/>
  <c r="J87" i="5"/>
  <c r="S87" i="5"/>
  <c r="M87" i="5"/>
  <c r="L87" i="5"/>
  <c r="I87" i="5"/>
  <c r="K86" i="5"/>
  <c r="J86" i="5"/>
  <c r="S86" i="5"/>
  <c r="M86" i="5"/>
  <c r="L86" i="5"/>
  <c r="I86" i="5"/>
  <c r="K85" i="5"/>
  <c r="J85" i="5"/>
  <c r="S85" i="5"/>
  <c r="M85" i="5"/>
  <c r="L85" i="5"/>
  <c r="I85" i="5"/>
  <c r="K84" i="5"/>
  <c r="J84" i="5"/>
  <c r="S84" i="5"/>
  <c r="S90" i="5" s="1"/>
  <c r="E14" i="4" s="1"/>
  <c r="M84" i="5"/>
  <c r="L84" i="5"/>
  <c r="I84" i="5"/>
  <c r="K83" i="5"/>
  <c r="J83" i="5"/>
  <c r="S83" i="5"/>
  <c r="M83" i="5"/>
  <c r="L83" i="5"/>
  <c r="I83" i="5"/>
  <c r="K82" i="5"/>
  <c r="J82" i="5"/>
  <c r="S82" i="5"/>
  <c r="M82" i="5"/>
  <c r="H90" i="5" s="1"/>
  <c r="L82" i="5"/>
  <c r="L90" i="5" s="1"/>
  <c r="B14" i="4" s="1"/>
  <c r="I82" i="5"/>
  <c r="I90" i="5" s="1"/>
  <c r="D14" i="4" s="1"/>
  <c r="F13" i="4"/>
  <c r="S79" i="5"/>
  <c r="E13" i="4" s="1"/>
  <c r="V79" i="5"/>
  <c r="L79" i="5"/>
  <c r="B13" i="4" s="1"/>
  <c r="K78" i="5"/>
  <c r="J78" i="5"/>
  <c r="S78" i="5"/>
  <c r="M78" i="5"/>
  <c r="L78" i="5"/>
  <c r="G79" i="5" s="1"/>
  <c r="I78" i="5"/>
  <c r="K77" i="5"/>
  <c r="J77" i="5"/>
  <c r="S77" i="5"/>
  <c r="M77" i="5"/>
  <c r="M79" i="5" s="1"/>
  <c r="C13" i="4" s="1"/>
  <c r="L77" i="5"/>
  <c r="I77" i="5"/>
  <c r="K76" i="5"/>
  <c r="J76" i="5"/>
  <c r="S76" i="5"/>
  <c r="M76" i="5"/>
  <c r="H79" i="5" s="1"/>
  <c r="L76" i="5"/>
  <c r="I76" i="5"/>
  <c r="I79" i="5" s="1"/>
  <c r="D13" i="4" s="1"/>
  <c r="F12" i="4"/>
  <c r="V73" i="5"/>
  <c r="K72" i="5"/>
  <c r="J72" i="5"/>
  <c r="S72" i="5"/>
  <c r="M72" i="5"/>
  <c r="L72" i="5"/>
  <c r="I72" i="5"/>
  <c r="K71" i="5"/>
  <c r="J71" i="5"/>
  <c r="S71" i="5"/>
  <c r="M71" i="5"/>
  <c r="L71" i="5"/>
  <c r="I71" i="5"/>
  <c r="K70" i="5"/>
  <c r="J70" i="5"/>
  <c r="S70" i="5"/>
  <c r="M70" i="5"/>
  <c r="L70" i="5"/>
  <c r="I70" i="5"/>
  <c r="K69" i="5"/>
  <c r="J69" i="5"/>
  <c r="S69" i="5"/>
  <c r="M69" i="5"/>
  <c r="L69" i="5"/>
  <c r="I69" i="5"/>
  <c r="K68" i="5"/>
  <c r="J68" i="5"/>
  <c r="S68" i="5"/>
  <c r="M68" i="5"/>
  <c r="L68" i="5"/>
  <c r="I68" i="5"/>
  <c r="K67" i="5"/>
  <c r="J67" i="5"/>
  <c r="S67" i="5"/>
  <c r="M67" i="5"/>
  <c r="L67" i="5"/>
  <c r="I67" i="5"/>
  <c r="K66" i="5"/>
  <c r="J66" i="5"/>
  <c r="S66" i="5"/>
  <c r="M66" i="5"/>
  <c r="L66" i="5"/>
  <c r="I66" i="5"/>
  <c r="K65" i="5"/>
  <c r="J65" i="5"/>
  <c r="S65" i="5"/>
  <c r="M65" i="5"/>
  <c r="L65" i="5"/>
  <c r="L73" i="5" s="1"/>
  <c r="B12" i="4" s="1"/>
  <c r="I65" i="5"/>
  <c r="K64" i="5"/>
  <c r="J64" i="5"/>
  <c r="S64" i="5"/>
  <c r="M64" i="5"/>
  <c r="H73" i="5" s="1"/>
  <c r="L64" i="5"/>
  <c r="G73" i="5" s="1"/>
  <c r="I64" i="5"/>
  <c r="K63" i="5"/>
  <c r="J63" i="5"/>
  <c r="S63" i="5"/>
  <c r="S73" i="5" s="1"/>
  <c r="E12" i="4" s="1"/>
  <c r="M63" i="5"/>
  <c r="M73" i="5" s="1"/>
  <c r="C12" i="4" s="1"/>
  <c r="L63" i="5"/>
  <c r="I63" i="5"/>
  <c r="I73" i="5" s="1"/>
  <c r="D12" i="4" s="1"/>
  <c r="K59" i="5"/>
  <c r="J59" i="5"/>
  <c r="S59" i="5"/>
  <c r="M59" i="5"/>
  <c r="L59" i="5"/>
  <c r="I59" i="5"/>
  <c r="K58" i="5"/>
  <c r="J58" i="5"/>
  <c r="V58" i="5"/>
  <c r="S58" i="5"/>
  <c r="M58" i="5"/>
  <c r="L58" i="5"/>
  <c r="I58" i="5"/>
  <c r="K57" i="5"/>
  <c r="J57" i="5"/>
  <c r="S57" i="5"/>
  <c r="M57" i="5"/>
  <c r="L57" i="5"/>
  <c r="I57" i="5"/>
  <c r="K56" i="5"/>
  <c r="J56" i="5"/>
  <c r="S56" i="5"/>
  <c r="M56" i="5"/>
  <c r="L56" i="5"/>
  <c r="I56" i="5"/>
  <c r="K55" i="5"/>
  <c r="J55" i="5"/>
  <c r="S55" i="5"/>
  <c r="M55" i="5"/>
  <c r="L55" i="5"/>
  <c r="I55" i="5"/>
  <c r="K54" i="5"/>
  <c r="J54" i="5"/>
  <c r="S54" i="5"/>
  <c r="M54" i="5"/>
  <c r="L54" i="5"/>
  <c r="I54" i="5"/>
  <c r="K53" i="5"/>
  <c r="J53" i="5"/>
  <c r="S53" i="5"/>
  <c r="M53" i="5"/>
  <c r="L53" i="5"/>
  <c r="I53" i="5"/>
  <c r="K52" i="5"/>
  <c r="J52" i="5"/>
  <c r="S52" i="5"/>
  <c r="M52" i="5"/>
  <c r="L52" i="5"/>
  <c r="I52" i="5"/>
  <c r="K51" i="5"/>
  <c r="J51" i="5"/>
  <c r="S51" i="5"/>
  <c r="M51" i="5"/>
  <c r="L51" i="5"/>
  <c r="I51" i="5"/>
  <c r="K50" i="5"/>
  <c r="J50" i="5"/>
  <c r="S50" i="5"/>
  <c r="M50" i="5"/>
  <c r="L50" i="5"/>
  <c r="I50" i="5"/>
  <c r="K49" i="5"/>
  <c r="J49" i="5"/>
  <c r="S49" i="5"/>
  <c r="M49" i="5"/>
  <c r="L49" i="5"/>
  <c r="I49" i="5"/>
  <c r="K48" i="5"/>
  <c r="J48" i="5"/>
  <c r="S48" i="5"/>
  <c r="M48" i="5"/>
  <c r="L48" i="5"/>
  <c r="I48" i="5"/>
  <c r="K47" i="5"/>
  <c r="J47" i="5"/>
  <c r="S47" i="5"/>
  <c r="M47" i="5"/>
  <c r="L47" i="5"/>
  <c r="I47" i="5"/>
  <c r="K46" i="5"/>
  <c r="J46" i="5"/>
  <c r="S46" i="5"/>
  <c r="M46" i="5"/>
  <c r="L46" i="5"/>
  <c r="I46" i="5"/>
  <c r="K45" i="5"/>
  <c r="J45" i="5"/>
  <c r="S45" i="5"/>
  <c r="M45" i="5"/>
  <c r="L45" i="5"/>
  <c r="I45" i="5"/>
  <c r="K44" i="5"/>
  <c r="J44" i="5"/>
  <c r="S44" i="5"/>
  <c r="M44" i="5"/>
  <c r="L44" i="5"/>
  <c r="I44" i="5"/>
  <c r="K43" i="5"/>
  <c r="J43" i="5"/>
  <c r="S43" i="5"/>
  <c r="M43" i="5"/>
  <c r="L43" i="5"/>
  <c r="I43" i="5"/>
  <c r="K42" i="5"/>
  <c r="J42" i="5"/>
  <c r="S42" i="5"/>
  <c r="M42" i="5"/>
  <c r="L42" i="5"/>
  <c r="I42" i="5"/>
  <c r="K41" i="5"/>
  <c r="J41" i="5"/>
  <c r="S41" i="5"/>
  <c r="M41" i="5"/>
  <c r="L41" i="5"/>
  <c r="I41" i="5"/>
  <c r="K40" i="5"/>
  <c r="J40" i="5"/>
  <c r="S40" i="5"/>
  <c r="M40" i="5"/>
  <c r="L40" i="5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L37" i="5"/>
  <c r="I37" i="5"/>
  <c r="K36" i="5"/>
  <c r="J36" i="5"/>
  <c r="S36" i="5"/>
  <c r="M36" i="5"/>
  <c r="L36" i="5"/>
  <c r="I36" i="5"/>
  <c r="K35" i="5"/>
  <c r="J35" i="5"/>
  <c r="S35" i="5"/>
  <c r="M35" i="5"/>
  <c r="L35" i="5"/>
  <c r="I35" i="5"/>
  <c r="K34" i="5"/>
  <c r="J34" i="5"/>
  <c r="S34" i="5"/>
  <c r="M34" i="5"/>
  <c r="L34" i="5"/>
  <c r="I34" i="5"/>
  <c r="K33" i="5"/>
  <c r="J33" i="5"/>
  <c r="S33" i="5"/>
  <c r="M33" i="5"/>
  <c r="L33" i="5"/>
  <c r="I33" i="5"/>
  <c r="K32" i="5"/>
  <c r="J32" i="5"/>
  <c r="S32" i="5"/>
  <c r="M32" i="5"/>
  <c r="L32" i="5"/>
  <c r="I32" i="5"/>
  <c r="K31" i="5"/>
  <c r="J31" i="5"/>
  <c r="S31" i="5"/>
  <c r="M31" i="5"/>
  <c r="L31" i="5"/>
  <c r="I31" i="5"/>
  <c r="K30" i="5"/>
  <c r="J30" i="5"/>
  <c r="S30" i="5"/>
  <c r="M30" i="5"/>
  <c r="L30" i="5"/>
  <c r="I30" i="5"/>
  <c r="K29" i="5"/>
  <c r="J29" i="5"/>
  <c r="S29" i="5"/>
  <c r="M29" i="5"/>
  <c r="L29" i="5"/>
  <c r="I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H60" i="5" s="1"/>
  <c r="L13" i="5"/>
  <c r="I13" i="5"/>
  <c r="K12" i="5"/>
  <c r="K154" i="5" s="1"/>
  <c r="J12" i="5"/>
  <c r="S12" i="5"/>
  <c r="M12" i="5"/>
  <c r="L12" i="5"/>
  <c r="G60" i="5" s="1"/>
  <c r="I12" i="5"/>
  <c r="K11" i="5"/>
  <c r="J11" i="5"/>
  <c r="S11" i="5"/>
  <c r="M11" i="5"/>
  <c r="L11" i="5"/>
  <c r="I11" i="5"/>
  <c r="J20" i="3"/>
  <c r="B10" i="1" l="1"/>
  <c r="I29" i="2"/>
  <c r="J29" i="2" s="1"/>
  <c r="G153" i="6"/>
  <c r="G60" i="6"/>
  <c r="M79" i="6"/>
  <c r="G106" i="6"/>
  <c r="H151" i="6"/>
  <c r="I153" i="6"/>
  <c r="I154" i="6" s="1"/>
  <c r="H60" i="6"/>
  <c r="H106" i="6"/>
  <c r="L153" i="6"/>
  <c r="G154" i="6" s="1"/>
  <c r="G147" i="6"/>
  <c r="M90" i="6"/>
  <c r="L60" i="6"/>
  <c r="L154" i="6" s="1"/>
  <c r="G73" i="6"/>
  <c r="G90" i="6"/>
  <c r="H147" i="6"/>
  <c r="S153" i="6"/>
  <c r="S154" i="6"/>
  <c r="M60" i="6"/>
  <c r="H153" i="6" s="1"/>
  <c r="V153" i="6"/>
  <c r="V154" i="6" s="1"/>
  <c r="S154" i="5"/>
  <c r="E20" i="4" s="1"/>
  <c r="M90" i="5"/>
  <c r="C14" i="4" s="1"/>
  <c r="V60" i="5"/>
  <c r="F11" i="4" s="1"/>
  <c r="G90" i="5"/>
  <c r="L106" i="5"/>
  <c r="B15" i="4" s="1"/>
  <c r="M153" i="5"/>
  <c r="C18" i="4" s="1"/>
  <c r="E15" i="3" s="1"/>
  <c r="S60" i="5"/>
  <c r="E11" i="4" s="1"/>
  <c r="M106" i="5"/>
  <c r="C15" i="4" s="1"/>
  <c r="G151" i="5"/>
  <c r="S153" i="5"/>
  <c r="E18" i="4" s="1"/>
  <c r="H151" i="5"/>
  <c r="V153" i="5"/>
  <c r="F18" i="4" s="1"/>
  <c r="I60" i="5"/>
  <c r="D11" i="4" s="1"/>
  <c r="M60" i="5"/>
  <c r="C11" i="4" s="1"/>
  <c r="L60" i="5"/>
  <c r="B11" i="4" s="1"/>
  <c r="G10" i="1" l="1"/>
  <c r="G11" i="1" s="1"/>
  <c r="I30" i="2"/>
  <c r="J30" i="2" s="1"/>
  <c r="J31" i="2" s="1"/>
  <c r="M153" i="6"/>
  <c r="M154" i="6" s="1"/>
  <c r="G154" i="5"/>
  <c r="M154" i="5"/>
  <c r="C20" i="4" s="1"/>
  <c r="L153" i="5"/>
  <c r="B18" i="4" s="1"/>
  <c r="D15" i="3" s="1"/>
  <c r="L154" i="5"/>
  <c r="B20" i="4" s="1"/>
  <c r="H153" i="5"/>
  <c r="H154" i="5"/>
  <c r="I153" i="5"/>
  <c r="D18" i="4" s="1"/>
  <c r="F15" i="3" s="1"/>
  <c r="J23" i="3" s="1"/>
  <c r="G153" i="5"/>
  <c r="V154" i="5"/>
  <c r="F20" i="4" s="1"/>
  <c r="F22" i="3"/>
  <c r="J24" i="3"/>
  <c r="F20" i="3"/>
  <c r="H154" i="6" l="1"/>
  <c r="F23" i="3"/>
  <c r="I154" i="5"/>
  <c r="D20" i="4" s="1"/>
  <c r="F24" i="3"/>
  <c r="J22" i="3"/>
  <c r="J26" i="3" s="1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<sst xmlns="http://schemas.openxmlformats.org/spreadsheetml/2006/main" count="1240" uniqueCount="394">
  <si>
    <t>Rekapitulácia rozpočtu</t>
  </si>
  <si>
    <t>Stavba Lesná cesta POĽANA - rekonštrukcia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</si>
  <si>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</si>
  <si>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</si>
  <si>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</si>
  <si>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</si>
  <si>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</si>
  <si>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</si>
  <si>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</si>
  <si>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</si>
  <si>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</si>
  <si>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</si>
  <si>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Lesná cesta POĽANA - rekonštrukcia</t>
  </si>
  <si>
    <t>Krycí list rozpočtu</t>
  </si>
  <si>
    <t>Miesto: Hriňová</t>
  </si>
  <si>
    <t>Objekt Lesná cesta POĽANA - rekonštrukcia</t>
  </si>
  <si>
    <t xml:space="preserve">Ks: 2111 Cestné komunikácie                                                                             </t>
  </si>
  <si>
    <t xml:space="preserve">Zákazka: </t>
  </si>
  <si>
    <t>Spracoval: Ing. Böhmer</t>
  </si>
  <si>
    <t xml:space="preserve">Dňa </t>
  </si>
  <si>
    <t>30. 10. 2023</t>
  </si>
  <si>
    <t>Odberateľ: LESY SR,š.p. organizačná zložka OZ Poľana</t>
  </si>
  <si>
    <t>Projektant: VIA OPTIMA, spol. s r.o.</t>
  </si>
  <si>
    <t>Dodávateľ: ...</t>
  </si>
  <si>
    <t>IČO: 36038351</t>
  </si>
  <si>
    <t>DIČ: 2020087982</t>
  </si>
  <si>
    <t xml:space="preserve">IČO: </t>
  </si>
  <si>
    <t xml:space="preserve">DIČ: </t>
  </si>
  <si>
    <t>IČO: 44 314 132</t>
  </si>
  <si>
    <t>DIČ: 2022661597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</si>
  <si>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</si>
  <si>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</si>
  <si>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</si>
  <si>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</si>
  <si>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</si>
  <si>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</si>
  <si>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</si>
  <si>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</si>
  <si>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</si>
  <si>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</si>
  <si>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</si>
  <si>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</si>
  <si>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</si>
  <si>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</si>
  <si>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</si>
  <si>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</si>
  <si>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</si>
  <si>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</si>
  <si>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</si>
  <si>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</si>
  <si>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</si>
  <si>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</si>
  <si>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</si>
  <si>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</si>
  <si>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</si>
  <si>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</si>
  <si>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</si>
  <si>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</si>
  <si>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</si>
  <si>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</si>
  <si>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</si>
  <si>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</si>
  <si>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</si>
  <si>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</si>
  <si>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</si>
  <si>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</si>
  <si>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</si>
  <si>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</si>
  <si>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30. 10. 2023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</si>
  <si>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</si>
  <si>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</si>
  <si>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</si>
  <si>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</si>
  <si>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</si>
  <si>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</si>
  <si>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</si>
  <si>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OSTATNÉ KONŠTRUKCIE A PRÁCE</t>
  </si>
  <si>
    <t>PRESUNY HMÔT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</si>
  <si>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</si>
  <si>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</si>
  <si>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</si>
  <si>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</si>
  <si>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</si>
  <si>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</si>
  <si>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</si>
  <si>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</si>
  <si>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</si>
  <si>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</si>
  <si>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</si>
  <si>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</si>
  <si>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Ing. Böhmer</t>
  </si>
  <si>
    <t xml:space="preserve">Ks: </t>
  </si>
  <si>
    <t xml:space="preserve">2111 Cestné komunikácie                                                                             </t>
  </si>
  <si>
    <t xml:space="preserve">Dátum: </t>
  </si>
  <si>
    <t>Zákazka Lesná cesta POĽANA - rekonštrukcia</t>
  </si>
  <si>
    <t>1</t>
  </si>
  <si>
    <t xml:space="preserve">  1/A 1</t>
  </si>
  <si>
    <t xml:space="preserve"> 111201101</t>
  </si>
  <si>
    <t>Odstránenie stromov s koreňmi a krovín do 1000 m2</t>
  </si>
  <si>
    <t>m2</t>
  </si>
  <si>
    <t xml:space="preserve"> 112101101</t>
  </si>
  <si>
    <t>Vyrúbanie listnatého stromu s priemerom do 300 mm</t>
  </si>
  <si>
    <t>kus</t>
  </si>
  <si>
    <t xml:space="preserve"> 112101102</t>
  </si>
  <si>
    <t>Vyrúbanie listnatého stromu s priemerom do 500 mm</t>
  </si>
  <si>
    <t xml:space="preserve"> 112101103</t>
  </si>
  <si>
    <t>Vyrúbanie listnatého stromu s priemerom do 700 mm</t>
  </si>
  <si>
    <t xml:space="preserve"> 112101104</t>
  </si>
  <si>
    <t>Vyrúbanie listnatého stromu s priemerom do 900 mm</t>
  </si>
  <si>
    <t xml:space="preserve"> 112101105</t>
  </si>
  <si>
    <t>Vyrúbanie listnatého stromu s priemerom nad 900 mm motorovou pílou</t>
  </si>
  <si>
    <t xml:space="preserve"> 112201101</t>
  </si>
  <si>
    <t>Odstránenie pňov na vzdial. 50 m priemeru nad 100 do 300 mm</t>
  </si>
  <si>
    <t>KUS</t>
  </si>
  <si>
    <t xml:space="preserve"> 112201102</t>
  </si>
  <si>
    <t>Odstránenie pňov na vzdial. 50 m priemeru nad 300 do 500 mm</t>
  </si>
  <si>
    <t xml:space="preserve"> 112201103</t>
  </si>
  <si>
    <t>Odstránenie pňov na vzdial. 50 m priemeru nad 500 do 700 mm</t>
  </si>
  <si>
    <t xml:space="preserve"> 112201104</t>
  </si>
  <si>
    <t>Odstránenie pňov na vzdial. 50 m priemeru nad 700 do 900 mm</t>
  </si>
  <si>
    <t xml:space="preserve"> 112201105</t>
  </si>
  <si>
    <t>Odstránenie pňov na vzdial. 50 m, priemer nad 900 mm</t>
  </si>
  <si>
    <t xml:space="preserve"> 115001105</t>
  </si>
  <si>
    <t>Prevedenie vody potrubím do DN 600 mm</t>
  </si>
  <si>
    <t>m</t>
  </si>
  <si>
    <t xml:space="preserve"> 122301402</t>
  </si>
  <si>
    <t>Výkop v zemníku na suchu v hornine triedy 4 od 100 m3 do 1000 m3</t>
  </si>
  <si>
    <t>m3</t>
  </si>
  <si>
    <t xml:space="preserve"> 122301409</t>
  </si>
  <si>
    <t>Výkopy v zemníkoch na suchu. Príplatok k cenám za lepivosť horniny 4</t>
  </si>
  <si>
    <t>M3</t>
  </si>
  <si>
    <t xml:space="preserve"> 132301102</t>
  </si>
  <si>
    <t>Hĺbenie rýh šírky do 0,6 m v hornine triedy 4 nad 100 m3</t>
  </si>
  <si>
    <t xml:space="preserve"> 132301109</t>
  </si>
  <si>
    <t>Hĺbenie rýh šírky do 600 mm zapažených i nezapažených s urovnaním dna. Príplatok za lepivosť horniny 4</t>
  </si>
  <si>
    <t xml:space="preserve"> 132301203</t>
  </si>
  <si>
    <t>Hĺbenie rýh šírky od 0,6 do 2 m v hornine triedy 4 od 1000 m3 do 10 000 m3</t>
  </si>
  <si>
    <t xml:space="preserve"> 132301209</t>
  </si>
  <si>
    <t>Hĺbenie rýh š. nad 600 do 2 000 mm zapažených i nezapažených, s urovnaním dna Príplatok za lepivosť horniny 4</t>
  </si>
  <si>
    <t xml:space="preserve"> 132401101</t>
  </si>
  <si>
    <t>Hĺbenie rýh šírky do 0,6 m v hornine triedy 5 pre ľubovoňé množstvo</t>
  </si>
  <si>
    <t xml:space="preserve"> 132401201</t>
  </si>
  <si>
    <t>Hĺbenie rýh šírky od 0,6 m do 2 m v hornine triedy 5</t>
  </si>
  <si>
    <t xml:space="preserve"> 162201101</t>
  </si>
  <si>
    <t>Vodorovné premiestnenie výkopku z horniny 1-4 do 20m</t>
  </si>
  <si>
    <t xml:space="preserve"> 162201401</t>
  </si>
  <si>
    <t xml:space="preserve">Vodorovné premiestnenie konárov listnáčov do D 300 mm na vzdialenosť do 1000 m </t>
  </si>
  <si>
    <t xml:space="preserve"> 162201402</t>
  </si>
  <si>
    <t xml:space="preserve">Vodorovné premiestnenie konárov listnáčov do D 500 mm na vzdialenosť do 1000 m </t>
  </si>
  <si>
    <t xml:space="preserve"> 162201403</t>
  </si>
  <si>
    <t xml:space="preserve">Vodorovné premiestnenie konárov listnáčov do D 700 mm na vzdialenosť do 1000 m </t>
  </si>
  <si>
    <t xml:space="preserve"> 162201404</t>
  </si>
  <si>
    <t xml:space="preserve">Vodorovné premiestnenie konárov listnáčov do D 900 mm na vzdialenosť do 1000 m </t>
  </si>
  <si>
    <t xml:space="preserve"> 162201409</t>
  </si>
  <si>
    <t>Vodorovné premiestnenie konárov ihličnanov nad D 900 mm na vzdialenosť do 1000 m</t>
  </si>
  <si>
    <t xml:space="preserve"> 162201411</t>
  </si>
  <si>
    <t xml:space="preserve">Vodorovné premiestnenie kmeňa listnáčov do D 300 mm na vzdialenosť do 1000 m </t>
  </si>
  <si>
    <t xml:space="preserve"> 162201412</t>
  </si>
  <si>
    <t xml:space="preserve">Vodorovné premiestnenie kmeňa listnáčov do D 500 mm na vzdialenosť do 1000 m </t>
  </si>
  <si>
    <t xml:space="preserve"> 162201413</t>
  </si>
  <si>
    <t xml:space="preserve">Vodorovné premiestnenie kmeňa listnáčov do D 700 mm na vzdialenosť do 1000 m </t>
  </si>
  <si>
    <t xml:space="preserve"> 162201414</t>
  </si>
  <si>
    <t xml:space="preserve">Vodorovné premiestnenie kmeňa listnáčov do D 900 mm na vzdialenosť do 1000 m </t>
  </si>
  <si>
    <t xml:space="preserve"> 162201419</t>
  </si>
  <si>
    <t>Vodorovné premiestnenie kmeňa ihličnanov nad D 900 mm na vzdialenosť do 1000 m</t>
  </si>
  <si>
    <t xml:space="preserve"> 171101103</t>
  </si>
  <si>
    <t>Uloženie sypaniny do násypu  súdržnej horniny s mierou zhutnenia nad 96 do 100 % podľa Proctor-Standard</t>
  </si>
  <si>
    <t xml:space="preserve"> 171201101</t>
  </si>
  <si>
    <t>Uloženie sypaniny do násypov s rozprestretím sypaniny vo vrstvách a s hrubým urovnaním nezhutnených</t>
  </si>
  <si>
    <t xml:space="preserve"> 171201202</t>
  </si>
  <si>
    <t>Uloženie sypaniny od 100 m3 do 1000 m3 na skládku</t>
  </si>
  <si>
    <t xml:space="preserve"> 174101002</t>
  </si>
  <si>
    <t>Zásyp sypaninou zhutnený jám, šachiet, rýh, zárezov alebo okolo objektu do 1000 m3</t>
  </si>
  <si>
    <t xml:space="preserve"> 175101100</t>
  </si>
  <si>
    <t>Obsyp potrubia sypaninou z vhodných hornín triedy 1 až 4 s prehodením sypaniny</t>
  </si>
  <si>
    <t xml:space="preserve"> 181101102</t>
  </si>
  <si>
    <t>Úprava pláne v zárezoch v hornine 1-4 so zhutnením</t>
  </si>
  <si>
    <t>M2</t>
  </si>
  <si>
    <t xml:space="preserve"> 182101101</t>
  </si>
  <si>
    <t>Svahovanie trvalých svahov v zárezoch v hornine triedy 1-4</t>
  </si>
  <si>
    <t xml:space="preserve"> 182101102</t>
  </si>
  <si>
    <t>Svahovanie svahov v zárezoch v hornine triedy 5</t>
  </si>
  <si>
    <t xml:space="preserve"> 182201101</t>
  </si>
  <si>
    <t>Svahovanie trvalých svahov v násype</t>
  </si>
  <si>
    <t xml:space="preserve">  1/A 2</t>
  </si>
  <si>
    <t xml:space="preserve"> 122302201</t>
  </si>
  <si>
    <t>Odkopávky a prekopávky pre cesty do 100 m3 v hornine triedy 4</t>
  </si>
  <si>
    <t xml:space="preserve"> 122302203</t>
  </si>
  <si>
    <t>Odkopávky a prekopávky pre cesty od 1000 m3 do 10 000 m3 v hornine triedy 4</t>
  </si>
  <si>
    <t xml:space="preserve"> 122302209</t>
  </si>
  <si>
    <t>Odkopávky a prekopávky nezapažené pre cesty. Príplatok za lepivosť horniny 4</t>
  </si>
  <si>
    <t xml:space="preserve"> 122402201</t>
  </si>
  <si>
    <t>Odkopávky a prekopávky pre cesty do 100 m3 v hornine triedy 5</t>
  </si>
  <si>
    <t xml:space="preserve"> 122402203</t>
  </si>
  <si>
    <t>Odkopávky a prekopávky pre cesty od 1000 m3 do 10 000 m3 v hornine triedy 5</t>
  </si>
  <si>
    <t xml:space="preserve"> 122602211</t>
  </si>
  <si>
    <t>Odkopávky a prekopávky pre cesty do 100 m3 v hornine triedy 6 a 7 s fragmentáciou do 0,1 m3</t>
  </si>
  <si>
    <t xml:space="preserve"> 122602212</t>
  </si>
  <si>
    <t>Odkopávky a prekopávky pre cesty do 1000 m3 v hornine triedy 6 a 7 s fragmentáciou do 0,1 m3</t>
  </si>
  <si>
    <t>221/B 1</t>
  </si>
  <si>
    <t xml:space="preserve"> 113151215</t>
  </si>
  <si>
    <t>Frézovanie živičného krytu alebo podkladu hrúbky do 60 mm šírky nad 750 mm s veľkosťou plochy do 500 m2 bez prekážok</t>
  </si>
  <si>
    <t>S/S60</t>
  </si>
  <si>
    <t xml:space="preserve"> 5833333300</t>
  </si>
  <si>
    <t>Kamenivo ťažené hrubé, frakcia 8-32, trieda Z</t>
  </si>
  <si>
    <t>T</t>
  </si>
  <si>
    <t>2</t>
  </si>
  <si>
    <t xml:space="preserve">  2/A 1</t>
  </si>
  <si>
    <t xml:space="preserve"> 211561111</t>
  </si>
  <si>
    <t>Výplň odvodňovacieho rebra alebo trativodu do rýh kamenivom hrubým drveným frakcie 4-16 mm</t>
  </si>
  <si>
    <t xml:space="preserve"> 211971121</t>
  </si>
  <si>
    <t>Zhotov. oplášt. výplne z geotext. v ryhe alebo v záreze pri rozvinutej šírke oplášt. od 0 do 2, 5 m</t>
  </si>
  <si>
    <t xml:space="preserve"> 11/A 1</t>
  </si>
  <si>
    <t xml:space="preserve"> 274313741</t>
  </si>
  <si>
    <t>Betón základových pásov prostý triedy C30/37</t>
  </si>
  <si>
    <t xml:space="preserve"> 274351211</t>
  </si>
  <si>
    <t>Debnenie stien základových pásov z dielcov - zhotovenie</t>
  </si>
  <si>
    <t xml:space="preserve"> 274351212</t>
  </si>
  <si>
    <t>Debnenie stien základových pásov z dielcov - odstránenie</t>
  </si>
  <si>
    <t>211/A 1</t>
  </si>
  <si>
    <t xml:space="preserve"> 273311116</t>
  </si>
  <si>
    <t>Základové dosky mostných konštrukcií z betónu prostého triedy C16/20</t>
  </si>
  <si>
    <t>271/A 1</t>
  </si>
  <si>
    <t xml:space="preserve"> 212752127</t>
  </si>
  <si>
    <t>Trativody z flexodrenážnych rúr DN 160</t>
  </si>
  <si>
    <t>M</t>
  </si>
  <si>
    <t>S/S20</t>
  </si>
  <si>
    <t xml:space="preserve"> 286161010133</t>
  </si>
  <si>
    <t>PIPELIFE  Hladká rúra z PVC SN 4 DN 500/1 m pre gravitačný rozvod kanalizácie</t>
  </si>
  <si>
    <t xml:space="preserve"> 286161131006</t>
  </si>
  <si>
    <t>PIPELIFE  Zátka 160 pre PVC flexo drenážne rúry</t>
  </si>
  <si>
    <t xml:space="preserve">KUS     </t>
  </si>
  <si>
    <t>S/S90</t>
  </si>
  <si>
    <t xml:space="preserve"> 6936651000</t>
  </si>
  <si>
    <t>Geotextília netkaná polypropylénová Tatratex PP   200</t>
  </si>
  <si>
    <t>3</t>
  </si>
  <si>
    <t xml:space="preserve"> 15/A 4</t>
  </si>
  <si>
    <t xml:space="preserve"> 32721101011</t>
  </si>
  <si>
    <t>Montáž oporných a zárubných múrov z drôtokamenných pletených košov, priemer drôtu 2,7 mm</t>
  </si>
  <si>
    <t>P/P 1</t>
  </si>
  <si>
    <t xml:space="preserve"> 583069120102</t>
  </si>
  <si>
    <t xml:space="preserve">Maccaferri Kamenivo do drôtokamenných košov </t>
  </si>
  <si>
    <t xml:space="preserve"> 313069030104</t>
  </si>
  <si>
    <t>MACCAFERRI Drôtokamenné koše pletené, typ siete 8x10, priemer drôtu 2,7 mm s povrchovou ochranou Galmac (Zn+Al) a s prídavnou ochranou PVC</t>
  </si>
  <si>
    <t>4</t>
  </si>
  <si>
    <t xml:space="preserve"> 452311131</t>
  </si>
  <si>
    <t>Dosky podkladové a zabezpečovacie pod potrubie a drobné objekty z betónu triedy C12/15 v otvorenom výkope</t>
  </si>
  <si>
    <t>311/A 1</t>
  </si>
  <si>
    <t xml:space="preserve"> 465921215</t>
  </si>
  <si>
    <t>Ukladanie dlažby z bet. dosiek a tvárnic na sucho, hm. do 60kg so zaliatím maltou MCs hr. do 100 mm</t>
  </si>
  <si>
    <t>312/A 1</t>
  </si>
  <si>
    <t xml:space="preserve"> 463212300</t>
  </si>
  <si>
    <t>Rovnanina z lomového kameňa nad 3 m3 s hmotnosťou jednotlivých kameňov do 200 kg s urovnaním povrchu líca</t>
  </si>
  <si>
    <t xml:space="preserve"> 465511523</t>
  </si>
  <si>
    <t>Dlažba kladená do malty s vyplnením škár maltou MC 10 nad.20 m2, 300mm</t>
  </si>
  <si>
    <t xml:space="preserve"> 465511525</t>
  </si>
  <si>
    <t>Dlažba kladená do malty s vyplnením škár maltou MC 10 s veľkosťou plochy nad 20 m2 hrúbky 500 mm</t>
  </si>
  <si>
    <t>321/A 1</t>
  </si>
  <si>
    <t xml:space="preserve"> 451571112</t>
  </si>
  <si>
    <t>Lôžko pod dlažbu zo štrkopiesku hrúbky do 150 mm</t>
  </si>
  <si>
    <t xml:space="preserve"> 462512270</t>
  </si>
  <si>
    <t>Záhadzka z lomového kameňa s hmotnosťou jednotlivo do 200 kg s preštrkovaním z terénu</t>
  </si>
  <si>
    <t>S/S70</t>
  </si>
  <si>
    <t xml:space="preserve"> 5922789700</t>
  </si>
  <si>
    <t>Tvárnica priekopová a melioračná betónová diaľničná TBM 40-50 49, 5 x 59 x 7,6</t>
  </si>
  <si>
    <t>5</t>
  </si>
  <si>
    <t xml:space="preserve"> 564791111</t>
  </si>
  <si>
    <t xml:space="preserve">Podklad spevnenej plochy z drveného kameniva frakcie 0 až 63 mm so zhutnením </t>
  </si>
  <si>
    <t>221/A 1</t>
  </si>
  <si>
    <t xml:space="preserve"> 561261111</t>
  </si>
  <si>
    <t>Zhotovenie podkladu z NRM stabilizovaného hydraulickým spojivom, systém Road Mix,hr.200 mm</t>
  </si>
  <si>
    <t xml:space="preserve"> 561511125</t>
  </si>
  <si>
    <t>Príprava drviny fr. 0 - 63 recykl. frezou konštr. pôv. krytu účel. komunikácií pre stabilizáciu SIII</t>
  </si>
  <si>
    <t xml:space="preserve"> 564811111</t>
  </si>
  <si>
    <t>Podklad zo štrkodrviny po zhutnení hrúbky 50 mm</t>
  </si>
  <si>
    <t xml:space="preserve"> 564811112</t>
  </si>
  <si>
    <t>Podklad zo štrkodrviny po zhutnení hrúbky 60 mm</t>
  </si>
  <si>
    <t xml:space="preserve"> 564831111</t>
  </si>
  <si>
    <t>Podklad zo štrkodrviny po zhutnení hrúbky 100 mm</t>
  </si>
  <si>
    <t xml:space="preserve"> 564851111</t>
  </si>
  <si>
    <t>Podklad zo štrkodrviny po zhutnení hrúbky 150 mm</t>
  </si>
  <si>
    <t xml:space="preserve"> 564861111</t>
  </si>
  <si>
    <t>Podklad zo štrkodrviny po zhutnení hrúbky 200 mm</t>
  </si>
  <si>
    <t xml:space="preserve"> 564871111</t>
  </si>
  <si>
    <t>Podklad zo štrkodrviny po zhutnení hrúbky 250 mm</t>
  </si>
  <si>
    <t xml:space="preserve"> 573111113</t>
  </si>
  <si>
    <t>Postrek asfaltový infiltračný s kameninovým posypom z cestného asfaltu v množstve 1,50 kg/m2</t>
  </si>
  <si>
    <t xml:space="preserve"> 573211111</t>
  </si>
  <si>
    <t>Postrek živičný spojovací z cestného asfaltu v množstve do 0,7 kg/m2</t>
  </si>
  <si>
    <t xml:space="preserve"> 577131211</t>
  </si>
  <si>
    <t>Betón asfaltový akostnej triedy II. jemnozrnný AC 8 (ABJ) strednozrnný AC 11 (ABS) alebo hrubozrnný AC 16 (ABH) hrúbky 40 mm</t>
  </si>
  <si>
    <t xml:space="preserve"> 577151223</t>
  </si>
  <si>
    <t>Betón asfaltový akostnej triedy II. lôžkový (ABL) hrúbky 60 mm</t>
  </si>
  <si>
    <t>9</t>
  </si>
  <si>
    <t xml:space="preserve">  6/B 1</t>
  </si>
  <si>
    <t xml:space="preserve"> 979083112</t>
  </si>
  <si>
    <t>Vodorovné premiestnenie sutiny na skládku s naložením a zložením nad 100 do 1000 m</t>
  </si>
  <si>
    <t>t</t>
  </si>
  <si>
    <t xml:space="preserve"> 979093513</t>
  </si>
  <si>
    <t>Drvenie stavebného odpadu z demolácie betónového muriva z betónu železového</t>
  </si>
  <si>
    <t xml:space="preserve"> 13/B 1</t>
  </si>
  <si>
    <t xml:space="preserve"> 979081111</t>
  </si>
  <si>
    <t>Odvoz sutiny a vybúraných hmôt na skládku do 1 km</t>
  </si>
  <si>
    <t xml:space="preserve"> 979081121</t>
  </si>
  <si>
    <t>Odvoz sutiny a vybúraných hmôt na skládku za každý ďalší 1 km</t>
  </si>
  <si>
    <t xml:space="preserve"> 979089112</t>
  </si>
  <si>
    <t>Poplatok za skládku odpadov zo stavieb a demolácií /drevo, sklo, plasty/ kategórie "O" - ostatné"</t>
  </si>
  <si>
    <t xml:space="preserve"> 979089312</t>
  </si>
  <si>
    <t>Poplatok za skládku odpadov zo stavieb a demolácií /kovy - meď, bronz, mosadz/ kategórie "O" - ostatné"</t>
  </si>
  <si>
    <t>211/B 1</t>
  </si>
  <si>
    <t xml:space="preserve"> 961041211</t>
  </si>
  <si>
    <t>Búranie mostných základov, muriva a pilierov alebo nosných konštrukcií z prost.,betónu,  -2,20000t</t>
  </si>
  <si>
    <t>211/C 1</t>
  </si>
  <si>
    <t xml:space="preserve"> 627471153</t>
  </si>
  <si>
    <t>Reprofilácia stien sanačnou maltou v dvoch vrstvách hrúbky 30 mm</t>
  </si>
  <si>
    <t xml:space="preserve"> 938902071</t>
  </si>
  <si>
    <t>Očistenie povrchu betónových konštrukcií tlakovou vodou</t>
  </si>
  <si>
    <t xml:space="preserve"> 911332111</t>
  </si>
  <si>
    <t>Osadenie a montáž oceľového zvodidla s jednou pásnicou so zabaranením stĺpikov pri vzdialenosti 2 m</t>
  </si>
  <si>
    <t xml:space="preserve"> 911339211</t>
  </si>
  <si>
    <t>Príplatok k cene za ukončenie zvodidla so zapustením pásnice pod úroveň krajnice, resp. deliaceho pásu</t>
  </si>
  <si>
    <t xml:space="preserve"> 919411121</t>
  </si>
  <si>
    <t>Čelo priepustu z betónu prostého z rúr od DN 60 cm do DN 80 cm</t>
  </si>
  <si>
    <t xml:space="preserve"> 919413115</t>
  </si>
  <si>
    <t>Vtoková nádržka z betónu prostého triedy C25/30 priepustu z rúr do DN 800 mm</t>
  </si>
  <si>
    <t xml:space="preserve"> 919514112</t>
  </si>
  <si>
    <t>Zhotovenie priepustu z rúr železobetónových DN 600 mm</t>
  </si>
  <si>
    <t xml:space="preserve"> 919541114 </t>
  </si>
  <si>
    <t>Zhotovenie priepustu alebo zjazdu z rúr plastových PE ryhovaných hrdlových alebo spojkových DN 600 mm</t>
  </si>
  <si>
    <t xml:space="preserve"> 919541116</t>
  </si>
  <si>
    <t>Zhotovenie priepustu alebo zjazdu z rúr plastových PE ryhovaných hrdlových alebo spojkových DN 800 mm</t>
  </si>
  <si>
    <t xml:space="preserve"> 919735113</t>
  </si>
  <si>
    <t>Rezanie existujúceho asfaltového krytu alebo podkladu hĺbky nad 100 do 150 mm</t>
  </si>
  <si>
    <t xml:space="preserve"> 966005311</t>
  </si>
  <si>
    <t>Rozobranie cestného zábradlia a zvodidiel s jednou pásnicou,  -0,04200t</t>
  </si>
  <si>
    <t xml:space="preserve"> 966008112</t>
  </si>
  <si>
    <t xml:space="preserve">Búranie rúrových priepustov z rúr do DN 500 mm </t>
  </si>
  <si>
    <t xml:space="preserve"> 966008113</t>
  </si>
  <si>
    <t>Búranie rúrového priepustu, z rúr DN 500 do 800 mm,  -2,05500t</t>
  </si>
  <si>
    <t>221/C 1</t>
  </si>
  <si>
    <t xml:space="preserve"> 919731123</t>
  </si>
  <si>
    <t>Zarovnanie styčnej plochy pozdľž vybúranej časti komunikácie asfaltovej hr.nad 100 do 200 mm</t>
  </si>
  <si>
    <t xml:space="preserve"> 938909311</t>
  </si>
  <si>
    <t xml:space="preserve">Odstránenie nánosov z povrchu betónového alebo asfaltového krytu alebo podkladu </t>
  </si>
  <si>
    <t xml:space="preserve"> 938909611</t>
  </si>
  <si>
    <t>Odstránenie uľahnutých nánosov z krajníc hrúbky do 100 mm</t>
  </si>
  <si>
    <t>321/B 1</t>
  </si>
  <si>
    <t xml:space="preserve"> 979086112</t>
  </si>
  <si>
    <t>Nakladanie alebo prekladanie na dopravný prostriedok pri vodorovnej doprave sutiny a vybúraných hmôt</t>
  </si>
  <si>
    <t>R/R 0</t>
  </si>
  <si>
    <t xml:space="preserve"> OD000102</t>
  </si>
  <si>
    <t>Osadenie drevenej odrážky z reziva vrátane montáže, dodávky oceľový rozpier a spojovacieho materiálu, výkopu ryhy a odpratania výkopku</t>
  </si>
  <si>
    <t xml:space="preserve"> P0001001</t>
  </si>
  <si>
    <t>Čistenie rúrového priepustu akéhokoľvek priemeru prúdnicou cisternovej automobilovej striekačky</t>
  </si>
  <si>
    <t>P/PC</t>
  </si>
  <si>
    <t xml:space="preserve"> GU000101</t>
  </si>
  <si>
    <t>Osadenie smerového kola z guľatiny priemeru 125-175 mm, dĺ. 160 cm s vykopaním jamky, uložením výkopku na svah a dodaním materiálu</t>
  </si>
  <si>
    <t>KS</t>
  </si>
  <si>
    <t>P/PE</t>
  </si>
  <si>
    <t xml:space="preserve"> ZO00101</t>
  </si>
  <si>
    <t>Zvodnica AM, dĺ. 4250 mm, hr. plechu 2,8 mm</t>
  </si>
  <si>
    <t>ks</t>
  </si>
  <si>
    <t xml:space="preserve"> ZO00102</t>
  </si>
  <si>
    <t>Stĺpik "C" 150x75x25 mm, hr. plechu 3,5 mm, dĺ. 1525 mm</t>
  </si>
  <si>
    <t xml:space="preserve"> ZO00202</t>
  </si>
  <si>
    <t>Nábehová prechodka NH4 17,3 %</t>
  </si>
  <si>
    <t xml:space="preserve"> ZO00204</t>
  </si>
  <si>
    <t>Stĺpik U-140, dĺ. 1500 mm</t>
  </si>
  <si>
    <t xml:space="preserve"> 286161080106</t>
  </si>
  <si>
    <t>PIPELIFE  PRAGMA + ID rúra SN 8 DN 600/6 m</t>
  </si>
  <si>
    <t xml:space="preserve"> 286161080107</t>
  </si>
  <si>
    <t>PIPELIFE  PRAGMA + ID rúra SN 8 DN 800/6 m</t>
  </si>
  <si>
    <t xml:space="preserve"> 286161081906</t>
  </si>
  <si>
    <t>PIPELIFE  ID spojka korugovaná so záražkou bez tesnenia ID PRKSN 8 - SN 10,600 pre PP ID PRAGMA</t>
  </si>
  <si>
    <t xml:space="preserve"> 286161081907</t>
  </si>
  <si>
    <t>PIPELIFE  ID spojka korugovaná so záražkou bez tesnenia ID PRKSN 8 - SN 10,800 pre PP ID PRAGMA</t>
  </si>
  <si>
    <t xml:space="preserve"> 592187230101</t>
  </si>
  <si>
    <t>PREFA SUČANY Rúra železobetónová priama TZP 60/200</t>
  </si>
  <si>
    <t>S/S80</t>
  </si>
  <si>
    <t xml:space="preserve"> 605128450</t>
  </si>
  <si>
    <t>Dosky a fošne SM/JD omietane ak. II, dl.400-650, hr.38-50, s.250-300</t>
  </si>
  <si>
    <t xml:space="preserve"> 605327350</t>
  </si>
  <si>
    <t>Prírezy ihličnaté hranoly SM/JD ak.II, dl.400-650, hr.100, š.120-140</t>
  </si>
  <si>
    <t>99</t>
  </si>
  <si>
    <t xml:space="preserve"> 998225111</t>
  </si>
  <si>
    <t>Presun hmôt pre pozemnú komunikáciu a letisko s krytom asfaltovým akejkoľvek dĺžky objektu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</si>
  <si>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</si>
  <si>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</si>
  <si>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</si>
  <si>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</si>
  <si>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</si>
  <si>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</si>
  <si>
    <t>Zákazka: Projekt sprístupnenia lesných porastov na OZ Poľana</t>
  </si>
  <si>
    <t>Objekt: Lesná cesta POĽANA - rekonštrukcia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</si>
</sst>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 ###\ ##0.00"/>
    <numFmt numFmtId="165" formatCode="###\ ###\ ##0.0000"/>
    <numFmt numFmtId="166" formatCode="###\ ###\ ##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b/>
      <sz val="9"/>
      <color theme="1"/>
      <name val="Arial CE"/>
      <charset val="238"/>
    </font>
    <font>
      <sz val="10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  <fill>
      <patternFill patternType="solid">
        <fgColor rgb="FFCCFFCC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5" fillId="0" borderId="25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wrapText="1"/>
    </xf>
    <xf numFmtId="166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left" wrapText="1"/>
    </xf>
    <xf numFmtId="164" fontId="11" fillId="3" borderId="2" xfId="0" applyNumberFormat="1" applyFont="1" applyFill="1" applyBorder="1" applyAlignment="1">
      <alignment wrapText="1"/>
    </xf>
    <xf numFmtId="166" fontId="11" fillId="0" borderId="0" xfId="0" applyNumberFormat="1" applyFont="1"/>
    <xf numFmtId="0" fontId="13" fillId="0" borderId="0" xfId="0" applyFont="1" applyAlignment="1">
      <alignment wrapText="1"/>
    </xf>
    <xf numFmtId="166" fontId="13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 wrapText="1"/>
    </xf>
    <xf numFmtId="164" fontId="13" fillId="3" borderId="2" xfId="0" applyNumberFormat="1" applyFont="1" applyFill="1" applyBorder="1" applyAlignment="1">
      <alignment wrapText="1"/>
    </xf>
    <xf numFmtId="166" fontId="13" fillId="0" borderId="0" xfId="0" applyNumberFormat="1" applyFont="1"/>
    <xf numFmtId="166" fontId="4" fillId="0" borderId="0" xfId="0" applyNumberFormat="1" applyFont="1"/>
    <xf numFmtId="0" fontId="15" fillId="0" borderId="0" xfId="0" applyFont="1"/>
    <xf numFmtId="164" fontId="0" fillId="0" borderId="0" xfId="0" applyNumberFormat="1"/>
    <xf numFmtId="0" fontId="16" fillId="0" borderId="70" xfId="0" applyFont="1" applyBorder="1"/>
    <xf numFmtId="166" fontId="16" fillId="0" borderId="70" xfId="0" applyNumberFormat="1" applyFont="1" applyBorder="1"/>
    <xf numFmtId="164" fontId="16" fillId="0" borderId="70" xfId="0" applyNumberFormat="1" applyFont="1" applyBorder="1"/>
    <xf numFmtId="0" fontId="17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0" fontId="18" fillId="0" borderId="1" xfId="0" applyFont="1" applyBorder="1"/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49" fontId="11" fillId="4" borderId="0" xfId="0" applyNumberFormat="1" applyFont="1" applyFill="1" applyAlignment="1">
      <alignment horizontal="left" wrapText="1"/>
    </xf>
    <xf numFmtId="166" fontId="11" fillId="4" borderId="0" xfId="0" applyNumberFormat="1" applyFont="1" applyFill="1" applyAlignment="1">
      <alignment wrapText="1"/>
    </xf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9" fillId="0" borderId="1" xfId="0" applyFont="1" applyFill="1" applyBorder="1"/>
    <xf numFmtId="0" fontId="20" fillId="0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/>
  </sheetViews>
  <sheetFormatPr defaultColWidth="0" defaultRowHeight="14.4" x14ac:dyDescent="0.3"/>
  <cols>
    <col min="1" max="1" width="32.6640625" customWidth="1"/>
    <col min="2" max="2" width="10.6640625" customWidth="1"/>
    <col min="3" max="5" width="8.6640625" customWidth="1"/>
    <col min="6" max="6" width="16.6640625" customWidth="1"/>
    <col min="7" max="7" width="10.6640625" customWidth="1"/>
    <col min="8" max="8" width="3.6640625" customWidth="1"/>
    <col min="9" max="26" width="0" hidden="1" customWidth="1"/>
    <col min="27" max="16384" width="9.1093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x14ac:dyDescent="0.3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3">
      <c r="A3" s="196" t="s">
        <v>1</v>
      </c>
      <c r="B3" s="196"/>
      <c r="C3" s="196"/>
      <c r="D3" s="196"/>
      <c r="E3" s="196"/>
      <c r="F3" s="8" t="s">
        <v>3</v>
      </c>
      <c r="G3" s="8" t="s">
        <v>4</v>
      </c>
    </row>
    <row r="4" spans="1:26" x14ac:dyDescent="0.3">
      <c r="A4" s="196"/>
      <c r="B4" s="196"/>
      <c r="C4" s="196"/>
      <c r="D4" s="196"/>
      <c r="E4" s="196"/>
      <c r="F4" s="9">
        <v>0.2</v>
      </c>
      <c r="G4" s="9">
        <v>0</v>
      </c>
    </row>
    <row r="5" spans="1:26" x14ac:dyDescent="0.3">
      <c r="A5" s="3"/>
      <c r="B5" s="3"/>
      <c r="C5" s="3"/>
      <c r="D5" s="3"/>
      <c r="E5" s="3"/>
      <c r="F5" s="3"/>
      <c r="G5" s="3"/>
    </row>
    <row r="6" spans="1:26" x14ac:dyDescent="0.3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3">
      <c r="A7" s="180" t="s">
        <v>12</v>
      </c>
      <c r="B7" s="66">
        <f>Výkaz_výmer!I154-Rekapitulácia!D7</f>
        <v>0</v>
      </c>
      <c r="C7" s="66">
        <f>'Kryci_list 957'!J26</f>
        <v>0</v>
      </c>
      <c r="D7" s="66">
        <v>0</v>
      </c>
      <c r="E7" s="66">
        <f>'Kryci_list 957'!J17</f>
        <v>0</v>
      </c>
      <c r="F7" s="66">
        <v>0</v>
      </c>
      <c r="G7" s="66">
        <f>B7+C7+D7+E7+F7</f>
        <v>0</v>
      </c>
      <c r="K7">
        <f>Výkaz_výmer!K154</f>
        <v>0</v>
      </c>
      <c r="Q7">
        <v>30.126000000000001</v>
      </c>
    </row>
    <row r="8" spans="1:26" x14ac:dyDescent="0.3">
      <c r="A8" s="183" t="s">
        <v>386</v>
      </c>
      <c r="B8" s="184">
        <f>SUM(B7:B7)</f>
        <v>0</v>
      </c>
      <c r="C8" s="184">
        <f>SUM(C7:C7)</f>
        <v>0</v>
      </c>
      <c r="D8" s="184">
        <f>SUM(D7:D7)</f>
        <v>0</v>
      </c>
      <c r="E8" s="184">
        <f>SUM(E7:E7)</f>
        <v>0</v>
      </c>
      <c r="F8" s="184">
        <f>SUM(F7:F7)</f>
        <v>0</v>
      </c>
      <c r="G8" s="184">
        <f>SUM(G7:G7)-SUM(Z7:Z7)</f>
        <v>0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x14ac:dyDescent="0.3">
      <c r="A9" s="181" t="s">
        <v>387</v>
      </c>
      <c r="B9" s="182">
        <f>G8-SUM(Rekapitulácia!K7:'Rekapitulácia'!K7)*1</f>
        <v>0</v>
      </c>
      <c r="C9" s="182"/>
      <c r="D9" s="182"/>
      <c r="E9" s="182"/>
      <c r="F9" s="182"/>
      <c r="G9" s="182">
        <f>ROUND(((ROUND(B9,2)*20)/100),2)*1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5" t="s">
        <v>388</v>
      </c>
      <c r="B10" s="178">
        <f>(G8-B9)</f>
        <v>0</v>
      </c>
      <c r="C10" s="178"/>
      <c r="D10" s="178"/>
      <c r="E10" s="178"/>
      <c r="F10" s="178"/>
      <c r="G10" s="178">
        <f>ROUND(((ROUND(B10,2)*0)/100),2)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5" t="s">
        <v>389</v>
      </c>
      <c r="B11" s="178"/>
      <c r="C11" s="178"/>
      <c r="D11" s="178"/>
      <c r="E11" s="178"/>
      <c r="F11" s="178"/>
      <c r="G11" s="178">
        <f>SUM(G8:G10)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11"/>
      <c r="B12" s="179"/>
      <c r="C12" s="179"/>
      <c r="D12" s="179"/>
      <c r="E12" s="179"/>
      <c r="F12" s="179"/>
      <c r="G12" s="179"/>
    </row>
    <row r="13" spans="1:26" x14ac:dyDescent="0.3">
      <c r="A13" s="11"/>
      <c r="B13" s="179"/>
      <c r="C13" s="179"/>
      <c r="D13" s="179"/>
      <c r="E13" s="179"/>
      <c r="F13" s="179"/>
      <c r="G13" s="179"/>
    </row>
    <row r="14" spans="1:26" x14ac:dyDescent="0.3">
      <c r="A14" s="11"/>
      <c r="B14" s="179"/>
      <c r="C14" s="179"/>
      <c r="D14" s="179"/>
      <c r="E14" s="179"/>
      <c r="F14" s="179"/>
      <c r="G14" s="179"/>
    </row>
    <row r="15" spans="1:26" x14ac:dyDescent="0.3">
      <c r="A15" s="11"/>
      <c r="B15" s="179"/>
      <c r="C15" s="179"/>
      <c r="D15" s="179"/>
      <c r="E15" s="179"/>
      <c r="F15" s="179"/>
      <c r="G15" s="179"/>
    </row>
    <row r="16" spans="1:26" x14ac:dyDescent="0.3">
      <c r="A16" s="11"/>
      <c r="B16" s="179"/>
      <c r="C16" s="179"/>
      <c r="D16" s="179"/>
      <c r="E16" s="179"/>
      <c r="F16" s="179"/>
      <c r="G16" s="179"/>
    </row>
    <row r="17" spans="1:7" x14ac:dyDescent="0.3">
      <c r="A17" s="11"/>
      <c r="B17" s="179"/>
      <c r="C17" s="179"/>
      <c r="D17" s="179"/>
      <c r="E17" s="179"/>
      <c r="F17" s="179"/>
      <c r="G17" s="179"/>
    </row>
    <row r="18" spans="1:7" x14ac:dyDescent="0.3">
      <c r="A18" s="11"/>
      <c r="B18" s="179"/>
      <c r="C18" s="179"/>
      <c r="D18" s="179"/>
      <c r="E18" s="179"/>
      <c r="F18" s="179"/>
      <c r="G18" s="179"/>
    </row>
    <row r="19" spans="1:7" x14ac:dyDescent="0.3">
      <c r="A19" s="11"/>
      <c r="B19" s="179"/>
      <c r="C19" s="179"/>
      <c r="D19" s="179"/>
      <c r="E19" s="179"/>
      <c r="F19" s="179"/>
      <c r="G19" s="179"/>
    </row>
    <row r="20" spans="1:7" x14ac:dyDescent="0.3">
      <c r="A20" s="11"/>
      <c r="B20" s="179"/>
      <c r="C20" s="179"/>
      <c r="D20" s="179"/>
      <c r="E20" s="179"/>
      <c r="F20" s="179"/>
      <c r="G20" s="179"/>
    </row>
    <row r="21" spans="1:7" x14ac:dyDescent="0.3">
      <c r="A21" s="11"/>
      <c r="B21" s="179"/>
      <c r="C21" s="179"/>
      <c r="D21" s="179"/>
      <c r="E21" s="179"/>
      <c r="F21" s="179"/>
      <c r="G21" s="179"/>
    </row>
    <row r="22" spans="1:7" x14ac:dyDescent="0.3">
      <c r="A22" s="11"/>
      <c r="B22" s="179"/>
      <c r="C22" s="179"/>
      <c r="D22" s="179"/>
      <c r="E22" s="179"/>
      <c r="F22" s="179"/>
      <c r="G22" s="179"/>
    </row>
    <row r="23" spans="1:7" x14ac:dyDescent="0.3">
      <c r="A23" s="11"/>
      <c r="B23" s="179"/>
      <c r="C23" s="179"/>
      <c r="D23" s="179"/>
      <c r="E23" s="179"/>
      <c r="F23" s="179"/>
      <c r="G23" s="179"/>
    </row>
    <row r="24" spans="1:7" x14ac:dyDescent="0.3">
      <c r="A24" s="11"/>
      <c r="B24" s="179"/>
      <c r="C24" s="179"/>
      <c r="D24" s="179"/>
      <c r="E24" s="179"/>
      <c r="F24" s="179"/>
      <c r="G24" s="179"/>
    </row>
    <row r="25" spans="1:7" x14ac:dyDescent="0.3">
      <c r="A25" s="11"/>
      <c r="B25" s="179"/>
      <c r="C25" s="179"/>
      <c r="D25" s="179"/>
      <c r="E25" s="179"/>
      <c r="F25" s="179"/>
      <c r="G25" s="179"/>
    </row>
    <row r="26" spans="1:7" x14ac:dyDescent="0.3">
      <c r="A26" s="11"/>
      <c r="B26" s="179"/>
      <c r="C26" s="179"/>
      <c r="D26" s="179"/>
      <c r="E26" s="179"/>
      <c r="F26" s="179"/>
      <c r="G26" s="179"/>
    </row>
    <row r="27" spans="1:7" x14ac:dyDescent="0.3">
      <c r="A27" s="11"/>
      <c r="B27" s="179"/>
      <c r="C27" s="179"/>
      <c r="D27" s="179"/>
      <c r="E27" s="179"/>
      <c r="F27" s="179"/>
      <c r="G27" s="179"/>
    </row>
    <row r="28" spans="1:7" x14ac:dyDescent="0.3">
      <c r="A28" s="11"/>
      <c r="B28" s="179"/>
      <c r="C28" s="179"/>
      <c r="D28" s="179"/>
      <c r="E28" s="179"/>
      <c r="F28" s="179"/>
      <c r="G28" s="179"/>
    </row>
    <row r="29" spans="1:7" x14ac:dyDescent="0.3">
      <c r="A29" s="11"/>
      <c r="B29" s="179"/>
      <c r="C29" s="179"/>
      <c r="D29" s="179"/>
      <c r="E29" s="179"/>
      <c r="F29" s="179"/>
      <c r="G29" s="179"/>
    </row>
    <row r="30" spans="1:7" x14ac:dyDescent="0.3">
      <c r="A30" s="11"/>
      <c r="B30" s="179"/>
      <c r="C30" s="179"/>
      <c r="D30" s="179"/>
      <c r="E30" s="179"/>
      <c r="F30" s="179"/>
      <c r="G30" s="179"/>
    </row>
    <row r="31" spans="1:7" x14ac:dyDescent="0.3">
      <c r="A31" s="11"/>
      <c r="B31" s="179"/>
      <c r="C31" s="179"/>
      <c r="D31" s="179"/>
      <c r="E31" s="179"/>
      <c r="F31" s="179"/>
      <c r="G31" s="179"/>
    </row>
    <row r="32" spans="1:7" x14ac:dyDescent="0.3">
      <c r="A32" s="11"/>
      <c r="B32" s="179"/>
      <c r="C32" s="179"/>
      <c r="D32" s="179"/>
      <c r="E32" s="179"/>
      <c r="F32" s="179"/>
      <c r="G32" s="179"/>
    </row>
    <row r="33" spans="1:7" x14ac:dyDescent="0.3">
      <c r="A33" s="11"/>
      <c r="B33" s="179"/>
      <c r="C33" s="179"/>
      <c r="D33" s="179"/>
      <c r="E33" s="179"/>
      <c r="F33" s="179"/>
      <c r="G33" s="179"/>
    </row>
    <row r="34" spans="1:7" x14ac:dyDescent="0.3">
      <c r="A34" s="1"/>
      <c r="B34" s="134"/>
      <c r="C34" s="134"/>
      <c r="D34" s="134"/>
      <c r="E34" s="134"/>
      <c r="F34" s="134"/>
      <c r="G34" s="134"/>
    </row>
    <row r="35" spans="1:7" x14ac:dyDescent="0.3">
      <c r="A35" s="1"/>
      <c r="B35" s="134"/>
      <c r="C35" s="134"/>
      <c r="D35" s="134"/>
      <c r="E35" s="134"/>
      <c r="F35" s="134"/>
      <c r="G35" s="134"/>
    </row>
    <row r="36" spans="1:7" x14ac:dyDescent="0.3">
      <c r="A36" s="1"/>
      <c r="B36" s="134"/>
      <c r="C36" s="134"/>
      <c r="D36" s="134"/>
      <c r="E36" s="134"/>
      <c r="F36" s="134"/>
      <c r="G36" s="134"/>
    </row>
    <row r="37" spans="1:7" x14ac:dyDescent="0.3">
      <c r="A37" s="1"/>
      <c r="B37" s="134"/>
      <c r="C37" s="134"/>
      <c r="D37" s="134"/>
      <c r="E37" s="134"/>
      <c r="F37" s="134"/>
      <c r="G37" s="134"/>
    </row>
    <row r="38" spans="1:7" x14ac:dyDescent="0.3">
      <c r="A38" s="1"/>
      <c r="B38" s="134"/>
      <c r="C38" s="134"/>
      <c r="D38" s="134"/>
      <c r="E38" s="134"/>
      <c r="F38" s="134"/>
      <c r="G38" s="134"/>
    </row>
    <row r="39" spans="1:7" x14ac:dyDescent="0.3">
      <c r="A39" s="1"/>
      <c r="B39" s="134"/>
      <c r="C39" s="134"/>
      <c r="D39" s="134"/>
      <c r="E39" s="134"/>
      <c r="F39" s="134"/>
      <c r="G39" s="134"/>
    </row>
    <row r="40" spans="1:7" x14ac:dyDescent="0.3">
      <c r="A40" s="1"/>
      <c r="B40" s="134"/>
      <c r="C40" s="134"/>
      <c r="D40" s="134"/>
      <c r="E40" s="134"/>
      <c r="F40" s="134"/>
      <c r="G40" s="134"/>
    </row>
    <row r="41" spans="1:7" x14ac:dyDescent="0.3">
      <c r="A41" s="1"/>
      <c r="B41" s="134"/>
      <c r="C41" s="134"/>
      <c r="D41" s="134"/>
      <c r="E41" s="134"/>
      <c r="F41" s="134"/>
      <c r="G41" s="134"/>
    </row>
    <row r="42" spans="1:7" x14ac:dyDescent="0.3">
      <c r="A42" s="1"/>
      <c r="B42" s="134"/>
      <c r="C42" s="134"/>
      <c r="D42" s="134"/>
      <c r="E42" s="134"/>
      <c r="F42" s="134"/>
      <c r="G42" s="134"/>
    </row>
    <row r="43" spans="1:7" x14ac:dyDescent="0.3">
      <c r="A43" s="1"/>
      <c r="B43" s="134"/>
      <c r="C43" s="134"/>
      <c r="D43" s="134"/>
      <c r="E43" s="134"/>
      <c r="F43" s="134"/>
      <c r="G43" s="134"/>
    </row>
    <row r="44" spans="1:7" x14ac:dyDescent="0.3">
      <c r="A44" s="1"/>
      <c r="B44" s="134"/>
      <c r="C44" s="134"/>
      <c r="D44" s="134"/>
      <c r="E44" s="134"/>
      <c r="F44" s="134"/>
      <c r="G44" s="134"/>
    </row>
    <row r="45" spans="1:7" x14ac:dyDescent="0.3">
      <c r="A45" s="1"/>
      <c r="B45" s="134"/>
      <c r="C45" s="134"/>
      <c r="D45" s="134"/>
      <c r="E45" s="134"/>
      <c r="F45" s="134"/>
      <c r="G45" s="134"/>
    </row>
    <row r="46" spans="1:7" x14ac:dyDescent="0.3">
      <c r="A46" s="1"/>
      <c r="B46" s="134"/>
      <c r="C46" s="134"/>
      <c r="D46" s="134"/>
      <c r="E46" s="134"/>
      <c r="F46" s="134"/>
      <c r="G46" s="134"/>
    </row>
    <row r="47" spans="1:7" x14ac:dyDescent="0.3">
      <c r="A47" s="1"/>
      <c r="B47" s="134"/>
      <c r="C47" s="134"/>
      <c r="D47" s="134"/>
      <c r="E47" s="134"/>
      <c r="F47" s="134"/>
      <c r="G47" s="134"/>
    </row>
    <row r="48" spans="1:7" x14ac:dyDescent="0.3">
      <c r="A48" s="1"/>
      <c r="B48" s="134"/>
      <c r="C48" s="134"/>
      <c r="D48" s="134"/>
      <c r="E48" s="134"/>
      <c r="F48" s="134"/>
      <c r="G48" s="134"/>
    </row>
    <row r="49" spans="1:7" x14ac:dyDescent="0.3">
      <c r="A49" s="1"/>
      <c r="B49" s="134"/>
      <c r="C49" s="134"/>
      <c r="D49" s="134"/>
      <c r="E49" s="134"/>
      <c r="F49" s="134"/>
      <c r="G49" s="134"/>
    </row>
    <row r="50" spans="1:7" x14ac:dyDescent="0.3">
      <c r="A50" s="1"/>
      <c r="B50" s="134"/>
      <c r="C50" s="134"/>
      <c r="D50" s="134"/>
      <c r="E50" s="134"/>
      <c r="F50" s="134"/>
      <c r="G50" s="134"/>
    </row>
    <row r="51" spans="1:7" x14ac:dyDescent="0.3">
      <c r="B51" s="173"/>
      <c r="C51" s="173"/>
      <c r="D51" s="173"/>
      <c r="E51" s="173"/>
      <c r="F51" s="173"/>
      <c r="G51" s="173"/>
    </row>
    <row r="52" spans="1:7" x14ac:dyDescent="0.3">
      <c r="B52" s="173"/>
      <c r="C52" s="173"/>
      <c r="D52" s="173"/>
      <c r="E52" s="173"/>
      <c r="F52" s="173"/>
      <c r="G52" s="173"/>
    </row>
    <row r="53" spans="1:7" x14ac:dyDescent="0.3">
      <c r="B53" s="173"/>
      <c r="C53" s="173"/>
      <c r="D53" s="173"/>
      <c r="E53" s="173"/>
      <c r="F53" s="173"/>
      <c r="G53" s="173"/>
    </row>
    <row r="54" spans="1:7" x14ac:dyDescent="0.3">
      <c r="B54" s="173"/>
      <c r="C54" s="173"/>
      <c r="D54" s="173"/>
      <c r="E54" s="173"/>
      <c r="F54" s="173"/>
      <c r="G54" s="173"/>
    </row>
    <row r="55" spans="1:7" x14ac:dyDescent="0.3">
      <c r="B55" s="173"/>
      <c r="C55" s="173"/>
      <c r="D55" s="173"/>
      <c r="E55" s="173"/>
      <c r="F55" s="173"/>
      <c r="G55" s="173"/>
    </row>
    <row r="56" spans="1:7" x14ac:dyDescent="0.3">
      <c r="B56" s="173"/>
      <c r="C56" s="173"/>
      <c r="D56" s="173"/>
      <c r="E56" s="173"/>
      <c r="F56" s="173"/>
      <c r="G56" s="173"/>
    </row>
    <row r="57" spans="1:7" x14ac:dyDescent="0.3">
      <c r="B57" s="173"/>
      <c r="C57" s="173"/>
      <c r="D57" s="173"/>
      <c r="E57" s="173"/>
      <c r="F57" s="173"/>
      <c r="G57" s="173"/>
    </row>
    <row r="58" spans="1:7" x14ac:dyDescent="0.3">
      <c r="B58" s="173"/>
      <c r="C58" s="173"/>
      <c r="D58" s="173"/>
      <c r="E58" s="173"/>
      <c r="F58" s="173"/>
      <c r="G58" s="173"/>
    </row>
    <row r="59" spans="1:7" x14ac:dyDescent="0.3">
      <c r="B59" s="173"/>
      <c r="C59" s="173"/>
      <c r="D59" s="173"/>
      <c r="E59" s="173"/>
      <c r="F59" s="173"/>
      <c r="G59" s="173"/>
    </row>
    <row r="60" spans="1:7" x14ac:dyDescent="0.3">
      <c r="B60" s="173"/>
      <c r="C60" s="173"/>
      <c r="D60" s="173"/>
      <c r="E60" s="173"/>
      <c r="F60" s="173"/>
      <c r="G60" s="173"/>
    </row>
    <row r="61" spans="1:7" x14ac:dyDescent="0.3">
      <c r="B61" s="173"/>
      <c r="C61" s="173"/>
      <c r="D61" s="173"/>
      <c r="E61" s="173"/>
      <c r="F61" s="173"/>
      <c r="G61" s="173"/>
    </row>
    <row r="62" spans="1:7" x14ac:dyDescent="0.3">
      <c r="B62" s="173"/>
      <c r="C62" s="173"/>
      <c r="D62" s="173"/>
      <c r="E62" s="173"/>
      <c r="F62" s="173"/>
      <c r="G62" s="173"/>
    </row>
    <row r="63" spans="1:7" x14ac:dyDescent="0.3">
      <c r="B63" s="173"/>
      <c r="C63" s="173"/>
      <c r="D63" s="173"/>
      <c r="E63" s="173"/>
      <c r="F63" s="173"/>
      <c r="G63" s="173"/>
    </row>
    <row r="64" spans="1:7" x14ac:dyDescent="0.3">
      <c r="B64" s="173"/>
      <c r="C64" s="173"/>
      <c r="D64" s="173"/>
      <c r="E64" s="173"/>
      <c r="F64" s="173"/>
      <c r="G64" s="173"/>
    </row>
    <row r="65" spans="2:7" x14ac:dyDescent="0.3">
      <c r="B65" s="173"/>
      <c r="C65" s="173"/>
      <c r="D65" s="173"/>
      <c r="E65" s="173"/>
      <c r="F65" s="173"/>
      <c r="G65" s="173"/>
    </row>
    <row r="66" spans="2:7" x14ac:dyDescent="0.3">
      <c r="B66" s="173"/>
      <c r="C66" s="173"/>
      <c r="D66" s="173"/>
      <c r="E66" s="173"/>
      <c r="F66" s="173"/>
      <c r="G66" s="173"/>
    </row>
    <row r="67" spans="2:7" x14ac:dyDescent="0.3">
      <c r="B67" s="173"/>
      <c r="C67" s="173"/>
      <c r="D67" s="173"/>
      <c r="E67" s="173"/>
      <c r="F67" s="173"/>
      <c r="G67" s="173"/>
    </row>
    <row r="68" spans="2:7" x14ac:dyDescent="0.3">
      <c r="B68" s="173"/>
      <c r="C68" s="173"/>
      <c r="D68" s="173"/>
      <c r="E68" s="173"/>
      <c r="F68" s="173"/>
      <c r="G68" s="173"/>
    </row>
    <row r="69" spans="2:7" x14ac:dyDescent="0.3">
      <c r="B69" s="173"/>
      <c r="C69" s="173"/>
      <c r="D69" s="173"/>
      <c r="E69" s="173"/>
      <c r="F69" s="173"/>
      <c r="G69" s="173"/>
    </row>
    <row r="70" spans="2:7" x14ac:dyDescent="0.3">
      <c r="B70" s="173"/>
      <c r="C70" s="173"/>
      <c r="D70" s="173"/>
      <c r="E70" s="173"/>
      <c r="F70" s="173"/>
      <c r="G70" s="173"/>
    </row>
    <row r="71" spans="2:7" x14ac:dyDescent="0.3">
      <c r="B71" s="173"/>
      <c r="C71" s="173"/>
      <c r="D71" s="173"/>
      <c r="E71" s="173"/>
      <c r="F71" s="173"/>
      <c r="G71" s="173"/>
    </row>
    <row r="72" spans="2:7" x14ac:dyDescent="0.3">
      <c r="B72" s="173"/>
      <c r="C72" s="173"/>
      <c r="D72" s="173"/>
      <c r="E72" s="173"/>
      <c r="F72" s="173"/>
      <c r="G72" s="173"/>
    </row>
    <row r="73" spans="2:7" x14ac:dyDescent="0.3">
      <c r="B73" s="173"/>
      <c r="C73" s="173"/>
      <c r="D73" s="173"/>
      <c r="E73" s="173"/>
      <c r="F73" s="173"/>
      <c r="G73" s="173"/>
    </row>
    <row r="74" spans="2:7" x14ac:dyDescent="0.3">
      <c r="B74" s="173"/>
      <c r="C74" s="173"/>
      <c r="D74" s="173"/>
      <c r="E74" s="173"/>
      <c r="F74" s="173"/>
      <c r="G74" s="173"/>
    </row>
    <row r="75" spans="2:7" x14ac:dyDescent="0.3">
      <c r="B75" s="173"/>
      <c r="C75" s="173"/>
      <c r="D75" s="173"/>
      <c r="E75" s="173"/>
      <c r="F75" s="173"/>
      <c r="G75" s="173"/>
    </row>
    <row r="76" spans="2:7" x14ac:dyDescent="0.3">
      <c r="B76" s="173"/>
      <c r="C76" s="173"/>
      <c r="D76" s="173"/>
      <c r="E76" s="173"/>
      <c r="F76" s="173"/>
      <c r="G76" s="173"/>
    </row>
    <row r="77" spans="2:7" x14ac:dyDescent="0.3">
      <c r="B77" s="173"/>
      <c r="C77" s="173"/>
      <c r="D77" s="173"/>
      <c r="E77" s="173"/>
      <c r="F77" s="173"/>
      <c r="G77" s="173"/>
    </row>
    <row r="78" spans="2:7" x14ac:dyDescent="0.3">
      <c r="B78" s="173"/>
      <c r="C78" s="173"/>
      <c r="D78" s="173"/>
      <c r="E78" s="173"/>
      <c r="F78" s="173"/>
      <c r="G78" s="173"/>
    </row>
    <row r="79" spans="2:7" x14ac:dyDescent="0.3">
      <c r="B79" s="173"/>
      <c r="C79" s="173"/>
      <c r="D79" s="173"/>
      <c r="E79" s="173"/>
      <c r="F79" s="173"/>
      <c r="G79" s="173"/>
    </row>
    <row r="80" spans="2:7" x14ac:dyDescent="0.3">
      <c r="B80" s="173"/>
      <c r="C80" s="173"/>
      <c r="D80" s="173"/>
      <c r="E80" s="173"/>
      <c r="F80" s="173"/>
      <c r="G80" s="173"/>
    </row>
    <row r="81" spans="2:7" x14ac:dyDescent="0.3">
      <c r="B81" s="173"/>
      <c r="C81" s="173"/>
      <c r="D81" s="173"/>
      <c r="E81" s="173"/>
      <c r="F81" s="173"/>
      <c r="G81" s="173"/>
    </row>
    <row r="82" spans="2:7" x14ac:dyDescent="0.3">
      <c r="B82" s="173"/>
      <c r="C82" s="173"/>
      <c r="D82" s="173"/>
      <c r="E82" s="173"/>
      <c r="F82" s="173"/>
      <c r="G82" s="173"/>
    </row>
    <row r="83" spans="2:7" x14ac:dyDescent="0.3">
      <c r="B83" s="173"/>
      <c r="C83" s="173"/>
      <c r="D83" s="173"/>
      <c r="E83" s="173"/>
      <c r="F83" s="173"/>
      <c r="G83" s="173"/>
    </row>
    <row r="84" spans="2:7" x14ac:dyDescent="0.3">
      <c r="B84" s="173"/>
      <c r="C84" s="173"/>
      <c r="D84" s="173"/>
      <c r="E84" s="173"/>
      <c r="F84" s="173"/>
      <c r="G84" s="173"/>
    </row>
    <row r="85" spans="2:7" x14ac:dyDescent="0.3">
      <c r="B85" s="173"/>
      <c r="C85" s="173"/>
      <c r="D85" s="173"/>
      <c r="E85" s="173"/>
      <c r="F85" s="173"/>
      <c r="G85" s="173"/>
    </row>
    <row r="86" spans="2:7" x14ac:dyDescent="0.3">
      <c r="B86" s="173"/>
      <c r="C86" s="173"/>
      <c r="D86" s="173"/>
      <c r="E86" s="173"/>
      <c r="F86" s="173"/>
      <c r="G86" s="173"/>
    </row>
    <row r="87" spans="2:7" x14ac:dyDescent="0.3">
      <c r="B87" s="173"/>
      <c r="C87" s="173"/>
      <c r="D87" s="173"/>
      <c r="E87" s="173"/>
      <c r="F87" s="173"/>
      <c r="G87" s="173"/>
    </row>
    <row r="88" spans="2:7" x14ac:dyDescent="0.3">
      <c r="B88" s="173"/>
      <c r="C88" s="173"/>
      <c r="D88" s="173"/>
      <c r="E88" s="173"/>
      <c r="F88" s="173"/>
      <c r="G88" s="173"/>
    </row>
    <row r="89" spans="2:7" x14ac:dyDescent="0.3">
      <c r="B89" s="173"/>
      <c r="C89" s="173"/>
      <c r="D89" s="173"/>
      <c r="E89" s="173"/>
      <c r="F89" s="173"/>
      <c r="G89" s="173"/>
    </row>
    <row r="90" spans="2:7" x14ac:dyDescent="0.3">
      <c r="B90" s="173"/>
      <c r="C90" s="173"/>
      <c r="D90" s="173"/>
      <c r="E90" s="173"/>
      <c r="F90" s="173"/>
      <c r="G90" s="173"/>
    </row>
    <row r="91" spans="2:7" x14ac:dyDescent="0.3">
      <c r="B91" s="173"/>
      <c r="C91" s="173"/>
      <c r="D91" s="173"/>
      <c r="E91" s="173"/>
      <c r="F91" s="173"/>
      <c r="G91" s="173"/>
    </row>
    <row r="92" spans="2:7" x14ac:dyDescent="0.3">
      <c r="B92" s="173"/>
      <c r="C92" s="173"/>
      <c r="D92" s="173"/>
      <c r="E92" s="173"/>
      <c r="F92" s="173"/>
      <c r="G92" s="173"/>
    </row>
    <row r="93" spans="2:7" x14ac:dyDescent="0.3">
      <c r="B93" s="173"/>
      <c r="C93" s="173"/>
      <c r="D93" s="173"/>
      <c r="E93" s="173"/>
      <c r="F93" s="173"/>
      <c r="G93" s="173"/>
    </row>
    <row r="94" spans="2:7" x14ac:dyDescent="0.3">
      <c r="B94" s="173"/>
      <c r="C94" s="173"/>
      <c r="D94" s="173"/>
      <c r="E94" s="173"/>
      <c r="F94" s="173"/>
      <c r="G94" s="173"/>
    </row>
    <row r="95" spans="2:7" x14ac:dyDescent="0.3">
      <c r="B95" s="173"/>
      <c r="C95" s="173"/>
      <c r="D95" s="173"/>
      <c r="E95" s="173"/>
      <c r="F95" s="173"/>
      <c r="G95" s="173"/>
    </row>
    <row r="96" spans="2:7" x14ac:dyDescent="0.3">
      <c r="B96" s="173"/>
      <c r="C96" s="173"/>
      <c r="D96" s="173"/>
      <c r="E96" s="173"/>
      <c r="F96" s="173"/>
      <c r="G96" s="173"/>
    </row>
    <row r="97" spans="2:7" x14ac:dyDescent="0.3">
      <c r="B97" s="173"/>
      <c r="C97" s="173"/>
      <c r="D97" s="173"/>
      <c r="E97" s="173"/>
      <c r="F97" s="173"/>
      <c r="G97" s="173"/>
    </row>
    <row r="98" spans="2:7" x14ac:dyDescent="0.3">
      <c r="B98" s="173"/>
      <c r="C98" s="173"/>
      <c r="D98" s="173"/>
      <c r="E98" s="173"/>
      <c r="F98" s="173"/>
      <c r="G98" s="173"/>
    </row>
    <row r="99" spans="2:7" x14ac:dyDescent="0.3">
      <c r="B99" s="173"/>
      <c r="C99" s="173"/>
      <c r="D99" s="173"/>
      <c r="E99" s="173"/>
      <c r="F99" s="173"/>
      <c r="G99" s="173"/>
    </row>
    <row r="100" spans="2:7" x14ac:dyDescent="0.3">
      <c r="B100" s="173"/>
      <c r="C100" s="173"/>
      <c r="D100" s="173"/>
      <c r="E100" s="173"/>
      <c r="F100" s="173"/>
      <c r="G100" s="173"/>
    </row>
    <row r="101" spans="2:7" x14ac:dyDescent="0.3">
      <c r="B101" s="173"/>
      <c r="C101" s="173"/>
      <c r="D101" s="173"/>
      <c r="E101" s="173"/>
      <c r="F101" s="173"/>
      <c r="G101" s="173"/>
    </row>
    <row r="102" spans="2:7" x14ac:dyDescent="0.3">
      <c r="B102" s="173"/>
      <c r="C102" s="173"/>
      <c r="D102" s="173"/>
      <c r="E102" s="173"/>
      <c r="F102" s="173"/>
      <c r="G102" s="173"/>
    </row>
    <row r="103" spans="2:7" x14ac:dyDescent="0.3">
      <c r="B103" s="173"/>
      <c r="C103" s="173"/>
      <c r="D103" s="173"/>
      <c r="E103" s="173"/>
      <c r="F103" s="173"/>
      <c r="G103" s="173"/>
    </row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390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197" t="s">
        <v>1</v>
      </c>
      <c r="C2" s="198"/>
      <c r="D2" s="198"/>
      <c r="E2" s="198"/>
      <c r="F2" s="198"/>
      <c r="G2" s="198"/>
      <c r="H2" s="198"/>
      <c r="I2" s="198"/>
      <c r="J2" s="199"/>
    </row>
    <row r="3" spans="1:23" ht="18" customHeight="1" x14ac:dyDescent="0.3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3">
      <c r="A6" s="13"/>
      <c r="B6" s="200" t="s">
        <v>21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3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0.100000000000001" customHeight="1" x14ac:dyDescent="0.3">
      <c r="A8" s="13"/>
      <c r="B8" s="203" t="s">
        <v>22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3">
      <c r="A9" s="13"/>
      <c r="B9" s="38" t="s">
        <v>28</v>
      </c>
      <c r="C9" s="20"/>
      <c r="D9" s="17"/>
      <c r="E9" s="17"/>
      <c r="F9" s="17"/>
      <c r="G9" s="39" t="s">
        <v>29</v>
      </c>
      <c r="H9" s="17"/>
      <c r="I9" s="27"/>
      <c r="J9" s="30"/>
    </row>
    <row r="10" spans="1:23" ht="20.100000000000001" customHeight="1" x14ac:dyDescent="0.3">
      <c r="A10" s="13"/>
      <c r="B10" s="203" t="s">
        <v>23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5">
      <c r="A11" s="13"/>
      <c r="B11" s="38" t="s">
        <v>26</v>
      </c>
      <c r="C11" s="20"/>
      <c r="D11" s="17"/>
      <c r="E11" s="17"/>
      <c r="F11" s="17"/>
      <c r="G11" s="39" t="s">
        <v>27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30</v>
      </c>
      <c r="C14" s="185"/>
      <c r="D14" s="81" t="s">
        <v>59</v>
      </c>
      <c r="E14" s="82" t="s">
        <v>60</v>
      </c>
      <c r="F14" s="80" t="s">
        <v>61</v>
      </c>
      <c r="G14" s="51" t="s">
        <v>37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31</v>
      </c>
      <c r="D15" s="89">
        <f>'Kryci_list 957'!D15</f>
        <v>0</v>
      </c>
      <c r="E15" s="90">
        <f>'Kryci_list 957'!E15</f>
        <v>0</v>
      </c>
      <c r="F15" s="88">
        <f>'Kryci_list 957'!F15</f>
        <v>0</v>
      </c>
      <c r="G15" s="53">
        <v>7</v>
      </c>
      <c r="H15" s="55" t="s">
        <v>10</v>
      </c>
      <c r="I15" s="28"/>
      <c r="J15" s="57">
        <f>'Kryci_list 957'!J15</f>
        <v>0</v>
      </c>
    </row>
    <row r="16" spans="1:23" ht="18" customHeight="1" x14ac:dyDescent="0.3">
      <c r="A16" s="13"/>
      <c r="B16" s="85">
        <v>2</v>
      </c>
      <c r="C16" s="86" t="s">
        <v>32</v>
      </c>
      <c r="D16" s="91">
        <f>'Kryci_list 957'!D16</f>
        <v>0</v>
      </c>
      <c r="E16" s="92">
        <f>'Kryci_list 957'!E16</f>
        <v>0</v>
      </c>
      <c r="F16" s="101">
        <f>'Kryci_list 957'!F16</f>
        <v>0</v>
      </c>
      <c r="G16" s="104"/>
      <c r="H16" s="115"/>
      <c r="I16" s="117"/>
      <c r="J16" s="110"/>
    </row>
    <row r="17" spans="1:10" ht="18" customHeight="1" x14ac:dyDescent="0.3">
      <c r="A17" s="13"/>
      <c r="B17" s="59">
        <v>3</v>
      </c>
      <c r="C17" s="62" t="s">
        <v>33</v>
      </c>
      <c r="D17" s="83">
        <f>'Kryci_list 957'!D17</f>
        <v>0</v>
      </c>
      <c r="E17" s="84">
        <f>'Kryci_list 957'!E17</f>
        <v>0</v>
      </c>
      <c r="F17" s="76">
        <f>'Kryci_list 957'!F17</f>
        <v>0</v>
      </c>
      <c r="G17" s="53">
        <v>8</v>
      </c>
      <c r="H17" s="63" t="s">
        <v>39</v>
      </c>
      <c r="I17" s="117"/>
      <c r="J17" s="110">
        <f>Rekapitulácia!E8</f>
        <v>0</v>
      </c>
    </row>
    <row r="18" spans="1:10" ht="18" customHeight="1" x14ac:dyDescent="0.3">
      <c r="A18" s="13"/>
      <c r="B18" s="53">
        <v>4</v>
      </c>
      <c r="C18" s="63" t="s">
        <v>391</v>
      </c>
      <c r="D18" s="67">
        <f>'Kryci_list 957'!D18</f>
        <v>0</v>
      </c>
      <c r="E18" s="66">
        <f>'Kryci_list 957'!E18</f>
        <v>0</v>
      </c>
      <c r="F18" s="69">
        <f>'Kryci_list 957'!F18</f>
        <v>0</v>
      </c>
      <c r="G18" s="53">
        <v>9</v>
      </c>
      <c r="H18" s="63" t="s">
        <v>40</v>
      </c>
      <c r="I18" s="117"/>
      <c r="J18" s="110">
        <f>Rekapitulácia!D8</f>
        <v>0</v>
      </c>
    </row>
    <row r="19" spans="1:10" ht="18" customHeight="1" x14ac:dyDescent="0.3">
      <c r="A19" s="13"/>
      <c r="B19" s="53">
        <v>5</v>
      </c>
      <c r="C19" s="63" t="s">
        <v>35</v>
      </c>
      <c r="D19" s="67">
        <f>'Kryci_list 957'!D19</f>
        <v>0</v>
      </c>
      <c r="E19" s="66">
        <f>'Kryci_list 957'!E19</f>
        <v>0</v>
      </c>
      <c r="F19" s="69">
        <f>'Kryci_list 957'!F19</f>
        <v>0</v>
      </c>
      <c r="G19" s="104"/>
      <c r="H19" s="115"/>
      <c r="I19" s="117"/>
      <c r="J19" s="116"/>
    </row>
    <row r="20" spans="1:10" ht="18" customHeight="1" thickBot="1" x14ac:dyDescent="0.35">
      <c r="A20" s="13"/>
      <c r="B20" s="53">
        <v>6</v>
      </c>
      <c r="C20" s="64" t="s">
        <v>36</v>
      </c>
      <c r="D20" s="68"/>
      <c r="E20" s="96"/>
      <c r="F20" s="102">
        <f>SUM(F15:F19)</f>
        <v>0</v>
      </c>
      <c r="G20" s="53">
        <v>10</v>
      </c>
      <c r="H20" s="63" t="s">
        <v>36</v>
      </c>
      <c r="I20" s="119"/>
      <c r="J20" s="95">
        <f>SUM(J16:J19)</f>
        <v>0</v>
      </c>
    </row>
    <row r="21" spans="1:10" ht="18" customHeight="1" thickTop="1" x14ac:dyDescent="0.3">
      <c r="A21" s="13"/>
      <c r="B21" s="58" t="s">
        <v>48</v>
      </c>
      <c r="C21" s="61" t="s">
        <v>49</v>
      </c>
      <c r="D21" s="65"/>
      <c r="E21" s="19"/>
      <c r="F21" s="94"/>
      <c r="G21" s="58" t="s">
        <v>55</v>
      </c>
      <c r="H21" s="54" t="s">
        <v>49</v>
      </c>
      <c r="I21" s="28"/>
      <c r="J21" s="120"/>
    </row>
    <row r="22" spans="1:10" ht="18" customHeight="1" x14ac:dyDescent="0.3">
      <c r="A22" s="13"/>
      <c r="B22" s="59">
        <v>11</v>
      </c>
      <c r="C22" s="55" t="s">
        <v>50</v>
      </c>
      <c r="D22" s="75"/>
      <c r="E22" s="79"/>
      <c r="F22" s="76">
        <f>'Kryci_list 957'!F22</f>
        <v>0</v>
      </c>
      <c r="G22" s="59">
        <v>16</v>
      </c>
      <c r="H22" s="62" t="s">
        <v>56</v>
      </c>
      <c r="I22" s="117"/>
      <c r="J22" s="109">
        <f>'Kryci_list 957'!J22</f>
        <v>0</v>
      </c>
    </row>
    <row r="23" spans="1:10" ht="18" customHeight="1" x14ac:dyDescent="0.3">
      <c r="A23" s="13"/>
      <c r="B23" s="53">
        <v>12</v>
      </c>
      <c r="C23" s="56" t="s">
        <v>51</v>
      </c>
      <c r="D23" s="60"/>
      <c r="E23" s="79"/>
      <c r="F23" s="69">
        <f>'Kryci_list 957'!F23</f>
        <v>0</v>
      </c>
      <c r="G23" s="53">
        <v>17</v>
      </c>
      <c r="H23" s="63" t="s">
        <v>57</v>
      </c>
      <c r="I23" s="117"/>
      <c r="J23" s="110">
        <f>'Kryci_list 957'!J23</f>
        <v>0</v>
      </c>
    </row>
    <row r="24" spans="1:10" ht="18" customHeight="1" x14ac:dyDescent="0.3">
      <c r="A24" s="13"/>
      <c r="B24" s="53">
        <v>13</v>
      </c>
      <c r="C24" s="56" t="s">
        <v>52</v>
      </c>
      <c r="D24" s="60"/>
      <c r="E24" s="79"/>
      <c r="F24" s="69">
        <f>'Kryci_list 957'!F24</f>
        <v>0</v>
      </c>
      <c r="G24" s="53">
        <v>18</v>
      </c>
      <c r="H24" s="63" t="s">
        <v>58</v>
      </c>
      <c r="I24" s="117"/>
      <c r="J24" s="110">
        <f>'Kryci_list 957'!J24</f>
        <v>0</v>
      </c>
    </row>
    <row r="25" spans="1:10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0"/>
    </row>
    <row r="26" spans="1:10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36</v>
      </c>
      <c r="I26" s="119"/>
      <c r="J26" s="95">
        <f>SUM(J22:J25)+SUM(F22:F25)</f>
        <v>0</v>
      </c>
    </row>
    <row r="27" spans="1:10" ht="18" customHeight="1" thickTop="1" x14ac:dyDescent="0.3">
      <c r="A27" s="13"/>
      <c r="B27" s="97"/>
      <c r="C27" s="131" t="s">
        <v>64</v>
      </c>
      <c r="D27" s="124"/>
      <c r="E27" s="98"/>
      <c r="F27" s="29"/>
      <c r="G27" s="105" t="s">
        <v>41</v>
      </c>
      <c r="H27" s="100" t="s">
        <v>42</v>
      </c>
      <c r="I27" s="28"/>
      <c r="J27" s="31"/>
    </row>
    <row r="28" spans="1:10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43</v>
      </c>
      <c r="I28" s="112"/>
      <c r="J28" s="93">
        <f>F20+J20+F26+J26</f>
        <v>0</v>
      </c>
    </row>
    <row r="29" spans="1:10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44</v>
      </c>
      <c r="I29" s="113">
        <f>Rekapitulácia!B9</f>
        <v>0</v>
      </c>
      <c r="J29" s="109">
        <f>ROUND(((ROUND(I29,2)*20)/100),2)*1</f>
        <v>0</v>
      </c>
    </row>
    <row r="30" spans="1:10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45</v>
      </c>
      <c r="I30" s="78">
        <f>Rekapitulácia!B10</f>
        <v>0</v>
      </c>
      <c r="J30" s="110">
        <f>ROUND(((ROUND(I30,2)*0)/100),2)</f>
        <v>0</v>
      </c>
    </row>
    <row r="31" spans="1:10" ht="18" customHeight="1" x14ac:dyDescent="0.3">
      <c r="A31" s="13"/>
      <c r="B31" s="24"/>
      <c r="C31" s="127"/>
      <c r="D31" s="128"/>
      <c r="E31" s="22"/>
      <c r="F31" s="13"/>
      <c r="G31" s="53">
        <v>24</v>
      </c>
      <c r="H31" s="63" t="s">
        <v>46</v>
      </c>
      <c r="I31" s="27"/>
      <c r="J31" s="190">
        <f>SUM(J28:J30)</f>
        <v>0</v>
      </c>
    </row>
    <row r="32" spans="1:10" ht="18" customHeight="1" thickBot="1" x14ac:dyDescent="0.35">
      <c r="A32" s="13"/>
      <c r="B32" s="41"/>
      <c r="C32" s="1"/>
      <c r="D32" s="114"/>
      <c r="E32" s="71"/>
      <c r="F32" s="72"/>
      <c r="G32" s="186" t="s">
        <v>47</v>
      </c>
      <c r="H32" s="187"/>
      <c r="I32" s="188"/>
      <c r="J32" s="189"/>
    </row>
    <row r="33" spans="1:10" ht="18" customHeight="1" thickTop="1" x14ac:dyDescent="0.3">
      <c r="A33" s="13"/>
      <c r="B33" s="97"/>
      <c r="C33" s="98"/>
      <c r="D33" s="129" t="s">
        <v>62</v>
      </c>
      <c r="E33" s="74"/>
      <c r="F33" s="74"/>
      <c r="G33" s="16"/>
      <c r="H33" s="129" t="s">
        <v>63</v>
      </c>
      <c r="I33" s="29"/>
      <c r="J33" s="32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4.4" x14ac:dyDescent="0.3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09375" customWidth="1"/>
    <col min="28" max="16384" width="9.109375" hidden="1"/>
  </cols>
  <sheetData>
    <row r="1" spans="1:23" ht="27.9" customHeight="1" thickBot="1" x14ac:dyDescent="0.35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3">
      <c r="A2" s="13"/>
      <c r="B2" s="206" t="s">
        <v>1</v>
      </c>
      <c r="C2" s="207"/>
      <c r="D2" s="207"/>
      <c r="E2" s="207"/>
      <c r="F2" s="207"/>
      <c r="G2" s="207"/>
      <c r="H2" s="207"/>
      <c r="I2" s="207"/>
      <c r="J2" s="208"/>
    </row>
    <row r="3" spans="1:23" ht="18" customHeight="1" x14ac:dyDescent="0.3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3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5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40" t="s">
        <v>20</v>
      </c>
    </row>
    <row r="6" spans="1:23" ht="20.100000000000001" customHeight="1" thickTop="1" x14ac:dyDescent="0.3">
      <c r="A6" s="13"/>
      <c r="B6" s="200" t="s">
        <v>21</v>
      </c>
      <c r="C6" s="201"/>
      <c r="D6" s="201"/>
      <c r="E6" s="201"/>
      <c r="F6" s="201"/>
      <c r="G6" s="201"/>
      <c r="H6" s="201"/>
      <c r="I6" s="201"/>
      <c r="J6" s="202"/>
    </row>
    <row r="7" spans="1:23" ht="18" customHeight="1" x14ac:dyDescent="0.3">
      <c r="A7" s="13"/>
      <c r="B7" s="49" t="s">
        <v>24</v>
      </c>
      <c r="C7" s="42"/>
      <c r="D7" s="18"/>
      <c r="E7" s="18"/>
      <c r="F7" s="18"/>
      <c r="G7" s="50" t="s">
        <v>25</v>
      </c>
      <c r="H7" s="18"/>
      <c r="I7" s="28"/>
      <c r="J7" s="43"/>
    </row>
    <row r="8" spans="1:23" ht="20.100000000000001" customHeight="1" x14ac:dyDescent="0.3">
      <c r="A8" s="13"/>
      <c r="B8" s="203" t="s">
        <v>22</v>
      </c>
      <c r="C8" s="204"/>
      <c r="D8" s="204"/>
      <c r="E8" s="204"/>
      <c r="F8" s="204"/>
      <c r="G8" s="204"/>
      <c r="H8" s="204"/>
      <c r="I8" s="204"/>
      <c r="J8" s="205"/>
    </row>
    <row r="9" spans="1:23" ht="18" customHeight="1" x14ac:dyDescent="0.3">
      <c r="A9" s="13"/>
      <c r="B9" s="38" t="s">
        <v>28</v>
      </c>
      <c r="C9" s="20"/>
      <c r="D9" s="17"/>
      <c r="E9" s="17"/>
      <c r="F9" s="17"/>
      <c r="G9" s="39" t="s">
        <v>29</v>
      </c>
      <c r="H9" s="17"/>
      <c r="I9" s="27"/>
      <c r="J9" s="30"/>
    </row>
    <row r="10" spans="1:23" ht="20.100000000000001" customHeight="1" x14ac:dyDescent="0.3">
      <c r="A10" s="13"/>
      <c r="B10" s="203" t="s">
        <v>23</v>
      </c>
      <c r="C10" s="204"/>
      <c r="D10" s="204"/>
      <c r="E10" s="204"/>
      <c r="F10" s="204"/>
      <c r="G10" s="204"/>
      <c r="H10" s="204"/>
      <c r="I10" s="204"/>
      <c r="J10" s="205"/>
    </row>
    <row r="11" spans="1:23" ht="18" customHeight="1" thickBot="1" x14ac:dyDescent="0.35">
      <c r="A11" s="13"/>
      <c r="B11" s="38" t="s">
        <v>26</v>
      </c>
      <c r="C11" s="20"/>
      <c r="D11" s="17"/>
      <c r="E11" s="17"/>
      <c r="F11" s="17"/>
      <c r="G11" s="39" t="s">
        <v>27</v>
      </c>
      <c r="H11" s="17"/>
      <c r="I11" s="27"/>
      <c r="J11" s="30"/>
    </row>
    <row r="12" spans="1:23" ht="18" customHeight="1" thickTop="1" x14ac:dyDescent="0.3">
      <c r="A12" s="13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thickBot="1" x14ac:dyDescent="0.35">
      <c r="A13" s="13"/>
      <c r="B13" s="41"/>
      <c r="C13" s="42"/>
      <c r="D13" s="18"/>
      <c r="E13" s="18"/>
      <c r="F13" s="18"/>
      <c r="G13" s="18"/>
      <c r="H13" s="18"/>
      <c r="I13" s="28"/>
      <c r="J13" s="43"/>
    </row>
    <row r="14" spans="1:23" ht="18" customHeight="1" thickTop="1" x14ac:dyDescent="0.3">
      <c r="A14" s="13"/>
      <c r="B14" s="52" t="s">
        <v>30</v>
      </c>
      <c r="C14" s="80" t="s">
        <v>6</v>
      </c>
      <c r="D14" s="81" t="s">
        <v>59</v>
      </c>
      <c r="E14" s="82" t="s">
        <v>60</v>
      </c>
      <c r="F14" s="80" t="s">
        <v>61</v>
      </c>
      <c r="G14" s="52" t="s">
        <v>37</v>
      </c>
      <c r="H14" s="45"/>
      <c r="I14" s="47"/>
      <c r="J14" s="48"/>
    </row>
    <row r="15" spans="1:23" ht="18" customHeight="1" x14ac:dyDescent="0.3">
      <c r="A15" s="13"/>
      <c r="B15" s="87">
        <v>1</v>
      </c>
      <c r="C15" s="88" t="s">
        <v>31</v>
      </c>
      <c r="D15" s="89">
        <f>'Rekap 957'!B18</f>
        <v>0</v>
      </c>
      <c r="E15" s="90">
        <f>'Rekap 957'!C18</f>
        <v>0</v>
      </c>
      <c r="F15" s="88">
        <f>'Rekap 957'!D18</f>
        <v>0</v>
      </c>
      <c r="G15" s="53">
        <v>7</v>
      </c>
      <c r="H15" s="55" t="s">
        <v>38</v>
      </c>
      <c r="I15" s="28"/>
      <c r="J15" s="57">
        <v>0</v>
      </c>
    </row>
    <row r="16" spans="1:23" ht="18" customHeight="1" x14ac:dyDescent="0.3">
      <c r="A16" s="13"/>
      <c r="B16" s="85">
        <v>2</v>
      </c>
      <c r="C16" s="86" t="s">
        <v>32</v>
      </c>
      <c r="D16" s="91"/>
      <c r="E16" s="92"/>
      <c r="F16" s="101"/>
      <c r="G16" s="104"/>
      <c r="H16" s="115"/>
      <c r="I16" s="117"/>
      <c r="J16" s="110"/>
    </row>
    <row r="17" spans="1:26" ht="18" customHeight="1" x14ac:dyDescent="0.3">
      <c r="A17" s="13"/>
      <c r="B17" s="59">
        <v>3</v>
      </c>
      <c r="C17" s="62" t="s">
        <v>33</v>
      </c>
      <c r="D17" s="83"/>
      <c r="E17" s="84"/>
      <c r="F17" s="76"/>
      <c r="G17" s="53">
        <v>8</v>
      </c>
      <c r="H17" s="63" t="s">
        <v>39</v>
      </c>
      <c r="I17" s="117"/>
      <c r="J17" s="110">
        <f>Výkaz_výmer!Z154</f>
        <v>0</v>
      </c>
    </row>
    <row r="18" spans="1:26" ht="18" customHeight="1" x14ac:dyDescent="0.3">
      <c r="A18" s="13"/>
      <c r="B18" s="53">
        <v>4</v>
      </c>
      <c r="C18" s="63" t="s">
        <v>34</v>
      </c>
      <c r="D18" s="67"/>
      <c r="E18" s="66"/>
      <c r="F18" s="69"/>
      <c r="G18" s="53">
        <v>9</v>
      </c>
      <c r="H18" s="63" t="s">
        <v>40</v>
      </c>
      <c r="I18" s="117"/>
      <c r="J18" s="110">
        <v>0</v>
      </c>
    </row>
    <row r="19" spans="1:26" ht="18" customHeight="1" x14ac:dyDescent="0.3">
      <c r="A19" s="13"/>
      <c r="B19" s="53">
        <v>5</v>
      </c>
      <c r="C19" s="63" t="s">
        <v>35</v>
      </c>
      <c r="D19" s="67"/>
      <c r="E19" s="66"/>
      <c r="F19" s="69"/>
      <c r="G19" s="104"/>
      <c r="H19" s="115"/>
      <c r="I19" s="117"/>
      <c r="J19" s="116"/>
    </row>
    <row r="20" spans="1:26" ht="18" customHeight="1" thickBot="1" x14ac:dyDescent="0.35">
      <c r="A20" s="13"/>
      <c r="B20" s="53">
        <v>6</v>
      </c>
      <c r="C20" s="64" t="s">
        <v>36</v>
      </c>
      <c r="D20" s="68"/>
      <c r="E20" s="96"/>
      <c r="F20" s="102">
        <f>SUM(F15:F19)</f>
        <v>0</v>
      </c>
      <c r="G20" s="53">
        <v>10</v>
      </c>
      <c r="H20" s="63" t="s">
        <v>36</v>
      </c>
      <c r="I20" s="119"/>
      <c r="J20" s="95">
        <f>SUM(J15:J19)</f>
        <v>0</v>
      </c>
    </row>
    <row r="21" spans="1:26" ht="18" customHeight="1" thickTop="1" x14ac:dyDescent="0.3">
      <c r="A21" s="13"/>
      <c r="B21" s="58" t="s">
        <v>48</v>
      </c>
      <c r="C21" s="61" t="s">
        <v>49</v>
      </c>
      <c r="D21" s="65"/>
      <c r="E21" s="19"/>
      <c r="F21" s="94"/>
      <c r="G21" s="58" t="s">
        <v>55</v>
      </c>
      <c r="H21" s="54" t="s">
        <v>49</v>
      </c>
      <c r="I21" s="28"/>
      <c r="J21" s="120"/>
    </row>
    <row r="22" spans="1:26" ht="18" customHeight="1" x14ac:dyDescent="0.3">
      <c r="A22" s="13"/>
      <c r="B22" s="59">
        <v>11</v>
      </c>
      <c r="C22" s="55" t="s">
        <v>50</v>
      </c>
      <c r="D22" s="75"/>
      <c r="E22" s="78" t="s">
        <v>53</v>
      </c>
      <c r="F22" s="76">
        <f>((F15*U22*0)+(F16*V22*0)+(F17*W22*0))/100</f>
        <v>0</v>
      </c>
      <c r="G22" s="59">
        <v>16</v>
      </c>
      <c r="H22" s="62" t="s">
        <v>56</v>
      </c>
      <c r="I22" s="118" t="s">
        <v>53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3">
      <c r="A23" s="13"/>
      <c r="B23" s="53">
        <v>12</v>
      </c>
      <c r="C23" s="56" t="s">
        <v>51</v>
      </c>
      <c r="D23" s="60"/>
      <c r="E23" s="78" t="s">
        <v>54</v>
      </c>
      <c r="F23" s="69">
        <f>((F15*U23*0)+(F16*V23*0)+(F17*W23*0))/100</f>
        <v>0</v>
      </c>
      <c r="G23" s="53">
        <v>17</v>
      </c>
      <c r="H23" s="63" t="s">
        <v>57</v>
      </c>
      <c r="I23" s="118" t="s">
        <v>53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3">
      <c r="A24" s="13"/>
      <c r="B24" s="53">
        <v>13</v>
      </c>
      <c r="C24" s="56" t="s">
        <v>52</v>
      </c>
      <c r="D24" s="60"/>
      <c r="E24" s="78" t="s">
        <v>53</v>
      </c>
      <c r="F24" s="69">
        <f>((F15*U24*0)+(F16*V24*0)+(F17*W24*0))/100</f>
        <v>0</v>
      </c>
      <c r="G24" s="53">
        <v>18</v>
      </c>
      <c r="H24" s="63" t="s">
        <v>58</v>
      </c>
      <c r="I24" s="118" t="s">
        <v>54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3">
      <c r="A25" s="13"/>
      <c r="B25" s="53">
        <v>14</v>
      </c>
      <c r="C25" s="20"/>
      <c r="D25" s="60"/>
      <c r="E25" s="79"/>
      <c r="F25" s="77"/>
      <c r="G25" s="53">
        <v>19</v>
      </c>
      <c r="H25" s="115"/>
      <c r="I25" s="117"/>
      <c r="J25" s="116"/>
    </row>
    <row r="26" spans="1:26" ht="18" customHeight="1" thickBot="1" x14ac:dyDescent="0.35">
      <c r="A26" s="13"/>
      <c r="B26" s="53">
        <v>15</v>
      </c>
      <c r="C26" s="56"/>
      <c r="D26" s="60"/>
      <c r="E26" s="60"/>
      <c r="F26" s="103"/>
      <c r="G26" s="53">
        <v>20</v>
      </c>
      <c r="H26" s="63" t="s">
        <v>36</v>
      </c>
      <c r="I26" s="119"/>
      <c r="J26" s="95">
        <f>SUM(J22:J25)+SUM(F22:F25)</f>
        <v>0</v>
      </c>
    </row>
    <row r="27" spans="1:26" ht="18" customHeight="1" thickTop="1" x14ac:dyDescent="0.3">
      <c r="A27" s="13"/>
      <c r="B27" s="97"/>
      <c r="C27" s="131" t="s">
        <v>64</v>
      </c>
      <c r="D27" s="124"/>
      <c r="E27" s="98"/>
      <c r="F27" s="29"/>
      <c r="G27" s="105" t="s">
        <v>41</v>
      </c>
      <c r="H27" s="100" t="s">
        <v>42</v>
      </c>
      <c r="I27" s="28"/>
      <c r="J27" s="31"/>
    </row>
    <row r="28" spans="1:26" ht="18" customHeight="1" x14ac:dyDescent="0.3">
      <c r="A28" s="13"/>
      <c r="B28" s="26"/>
      <c r="C28" s="122"/>
      <c r="D28" s="125"/>
      <c r="E28" s="22"/>
      <c r="F28" s="13"/>
      <c r="G28" s="85">
        <v>21</v>
      </c>
      <c r="H28" s="86" t="s">
        <v>43</v>
      </c>
      <c r="I28" s="112"/>
      <c r="J28" s="93">
        <f>F20+J20+F26+J26</f>
        <v>0</v>
      </c>
    </row>
    <row r="29" spans="1:26" ht="18" customHeight="1" x14ac:dyDescent="0.3">
      <c r="A29" s="13"/>
      <c r="B29" s="70"/>
      <c r="C29" s="123"/>
      <c r="D29" s="126"/>
      <c r="E29" s="22"/>
      <c r="F29" s="13"/>
      <c r="G29" s="59">
        <v>22</v>
      </c>
      <c r="H29" s="62" t="s">
        <v>44</v>
      </c>
      <c r="I29" s="113">
        <f>J28-SUM(Výkaz_výmer!K9:'Výkaz_výmer'!K153)</f>
        <v>0</v>
      </c>
      <c r="J29" s="109">
        <f>ROUND(((ROUND(I29,2)*20)*1/100),2)</f>
        <v>0</v>
      </c>
    </row>
    <row r="30" spans="1:26" ht="18" customHeight="1" x14ac:dyDescent="0.3">
      <c r="A30" s="13"/>
      <c r="B30" s="23"/>
      <c r="C30" s="115"/>
      <c r="D30" s="117"/>
      <c r="E30" s="22"/>
      <c r="F30" s="13"/>
      <c r="G30" s="53">
        <v>23</v>
      </c>
      <c r="H30" s="63" t="s">
        <v>45</v>
      </c>
      <c r="I30" s="78">
        <f>SUM(Výkaz_výmer!K9:'Výkaz_výmer'!K153)</f>
        <v>0</v>
      </c>
      <c r="J30" s="110">
        <f>ROUND(((ROUND(I30,2)*0)/100),2)</f>
        <v>0</v>
      </c>
    </row>
    <row r="31" spans="1:26" ht="18" customHeight="1" x14ac:dyDescent="0.3">
      <c r="A31" s="13"/>
      <c r="B31" s="24"/>
      <c r="C31" s="127"/>
      <c r="D31" s="128"/>
      <c r="E31" s="22"/>
      <c r="F31" s="13"/>
      <c r="G31" s="85">
        <v>24</v>
      </c>
      <c r="H31" s="86" t="s">
        <v>46</v>
      </c>
      <c r="I31" s="108"/>
      <c r="J31" s="121">
        <f>SUM(J28:J30)</f>
        <v>0</v>
      </c>
    </row>
    <row r="32" spans="1:26" ht="18" customHeight="1" thickBot="1" x14ac:dyDescent="0.35">
      <c r="A32" s="13"/>
      <c r="B32" s="41"/>
      <c r="C32" s="1"/>
      <c r="D32" s="114"/>
      <c r="E32" s="71"/>
      <c r="F32" s="72"/>
      <c r="G32" s="59" t="s">
        <v>47</v>
      </c>
      <c r="H32" s="1"/>
      <c r="I32" s="114"/>
      <c r="J32" s="111"/>
    </row>
    <row r="33" spans="1:10" ht="18" customHeight="1" thickTop="1" x14ac:dyDescent="0.3">
      <c r="A33" s="13"/>
      <c r="B33" s="97"/>
      <c r="C33" s="98"/>
      <c r="D33" s="129" t="s">
        <v>62</v>
      </c>
      <c r="E33" s="74"/>
      <c r="F33" s="99"/>
      <c r="G33" s="106">
        <v>26</v>
      </c>
      <c r="H33" s="130" t="s">
        <v>63</v>
      </c>
      <c r="I33" s="29"/>
      <c r="J33" s="107"/>
    </row>
    <row r="34" spans="1:10" ht="18" customHeight="1" x14ac:dyDescent="0.3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3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3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3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3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3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5">
      <c r="A40" s="13"/>
      <c r="B40" s="70"/>
      <c r="C40" s="71"/>
      <c r="D40" s="14"/>
      <c r="E40" s="14"/>
      <c r="F40" s="14"/>
      <c r="G40" s="14"/>
      <c r="H40" s="14"/>
      <c r="I40" s="72"/>
      <c r="J40" s="73"/>
    </row>
    <row r="41" spans="1:10" ht="15" thickTop="1" x14ac:dyDescent="0.3">
      <c r="A41" s="13"/>
      <c r="B41" s="74"/>
      <c r="C41" s="74"/>
      <c r="D41" s="74"/>
      <c r="E41" s="74"/>
      <c r="F41" s="74"/>
      <c r="G41" s="74"/>
      <c r="H41" s="74"/>
      <c r="I41" s="74"/>
      <c r="J41" s="74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4.4" x14ac:dyDescent="0.3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09375" hidden="1" customWidth="1"/>
    <col min="10" max="26" width="0" hidden="1" customWidth="1"/>
    <col min="27" max="16384" width="9.109375" hidden="1"/>
  </cols>
  <sheetData>
    <row r="1" spans="1:26" ht="20.100000000000001" customHeight="1" x14ac:dyDescent="0.3">
      <c r="A1" s="209" t="s">
        <v>21</v>
      </c>
      <c r="B1" s="210"/>
      <c r="C1" s="210"/>
      <c r="D1" s="211"/>
      <c r="E1" s="6" t="s">
        <v>18</v>
      </c>
      <c r="F1" s="12"/>
      <c r="W1">
        <v>30.126000000000001</v>
      </c>
    </row>
    <row r="2" spans="1:26" ht="20.100000000000001" customHeight="1" x14ac:dyDescent="0.3">
      <c r="A2" s="209" t="s">
        <v>22</v>
      </c>
      <c r="B2" s="210"/>
      <c r="C2" s="210"/>
      <c r="D2" s="211"/>
      <c r="E2" s="6" t="s">
        <v>16</v>
      </c>
      <c r="F2" s="12"/>
    </row>
    <row r="3" spans="1:26" ht="20.100000000000001" customHeight="1" x14ac:dyDescent="0.3">
      <c r="A3" s="209" t="s">
        <v>23</v>
      </c>
      <c r="B3" s="210"/>
      <c r="C3" s="210"/>
      <c r="D3" s="211"/>
      <c r="E3" s="6" t="s">
        <v>68</v>
      </c>
      <c r="F3" s="12"/>
    </row>
    <row r="4" spans="1:26" x14ac:dyDescent="0.3">
      <c r="A4" s="5" t="s">
        <v>1</v>
      </c>
      <c r="B4" s="3"/>
      <c r="C4" s="3"/>
      <c r="D4" s="3"/>
      <c r="E4" s="3"/>
      <c r="F4" s="3"/>
    </row>
    <row r="5" spans="1:26" x14ac:dyDescent="0.3">
      <c r="A5" s="5" t="s">
        <v>15</v>
      </c>
      <c r="B5" s="3"/>
      <c r="C5" s="3"/>
      <c r="D5" s="3"/>
      <c r="E5" s="3"/>
      <c r="F5" s="3"/>
    </row>
    <row r="6" spans="1:26" x14ac:dyDescent="0.3">
      <c r="A6" s="3"/>
      <c r="B6" s="3"/>
      <c r="C6" s="3"/>
      <c r="D6" s="3"/>
      <c r="E6" s="3"/>
      <c r="F6" s="3"/>
    </row>
    <row r="7" spans="1:26" x14ac:dyDescent="0.3">
      <c r="A7" s="3"/>
      <c r="B7" s="3"/>
      <c r="C7" s="3"/>
      <c r="D7" s="3"/>
      <c r="E7" s="3"/>
      <c r="F7" s="3"/>
    </row>
    <row r="8" spans="1:26" x14ac:dyDescent="0.3">
      <c r="A8" s="4" t="s">
        <v>69</v>
      </c>
      <c r="B8" s="3"/>
      <c r="C8" s="3"/>
      <c r="D8" s="3"/>
      <c r="E8" s="3"/>
      <c r="F8" s="3"/>
    </row>
    <row r="9" spans="1:26" x14ac:dyDescent="0.3">
      <c r="A9" s="132" t="s">
        <v>65</v>
      </c>
      <c r="B9" s="132" t="s">
        <v>59</v>
      </c>
      <c r="C9" s="132" t="s">
        <v>60</v>
      </c>
      <c r="D9" s="132" t="s">
        <v>36</v>
      </c>
      <c r="E9" s="132" t="s">
        <v>66</v>
      </c>
      <c r="F9" s="132" t="s">
        <v>67</v>
      </c>
    </row>
    <row r="10" spans="1:26" x14ac:dyDescent="0.3">
      <c r="A10" s="138" t="s">
        <v>70</v>
      </c>
      <c r="B10" s="139"/>
      <c r="C10" s="135"/>
      <c r="D10" s="135"/>
      <c r="E10" s="136"/>
      <c r="F10" s="13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62" t="s">
        <v>71</v>
      </c>
      <c r="B11" s="76">
        <f>Výkaz_výmer!L60</f>
        <v>0</v>
      </c>
      <c r="C11" s="76">
        <f>Výkaz_výmer!M60</f>
        <v>0</v>
      </c>
      <c r="D11" s="76">
        <f>Výkaz_výmer!I60</f>
        <v>0</v>
      </c>
      <c r="E11" s="140">
        <f>Výkaz_výmer!S60</f>
        <v>815.91</v>
      </c>
      <c r="F11" s="140">
        <f>Výkaz_výmer!V60</f>
        <v>28.46</v>
      </c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62" t="s">
        <v>72</v>
      </c>
      <c r="B12" s="76">
        <f>Výkaz_výmer!L73</f>
        <v>0</v>
      </c>
      <c r="C12" s="76">
        <f>Výkaz_výmer!M73</f>
        <v>0</v>
      </c>
      <c r="D12" s="76">
        <f>Výkaz_výmer!I73</f>
        <v>0</v>
      </c>
      <c r="E12" s="140">
        <f>Výkaz_výmer!S73</f>
        <v>1927.86</v>
      </c>
      <c r="F12" s="140">
        <f>Výkaz_výmer!V73</f>
        <v>0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62" t="s">
        <v>73</v>
      </c>
      <c r="B13" s="76">
        <f>Výkaz_výmer!L79</f>
        <v>0</v>
      </c>
      <c r="C13" s="76">
        <f>Výkaz_výmer!M79</f>
        <v>0</v>
      </c>
      <c r="D13" s="76">
        <f>Výkaz_výmer!I79</f>
        <v>0</v>
      </c>
      <c r="E13" s="140">
        <f>Výkaz_výmer!S79</f>
        <v>0</v>
      </c>
      <c r="F13" s="140">
        <f>Výkaz_výmer!V79</f>
        <v>0</v>
      </c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62" t="s">
        <v>74</v>
      </c>
      <c r="B14" s="76">
        <f>Výkaz_výmer!L90</f>
        <v>0</v>
      </c>
      <c r="C14" s="76">
        <f>Výkaz_výmer!M90</f>
        <v>0</v>
      </c>
      <c r="D14" s="76">
        <f>Výkaz_výmer!I90</f>
        <v>0</v>
      </c>
      <c r="E14" s="140">
        <f>Výkaz_výmer!S90</f>
        <v>2172.3200000000002</v>
      </c>
      <c r="F14" s="140">
        <f>Výkaz_výmer!V90</f>
        <v>0</v>
      </c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62" t="s">
        <v>75</v>
      </c>
      <c r="B15" s="76">
        <f>Výkaz_výmer!L106</f>
        <v>0</v>
      </c>
      <c r="C15" s="76">
        <f>Výkaz_výmer!M106</f>
        <v>0</v>
      </c>
      <c r="D15" s="76">
        <f>Výkaz_výmer!I106</f>
        <v>0</v>
      </c>
      <c r="E15" s="140">
        <f>Výkaz_výmer!S106</f>
        <v>21829.54</v>
      </c>
      <c r="F15" s="140">
        <f>Výkaz_výmer!V106</f>
        <v>0</v>
      </c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62" t="s">
        <v>76</v>
      </c>
      <c r="B16" s="76">
        <f>Výkaz_výmer!L147</f>
        <v>0</v>
      </c>
      <c r="C16" s="76">
        <f>Výkaz_výmer!M147</f>
        <v>0</v>
      </c>
      <c r="D16" s="76">
        <f>Výkaz_výmer!I147</f>
        <v>0</v>
      </c>
      <c r="E16" s="140">
        <f>Výkaz_výmer!S147</f>
        <v>155.19</v>
      </c>
      <c r="F16" s="140">
        <f>Výkaz_výmer!V147</f>
        <v>2165.15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62" t="s">
        <v>77</v>
      </c>
      <c r="B17" s="76">
        <f>Výkaz_výmer!L151</f>
        <v>0</v>
      </c>
      <c r="C17" s="76">
        <f>Výkaz_výmer!M151</f>
        <v>0</v>
      </c>
      <c r="D17" s="76">
        <f>Výkaz_výmer!I151</f>
        <v>0</v>
      </c>
      <c r="E17" s="140">
        <f>Výkaz_výmer!S151</f>
        <v>0</v>
      </c>
      <c r="F17" s="140">
        <f>Výkaz_výmer!V151</f>
        <v>0</v>
      </c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" t="s">
        <v>70</v>
      </c>
      <c r="B18" s="141">
        <f>Výkaz_výmer!L153</f>
        <v>0</v>
      </c>
      <c r="C18" s="141">
        <f>Výkaz_výmer!M153</f>
        <v>0</v>
      </c>
      <c r="D18" s="141">
        <f>Výkaz_výmer!I153</f>
        <v>0</v>
      </c>
      <c r="E18" s="142">
        <f>Výkaz_výmer!S153</f>
        <v>26900.82</v>
      </c>
      <c r="F18" s="142">
        <f>Výkaz_výmer!V153</f>
        <v>2193.61</v>
      </c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x14ac:dyDescent="0.3">
      <c r="A19" s="1"/>
      <c r="B19" s="134"/>
      <c r="C19" s="134"/>
      <c r="D19" s="134"/>
      <c r="E19" s="133"/>
      <c r="F19" s="133"/>
    </row>
    <row r="20" spans="1:26" x14ac:dyDescent="0.3">
      <c r="A20" s="2" t="s">
        <v>78</v>
      </c>
      <c r="B20" s="141">
        <f>Výkaz_výmer!L154</f>
        <v>0</v>
      </c>
      <c r="C20" s="141">
        <f>Výkaz_výmer!M154</f>
        <v>0</v>
      </c>
      <c r="D20" s="141">
        <f>Výkaz_výmer!I154</f>
        <v>0</v>
      </c>
      <c r="E20" s="142">
        <f>Výkaz_výmer!S154</f>
        <v>26900.82</v>
      </c>
      <c r="F20" s="142">
        <f>Výkaz_výmer!V154</f>
        <v>2193.61</v>
      </c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x14ac:dyDescent="0.3">
      <c r="A21" s="1"/>
      <c r="B21" s="134"/>
      <c r="C21" s="134"/>
      <c r="D21" s="134"/>
      <c r="E21" s="133"/>
      <c r="F21" s="133"/>
    </row>
    <row r="22" spans="1:26" x14ac:dyDescent="0.3">
      <c r="A22" s="1"/>
      <c r="B22" s="134"/>
      <c r="C22" s="134"/>
      <c r="D22" s="134"/>
      <c r="E22" s="133"/>
      <c r="F22" s="133"/>
    </row>
    <row r="23" spans="1:26" x14ac:dyDescent="0.3">
      <c r="A23" s="1"/>
      <c r="B23" s="134"/>
      <c r="C23" s="134"/>
      <c r="D23" s="134"/>
      <c r="E23" s="133"/>
      <c r="F23" s="133"/>
    </row>
    <row r="24" spans="1:26" x14ac:dyDescent="0.3">
      <c r="A24" s="1"/>
      <c r="B24" s="134"/>
      <c r="C24" s="134"/>
      <c r="D24" s="134"/>
      <c r="E24" s="133"/>
      <c r="F24" s="133"/>
    </row>
    <row r="25" spans="1:26" x14ac:dyDescent="0.3">
      <c r="A25" s="1"/>
      <c r="B25" s="134"/>
      <c r="C25" s="134"/>
      <c r="D25" s="134"/>
      <c r="E25" s="133"/>
      <c r="F25" s="133"/>
    </row>
    <row r="26" spans="1:26" x14ac:dyDescent="0.3">
      <c r="A26" s="1"/>
      <c r="B26" s="134"/>
      <c r="C26" s="134"/>
      <c r="D26" s="134"/>
      <c r="E26" s="133"/>
      <c r="F26" s="133"/>
    </row>
    <row r="27" spans="1:26" x14ac:dyDescent="0.3">
      <c r="A27" s="1"/>
      <c r="B27" s="134"/>
      <c r="C27" s="134"/>
      <c r="D27" s="134"/>
      <c r="E27" s="133"/>
      <c r="F27" s="133"/>
    </row>
    <row r="28" spans="1:26" x14ac:dyDescent="0.3">
      <c r="A28" s="1"/>
      <c r="B28" s="134"/>
      <c r="C28" s="134"/>
      <c r="D28" s="134"/>
      <c r="E28" s="133"/>
      <c r="F28" s="133"/>
    </row>
    <row r="29" spans="1:26" x14ac:dyDescent="0.3">
      <c r="A29" s="1"/>
      <c r="B29" s="134"/>
      <c r="C29" s="134"/>
      <c r="D29" s="134"/>
      <c r="E29" s="133"/>
      <c r="F29" s="133"/>
    </row>
    <row r="30" spans="1:26" x14ac:dyDescent="0.3">
      <c r="A30" s="1"/>
      <c r="B30" s="134"/>
      <c r="C30" s="134"/>
      <c r="D30" s="134"/>
      <c r="E30" s="133"/>
      <c r="F30" s="133"/>
    </row>
    <row r="31" spans="1:26" x14ac:dyDescent="0.3">
      <c r="A31" s="1"/>
      <c r="B31" s="134"/>
      <c r="C31" s="134"/>
      <c r="D31" s="134"/>
      <c r="E31" s="133"/>
      <c r="F31" s="133"/>
    </row>
    <row r="32" spans="1:26" x14ac:dyDescent="0.3">
      <c r="A32" s="1"/>
      <c r="B32" s="134"/>
      <c r="C32" s="134"/>
      <c r="D32" s="134"/>
      <c r="E32" s="133"/>
      <c r="F32" s="133"/>
    </row>
    <row r="33" spans="1:6" x14ac:dyDescent="0.3">
      <c r="A33" s="1"/>
      <c r="B33" s="134"/>
      <c r="C33" s="134"/>
      <c r="D33" s="134"/>
      <c r="E33" s="133"/>
      <c r="F33" s="133"/>
    </row>
    <row r="34" spans="1:6" x14ac:dyDescent="0.3">
      <c r="A34" s="1"/>
      <c r="B34" s="134"/>
      <c r="C34" s="134"/>
      <c r="D34" s="134"/>
      <c r="E34" s="133"/>
      <c r="F34" s="133"/>
    </row>
    <row r="35" spans="1:6" x14ac:dyDescent="0.3">
      <c r="A35" s="1"/>
      <c r="B35" s="134"/>
      <c r="C35" s="134"/>
      <c r="D35" s="134"/>
      <c r="E35" s="133"/>
      <c r="F35" s="133"/>
    </row>
    <row r="36" spans="1:6" x14ac:dyDescent="0.3">
      <c r="A36" s="1"/>
      <c r="B36" s="134"/>
      <c r="C36" s="134"/>
      <c r="D36" s="134"/>
      <c r="E36" s="133"/>
      <c r="F36" s="133"/>
    </row>
    <row r="37" spans="1:6" x14ac:dyDescent="0.3">
      <c r="A37" s="1"/>
      <c r="B37" s="134"/>
      <c r="C37" s="134"/>
      <c r="D37" s="134"/>
      <c r="E37" s="133"/>
      <c r="F37" s="133"/>
    </row>
    <row r="38" spans="1:6" x14ac:dyDescent="0.3">
      <c r="A38" s="1"/>
      <c r="B38" s="134"/>
      <c r="C38" s="134"/>
      <c r="D38" s="134"/>
      <c r="E38" s="133"/>
      <c r="F38" s="133"/>
    </row>
    <row r="39" spans="1:6" x14ac:dyDescent="0.3">
      <c r="A39" s="1"/>
      <c r="B39" s="134"/>
      <c r="C39" s="134"/>
      <c r="D39" s="134"/>
      <c r="E39" s="133"/>
      <c r="F39" s="133"/>
    </row>
    <row r="40" spans="1:6" x14ac:dyDescent="0.3">
      <c r="A40" s="1"/>
      <c r="B40" s="134"/>
      <c r="C40" s="134"/>
      <c r="D40" s="134"/>
      <c r="E40" s="133"/>
      <c r="F40" s="133"/>
    </row>
    <row r="41" spans="1:6" x14ac:dyDescent="0.3">
      <c r="A41" s="1"/>
      <c r="B41" s="134"/>
      <c r="C41" s="134"/>
      <c r="D41" s="134"/>
      <c r="E41" s="133"/>
      <c r="F41" s="133"/>
    </row>
    <row r="42" spans="1:6" x14ac:dyDescent="0.3">
      <c r="A42" s="1"/>
      <c r="B42" s="134"/>
      <c r="C42" s="134"/>
      <c r="D42" s="134"/>
      <c r="E42" s="133"/>
      <c r="F42" s="133"/>
    </row>
    <row r="43" spans="1:6" x14ac:dyDescent="0.3">
      <c r="A43" s="1"/>
      <c r="B43" s="134"/>
      <c r="C43" s="134"/>
      <c r="D43" s="134"/>
      <c r="E43" s="133"/>
      <c r="F43" s="133"/>
    </row>
    <row r="44" spans="1:6" x14ac:dyDescent="0.3">
      <c r="A44" s="1"/>
      <c r="B44" s="134"/>
      <c r="C44" s="134"/>
      <c r="D44" s="134"/>
      <c r="E44" s="133"/>
      <c r="F44" s="133"/>
    </row>
    <row r="45" spans="1:6" x14ac:dyDescent="0.3">
      <c r="A45" s="1"/>
      <c r="B45" s="134"/>
      <c r="C45" s="134"/>
      <c r="D45" s="134"/>
      <c r="E45" s="133"/>
      <c r="F45" s="133"/>
    </row>
    <row r="46" spans="1:6" x14ac:dyDescent="0.3">
      <c r="A46" s="1"/>
      <c r="B46" s="134"/>
      <c r="C46" s="134"/>
      <c r="D46" s="134"/>
      <c r="E46" s="133"/>
      <c r="F46" s="133"/>
    </row>
    <row r="47" spans="1:6" x14ac:dyDescent="0.3">
      <c r="A47" s="1"/>
      <c r="B47" s="134"/>
      <c r="C47" s="134"/>
      <c r="D47" s="134"/>
      <c r="E47" s="133"/>
      <c r="F47" s="133"/>
    </row>
    <row r="48" spans="1:6" x14ac:dyDescent="0.3">
      <c r="A48" s="1"/>
      <c r="B48" s="1"/>
      <c r="C48" s="1"/>
      <c r="D48" s="1"/>
      <c r="E48" s="1"/>
      <c r="F48" s="1"/>
    </row>
    <row r="49" spans="1:6" x14ac:dyDescent="0.3">
      <c r="A49" s="1"/>
      <c r="B49" s="1"/>
      <c r="C49" s="1"/>
      <c r="D49" s="1"/>
      <c r="E49" s="1"/>
      <c r="F49" s="1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4"/>
  <sheetViews>
    <sheetView workbookViewId="0">
      <pane ySplit="8" topLeftCell="A9" activePane="bottomLeft" state="frozen"/>
      <selection pane="bottomLeft" activeCell="AA1" sqref="AA1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1.88671875" customWidth="1"/>
    <col min="10" max="15" width="0" hidden="1" customWidth="1"/>
    <col min="16" max="16" width="11.88671875" customWidth="1"/>
    <col min="17" max="18" width="0" hidden="1" customWidth="1"/>
    <col min="19" max="19" width="9.441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09" t="s">
        <v>21</v>
      </c>
      <c r="D1" s="210"/>
      <c r="E1" s="210"/>
      <c r="F1" s="210"/>
      <c r="G1" s="210"/>
      <c r="H1" s="211"/>
      <c r="I1" s="6" t="s">
        <v>89</v>
      </c>
      <c r="J1" s="12"/>
      <c r="K1" s="3"/>
      <c r="L1" s="3"/>
      <c r="M1" s="3"/>
      <c r="N1" s="3"/>
      <c r="O1" s="3"/>
      <c r="P1" s="5" t="s">
        <v>90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09" t="s">
        <v>22</v>
      </c>
      <c r="D2" s="210"/>
      <c r="E2" s="210"/>
      <c r="F2" s="210"/>
      <c r="G2" s="210"/>
      <c r="H2" s="211"/>
      <c r="I2" s="6" t="s">
        <v>91</v>
      </c>
      <c r="J2" s="12"/>
      <c r="K2" s="3"/>
      <c r="L2" s="3"/>
      <c r="M2" s="3"/>
      <c r="N2" s="3"/>
      <c r="O2" s="3"/>
      <c r="P2" s="5" t="s">
        <v>92</v>
      </c>
      <c r="Q2" s="1"/>
      <c r="R2" s="1"/>
      <c r="S2" s="3"/>
      <c r="V2" s="3"/>
    </row>
    <row r="3" spans="1:26" ht="20.100000000000001" customHeight="1" x14ac:dyDescent="0.3">
      <c r="A3" s="12"/>
      <c r="B3" s="12"/>
      <c r="C3" s="209" t="s">
        <v>23</v>
      </c>
      <c r="D3" s="210"/>
      <c r="E3" s="210"/>
      <c r="F3" s="210"/>
      <c r="G3" s="210"/>
      <c r="H3" s="211"/>
      <c r="I3" s="6" t="s">
        <v>93</v>
      </c>
      <c r="J3" s="12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3">
      <c r="A4" s="3"/>
      <c r="B4" s="3"/>
      <c r="C4" s="5" t="s">
        <v>94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191" t="s">
        <v>15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69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7" t="s">
        <v>79</v>
      </c>
      <c r="B8" s="147" t="s">
        <v>80</v>
      </c>
      <c r="C8" s="147" t="s">
        <v>81</v>
      </c>
      <c r="D8" s="147" t="s">
        <v>82</v>
      </c>
      <c r="E8" s="147" t="s">
        <v>83</v>
      </c>
      <c r="F8" s="147" t="s">
        <v>84</v>
      </c>
      <c r="G8" s="147" t="s">
        <v>59</v>
      </c>
      <c r="H8" s="147" t="s">
        <v>60</v>
      </c>
      <c r="I8" s="147" t="s">
        <v>85</v>
      </c>
      <c r="J8" s="147"/>
      <c r="K8" s="147"/>
      <c r="L8" s="147"/>
      <c r="M8" s="147"/>
      <c r="N8" s="147"/>
      <c r="O8" s="147"/>
      <c r="P8" s="147" t="s">
        <v>86</v>
      </c>
      <c r="Q8" s="144"/>
      <c r="R8" s="144"/>
      <c r="S8" s="147" t="s">
        <v>87</v>
      </c>
      <c r="T8" s="145"/>
      <c r="U8" s="145"/>
      <c r="V8" s="147" t="s">
        <v>88</v>
      </c>
      <c r="W8" s="143"/>
      <c r="X8" s="143"/>
      <c r="Y8" s="143"/>
      <c r="Z8" s="143"/>
    </row>
    <row r="9" spans="1:26" x14ac:dyDescent="0.3">
      <c r="A9" s="88"/>
      <c r="B9" s="88"/>
      <c r="C9" s="148"/>
      <c r="D9" s="138" t="s">
        <v>70</v>
      </c>
      <c r="E9" s="88"/>
      <c r="F9" s="149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2" t="s">
        <v>95</v>
      </c>
      <c r="D10" s="151" t="s">
        <v>71</v>
      </c>
      <c r="E10" s="62"/>
      <c r="F10" s="150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58">
        <v>1</v>
      </c>
      <c r="B11" s="153" t="s">
        <v>96</v>
      </c>
      <c r="C11" s="159" t="s">
        <v>97</v>
      </c>
      <c r="D11" s="153" t="s">
        <v>98</v>
      </c>
      <c r="E11" s="153" t="s">
        <v>99</v>
      </c>
      <c r="F11" s="154">
        <v>635</v>
      </c>
      <c r="G11" s="160"/>
      <c r="H11" s="160"/>
      <c r="I11" s="155">
        <f t="shared" ref="I11:I42" si="0">ROUND(F11*(G11+H11),2)</f>
        <v>0</v>
      </c>
      <c r="J11" s="153">
        <f t="shared" ref="J11:J42" si="1">ROUND(F11*(N11),2)</f>
        <v>0</v>
      </c>
      <c r="K11" s="156">
        <f t="shared" ref="K11:K42" si="2">ROUND(F11*(O11),2)</f>
        <v>0</v>
      </c>
      <c r="L11" s="156">
        <f t="shared" ref="L11:L42" si="3">ROUND(F11*(G11),2)</f>
        <v>0</v>
      </c>
      <c r="M11" s="156">
        <f t="shared" ref="M11:M42" si="4">ROUND(F11*(H11),2)</f>
        <v>0</v>
      </c>
      <c r="N11" s="156">
        <v>0</v>
      </c>
      <c r="O11" s="156"/>
      <c r="P11" s="161"/>
      <c r="Q11" s="161"/>
      <c r="R11" s="161"/>
      <c r="S11" s="156">
        <f t="shared" ref="S11:S42" si="5">ROUND(F11*(P11),3)</f>
        <v>0</v>
      </c>
      <c r="T11" s="157"/>
      <c r="U11" s="157"/>
      <c r="V11" s="161"/>
      <c r="Z11">
        <v>0</v>
      </c>
    </row>
    <row r="12" spans="1:26" ht="24.9" customHeight="1" x14ac:dyDescent="0.3">
      <c r="A12" s="158">
        <v>2</v>
      </c>
      <c r="B12" s="153" t="s">
        <v>96</v>
      </c>
      <c r="C12" s="159" t="s">
        <v>100</v>
      </c>
      <c r="D12" s="153" t="s">
        <v>101</v>
      </c>
      <c r="E12" s="153" t="s">
        <v>102</v>
      </c>
      <c r="F12" s="154">
        <v>1322</v>
      </c>
      <c r="G12" s="160"/>
      <c r="H12" s="160"/>
      <c r="I12" s="155">
        <f t="shared" si="0"/>
        <v>0</v>
      </c>
      <c r="J12" s="153">
        <f t="shared" si="1"/>
        <v>0</v>
      </c>
      <c r="K12" s="156">
        <f t="shared" si="2"/>
        <v>0</v>
      </c>
      <c r="L12" s="156">
        <f t="shared" si="3"/>
        <v>0</v>
      </c>
      <c r="M12" s="156">
        <f t="shared" si="4"/>
        <v>0</v>
      </c>
      <c r="N12" s="156">
        <v>0</v>
      </c>
      <c r="O12" s="156"/>
      <c r="P12" s="161"/>
      <c r="Q12" s="161"/>
      <c r="R12" s="161"/>
      <c r="S12" s="156">
        <f t="shared" si="5"/>
        <v>0</v>
      </c>
      <c r="T12" s="157"/>
      <c r="U12" s="157"/>
      <c r="V12" s="161"/>
      <c r="Z12">
        <v>0</v>
      </c>
    </row>
    <row r="13" spans="1:26" ht="24.9" customHeight="1" x14ac:dyDescent="0.3">
      <c r="A13" s="158">
        <v>3</v>
      </c>
      <c r="B13" s="153" t="s">
        <v>96</v>
      </c>
      <c r="C13" s="159" t="s">
        <v>103</v>
      </c>
      <c r="D13" s="153" t="s">
        <v>104</v>
      </c>
      <c r="E13" s="153" t="s">
        <v>102</v>
      </c>
      <c r="F13" s="154">
        <v>275</v>
      </c>
      <c r="G13" s="160"/>
      <c r="H13" s="160"/>
      <c r="I13" s="155">
        <f t="shared" si="0"/>
        <v>0</v>
      </c>
      <c r="J13" s="153">
        <f t="shared" si="1"/>
        <v>0</v>
      </c>
      <c r="K13" s="156">
        <f t="shared" si="2"/>
        <v>0</v>
      </c>
      <c r="L13" s="156">
        <f t="shared" si="3"/>
        <v>0</v>
      </c>
      <c r="M13" s="156">
        <f t="shared" si="4"/>
        <v>0</v>
      </c>
      <c r="N13" s="156">
        <v>0</v>
      </c>
      <c r="O13" s="156"/>
      <c r="P13" s="161"/>
      <c r="Q13" s="161"/>
      <c r="R13" s="161"/>
      <c r="S13" s="156">
        <f t="shared" si="5"/>
        <v>0</v>
      </c>
      <c r="T13" s="157"/>
      <c r="U13" s="157"/>
      <c r="V13" s="161"/>
      <c r="Z13">
        <v>0</v>
      </c>
    </row>
    <row r="14" spans="1:26" ht="24.9" customHeight="1" x14ac:dyDescent="0.3">
      <c r="A14" s="158">
        <v>4</v>
      </c>
      <c r="B14" s="153" t="s">
        <v>96</v>
      </c>
      <c r="C14" s="159" t="s">
        <v>105</v>
      </c>
      <c r="D14" s="153" t="s">
        <v>106</v>
      </c>
      <c r="E14" s="153" t="s">
        <v>102</v>
      </c>
      <c r="F14" s="154">
        <v>130</v>
      </c>
      <c r="G14" s="160"/>
      <c r="H14" s="160"/>
      <c r="I14" s="155">
        <f t="shared" si="0"/>
        <v>0</v>
      </c>
      <c r="J14" s="153">
        <f t="shared" si="1"/>
        <v>0</v>
      </c>
      <c r="K14" s="156">
        <f t="shared" si="2"/>
        <v>0</v>
      </c>
      <c r="L14" s="156">
        <f t="shared" si="3"/>
        <v>0</v>
      </c>
      <c r="M14" s="156">
        <f t="shared" si="4"/>
        <v>0</v>
      </c>
      <c r="N14" s="156">
        <v>0</v>
      </c>
      <c r="O14" s="156"/>
      <c r="P14" s="161"/>
      <c r="Q14" s="161"/>
      <c r="R14" s="161"/>
      <c r="S14" s="156">
        <f t="shared" si="5"/>
        <v>0</v>
      </c>
      <c r="T14" s="157"/>
      <c r="U14" s="157"/>
      <c r="V14" s="161"/>
      <c r="Z14">
        <v>0</v>
      </c>
    </row>
    <row r="15" spans="1:26" ht="24.9" customHeight="1" x14ac:dyDescent="0.3">
      <c r="A15" s="158">
        <v>5</v>
      </c>
      <c r="B15" s="153" t="s">
        <v>96</v>
      </c>
      <c r="C15" s="159" t="s">
        <v>107</v>
      </c>
      <c r="D15" s="153" t="s">
        <v>108</v>
      </c>
      <c r="E15" s="153" t="s">
        <v>102</v>
      </c>
      <c r="F15" s="154">
        <v>50</v>
      </c>
      <c r="G15" s="160"/>
      <c r="H15" s="160"/>
      <c r="I15" s="155">
        <f t="shared" si="0"/>
        <v>0</v>
      </c>
      <c r="J15" s="153">
        <f t="shared" si="1"/>
        <v>0</v>
      </c>
      <c r="K15" s="156">
        <f t="shared" si="2"/>
        <v>0</v>
      </c>
      <c r="L15" s="156">
        <f t="shared" si="3"/>
        <v>0</v>
      </c>
      <c r="M15" s="156">
        <f t="shared" si="4"/>
        <v>0</v>
      </c>
      <c r="N15" s="156">
        <v>0</v>
      </c>
      <c r="O15" s="156"/>
      <c r="P15" s="161"/>
      <c r="Q15" s="161"/>
      <c r="R15" s="161"/>
      <c r="S15" s="156">
        <f t="shared" si="5"/>
        <v>0</v>
      </c>
      <c r="T15" s="157"/>
      <c r="U15" s="157"/>
      <c r="V15" s="161"/>
      <c r="Z15">
        <v>0</v>
      </c>
    </row>
    <row r="16" spans="1:26" ht="24.9" customHeight="1" x14ac:dyDescent="0.3">
      <c r="A16" s="158">
        <v>6</v>
      </c>
      <c r="B16" s="153" t="s">
        <v>96</v>
      </c>
      <c r="C16" s="159" t="s">
        <v>109</v>
      </c>
      <c r="D16" s="153" t="s">
        <v>110</v>
      </c>
      <c r="E16" s="153" t="s">
        <v>102</v>
      </c>
      <c r="F16" s="154">
        <v>19</v>
      </c>
      <c r="G16" s="160"/>
      <c r="H16" s="160"/>
      <c r="I16" s="155">
        <f t="shared" si="0"/>
        <v>0</v>
      </c>
      <c r="J16" s="153">
        <f t="shared" si="1"/>
        <v>0</v>
      </c>
      <c r="K16" s="156">
        <f t="shared" si="2"/>
        <v>0</v>
      </c>
      <c r="L16" s="156">
        <f t="shared" si="3"/>
        <v>0</v>
      </c>
      <c r="M16" s="156">
        <f t="shared" si="4"/>
        <v>0</v>
      </c>
      <c r="N16" s="156">
        <v>0</v>
      </c>
      <c r="O16" s="156"/>
      <c r="P16" s="161"/>
      <c r="Q16" s="161"/>
      <c r="R16" s="161"/>
      <c r="S16" s="156">
        <f t="shared" si="5"/>
        <v>0</v>
      </c>
      <c r="T16" s="157"/>
      <c r="U16" s="157"/>
      <c r="V16" s="161"/>
      <c r="Z16">
        <v>0</v>
      </c>
    </row>
    <row r="17" spans="1:26" ht="24.9" customHeight="1" x14ac:dyDescent="0.3">
      <c r="A17" s="158">
        <v>7</v>
      </c>
      <c r="B17" s="153" t="s">
        <v>96</v>
      </c>
      <c r="C17" s="159" t="s">
        <v>111</v>
      </c>
      <c r="D17" s="153" t="s">
        <v>112</v>
      </c>
      <c r="E17" s="153" t="s">
        <v>113</v>
      </c>
      <c r="F17" s="154">
        <v>1322</v>
      </c>
      <c r="G17" s="160"/>
      <c r="H17" s="160"/>
      <c r="I17" s="155">
        <f t="shared" si="0"/>
        <v>0</v>
      </c>
      <c r="J17" s="153">
        <f t="shared" si="1"/>
        <v>0</v>
      </c>
      <c r="K17" s="156">
        <f t="shared" si="2"/>
        <v>0</v>
      </c>
      <c r="L17" s="156">
        <f t="shared" si="3"/>
        <v>0</v>
      </c>
      <c r="M17" s="156">
        <f t="shared" si="4"/>
        <v>0</v>
      </c>
      <c r="N17" s="156">
        <v>0</v>
      </c>
      <c r="O17" s="156"/>
      <c r="P17" s="161">
        <v>1.0000000000000001E-5</v>
      </c>
      <c r="Q17" s="161"/>
      <c r="R17" s="161">
        <v>1.0000000000000001E-5</v>
      </c>
      <c r="S17" s="156">
        <f t="shared" si="5"/>
        <v>1.2999999999999999E-2</v>
      </c>
      <c r="T17" s="157"/>
      <c r="U17" s="157"/>
      <c r="V17" s="161"/>
      <c r="Z17">
        <v>0</v>
      </c>
    </row>
    <row r="18" spans="1:26" ht="24.9" customHeight="1" x14ac:dyDescent="0.3">
      <c r="A18" s="158">
        <v>8</v>
      </c>
      <c r="B18" s="153" t="s">
        <v>96</v>
      </c>
      <c r="C18" s="159" t="s">
        <v>114</v>
      </c>
      <c r="D18" s="153" t="s">
        <v>115</v>
      </c>
      <c r="E18" s="153" t="s">
        <v>113</v>
      </c>
      <c r="F18" s="154">
        <v>275</v>
      </c>
      <c r="G18" s="160"/>
      <c r="H18" s="160"/>
      <c r="I18" s="155">
        <f t="shared" si="0"/>
        <v>0</v>
      </c>
      <c r="J18" s="153">
        <f t="shared" si="1"/>
        <v>0</v>
      </c>
      <c r="K18" s="156">
        <f t="shared" si="2"/>
        <v>0</v>
      </c>
      <c r="L18" s="156">
        <f t="shared" si="3"/>
        <v>0</v>
      </c>
      <c r="M18" s="156">
        <f t="shared" si="4"/>
        <v>0</v>
      </c>
      <c r="N18" s="156">
        <v>0</v>
      </c>
      <c r="O18" s="156"/>
      <c r="P18" s="161">
        <v>1.0000000000000001E-5</v>
      </c>
      <c r="Q18" s="161"/>
      <c r="R18" s="161">
        <v>1.0000000000000001E-5</v>
      </c>
      <c r="S18" s="156">
        <f t="shared" si="5"/>
        <v>3.0000000000000001E-3</v>
      </c>
      <c r="T18" s="157"/>
      <c r="U18" s="157"/>
      <c r="V18" s="161"/>
      <c r="Z18">
        <v>0</v>
      </c>
    </row>
    <row r="19" spans="1:26" ht="24.9" customHeight="1" x14ac:dyDescent="0.3">
      <c r="A19" s="158">
        <v>9</v>
      </c>
      <c r="B19" s="153" t="s">
        <v>96</v>
      </c>
      <c r="C19" s="159" t="s">
        <v>116</v>
      </c>
      <c r="D19" s="153" t="s">
        <v>117</v>
      </c>
      <c r="E19" s="153" t="s">
        <v>113</v>
      </c>
      <c r="F19" s="154">
        <v>130</v>
      </c>
      <c r="G19" s="160"/>
      <c r="H19" s="160"/>
      <c r="I19" s="155">
        <f t="shared" si="0"/>
        <v>0</v>
      </c>
      <c r="J19" s="153">
        <f t="shared" si="1"/>
        <v>0</v>
      </c>
      <c r="K19" s="156">
        <f t="shared" si="2"/>
        <v>0</v>
      </c>
      <c r="L19" s="156">
        <f t="shared" si="3"/>
        <v>0</v>
      </c>
      <c r="M19" s="156">
        <f t="shared" si="4"/>
        <v>0</v>
      </c>
      <c r="N19" s="156">
        <v>0</v>
      </c>
      <c r="O19" s="156"/>
      <c r="P19" s="161">
        <v>3.0000000000000001E-5</v>
      </c>
      <c r="Q19" s="161"/>
      <c r="R19" s="161">
        <v>3.0000000000000001E-5</v>
      </c>
      <c r="S19" s="156">
        <f t="shared" si="5"/>
        <v>4.0000000000000001E-3</v>
      </c>
      <c r="T19" s="157"/>
      <c r="U19" s="157"/>
      <c r="V19" s="161"/>
      <c r="Z19">
        <v>0</v>
      </c>
    </row>
    <row r="20" spans="1:26" ht="24.9" customHeight="1" x14ac:dyDescent="0.3">
      <c r="A20" s="158">
        <v>10</v>
      </c>
      <c r="B20" s="153" t="s">
        <v>96</v>
      </c>
      <c r="C20" s="159" t="s">
        <v>118</v>
      </c>
      <c r="D20" s="153" t="s">
        <v>119</v>
      </c>
      <c r="E20" s="153" t="s">
        <v>113</v>
      </c>
      <c r="F20" s="154">
        <v>50</v>
      </c>
      <c r="G20" s="160"/>
      <c r="H20" s="160"/>
      <c r="I20" s="155">
        <f t="shared" si="0"/>
        <v>0</v>
      </c>
      <c r="J20" s="153">
        <f t="shared" si="1"/>
        <v>0</v>
      </c>
      <c r="K20" s="156">
        <f t="shared" si="2"/>
        <v>0</v>
      </c>
      <c r="L20" s="156">
        <f t="shared" si="3"/>
        <v>0</v>
      </c>
      <c r="M20" s="156">
        <f t="shared" si="4"/>
        <v>0</v>
      </c>
      <c r="N20" s="156">
        <v>0</v>
      </c>
      <c r="O20" s="156"/>
      <c r="P20" s="161">
        <v>3.0000000000000001E-5</v>
      </c>
      <c r="Q20" s="161"/>
      <c r="R20" s="161">
        <v>3.0000000000000001E-5</v>
      </c>
      <c r="S20" s="156">
        <f t="shared" si="5"/>
        <v>2E-3</v>
      </c>
      <c r="T20" s="157"/>
      <c r="U20" s="157"/>
      <c r="V20" s="161"/>
      <c r="Z20">
        <v>0</v>
      </c>
    </row>
    <row r="21" spans="1:26" ht="24.9" customHeight="1" x14ac:dyDescent="0.3">
      <c r="A21" s="158">
        <v>11</v>
      </c>
      <c r="B21" s="153" t="s">
        <v>96</v>
      </c>
      <c r="C21" s="159" t="s">
        <v>120</v>
      </c>
      <c r="D21" s="153" t="s">
        <v>121</v>
      </c>
      <c r="E21" s="153" t="s">
        <v>113</v>
      </c>
      <c r="F21" s="154">
        <v>19</v>
      </c>
      <c r="G21" s="160"/>
      <c r="H21" s="160"/>
      <c r="I21" s="155">
        <f t="shared" si="0"/>
        <v>0</v>
      </c>
      <c r="J21" s="153">
        <f t="shared" si="1"/>
        <v>0</v>
      </c>
      <c r="K21" s="156">
        <f t="shared" si="2"/>
        <v>0</v>
      </c>
      <c r="L21" s="156">
        <f t="shared" si="3"/>
        <v>0</v>
      </c>
      <c r="M21" s="156">
        <f t="shared" si="4"/>
        <v>0</v>
      </c>
      <c r="N21" s="156">
        <v>0</v>
      </c>
      <c r="O21" s="156"/>
      <c r="P21" s="161">
        <v>3.0000000000000001E-5</v>
      </c>
      <c r="Q21" s="161"/>
      <c r="R21" s="161">
        <v>3.0000000000000001E-5</v>
      </c>
      <c r="S21" s="156">
        <f t="shared" si="5"/>
        <v>1E-3</v>
      </c>
      <c r="T21" s="157"/>
      <c r="U21" s="157"/>
      <c r="V21" s="161"/>
      <c r="Z21">
        <v>0</v>
      </c>
    </row>
    <row r="22" spans="1:26" ht="24.9" customHeight="1" x14ac:dyDescent="0.3">
      <c r="A22" s="158">
        <v>12</v>
      </c>
      <c r="B22" s="153" t="s">
        <v>96</v>
      </c>
      <c r="C22" s="159" t="s">
        <v>122</v>
      </c>
      <c r="D22" s="153" t="s">
        <v>123</v>
      </c>
      <c r="E22" s="153" t="s">
        <v>124</v>
      </c>
      <c r="F22" s="154">
        <v>140</v>
      </c>
      <c r="G22" s="160"/>
      <c r="H22" s="160"/>
      <c r="I22" s="155">
        <f t="shared" si="0"/>
        <v>0</v>
      </c>
      <c r="J22" s="153">
        <f t="shared" si="1"/>
        <v>0</v>
      </c>
      <c r="K22" s="156">
        <f t="shared" si="2"/>
        <v>0</v>
      </c>
      <c r="L22" s="156">
        <f t="shared" si="3"/>
        <v>0</v>
      </c>
      <c r="M22" s="156">
        <f t="shared" si="4"/>
        <v>0</v>
      </c>
      <c r="N22" s="156">
        <v>0</v>
      </c>
      <c r="O22" s="156"/>
      <c r="P22" s="161">
        <v>1.7219999999999999E-2</v>
      </c>
      <c r="Q22" s="161"/>
      <c r="R22" s="161">
        <v>1.7219999999999999E-2</v>
      </c>
      <c r="S22" s="156">
        <f t="shared" si="5"/>
        <v>2.411</v>
      </c>
      <c r="T22" s="157"/>
      <c r="U22" s="157"/>
      <c r="V22" s="161"/>
      <c r="Z22">
        <v>0</v>
      </c>
    </row>
    <row r="23" spans="1:26" ht="24.9" customHeight="1" x14ac:dyDescent="0.3">
      <c r="A23" s="158">
        <v>13</v>
      </c>
      <c r="B23" s="153" t="s">
        <v>96</v>
      </c>
      <c r="C23" s="159" t="s">
        <v>125</v>
      </c>
      <c r="D23" s="153" t="s">
        <v>126</v>
      </c>
      <c r="E23" s="153" t="s">
        <v>127</v>
      </c>
      <c r="F23" s="154">
        <v>778.13</v>
      </c>
      <c r="G23" s="160"/>
      <c r="H23" s="160"/>
      <c r="I23" s="155">
        <f t="shared" si="0"/>
        <v>0</v>
      </c>
      <c r="J23" s="153">
        <f t="shared" si="1"/>
        <v>0</v>
      </c>
      <c r="K23" s="156">
        <f t="shared" si="2"/>
        <v>0</v>
      </c>
      <c r="L23" s="156">
        <f t="shared" si="3"/>
        <v>0</v>
      </c>
      <c r="M23" s="156">
        <f t="shared" si="4"/>
        <v>0</v>
      </c>
      <c r="N23" s="156">
        <v>0</v>
      </c>
      <c r="O23" s="156"/>
      <c r="P23" s="161"/>
      <c r="Q23" s="161"/>
      <c r="R23" s="161"/>
      <c r="S23" s="156">
        <f t="shared" si="5"/>
        <v>0</v>
      </c>
      <c r="T23" s="157"/>
      <c r="U23" s="157"/>
      <c r="V23" s="161"/>
      <c r="Z23">
        <v>0</v>
      </c>
    </row>
    <row r="24" spans="1:26" ht="24.9" customHeight="1" x14ac:dyDescent="0.3">
      <c r="A24" s="158">
        <v>14</v>
      </c>
      <c r="B24" s="153" t="s">
        <v>96</v>
      </c>
      <c r="C24" s="159" t="s">
        <v>128</v>
      </c>
      <c r="D24" s="153" t="s">
        <v>129</v>
      </c>
      <c r="E24" s="153" t="s">
        <v>130</v>
      </c>
      <c r="F24" s="154">
        <v>389.065</v>
      </c>
      <c r="G24" s="160"/>
      <c r="H24" s="160"/>
      <c r="I24" s="155">
        <f t="shared" si="0"/>
        <v>0</v>
      </c>
      <c r="J24" s="153">
        <f t="shared" si="1"/>
        <v>0</v>
      </c>
      <c r="K24" s="156">
        <f t="shared" si="2"/>
        <v>0</v>
      </c>
      <c r="L24" s="156">
        <f t="shared" si="3"/>
        <v>0</v>
      </c>
      <c r="M24" s="156">
        <f t="shared" si="4"/>
        <v>0</v>
      </c>
      <c r="N24" s="156">
        <v>0</v>
      </c>
      <c r="O24" s="156"/>
      <c r="P24" s="161"/>
      <c r="Q24" s="161"/>
      <c r="R24" s="161"/>
      <c r="S24" s="156">
        <f t="shared" si="5"/>
        <v>0</v>
      </c>
      <c r="T24" s="157"/>
      <c r="U24" s="157"/>
      <c r="V24" s="161"/>
      <c r="Z24">
        <v>0</v>
      </c>
    </row>
    <row r="25" spans="1:26" ht="24.9" customHeight="1" x14ac:dyDescent="0.3">
      <c r="A25" s="158">
        <v>15</v>
      </c>
      <c r="B25" s="153" t="s">
        <v>96</v>
      </c>
      <c r="C25" s="159" t="s">
        <v>131</v>
      </c>
      <c r="D25" s="153" t="s">
        <v>132</v>
      </c>
      <c r="E25" s="153" t="s">
        <v>127</v>
      </c>
      <c r="F25" s="154">
        <v>709.15250000000003</v>
      </c>
      <c r="G25" s="160"/>
      <c r="H25" s="160"/>
      <c r="I25" s="155">
        <f t="shared" si="0"/>
        <v>0</v>
      </c>
      <c r="J25" s="153">
        <f t="shared" si="1"/>
        <v>0</v>
      </c>
      <c r="K25" s="156">
        <f t="shared" si="2"/>
        <v>0</v>
      </c>
      <c r="L25" s="156">
        <f t="shared" si="3"/>
        <v>0</v>
      </c>
      <c r="M25" s="156">
        <f t="shared" si="4"/>
        <v>0</v>
      </c>
      <c r="N25" s="156">
        <v>0</v>
      </c>
      <c r="O25" s="156"/>
      <c r="P25" s="161"/>
      <c r="Q25" s="161"/>
      <c r="R25" s="161"/>
      <c r="S25" s="156">
        <f t="shared" si="5"/>
        <v>0</v>
      </c>
      <c r="T25" s="157"/>
      <c r="U25" s="157"/>
      <c r="V25" s="161"/>
      <c r="Z25">
        <v>0</v>
      </c>
    </row>
    <row r="26" spans="1:26" ht="24.9" customHeight="1" x14ac:dyDescent="0.3">
      <c r="A26" s="158">
        <v>16</v>
      </c>
      <c r="B26" s="153" t="s">
        <v>96</v>
      </c>
      <c r="C26" s="159" t="s">
        <v>133</v>
      </c>
      <c r="D26" s="153" t="s">
        <v>134</v>
      </c>
      <c r="E26" s="153" t="s">
        <v>130</v>
      </c>
      <c r="F26" s="154">
        <v>354.57650000000001</v>
      </c>
      <c r="G26" s="160"/>
      <c r="H26" s="160"/>
      <c r="I26" s="155">
        <f t="shared" si="0"/>
        <v>0</v>
      </c>
      <c r="J26" s="153">
        <f t="shared" si="1"/>
        <v>0</v>
      </c>
      <c r="K26" s="156">
        <f t="shared" si="2"/>
        <v>0</v>
      </c>
      <c r="L26" s="156">
        <f t="shared" si="3"/>
        <v>0</v>
      </c>
      <c r="M26" s="156">
        <f t="shared" si="4"/>
        <v>0</v>
      </c>
      <c r="N26" s="156">
        <v>0</v>
      </c>
      <c r="O26" s="156"/>
      <c r="P26" s="161"/>
      <c r="Q26" s="161"/>
      <c r="R26" s="161"/>
      <c r="S26" s="156">
        <f t="shared" si="5"/>
        <v>0</v>
      </c>
      <c r="T26" s="157"/>
      <c r="U26" s="157"/>
      <c r="V26" s="161"/>
      <c r="Z26">
        <v>0</v>
      </c>
    </row>
    <row r="27" spans="1:26" ht="24.9" customHeight="1" x14ac:dyDescent="0.3">
      <c r="A27" s="158">
        <v>17</v>
      </c>
      <c r="B27" s="153" t="s">
        <v>96</v>
      </c>
      <c r="C27" s="159" t="s">
        <v>135</v>
      </c>
      <c r="D27" s="153" t="s">
        <v>136</v>
      </c>
      <c r="E27" s="153" t="s">
        <v>127</v>
      </c>
      <c r="F27" s="154">
        <v>1491.105</v>
      </c>
      <c r="G27" s="160"/>
      <c r="H27" s="160"/>
      <c r="I27" s="155">
        <f t="shared" si="0"/>
        <v>0</v>
      </c>
      <c r="J27" s="153">
        <f t="shared" si="1"/>
        <v>0</v>
      </c>
      <c r="K27" s="156">
        <f t="shared" si="2"/>
        <v>0</v>
      </c>
      <c r="L27" s="156">
        <f t="shared" si="3"/>
        <v>0</v>
      </c>
      <c r="M27" s="156">
        <f t="shared" si="4"/>
        <v>0</v>
      </c>
      <c r="N27" s="156">
        <v>0</v>
      </c>
      <c r="O27" s="156"/>
      <c r="P27" s="161"/>
      <c r="Q27" s="161"/>
      <c r="R27" s="161"/>
      <c r="S27" s="156">
        <f t="shared" si="5"/>
        <v>0</v>
      </c>
      <c r="T27" s="157"/>
      <c r="U27" s="157"/>
      <c r="V27" s="161"/>
      <c r="Z27">
        <v>0</v>
      </c>
    </row>
    <row r="28" spans="1:26" ht="24.9" customHeight="1" x14ac:dyDescent="0.3">
      <c r="A28" s="158">
        <v>18</v>
      </c>
      <c r="B28" s="153" t="s">
        <v>96</v>
      </c>
      <c r="C28" s="159" t="s">
        <v>137</v>
      </c>
      <c r="D28" s="153" t="s">
        <v>138</v>
      </c>
      <c r="E28" s="153" t="s">
        <v>130</v>
      </c>
      <c r="F28" s="154">
        <v>745.55250000000001</v>
      </c>
      <c r="G28" s="160"/>
      <c r="H28" s="160"/>
      <c r="I28" s="155">
        <f t="shared" si="0"/>
        <v>0</v>
      </c>
      <c r="J28" s="153">
        <f t="shared" si="1"/>
        <v>0</v>
      </c>
      <c r="K28" s="156">
        <f t="shared" si="2"/>
        <v>0</v>
      </c>
      <c r="L28" s="156">
        <f t="shared" si="3"/>
        <v>0</v>
      </c>
      <c r="M28" s="156">
        <f t="shared" si="4"/>
        <v>0</v>
      </c>
      <c r="N28" s="156">
        <v>0</v>
      </c>
      <c r="O28" s="156"/>
      <c r="P28" s="161"/>
      <c r="Q28" s="161"/>
      <c r="R28" s="161"/>
      <c r="S28" s="156">
        <f t="shared" si="5"/>
        <v>0</v>
      </c>
      <c r="T28" s="157"/>
      <c r="U28" s="157"/>
      <c r="V28" s="161"/>
      <c r="Z28">
        <v>0</v>
      </c>
    </row>
    <row r="29" spans="1:26" ht="24.9" customHeight="1" x14ac:dyDescent="0.3">
      <c r="A29" s="158">
        <v>19</v>
      </c>
      <c r="B29" s="153" t="s">
        <v>96</v>
      </c>
      <c r="C29" s="159" t="s">
        <v>139</v>
      </c>
      <c r="D29" s="153" t="s">
        <v>140</v>
      </c>
      <c r="E29" s="153" t="s">
        <v>127</v>
      </c>
      <c r="F29" s="154">
        <v>303.92250000000001</v>
      </c>
      <c r="G29" s="160"/>
      <c r="H29" s="160"/>
      <c r="I29" s="155">
        <f t="shared" si="0"/>
        <v>0</v>
      </c>
      <c r="J29" s="153">
        <f t="shared" si="1"/>
        <v>0</v>
      </c>
      <c r="K29" s="156">
        <f t="shared" si="2"/>
        <v>0</v>
      </c>
      <c r="L29" s="156">
        <f t="shared" si="3"/>
        <v>0</v>
      </c>
      <c r="M29" s="156">
        <f t="shared" si="4"/>
        <v>0</v>
      </c>
      <c r="N29" s="156">
        <v>0</v>
      </c>
      <c r="O29" s="156"/>
      <c r="P29" s="161"/>
      <c r="Q29" s="161"/>
      <c r="R29" s="161"/>
      <c r="S29" s="156">
        <f t="shared" si="5"/>
        <v>0</v>
      </c>
      <c r="T29" s="157"/>
      <c r="U29" s="157"/>
      <c r="V29" s="161"/>
      <c r="Z29">
        <v>0</v>
      </c>
    </row>
    <row r="30" spans="1:26" ht="24.9" customHeight="1" x14ac:dyDescent="0.3">
      <c r="A30" s="158">
        <v>20</v>
      </c>
      <c r="B30" s="153" t="s">
        <v>96</v>
      </c>
      <c r="C30" s="159" t="s">
        <v>141</v>
      </c>
      <c r="D30" s="153" t="s">
        <v>142</v>
      </c>
      <c r="E30" s="153" t="s">
        <v>127</v>
      </c>
      <c r="F30" s="154">
        <v>639.04499999999996</v>
      </c>
      <c r="G30" s="160"/>
      <c r="H30" s="160"/>
      <c r="I30" s="155">
        <f t="shared" si="0"/>
        <v>0</v>
      </c>
      <c r="J30" s="153">
        <f t="shared" si="1"/>
        <v>0</v>
      </c>
      <c r="K30" s="156">
        <f t="shared" si="2"/>
        <v>0</v>
      </c>
      <c r="L30" s="156">
        <f t="shared" si="3"/>
        <v>0</v>
      </c>
      <c r="M30" s="156">
        <f t="shared" si="4"/>
        <v>0</v>
      </c>
      <c r="N30" s="156">
        <v>0</v>
      </c>
      <c r="O30" s="156"/>
      <c r="P30" s="161">
        <v>1.043E-2</v>
      </c>
      <c r="Q30" s="161"/>
      <c r="R30" s="161">
        <v>1.043E-2</v>
      </c>
      <c r="S30" s="156">
        <f t="shared" si="5"/>
        <v>6.665</v>
      </c>
      <c r="T30" s="157"/>
      <c r="U30" s="157"/>
      <c r="V30" s="161"/>
      <c r="Z30">
        <v>0</v>
      </c>
    </row>
    <row r="31" spans="1:26" ht="24.9" customHeight="1" x14ac:dyDescent="0.3">
      <c r="A31" s="158">
        <v>21</v>
      </c>
      <c r="B31" s="153" t="s">
        <v>96</v>
      </c>
      <c r="C31" s="159" t="s">
        <v>143</v>
      </c>
      <c r="D31" s="153" t="s">
        <v>144</v>
      </c>
      <c r="E31" s="153" t="s">
        <v>130</v>
      </c>
      <c r="F31" s="154">
        <v>778.13</v>
      </c>
      <c r="G31" s="160"/>
      <c r="H31" s="160"/>
      <c r="I31" s="155">
        <f t="shared" si="0"/>
        <v>0</v>
      </c>
      <c r="J31" s="153">
        <f t="shared" si="1"/>
        <v>0</v>
      </c>
      <c r="K31" s="156">
        <f t="shared" si="2"/>
        <v>0</v>
      </c>
      <c r="L31" s="156">
        <f t="shared" si="3"/>
        <v>0</v>
      </c>
      <c r="M31" s="156">
        <f t="shared" si="4"/>
        <v>0</v>
      </c>
      <c r="N31" s="156">
        <v>0</v>
      </c>
      <c r="O31" s="156"/>
      <c r="P31" s="161"/>
      <c r="Q31" s="161"/>
      <c r="R31" s="161"/>
      <c r="S31" s="156">
        <f t="shared" si="5"/>
        <v>0</v>
      </c>
      <c r="T31" s="157"/>
      <c r="U31" s="157"/>
      <c r="V31" s="161"/>
      <c r="Z31">
        <v>0</v>
      </c>
    </row>
    <row r="32" spans="1:26" ht="24.9" customHeight="1" x14ac:dyDescent="0.3">
      <c r="A32" s="158">
        <v>22</v>
      </c>
      <c r="B32" s="153" t="s">
        <v>96</v>
      </c>
      <c r="C32" s="159" t="s">
        <v>145</v>
      </c>
      <c r="D32" s="153" t="s">
        <v>146</v>
      </c>
      <c r="E32" s="153" t="s">
        <v>102</v>
      </c>
      <c r="F32" s="154">
        <v>1322</v>
      </c>
      <c r="G32" s="160"/>
      <c r="H32" s="160"/>
      <c r="I32" s="155">
        <f t="shared" si="0"/>
        <v>0</v>
      </c>
      <c r="J32" s="153">
        <f t="shared" si="1"/>
        <v>0</v>
      </c>
      <c r="K32" s="156">
        <f t="shared" si="2"/>
        <v>0</v>
      </c>
      <c r="L32" s="156">
        <f t="shared" si="3"/>
        <v>0</v>
      </c>
      <c r="M32" s="156">
        <f t="shared" si="4"/>
        <v>0</v>
      </c>
      <c r="N32" s="156">
        <v>0</v>
      </c>
      <c r="O32" s="156"/>
      <c r="P32" s="161"/>
      <c r="Q32" s="161"/>
      <c r="R32" s="161"/>
      <c r="S32" s="156">
        <f t="shared" si="5"/>
        <v>0</v>
      </c>
      <c r="T32" s="157"/>
      <c r="U32" s="157"/>
      <c r="V32" s="161"/>
      <c r="Z32">
        <v>0</v>
      </c>
    </row>
    <row r="33" spans="1:26" ht="24.9" customHeight="1" x14ac:dyDescent="0.3">
      <c r="A33" s="158">
        <v>23</v>
      </c>
      <c r="B33" s="153" t="s">
        <v>96</v>
      </c>
      <c r="C33" s="159" t="s">
        <v>147</v>
      </c>
      <c r="D33" s="153" t="s">
        <v>148</v>
      </c>
      <c r="E33" s="153" t="s">
        <v>102</v>
      </c>
      <c r="F33" s="154">
        <v>275</v>
      </c>
      <c r="G33" s="160"/>
      <c r="H33" s="160"/>
      <c r="I33" s="155">
        <f t="shared" si="0"/>
        <v>0</v>
      </c>
      <c r="J33" s="153">
        <f t="shared" si="1"/>
        <v>0</v>
      </c>
      <c r="K33" s="156">
        <f t="shared" si="2"/>
        <v>0</v>
      </c>
      <c r="L33" s="156">
        <f t="shared" si="3"/>
        <v>0</v>
      </c>
      <c r="M33" s="156">
        <f t="shared" si="4"/>
        <v>0</v>
      </c>
      <c r="N33" s="156">
        <v>0</v>
      </c>
      <c r="O33" s="156"/>
      <c r="P33" s="161"/>
      <c r="Q33" s="161"/>
      <c r="R33" s="161"/>
      <c r="S33" s="156">
        <f t="shared" si="5"/>
        <v>0</v>
      </c>
      <c r="T33" s="157"/>
      <c r="U33" s="157"/>
      <c r="V33" s="161"/>
      <c r="Z33">
        <v>0</v>
      </c>
    </row>
    <row r="34" spans="1:26" ht="24.9" customHeight="1" x14ac:dyDescent="0.3">
      <c r="A34" s="158">
        <v>24</v>
      </c>
      <c r="B34" s="153" t="s">
        <v>96</v>
      </c>
      <c r="C34" s="159" t="s">
        <v>149</v>
      </c>
      <c r="D34" s="153" t="s">
        <v>150</v>
      </c>
      <c r="E34" s="153" t="s">
        <v>102</v>
      </c>
      <c r="F34" s="154">
        <v>130</v>
      </c>
      <c r="G34" s="160"/>
      <c r="H34" s="160"/>
      <c r="I34" s="155">
        <f t="shared" si="0"/>
        <v>0</v>
      </c>
      <c r="J34" s="153">
        <f t="shared" si="1"/>
        <v>0</v>
      </c>
      <c r="K34" s="156">
        <f t="shared" si="2"/>
        <v>0</v>
      </c>
      <c r="L34" s="156">
        <f t="shared" si="3"/>
        <v>0</v>
      </c>
      <c r="M34" s="156">
        <f t="shared" si="4"/>
        <v>0</v>
      </c>
      <c r="N34" s="156">
        <v>0</v>
      </c>
      <c r="O34" s="156"/>
      <c r="P34" s="161"/>
      <c r="Q34" s="161"/>
      <c r="R34" s="161"/>
      <c r="S34" s="156">
        <f t="shared" si="5"/>
        <v>0</v>
      </c>
      <c r="T34" s="157"/>
      <c r="U34" s="157"/>
      <c r="V34" s="161"/>
      <c r="Z34">
        <v>0</v>
      </c>
    </row>
    <row r="35" spans="1:26" ht="24.9" customHeight="1" x14ac:dyDescent="0.3">
      <c r="A35" s="158">
        <v>25</v>
      </c>
      <c r="B35" s="153" t="s">
        <v>96</v>
      </c>
      <c r="C35" s="159" t="s">
        <v>151</v>
      </c>
      <c r="D35" s="153" t="s">
        <v>152</v>
      </c>
      <c r="E35" s="153" t="s">
        <v>102</v>
      </c>
      <c r="F35" s="154">
        <v>50</v>
      </c>
      <c r="G35" s="160"/>
      <c r="H35" s="160"/>
      <c r="I35" s="155">
        <f t="shared" si="0"/>
        <v>0</v>
      </c>
      <c r="J35" s="153">
        <f t="shared" si="1"/>
        <v>0</v>
      </c>
      <c r="K35" s="156">
        <f t="shared" si="2"/>
        <v>0</v>
      </c>
      <c r="L35" s="156">
        <f t="shared" si="3"/>
        <v>0</v>
      </c>
      <c r="M35" s="156">
        <f t="shared" si="4"/>
        <v>0</v>
      </c>
      <c r="N35" s="156">
        <v>0</v>
      </c>
      <c r="O35" s="156"/>
      <c r="P35" s="161"/>
      <c r="Q35" s="161"/>
      <c r="R35" s="161"/>
      <c r="S35" s="156">
        <f t="shared" si="5"/>
        <v>0</v>
      </c>
      <c r="T35" s="157"/>
      <c r="U35" s="157"/>
      <c r="V35" s="161"/>
      <c r="Z35">
        <v>0</v>
      </c>
    </row>
    <row r="36" spans="1:26" ht="24.9" customHeight="1" x14ac:dyDescent="0.3">
      <c r="A36" s="158">
        <v>26</v>
      </c>
      <c r="B36" s="153" t="s">
        <v>96</v>
      </c>
      <c r="C36" s="159" t="s">
        <v>153</v>
      </c>
      <c r="D36" s="153" t="s">
        <v>154</v>
      </c>
      <c r="E36" s="153" t="s">
        <v>102</v>
      </c>
      <c r="F36" s="154">
        <v>19</v>
      </c>
      <c r="G36" s="160"/>
      <c r="H36" s="160"/>
      <c r="I36" s="155">
        <f t="shared" si="0"/>
        <v>0</v>
      </c>
      <c r="J36" s="153">
        <f t="shared" si="1"/>
        <v>0</v>
      </c>
      <c r="K36" s="156">
        <f t="shared" si="2"/>
        <v>0</v>
      </c>
      <c r="L36" s="156">
        <f t="shared" si="3"/>
        <v>0</v>
      </c>
      <c r="M36" s="156">
        <f t="shared" si="4"/>
        <v>0</v>
      </c>
      <c r="N36" s="156">
        <v>0</v>
      </c>
      <c r="O36" s="156"/>
      <c r="P36" s="161"/>
      <c r="Q36" s="161"/>
      <c r="R36" s="161"/>
      <c r="S36" s="156">
        <f t="shared" si="5"/>
        <v>0</v>
      </c>
      <c r="T36" s="157"/>
      <c r="U36" s="157"/>
      <c r="V36" s="161"/>
      <c r="Z36">
        <v>0</v>
      </c>
    </row>
    <row r="37" spans="1:26" ht="24.9" customHeight="1" x14ac:dyDescent="0.3">
      <c r="A37" s="158">
        <v>27</v>
      </c>
      <c r="B37" s="153" t="s">
        <v>96</v>
      </c>
      <c r="C37" s="159" t="s">
        <v>155</v>
      </c>
      <c r="D37" s="153" t="s">
        <v>156</v>
      </c>
      <c r="E37" s="153" t="s">
        <v>102</v>
      </c>
      <c r="F37" s="154">
        <v>1322</v>
      </c>
      <c r="G37" s="160"/>
      <c r="H37" s="160"/>
      <c r="I37" s="155">
        <f t="shared" si="0"/>
        <v>0</v>
      </c>
      <c r="J37" s="153">
        <f t="shared" si="1"/>
        <v>0</v>
      </c>
      <c r="K37" s="156">
        <f t="shared" si="2"/>
        <v>0</v>
      </c>
      <c r="L37" s="156">
        <f t="shared" si="3"/>
        <v>0</v>
      </c>
      <c r="M37" s="156">
        <f t="shared" si="4"/>
        <v>0</v>
      </c>
      <c r="N37" s="156">
        <v>0</v>
      </c>
      <c r="O37" s="156"/>
      <c r="P37" s="161"/>
      <c r="Q37" s="161"/>
      <c r="R37" s="161"/>
      <c r="S37" s="156">
        <f t="shared" si="5"/>
        <v>0</v>
      </c>
      <c r="T37" s="157"/>
      <c r="U37" s="157"/>
      <c r="V37" s="161"/>
      <c r="Z37">
        <v>0</v>
      </c>
    </row>
    <row r="38" spans="1:26" ht="24.9" customHeight="1" x14ac:dyDescent="0.3">
      <c r="A38" s="158">
        <v>28</v>
      </c>
      <c r="B38" s="153" t="s">
        <v>96</v>
      </c>
      <c r="C38" s="159" t="s">
        <v>157</v>
      </c>
      <c r="D38" s="153" t="s">
        <v>158</v>
      </c>
      <c r="E38" s="153" t="s">
        <v>102</v>
      </c>
      <c r="F38" s="154">
        <v>275</v>
      </c>
      <c r="G38" s="160"/>
      <c r="H38" s="160"/>
      <c r="I38" s="155">
        <f t="shared" si="0"/>
        <v>0</v>
      </c>
      <c r="J38" s="153">
        <f t="shared" si="1"/>
        <v>0</v>
      </c>
      <c r="K38" s="156">
        <f t="shared" si="2"/>
        <v>0</v>
      </c>
      <c r="L38" s="156">
        <f t="shared" si="3"/>
        <v>0</v>
      </c>
      <c r="M38" s="156">
        <f t="shared" si="4"/>
        <v>0</v>
      </c>
      <c r="N38" s="156">
        <v>0</v>
      </c>
      <c r="O38" s="156"/>
      <c r="P38" s="161"/>
      <c r="Q38" s="161"/>
      <c r="R38" s="161"/>
      <c r="S38" s="156">
        <f t="shared" si="5"/>
        <v>0</v>
      </c>
      <c r="T38" s="157"/>
      <c r="U38" s="157"/>
      <c r="V38" s="161"/>
      <c r="Z38">
        <v>0</v>
      </c>
    </row>
    <row r="39" spans="1:26" ht="24.9" customHeight="1" x14ac:dyDescent="0.3">
      <c r="A39" s="158">
        <v>29</v>
      </c>
      <c r="B39" s="153" t="s">
        <v>96</v>
      </c>
      <c r="C39" s="159" t="s">
        <v>159</v>
      </c>
      <c r="D39" s="153" t="s">
        <v>160</v>
      </c>
      <c r="E39" s="153" t="s">
        <v>102</v>
      </c>
      <c r="F39" s="154">
        <v>130</v>
      </c>
      <c r="G39" s="160"/>
      <c r="H39" s="160"/>
      <c r="I39" s="155">
        <f t="shared" si="0"/>
        <v>0</v>
      </c>
      <c r="J39" s="153">
        <f t="shared" si="1"/>
        <v>0</v>
      </c>
      <c r="K39" s="156">
        <f t="shared" si="2"/>
        <v>0</v>
      </c>
      <c r="L39" s="156">
        <f t="shared" si="3"/>
        <v>0</v>
      </c>
      <c r="M39" s="156">
        <f t="shared" si="4"/>
        <v>0</v>
      </c>
      <c r="N39" s="156">
        <v>0</v>
      </c>
      <c r="O39" s="156"/>
      <c r="P39" s="161"/>
      <c r="Q39" s="161"/>
      <c r="R39" s="161"/>
      <c r="S39" s="156">
        <f t="shared" si="5"/>
        <v>0</v>
      </c>
      <c r="T39" s="157"/>
      <c r="U39" s="157"/>
      <c r="V39" s="161"/>
      <c r="Z39">
        <v>0</v>
      </c>
    </row>
    <row r="40" spans="1:26" ht="24.9" customHeight="1" x14ac:dyDescent="0.3">
      <c r="A40" s="158">
        <v>30</v>
      </c>
      <c r="B40" s="153" t="s">
        <v>96</v>
      </c>
      <c r="C40" s="159" t="s">
        <v>161</v>
      </c>
      <c r="D40" s="153" t="s">
        <v>162</v>
      </c>
      <c r="E40" s="153" t="s">
        <v>102</v>
      </c>
      <c r="F40" s="154">
        <v>50</v>
      </c>
      <c r="G40" s="160"/>
      <c r="H40" s="160"/>
      <c r="I40" s="155">
        <f t="shared" si="0"/>
        <v>0</v>
      </c>
      <c r="J40" s="153">
        <f t="shared" si="1"/>
        <v>0</v>
      </c>
      <c r="K40" s="156">
        <f t="shared" si="2"/>
        <v>0</v>
      </c>
      <c r="L40" s="156">
        <f t="shared" si="3"/>
        <v>0</v>
      </c>
      <c r="M40" s="156">
        <f t="shared" si="4"/>
        <v>0</v>
      </c>
      <c r="N40" s="156">
        <v>0</v>
      </c>
      <c r="O40" s="156"/>
      <c r="P40" s="161"/>
      <c r="Q40" s="161"/>
      <c r="R40" s="161"/>
      <c r="S40" s="156">
        <f t="shared" si="5"/>
        <v>0</v>
      </c>
      <c r="T40" s="157"/>
      <c r="U40" s="157"/>
      <c r="V40" s="161"/>
      <c r="Z40">
        <v>0</v>
      </c>
    </row>
    <row r="41" spans="1:26" ht="24.9" customHeight="1" x14ac:dyDescent="0.3">
      <c r="A41" s="158">
        <v>31</v>
      </c>
      <c r="B41" s="153" t="s">
        <v>96</v>
      </c>
      <c r="C41" s="159" t="s">
        <v>163</v>
      </c>
      <c r="D41" s="153" t="s">
        <v>164</v>
      </c>
      <c r="E41" s="153" t="s">
        <v>102</v>
      </c>
      <c r="F41" s="154">
        <v>19</v>
      </c>
      <c r="G41" s="160"/>
      <c r="H41" s="160"/>
      <c r="I41" s="155">
        <f t="shared" si="0"/>
        <v>0</v>
      </c>
      <c r="J41" s="153">
        <f t="shared" si="1"/>
        <v>0</v>
      </c>
      <c r="K41" s="156">
        <f t="shared" si="2"/>
        <v>0</v>
      </c>
      <c r="L41" s="156">
        <f t="shared" si="3"/>
        <v>0</v>
      </c>
      <c r="M41" s="156">
        <f t="shared" si="4"/>
        <v>0</v>
      </c>
      <c r="N41" s="156">
        <v>0</v>
      </c>
      <c r="O41" s="156"/>
      <c r="P41" s="161"/>
      <c r="Q41" s="161"/>
      <c r="R41" s="161"/>
      <c r="S41" s="156">
        <f t="shared" si="5"/>
        <v>0</v>
      </c>
      <c r="T41" s="157"/>
      <c r="U41" s="157"/>
      <c r="V41" s="161"/>
      <c r="Z41">
        <v>0</v>
      </c>
    </row>
    <row r="42" spans="1:26" ht="24.9" customHeight="1" x14ac:dyDescent="0.3">
      <c r="A42" s="158">
        <v>32</v>
      </c>
      <c r="B42" s="153" t="s">
        <v>96</v>
      </c>
      <c r="C42" s="159" t="s">
        <v>165</v>
      </c>
      <c r="D42" s="153" t="s">
        <v>166</v>
      </c>
      <c r="E42" s="153" t="s">
        <v>127</v>
      </c>
      <c r="F42" s="154">
        <v>371.32</v>
      </c>
      <c r="G42" s="160"/>
      <c r="H42" s="160"/>
      <c r="I42" s="155">
        <f t="shared" si="0"/>
        <v>0</v>
      </c>
      <c r="J42" s="153">
        <f t="shared" si="1"/>
        <v>0</v>
      </c>
      <c r="K42" s="156">
        <f t="shared" si="2"/>
        <v>0</v>
      </c>
      <c r="L42" s="156">
        <f t="shared" si="3"/>
        <v>0</v>
      </c>
      <c r="M42" s="156">
        <f t="shared" si="4"/>
        <v>0</v>
      </c>
      <c r="N42" s="156">
        <v>0</v>
      </c>
      <c r="O42" s="156"/>
      <c r="P42" s="161"/>
      <c r="Q42" s="161"/>
      <c r="R42" s="161"/>
      <c r="S42" s="156">
        <f t="shared" si="5"/>
        <v>0</v>
      </c>
      <c r="T42" s="157"/>
      <c r="U42" s="157"/>
      <c r="V42" s="161"/>
      <c r="Z42">
        <v>0</v>
      </c>
    </row>
    <row r="43" spans="1:26" ht="24.9" customHeight="1" x14ac:dyDescent="0.3">
      <c r="A43" s="158">
        <v>33</v>
      </c>
      <c r="B43" s="153" t="s">
        <v>96</v>
      </c>
      <c r="C43" s="159" t="s">
        <v>167</v>
      </c>
      <c r="D43" s="153" t="s">
        <v>168</v>
      </c>
      <c r="E43" s="153" t="s">
        <v>130</v>
      </c>
      <c r="F43" s="154">
        <v>8471.3559999999998</v>
      </c>
      <c r="G43" s="160"/>
      <c r="H43" s="160"/>
      <c r="I43" s="155">
        <f t="shared" ref="I43:I59" si="6">ROUND(F43*(G43+H43),2)</f>
        <v>0</v>
      </c>
      <c r="J43" s="153">
        <f t="shared" ref="J43:J59" si="7">ROUND(F43*(N43),2)</f>
        <v>0</v>
      </c>
      <c r="K43" s="156">
        <f t="shared" ref="K43:K59" si="8">ROUND(F43*(O43),2)</f>
        <v>0</v>
      </c>
      <c r="L43" s="156">
        <f t="shared" ref="L43:L59" si="9">ROUND(F43*(G43),2)</f>
        <v>0</v>
      </c>
      <c r="M43" s="156">
        <f t="shared" ref="M43:M59" si="10">ROUND(F43*(H43),2)</f>
        <v>0</v>
      </c>
      <c r="N43" s="156">
        <v>0</v>
      </c>
      <c r="O43" s="156"/>
      <c r="P43" s="161"/>
      <c r="Q43" s="161"/>
      <c r="R43" s="161"/>
      <c r="S43" s="156">
        <f t="shared" ref="S43:S59" si="11">ROUND(F43*(P43),3)</f>
        <v>0</v>
      </c>
      <c r="T43" s="157"/>
      <c r="U43" s="157"/>
      <c r="V43" s="161"/>
      <c r="Z43">
        <v>0</v>
      </c>
    </row>
    <row r="44" spans="1:26" ht="24.9" customHeight="1" x14ac:dyDescent="0.3">
      <c r="A44" s="158">
        <v>34</v>
      </c>
      <c r="B44" s="153" t="s">
        <v>96</v>
      </c>
      <c r="C44" s="159" t="s">
        <v>169</v>
      </c>
      <c r="D44" s="153" t="s">
        <v>170</v>
      </c>
      <c r="E44" s="153" t="s">
        <v>127</v>
      </c>
      <c r="F44" s="154">
        <v>778.13</v>
      </c>
      <c r="G44" s="160"/>
      <c r="H44" s="160"/>
      <c r="I44" s="155">
        <f t="shared" si="6"/>
        <v>0</v>
      </c>
      <c r="J44" s="153">
        <f t="shared" si="7"/>
        <v>0</v>
      </c>
      <c r="K44" s="156">
        <f t="shared" si="8"/>
        <v>0</v>
      </c>
      <c r="L44" s="156">
        <f t="shared" si="9"/>
        <v>0</v>
      </c>
      <c r="M44" s="156">
        <f t="shared" si="10"/>
        <v>0</v>
      </c>
      <c r="N44" s="156">
        <v>0</v>
      </c>
      <c r="O44" s="156"/>
      <c r="P44" s="161"/>
      <c r="Q44" s="161"/>
      <c r="R44" s="161"/>
      <c r="S44" s="156">
        <f t="shared" si="11"/>
        <v>0</v>
      </c>
      <c r="T44" s="157"/>
      <c r="U44" s="157"/>
      <c r="V44" s="161"/>
      <c r="Z44">
        <v>0</v>
      </c>
    </row>
    <row r="45" spans="1:26" ht="24.9" customHeight="1" x14ac:dyDescent="0.3">
      <c r="A45" s="158">
        <v>35</v>
      </c>
      <c r="B45" s="153" t="s">
        <v>96</v>
      </c>
      <c r="C45" s="159" t="s">
        <v>171</v>
      </c>
      <c r="D45" s="153" t="s">
        <v>172</v>
      </c>
      <c r="E45" s="153" t="s">
        <v>127</v>
      </c>
      <c r="F45" s="154">
        <v>778.13000000000011</v>
      </c>
      <c r="G45" s="160"/>
      <c r="H45" s="160"/>
      <c r="I45" s="155">
        <f t="shared" si="6"/>
        <v>0</v>
      </c>
      <c r="J45" s="153">
        <f t="shared" si="7"/>
        <v>0</v>
      </c>
      <c r="K45" s="156">
        <f t="shared" si="8"/>
        <v>0</v>
      </c>
      <c r="L45" s="156">
        <f t="shared" si="9"/>
        <v>0</v>
      </c>
      <c r="M45" s="156">
        <f t="shared" si="10"/>
        <v>0</v>
      </c>
      <c r="N45" s="156">
        <v>0</v>
      </c>
      <c r="O45" s="156"/>
      <c r="P45" s="161"/>
      <c r="Q45" s="161"/>
      <c r="R45" s="161"/>
      <c r="S45" s="156">
        <f t="shared" si="11"/>
        <v>0</v>
      </c>
      <c r="T45" s="157"/>
      <c r="U45" s="157"/>
      <c r="V45" s="161"/>
      <c r="Z45">
        <v>0</v>
      </c>
    </row>
    <row r="46" spans="1:26" ht="24.9" customHeight="1" x14ac:dyDescent="0.3">
      <c r="A46" s="158">
        <v>36</v>
      </c>
      <c r="B46" s="153" t="s">
        <v>96</v>
      </c>
      <c r="C46" s="159" t="s">
        <v>173</v>
      </c>
      <c r="D46" s="153" t="s">
        <v>174</v>
      </c>
      <c r="E46" s="153" t="s">
        <v>127</v>
      </c>
      <c r="F46" s="154">
        <v>453.12</v>
      </c>
      <c r="G46" s="160"/>
      <c r="H46" s="160"/>
      <c r="I46" s="155">
        <f t="shared" si="6"/>
        <v>0</v>
      </c>
      <c r="J46" s="153">
        <f t="shared" si="7"/>
        <v>0</v>
      </c>
      <c r="K46" s="156">
        <f t="shared" si="8"/>
        <v>0</v>
      </c>
      <c r="L46" s="156">
        <f t="shared" si="9"/>
        <v>0</v>
      </c>
      <c r="M46" s="156">
        <f t="shared" si="10"/>
        <v>0</v>
      </c>
      <c r="N46" s="156">
        <v>0</v>
      </c>
      <c r="O46" s="156"/>
      <c r="P46" s="161"/>
      <c r="Q46" s="161"/>
      <c r="R46" s="161"/>
      <c r="S46" s="156">
        <f t="shared" si="11"/>
        <v>0</v>
      </c>
      <c r="T46" s="157"/>
      <c r="U46" s="157"/>
      <c r="V46" s="161"/>
      <c r="Z46">
        <v>0</v>
      </c>
    </row>
    <row r="47" spans="1:26" ht="24.9" customHeight="1" x14ac:dyDescent="0.3">
      <c r="A47" s="158">
        <v>37</v>
      </c>
      <c r="B47" s="153" t="s">
        <v>96</v>
      </c>
      <c r="C47" s="159" t="s">
        <v>175</v>
      </c>
      <c r="D47" s="153" t="s">
        <v>176</v>
      </c>
      <c r="E47" s="153" t="s">
        <v>177</v>
      </c>
      <c r="F47" s="154">
        <v>2870.41</v>
      </c>
      <c r="G47" s="160"/>
      <c r="H47" s="160"/>
      <c r="I47" s="155">
        <f t="shared" si="6"/>
        <v>0</v>
      </c>
      <c r="J47" s="153">
        <f t="shared" si="7"/>
        <v>0</v>
      </c>
      <c r="K47" s="156">
        <f t="shared" si="8"/>
        <v>0</v>
      </c>
      <c r="L47" s="156">
        <f t="shared" si="9"/>
        <v>0</v>
      </c>
      <c r="M47" s="156">
        <f t="shared" si="10"/>
        <v>0</v>
      </c>
      <c r="N47" s="156">
        <v>0</v>
      </c>
      <c r="O47" s="156"/>
      <c r="P47" s="161"/>
      <c r="Q47" s="161"/>
      <c r="R47" s="161"/>
      <c r="S47" s="156">
        <f t="shared" si="11"/>
        <v>0</v>
      </c>
      <c r="T47" s="157"/>
      <c r="U47" s="157"/>
      <c r="V47" s="161"/>
      <c r="Z47">
        <v>0</v>
      </c>
    </row>
    <row r="48" spans="1:26" ht="24.9" customHeight="1" x14ac:dyDescent="0.3">
      <c r="A48" s="158">
        <v>38</v>
      </c>
      <c r="B48" s="153" t="s">
        <v>96</v>
      </c>
      <c r="C48" s="159" t="s">
        <v>178</v>
      </c>
      <c r="D48" s="153" t="s">
        <v>179</v>
      </c>
      <c r="E48" s="153" t="s">
        <v>177</v>
      </c>
      <c r="F48" s="154">
        <v>15370.221999999996</v>
      </c>
      <c r="G48" s="160"/>
      <c r="H48" s="160"/>
      <c r="I48" s="155">
        <f t="shared" si="6"/>
        <v>0</v>
      </c>
      <c r="J48" s="153">
        <f t="shared" si="7"/>
        <v>0</v>
      </c>
      <c r="K48" s="156">
        <f t="shared" si="8"/>
        <v>0</v>
      </c>
      <c r="L48" s="156">
        <f t="shared" si="9"/>
        <v>0</v>
      </c>
      <c r="M48" s="156">
        <f t="shared" si="10"/>
        <v>0</v>
      </c>
      <c r="N48" s="156">
        <v>0</v>
      </c>
      <c r="O48" s="156"/>
      <c r="P48" s="161"/>
      <c r="Q48" s="161"/>
      <c r="R48" s="161"/>
      <c r="S48" s="156">
        <f t="shared" si="11"/>
        <v>0</v>
      </c>
      <c r="T48" s="157"/>
      <c r="U48" s="157"/>
      <c r="V48" s="161"/>
      <c r="Z48">
        <v>0</v>
      </c>
    </row>
    <row r="49" spans="1:26" ht="24.9" customHeight="1" x14ac:dyDescent="0.3">
      <c r="A49" s="158">
        <v>39</v>
      </c>
      <c r="B49" s="153" t="s">
        <v>96</v>
      </c>
      <c r="C49" s="159" t="s">
        <v>180</v>
      </c>
      <c r="D49" s="153" t="s">
        <v>181</v>
      </c>
      <c r="E49" s="153" t="s">
        <v>99</v>
      </c>
      <c r="F49" s="154">
        <v>6587.2379999999994</v>
      </c>
      <c r="G49" s="160"/>
      <c r="H49" s="160"/>
      <c r="I49" s="155">
        <f t="shared" si="6"/>
        <v>0</v>
      </c>
      <c r="J49" s="153">
        <f t="shared" si="7"/>
        <v>0</v>
      </c>
      <c r="K49" s="156">
        <f t="shared" si="8"/>
        <v>0</v>
      </c>
      <c r="L49" s="156">
        <f t="shared" si="9"/>
        <v>0</v>
      </c>
      <c r="M49" s="156">
        <f t="shared" si="10"/>
        <v>0</v>
      </c>
      <c r="N49" s="156">
        <v>0</v>
      </c>
      <c r="O49" s="156"/>
      <c r="P49" s="161"/>
      <c r="Q49" s="161"/>
      <c r="R49" s="161"/>
      <c r="S49" s="156">
        <f t="shared" si="11"/>
        <v>0</v>
      </c>
      <c r="T49" s="157"/>
      <c r="U49" s="157"/>
      <c r="V49" s="161"/>
      <c r="Z49">
        <v>0</v>
      </c>
    </row>
    <row r="50" spans="1:26" ht="24.9" customHeight="1" x14ac:dyDescent="0.3">
      <c r="A50" s="158">
        <v>40</v>
      </c>
      <c r="B50" s="153" t="s">
        <v>96</v>
      </c>
      <c r="C50" s="159" t="s">
        <v>182</v>
      </c>
      <c r="D50" s="153" t="s">
        <v>183</v>
      </c>
      <c r="E50" s="153" t="s">
        <v>177</v>
      </c>
      <c r="F50" s="154">
        <v>8153.89</v>
      </c>
      <c r="G50" s="160"/>
      <c r="H50" s="160"/>
      <c r="I50" s="155">
        <f t="shared" si="6"/>
        <v>0</v>
      </c>
      <c r="J50" s="153">
        <f t="shared" si="7"/>
        <v>0</v>
      </c>
      <c r="K50" s="156">
        <f t="shared" si="8"/>
        <v>0</v>
      </c>
      <c r="L50" s="156">
        <f t="shared" si="9"/>
        <v>0</v>
      </c>
      <c r="M50" s="156">
        <f t="shared" si="10"/>
        <v>0</v>
      </c>
      <c r="N50" s="156">
        <v>0</v>
      </c>
      <c r="O50" s="156"/>
      <c r="P50" s="161"/>
      <c r="Q50" s="161"/>
      <c r="R50" s="161"/>
      <c r="S50" s="156">
        <f t="shared" si="11"/>
        <v>0</v>
      </c>
      <c r="T50" s="157"/>
      <c r="U50" s="157"/>
      <c r="V50" s="161"/>
      <c r="Z50">
        <v>0</v>
      </c>
    </row>
    <row r="51" spans="1:26" ht="24.9" customHeight="1" x14ac:dyDescent="0.3">
      <c r="A51" s="158">
        <v>41</v>
      </c>
      <c r="B51" s="153" t="s">
        <v>184</v>
      </c>
      <c r="C51" s="159" t="s">
        <v>185</v>
      </c>
      <c r="D51" s="153" t="s">
        <v>186</v>
      </c>
      <c r="E51" s="153" t="s">
        <v>127</v>
      </c>
      <c r="F51" s="154">
        <v>28.700000000000003</v>
      </c>
      <c r="G51" s="160"/>
      <c r="H51" s="160"/>
      <c r="I51" s="155">
        <f t="shared" si="6"/>
        <v>0</v>
      </c>
      <c r="J51" s="153">
        <f t="shared" si="7"/>
        <v>0</v>
      </c>
      <c r="K51" s="156">
        <f t="shared" si="8"/>
        <v>0</v>
      </c>
      <c r="L51" s="156">
        <f t="shared" si="9"/>
        <v>0</v>
      </c>
      <c r="M51" s="156">
        <f t="shared" si="10"/>
        <v>0</v>
      </c>
      <c r="N51" s="156">
        <v>0</v>
      </c>
      <c r="O51" s="156"/>
      <c r="P51" s="161"/>
      <c r="Q51" s="161"/>
      <c r="R51" s="161"/>
      <c r="S51" s="156">
        <f t="shared" si="11"/>
        <v>0</v>
      </c>
      <c r="T51" s="157"/>
      <c r="U51" s="157"/>
      <c r="V51" s="161"/>
      <c r="Z51">
        <v>0</v>
      </c>
    </row>
    <row r="52" spans="1:26" ht="24.9" customHeight="1" x14ac:dyDescent="0.3">
      <c r="A52" s="158">
        <v>42</v>
      </c>
      <c r="B52" s="153" t="s">
        <v>184</v>
      </c>
      <c r="C52" s="159" t="s">
        <v>187</v>
      </c>
      <c r="D52" s="153" t="s">
        <v>188</v>
      </c>
      <c r="E52" s="153" t="s">
        <v>127</v>
      </c>
      <c r="F52" s="154">
        <v>4646.7299999999996</v>
      </c>
      <c r="G52" s="160"/>
      <c r="H52" s="160"/>
      <c r="I52" s="155">
        <f t="shared" si="6"/>
        <v>0</v>
      </c>
      <c r="J52" s="153">
        <f t="shared" si="7"/>
        <v>0</v>
      </c>
      <c r="K52" s="156">
        <f t="shared" si="8"/>
        <v>0</v>
      </c>
      <c r="L52" s="156">
        <f t="shared" si="9"/>
        <v>0</v>
      </c>
      <c r="M52" s="156">
        <f t="shared" si="10"/>
        <v>0</v>
      </c>
      <c r="N52" s="156">
        <v>0</v>
      </c>
      <c r="O52" s="156"/>
      <c r="P52" s="161"/>
      <c r="Q52" s="161"/>
      <c r="R52" s="161"/>
      <c r="S52" s="156">
        <f t="shared" si="11"/>
        <v>0</v>
      </c>
      <c r="T52" s="157"/>
      <c r="U52" s="157"/>
      <c r="V52" s="161"/>
      <c r="Z52">
        <v>0</v>
      </c>
    </row>
    <row r="53" spans="1:26" ht="24.9" customHeight="1" x14ac:dyDescent="0.3">
      <c r="A53" s="158">
        <v>43</v>
      </c>
      <c r="B53" s="153" t="s">
        <v>184</v>
      </c>
      <c r="C53" s="159" t="s">
        <v>189</v>
      </c>
      <c r="D53" s="153" t="s">
        <v>190</v>
      </c>
      <c r="E53" s="153" t="s">
        <v>130</v>
      </c>
      <c r="F53" s="154">
        <v>2323.3649999999998</v>
      </c>
      <c r="G53" s="160"/>
      <c r="H53" s="160"/>
      <c r="I53" s="155">
        <f t="shared" si="6"/>
        <v>0</v>
      </c>
      <c r="J53" s="153">
        <f t="shared" si="7"/>
        <v>0</v>
      </c>
      <c r="K53" s="156">
        <f t="shared" si="8"/>
        <v>0</v>
      </c>
      <c r="L53" s="156">
        <f t="shared" si="9"/>
        <v>0</v>
      </c>
      <c r="M53" s="156">
        <f t="shared" si="10"/>
        <v>0</v>
      </c>
      <c r="N53" s="156">
        <v>0</v>
      </c>
      <c r="O53" s="156"/>
      <c r="P53" s="161"/>
      <c r="Q53" s="161"/>
      <c r="R53" s="161"/>
      <c r="S53" s="156">
        <f t="shared" si="11"/>
        <v>0</v>
      </c>
      <c r="T53" s="157"/>
      <c r="U53" s="157"/>
      <c r="V53" s="161"/>
      <c r="Z53">
        <v>0</v>
      </c>
    </row>
    <row r="54" spans="1:26" ht="24.9" customHeight="1" x14ac:dyDescent="0.3">
      <c r="A54" s="158">
        <v>44</v>
      </c>
      <c r="B54" s="153" t="s">
        <v>184</v>
      </c>
      <c r="C54" s="159" t="s">
        <v>191</v>
      </c>
      <c r="D54" s="153" t="s">
        <v>192</v>
      </c>
      <c r="E54" s="153" t="s">
        <v>127</v>
      </c>
      <c r="F54" s="154">
        <v>10.26</v>
      </c>
      <c r="G54" s="160"/>
      <c r="H54" s="160"/>
      <c r="I54" s="155">
        <f t="shared" si="6"/>
        <v>0</v>
      </c>
      <c r="J54" s="153">
        <f t="shared" si="7"/>
        <v>0</v>
      </c>
      <c r="K54" s="156">
        <f t="shared" si="8"/>
        <v>0</v>
      </c>
      <c r="L54" s="156">
        <f t="shared" si="9"/>
        <v>0</v>
      </c>
      <c r="M54" s="156">
        <f t="shared" si="10"/>
        <v>0</v>
      </c>
      <c r="N54" s="156">
        <v>0</v>
      </c>
      <c r="O54" s="156"/>
      <c r="P54" s="161">
        <v>5.8900000000000003E-3</v>
      </c>
      <c r="Q54" s="161"/>
      <c r="R54" s="161">
        <v>5.8900000000000003E-3</v>
      </c>
      <c r="S54" s="156">
        <f t="shared" si="11"/>
        <v>0.06</v>
      </c>
      <c r="T54" s="157"/>
      <c r="U54" s="157"/>
      <c r="V54" s="161"/>
      <c r="Z54">
        <v>0</v>
      </c>
    </row>
    <row r="55" spans="1:26" ht="24.9" customHeight="1" x14ac:dyDescent="0.3">
      <c r="A55" s="158">
        <v>45</v>
      </c>
      <c r="B55" s="153" t="s">
        <v>184</v>
      </c>
      <c r="C55" s="159" t="s">
        <v>193</v>
      </c>
      <c r="D55" s="153" t="s">
        <v>194</v>
      </c>
      <c r="E55" s="153" t="s">
        <v>127</v>
      </c>
      <c r="F55" s="154">
        <v>1491.54</v>
      </c>
      <c r="G55" s="160"/>
      <c r="H55" s="160"/>
      <c r="I55" s="155">
        <f t="shared" si="6"/>
        <v>0</v>
      </c>
      <c r="J55" s="153">
        <f t="shared" si="7"/>
        <v>0</v>
      </c>
      <c r="K55" s="156">
        <f t="shared" si="8"/>
        <v>0</v>
      </c>
      <c r="L55" s="156">
        <f t="shared" si="9"/>
        <v>0</v>
      </c>
      <c r="M55" s="156">
        <f t="shared" si="10"/>
        <v>0</v>
      </c>
      <c r="N55" s="156">
        <v>0</v>
      </c>
      <c r="O55" s="156"/>
      <c r="P55" s="161">
        <v>5.8900000000000003E-3</v>
      </c>
      <c r="Q55" s="161"/>
      <c r="R55" s="161">
        <v>5.8900000000000003E-3</v>
      </c>
      <c r="S55" s="156">
        <f t="shared" si="11"/>
        <v>8.7850000000000001</v>
      </c>
      <c r="T55" s="157"/>
      <c r="U55" s="157"/>
      <c r="V55" s="161"/>
      <c r="Z55">
        <v>0</v>
      </c>
    </row>
    <row r="56" spans="1:26" ht="24.9" customHeight="1" x14ac:dyDescent="0.3">
      <c r="A56" s="158">
        <v>46</v>
      </c>
      <c r="B56" s="153" t="s">
        <v>184</v>
      </c>
      <c r="C56" s="159" t="s">
        <v>195</v>
      </c>
      <c r="D56" s="153" t="s">
        <v>196</v>
      </c>
      <c r="E56" s="153" t="s">
        <v>127</v>
      </c>
      <c r="F56" s="154">
        <v>2.0500000000000003</v>
      </c>
      <c r="G56" s="160"/>
      <c r="H56" s="160"/>
      <c r="I56" s="155">
        <f t="shared" si="6"/>
        <v>0</v>
      </c>
      <c r="J56" s="153">
        <f t="shared" si="7"/>
        <v>0</v>
      </c>
      <c r="K56" s="156">
        <f t="shared" si="8"/>
        <v>0</v>
      </c>
      <c r="L56" s="156">
        <f t="shared" si="9"/>
        <v>0</v>
      </c>
      <c r="M56" s="156">
        <f t="shared" si="10"/>
        <v>0</v>
      </c>
      <c r="N56" s="156">
        <v>0</v>
      </c>
      <c r="O56" s="156"/>
      <c r="P56" s="161">
        <v>1.668E-2</v>
      </c>
      <c r="Q56" s="161"/>
      <c r="R56" s="161">
        <v>1.668E-2</v>
      </c>
      <c r="S56" s="156">
        <f t="shared" si="11"/>
        <v>3.4000000000000002E-2</v>
      </c>
      <c r="T56" s="157"/>
      <c r="U56" s="157"/>
      <c r="V56" s="161"/>
      <c r="Z56">
        <v>0</v>
      </c>
    </row>
    <row r="57" spans="1:26" ht="24.9" customHeight="1" x14ac:dyDescent="0.3">
      <c r="A57" s="158">
        <v>47</v>
      </c>
      <c r="B57" s="153" t="s">
        <v>184</v>
      </c>
      <c r="C57" s="159" t="s">
        <v>197</v>
      </c>
      <c r="D57" s="153" t="s">
        <v>198</v>
      </c>
      <c r="E57" s="153" t="s">
        <v>127</v>
      </c>
      <c r="F57" s="154">
        <v>298.31</v>
      </c>
      <c r="G57" s="160"/>
      <c r="H57" s="160"/>
      <c r="I57" s="155">
        <f t="shared" si="6"/>
        <v>0</v>
      </c>
      <c r="J57" s="153">
        <f t="shared" si="7"/>
        <v>0</v>
      </c>
      <c r="K57" s="156">
        <f t="shared" si="8"/>
        <v>0</v>
      </c>
      <c r="L57" s="156">
        <f t="shared" si="9"/>
        <v>0</v>
      </c>
      <c r="M57" s="156">
        <f t="shared" si="10"/>
        <v>0</v>
      </c>
      <c r="N57" s="156">
        <v>0</v>
      </c>
      <c r="O57" s="156"/>
      <c r="P57" s="161">
        <v>1.6659999999999998E-2</v>
      </c>
      <c r="Q57" s="161"/>
      <c r="R57" s="161">
        <v>1.6659999999999998E-2</v>
      </c>
      <c r="S57" s="156">
        <f t="shared" si="11"/>
        <v>4.97</v>
      </c>
      <c r="T57" s="157"/>
      <c r="U57" s="157"/>
      <c r="V57" s="161"/>
      <c r="Z57">
        <v>0</v>
      </c>
    </row>
    <row r="58" spans="1:26" ht="35.1" customHeight="1" x14ac:dyDescent="0.3">
      <c r="A58" s="158">
        <v>48</v>
      </c>
      <c r="B58" s="153" t="s">
        <v>199</v>
      </c>
      <c r="C58" s="159" t="s">
        <v>200</v>
      </c>
      <c r="D58" s="153" t="s">
        <v>201</v>
      </c>
      <c r="E58" s="153" t="s">
        <v>99</v>
      </c>
      <c r="F58" s="154">
        <v>186</v>
      </c>
      <c r="G58" s="160"/>
      <c r="H58" s="160"/>
      <c r="I58" s="155">
        <f t="shared" si="6"/>
        <v>0</v>
      </c>
      <c r="J58" s="153">
        <f t="shared" si="7"/>
        <v>0</v>
      </c>
      <c r="K58" s="156">
        <f t="shared" si="8"/>
        <v>0</v>
      </c>
      <c r="L58" s="156">
        <f t="shared" si="9"/>
        <v>0</v>
      </c>
      <c r="M58" s="156">
        <f t="shared" si="10"/>
        <v>0</v>
      </c>
      <c r="N58" s="156">
        <v>0</v>
      </c>
      <c r="O58" s="156"/>
      <c r="P58" s="161">
        <v>1.0000000000000001E-5</v>
      </c>
      <c r="Q58" s="161"/>
      <c r="R58" s="161">
        <v>1.0000000000000001E-5</v>
      </c>
      <c r="S58" s="156">
        <f t="shared" si="11"/>
        <v>2E-3</v>
      </c>
      <c r="T58" s="157"/>
      <c r="U58" s="157"/>
      <c r="V58" s="161">
        <f>ROUND(F58*(X58),3)</f>
        <v>28.457999999999998</v>
      </c>
      <c r="X58">
        <v>0.153</v>
      </c>
      <c r="Z58">
        <v>0</v>
      </c>
    </row>
    <row r="59" spans="1:26" ht="24.9" customHeight="1" x14ac:dyDescent="0.3">
      <c r="A59" s="167">
        <v>49</v>
      </c>
      <c r="B59" s="162" t="s">
        <v>202</v>
      </c>
      <c r="C59" s="168" t="s">
        <v>203</v>
      </c>
      <c r="D59" s="162" t="s">
        <v>204</v>
      </c>
      <c r="E59" s="162" t="s">
        <v>205</v>
      </c>
      <c r="F59" s="163">
        <v>792.96</v>
      </c>
      <c r="G59" s="169"/>
      <c r="H59" s="169"/>
      <c r="I59" s="164">
        <f t="shared" si="6"/>
        <v>0</v>
      </c>
      <c r="J59" s="162">
        <f t="shared" si="7"/>
        <v>0</v>
      </c>
      <c r="K59" s="165">
        <f t="shared" si="8"/>
        <v>0</v>
      </c>
      <c r="L59" s="165">
        <f t="shared" si="9"/>
        <v>0</v>
      </c>
      <c r="M59" s="165">
        <f t="shared" si="10"/>
        <v>0</v>
      </c>
      <c r="N59" s="165">
        <v>0</v>
      </c>
      <c r="O59" s="165"/>
      <c r="P59" s="170">
        <v>1</v>
      </c>
      <c r="Q59" s="170"/>
      <c r="R59" s="170">
        <v>1</v>
      </c>
      <c r="S59" s="165">
        <f t="shared" si="11"/>
        <v>792.96</v>
      </c>
      <c r="T59" s="166"/>
      <c r="U59" s="166"/>
      <c r="V59" s="170"/>
      <c r="Z59">
        <v>0</v>
      </c>
    </row>
    <row r="60" spans="1:26" x14ac:dyDescent="0.3">
      <c r="A60" s="62"/>
      <c r="B60" s="62"/>
      <c r="C60" s="152" t="s">
        <v>95</v>
      </c>
      <c r="D60" s="151" t="s">
        <v>71</v>
      </c>
      <c r="E60" s="62"/>
      <c r="F60" s="150"/>
      <c r="G60" s="141">
        <f>ROUND((SUM(L10:L59))/1,2)</f>
        <v>0</v>
      </c>
      <c r="H60" s="141">
        <f>ROUND((SUM(M10:M59))/1,2)</f>
        <v>0</v>
      </c>
      <c r="I60" s="141">
        <f>ROUND((SUM(I10:I59))/1,2)</f>
        <v>0</v>
      </c>
      <c r="J60" s="62"/>
      <c r="K60" s="62"/>
      <c r="L60" s="62">
        <f>ROUND((SUM(L10:L59))/1,2)</f>
        <v>0</v>
      </c>
      <c r="M60" s="62">
        <f>ROUND((SUM(M10:M59))/1,2)</f>
        <v>0</v>
      </c>
      <c r="N60" s="62"/>
      <c r="O60" s="62"/>
      <c r="P60" s="171"/>
      <c r="Q60" s="62"/>
      <c r="R60" s="62"/>
      <c r="S60" s="171">
        <f>ROUND((SUM(S10:S59))/1,2)</f>
        <v>815.91</v>
      </c>
      <c r="T60" s="137"/>
      <c r="U60" s="137"/>
      <c r="V60" s="2">
        <f>ROUND((SUM(V10:V59))/1,2)</f>
        <v>28.46</v>
      </c>
      <c r="W60" s="137"/>
      <c r="X60" s="137"/>
      <c r="Y60" s="137"/>
      <c r="Z60" s="137"/>
    </row>
    <row r="61" spans="1:26" x14ac:dyDescent="0.3">
      <c r="A61" s="1"/>
      <c r="B61" s="1"/>
      <c r="C61" s="1"/>
      <c r="D61" s="1"/>
      <c r="E61" s="1"/>
      <c r="F61" s="146"/>
      <c r="G61" s="134"/>
      <c r="H61" s="134"/>
      <c r="I61" s="134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 x14ac:dyDescent="0.3">
      <c r="A62" s="62"/>
      <c r="B62" s="62"/>
      <c r="C62" s="152" t="s">
        <v>206</v>
      </c>
      <c r="D62" s="151" t="s">
        <v>72</v>
      </c>
      <c r="E62" s="62"/>
      <c r="F62" s="150"/>
      <c r="G62" s="76"/>
      <c r="H62" s="76"/>
      <c r="I62" s="76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137"/>
      <c r="U62" s="137"/>
      <c r="V62" s="62"/>
      <c r="W62" s="137"/>
      <c r="X62" s="137"/>
      <c r="Y62" s="137"/>
      <c r="Z62" s="137"/>
    </row>
    <row r="63" spans="1:26" ht="24.9" customHeight="1" x14ac:dyDescent="0.3">
      <c r="A63" s="158">
        <v>50</v>
      </c>
      <c r="B63" s="153" t="s">
        <v>207</v>
      </c>
      <c r="C63" s="159" t="s">
        <v>208</v>
      </c>
      <c r="D63" s="153" t="s">
        <v>209</v>
      </c>
      <c r="E63" s="153" t="s">
        <v>127</v>
      </c>
      <c r="F63" s="154">
        <v>651.68000000000006</v>
      </c>
      <c r="G63" s="160"/>
      <c r="H63" s="160"/>
      <c r="I63" s="155">
        <f t="shared" ref="I63:I72" si="12">ROUND(F63*(G63+H63),2)</f>
        <v>0</v>
      </c>
      <c r="J63" s="153">
        <f t="shared" ref="J63:J72" si="13">ROUND(F63*(N63),2)</f>
        <v>0</v>
      </c>
      <c r="K63" s="156">
        <f t="shared" ref="K63:K72" si="14">ROUND(F63*(O63),2)</f>
        <v>0</v>
      </c>
      <c r="L63" s="156">
        <f t="shared" ref="L63:L72" si="15">ROUND(F63*(G63),2)</f>
        <v>0</v>
      </c>
      <c r="M63" s="156">
        <f t="shared" ref="M63:M72" si="16">ROUND(F63*(H63),2)</f>
        <v>0</v>
      </c>
      <c r="N63" s="156">
        <v>0</v>
      </c>
      <c r="O63" s="156"/>
      <c r="P63" s="161">
        <v>1.665</v>
      </c>
      <c r="Q63" s="161"/>
      <c r="R63" s="161">
        <v>1.665</v>
      </c>
      <c r="S63" s="156">
        <f t="shared" ref="S63:S72" si="17">ROUND(F63*(P63),3)</f>
        <v>1085.047</v>
      </c>
      <c r="T63" s="157"/>
      <c r="U63" s="157"/>
      <c r="V63" s="161"/>
      <c r="Z63">
        <v>0</v>
      </c>
    </row>
    <row r="64" spans="1:26" ht="24.9" customHeight="1" x14ac:dyDescent="0.3">
      <c r="A64" s="158">
        <v>51</v>
      </c>
      <c r="B64" s="153" t="s">
        <v>207</v>
      </c>
      <c r="C64" s="159" t="s">
        <v>210</v>
      </c>
      <c r="D64" s="153" t="s">
        <v>211</v>
      </c>
      <c r="E64" s="153" t="s">
        <v>177</v>
      </c>
      <c r="F64" s="154">
        <v>4979.3</v>
      </c>
      <c r="G64" s="160"/>
      <c r="H64" s="160"/>
      <c r="I64" s="155">
        <f t="shared" si="12"/>
        <v>0</v>
      </c>
      <c r="J64" s="153">
        <f t="shared" si="13"/>
        <v>0</v>
      </c>
      <c r="K64" s="156">
        <f t="shared" si="14"/>
        <v>0</v>
      </c>
      <c r="L64" s="156">
        <f t="shared" si="15"/>
        <v>0</v>
      </c>
      <c r="M64" s="156">
        <f t="shared" si="16"/>
        <v>0</v>
      </c>
      <c r="N64" s="156">
        <v>0</v>
      </c>
      <c r="O64" s="156"/>
      <c r="P64" s="161">
        <v>3.5E-4</v>
      </c>
      <c r="Q64" s="161"/>
      <c r="R64" s="161">
        <v>3.5E-4</v>
      </c>
      <c r="S64" s="156">
        <f t="shared" si="17"/>
        <v>1.7430000000000001</v>
      </c>
      <c r="T64" s="157"/>
      <c r="U64" s="157"/>
      <c r="V64" s="161"/>
      <c r="Z64">
        <v>0</v>
      </c>
    </row>
    <row r="65" spans="1:26" ht="24.9" customHeight="1" x14ac:dyDescent="0.3">
      <c r="A65" s="158">
        <v>52</v>
      </c>
      <c r="B65" s="153" t="s">
        <v>212</v>
      </c>
      <c r="C65" s="159" t="s">
        <v>213</v>
      </c>
      <c r="D65" s="153" t="s">
        <v>214</v>
      </c>
      <c r="E65" s="153" t="s">
        <v>127</v>
      </c>
      <c r="F65" s="154">
        <v>30.89875</v>
      </c>
      <c r="G65" s="160"/>
      <c r="H65" s="160"/>
      <c r="I65" s="155">
        <f t="shared" si="12"/>
        <v>0</v>
      </c>
      <c r="J65" s="153">
        <f t="shared" si="13"/>
        <v>0</v>
      </c>
      <c r="K65" s="156">
        <f t="shared" si="14"/>
        <v>0</v>
      </c>
      <c r="L65" s="156">
        <f t="shared" si="15"/>
        <v>0</v>
      </c>
      <c r="M65" s="156">
        <f t="shared" si="16"/>
        <v>0</v>
      </c>
      <c r="N65" s="156">
        <v>0</v>
      </c>
      <c r="O65" s="156"/>
      <c r="P65" s="161">
        <v>2.3223400000000001</v>
      </c>
      <c r="Q65" s="161"/>
      <c r="R65" s="161">
        <v>2.3223400000000001</v>
      </c>
      <c r="S65" s="156">
        <f t="shared" si="17"/>
        <v>71.757000000000005</v>
      </c>
      <c r="T65" s="157"/>
      <c r="U65" s="157"/>
      <c r="V65" s="161"/>
      <c r="Z65">
        <v>0</v>
      </c>
    </row>
    <row r="66" spans="1:26" ht="24.9" customHeight="1" x14ac:dyDescent="0.3">
      <c r="A66" s="158">
        <v>53</v>
      </c>
      <c r="B66" s="153" t="s">
        <v>212</v>
      </c>
      <c r="C66" s="159" t="s">
        <v>215</v>
      </c>
      <c r="D66" s="153" t="s">
        <v>216</v>
      </c>
      <c r="E66" s="153" t="s">
        <v>99</v>
      </c>
      <c r="F66" s="154">
        <v>121.55000000000001</v>
      </c>
      <c r="G66" s="160"/>
      <c r="H66" s="160"/>
      <c r="I66" s="155">
        <f t="shared" si="12"/>
        <v>0</v>
      </c>
      <c r="J66" s="153">
        <f t="shared" si="13"/>
        <v>0</v>
      </c>
      <c r="K66" s="156">
        <f t="shared" si="14"/>
        <v>0</v>
      </c>
      <c r="L66" s="156">
        <f t="shared" si="15"/>
        <v>0</v>
      </c>
      <c r="M66" s="156">
        <f t="shared" si="16"/>
        <v>0</v>
      </c>
      <c r="N66" s="156">
        <v>0</v>
      </c>
      <c r="O66" s="156"/>
      <c r="P66" s="161">
        <v>6.7000000000000002E-4</v>
      </c>
      <c r="Q66" s="161"/>
      <c r="R66" s="161">
        <v>6.7000000000000002E-4</v>
      </c>
      <c r="S66" s="156">
        <f t="shared" si="17"/>
        <v>8.1000000000000003E-2</v>
      </c>
      <c r="T66" s="157"/>
      <c r="U66" s="157"/>
      <c r="V66" s="161"/>
      <c r="Z66">
        <v>0</v>
      </c>
    </row>
    <row r="67" spans="1:26" ht="24.9" customHeight="1" x14ac:dyDescent="0.3">
      <c r="A67" s="158">
        <v>54</v>
      </c>
      <c r="B67" s="153" t="s">
        <v>212</v>
      </c>
      <c r="C67" s="159" t="s">
        <v>217</v>
      </c>
      <c r="D67" s="153" t="s">
        <v>218</v>
      </c>
      <c r="E67" s="153" t="s">
        <v>99</v>
      </c>
      <c r="F67" s="154">
        <v>121.55000000000001</v>
      </c>
      <c r="G67" s="160"/>
      <c r="H67" s="160"/>
      <c r="I67" s="155">
        <f t="shared" si="12"/>
        <v>0</v>
      </c>
      <c r="J67" s="153">
        <f t="shared" si="13"/>
        <v>0</v>
      </c>
      <c r="K67" s="156">
        <f t="shared" si="14"/>
        <v>0</v>
      </c>
      <c r="L67" s="156">
        <f t="shared" si="15"/>
        <v>0</v>
      </c>
      <c r="M67" s="156">
        <f t="shared" si="16"/>
        <v>0</v>
      </c>
      <c r="N67" s="156">
        <v>0</v>
      </c>
      <c r="O67" s="156"/>
      <c r="P67" s="161"/>
      <c r="Q67" s="161"/>
      <c r="R67" s="161"/>
      <c r="S67" s="156">
        <f t="shared" si="17"/>
        <v>0</v>
      </c>
      <c r="T67" s="157"/>
      <c r="U67" s="157"/>
      <c r="V67" s="161"/>
      <c r="Z67">
        <v>0</v>
      </c>
    </row>
    <row r="68" spans="1:26" ht="24.9" customHeight="1" x14ac:dyDescent="0.3">
      <c r="A68" s="158">
        <v>55</v>
      </c>
      <c r="B68" s="153" t="s">
        <v>219</v>
      </c>
      <c r="C68" s="159" t="s">
        <v>220</v>
      </c>
      <c r="D68" s="153" t="s">
        <v>221</v>
      </c>
      <c r="E68" s="153" t="s">
        <v>127</v>
      </c>
      <c r="F68" s="154">
        <v>16.239999999999998</v>
      </c>
      <c r="G68" s="160"/>
      <c r="H68" s="160"/>
      <c r="I68" s="155">
        <f t="shared" si="12"/>
        <v>0</v>
      </c>
      <c r="J68" s="153">
        <f t="shared" si="13"/>
        <v>0</v>
      </c>
      <c r="K68" s="156">
        <f t="shared" si="14"/>
        <v>0</v>
      </c>
      <c r="L68" s="156">
        <f t="shared" si="15"/>
        <v>0</v>
      </c>
      <c r="M68" s="156">
        <f t="shared" si="16"/>
        <v>0</v>
      </c>
      <c r="N68" s="156">
        <v>0</v>
      </c>
      <c r="O68" s="156"/>
      <c r="P68" s="161">
        <v>2.2456999999999998</v>
      </c>
      <c r="Q68" s="161"/>
      <c r="R68" s="161">
        <v>2.2456999999999998</v>
      </c>
      <c r="S68" s="156">
        <f t="shared" si="17"/>
        <v>36.47</v>
      </c>
      <c r="T68" s="157"/>
      <c r="U68" s="157"/>
      <c r="V68" s="161"/>
      <c r="Z68">
        <v>0</v>
      </c>
    </row>
    <row r="69" spans="1:26" ht="24.9" customHeight="1" x14ac:dyDescent="0.3">
      <c r="A69" s="158">
        <v>56</v>
      </c>
      <c r="B69" s="153" t="s">
        <v>222</v>
      </c>
      <c r="C69" s="159" t="s">
        <v>223</v>
      </c>
      <c r="D69" s="153" t="s">
        <v>224</v>
      </c>
      <c r="E69" s="153" t="s">
        <v>225</v>
      </c>
      <c r="F69" s="154">
        <v>2904</v>
      </c>
      <c r="G69" s="160"/>
      <c r="H69" s="160"/>
      <c r="I69" s="155">
        <f t="shared" si="12"/>
        <v>0</v>
      </c>
      <c r="J69" s="153">
        <f t="shared" si="13"/>
        <v>0</v>
      </c>
      <c r="K69" s="156">
        <f t="shared" si="14"/>
        <v>0</v>
      </c>
      <c r="L69" s="156">
        <f t="shared" si="15"/>
        <v>0</v>
      </c>
      <c r="M69" s="156">
        <f t="shared" si="16"/>
        <v>0</v>
      </c>
      <c r="N69" s="156">
        <v>0</v>
      </c>
      <c r="O69" s="156"/>
      <c r="P69" s="161">
        <v>0.25195000000000001</v>
      </c>
      <c r="Q69" s="161"/>
      <c r="R69" s="161">
        <v>0.25195000000000001</v>
      </c>
      <c r="S69" s="156">
        <f t="shared" si="17"/>
        <v>731.66300000000001</v>
      </c>
      <c r="T69" s="157"/>
      <c r="U69" s="157"/>
      <c r="V69" s="161"/>
      <c r="Z69">
        <v>0</v>
      </c>
    </row>
    <row r="70" spans="1:26" ht="24.9" customHeight="1" x14ac:dyDescent="0.3">
      <c r="A70" s="167">
        <v>57</v>
      </c>
      <c r="B70" s="162" t="s">
        <v>226</v>
      </c>
      <c r="C70" s="168" t="s">
        <v>227</v>
      </c>
      <c r="D70" s="162" t="s">
        <v>228</v>
      </c>
      <c r="E70" s="162" t="s">
        <v>113</v>
      </c>
      <c r="F70" s="163">
        <v>15</v>
      </c>
      <c r="G70" s="169"/>
      <c r="H70" s="169"/>
      <c r="I70" s="164">
        <f t="shared" si="12"/>
        <v>0</v>
      </c>
      <c r="J70" s="162">
        <f t="shared" si="13"/>
        <v>0</v>
      </c>
      <c r="K70" s="165">
        <f t="shared" si="14"/>
        <v>0</v>
      </c>
      <c r="L70" s="165">
        <f t="shared" si="15"/>
        <v>0</v>
      </c>
      <c r="M70" s="165">
        <f t="shared" si="16"/>
        <v>0</v>
      </c>
      <c r="N70" s="165">
        <v>0</v>
      </c>
      <c r="O70" s="165"/>
      <c r="P70" s="170"/>
      <c r="Q70" s="170"/>
      <c r="R70" s="170"/>
      <c r="S70" s="165">
        <f t="shared" si="17"/>
        <v>0</v>
      </c>
      <c r="T70" s="166"/>
      <c r="U70" s="166"/>
      <c r="V70" s="170"/>
      <c r="Z70">
        <v>0</v>
      </c>
    </row>
    <row r="71" spans="1:26" ht="24.9" customHeight="1" x14ac:dyDescent="0.3">
      <c r="A71" s="167">
        <v>58</v>
      </c>
      <c r="B71" s="162" t="s">
        <v>226</v>
      </c>
      <c r="C71" s="168" t="s">
        <v>229</v>
      </c>
      <c r="D71" s="162" t="s">
        <v>230</v>
      </c>
      <c r="E71" s="162" t="s">
        <v>231</v>
      </c>
      <c r="F71" s="163">
        <v>32</v>
      </c>
      <c r="G71" s="169"/>
      <c r="H71" s="169"/>
      <c r="I71" s="164">
        <f t="shared" si="12"/>
        <v>0</v>
      </c>
      <c r="J71" s="162">
        <f t="shared" si="13"/>
        <v>0</v>
      </c>
      <c r="K71" s="165">
        <f t="shared" si="14"/>
        <v>0</v>
      </c>
      <c r="L71" s="165">
        <f t="shared" si="15"/>
        <v>0</v>
      </c>
      <c r="M71" s="165">
        <f t="shared" si="16"/>
        <v>0</v>
      </c>
      <c r="N71" s="165">
        <v>0</v>
      </c>
      <c r="O71" s="165"/>
      <c r="P71" s="170"/>
      <c r="Q71" s="170"/>
      <c r="R71" s="170"/>
      <c r="S71" s="165">
        <f t="shared" si="17"/>
        <v>0</v>
      </c>
      <c r="T71" s="166"/>
      <c r="U71" s="166"/>
      <c r="V71" s="170"/>
      <c r="Z71">
        <v>0</v>
      </c>
    </row>
    <row r="72" spans="1:26" ht="24.9" customHeight="1" x14ac:dyDescent="0.3">
      <c r="A72" s="167">
        <v>59</v>
      </c>
      <c r="B72" s="162" t="s">
        <v>232</v>
      </c>
      <c r="C72" s="168" t="s">
        <v>233</v>
      </c>
      <c r="D72" s="162" t="s">
        <v>234</v>
      </c>
      <c r="E72" s="162" t="s">
        <v>177</v>
      </c>
      <c r="F72" s="163">
        <v>5477.2300000000005</v>
      </c>
      <c r="G72" s="169"/>
      <c r="H72" s="169"/>
      <c r="I72" s="164">
        <f t="shared" si="12"/>
        <v>0</v>
      </c>
      <c r="J72" s="162">
        <f t="shared" si="13"/>
        <v>0</v>
      </c>
      <c r="K72" s="165">
        <f t="shared" si="14"/>
        <v>0</v>
      </c>
      <c r="L72" s="165">
        <f t="shared" si="15"/>
        <v>0</v>
      </c>
      <c r="M72" s="165">
        <f t="shared" si="16"/>
        <v>0</v>
      </c>
      <c r="N72" s="165">
        <v>0</v>
      </c>
      <c r="O72" s="165"/>
      <c r="P72" s="170">
        <v>2.0000000000000001E-4</v>
      </c>
      <c r="Q72" s="170"/>
      <c r="R72" s="170">
        <v>2.0000000000000001E-4</v>
      </c>
      <c r="S72" s="165">
        <f t="shared" si="17"/>
        <v>1.095</v>
      </c>
      <c r="T72" s="166"/>
      <c r="U72" s="166"/>
      <c r="V72" s="170"/>
      <c r="Z72">
        <v>0</v>
      </c>
    </row>
    <row r="73" spans="1:26" x14ac:dyDescent="0.3">
      <c r="A73" s="62"/>
      <c r="B73" s="62"/>
      <c r="C73" s="152" t="s">
        <v>206</v>
      </c>
      <c r="D73" s="151" t="s">
        <v>72</v>
      </c>
      <c r="E73" s="62"/>
      <c r="F73" s="150"/>
      <c r="G73" s="141">
        <f>ROUND((SUM(L62:L72))/1,2)</f>
        <v>0</v>
      </c>
      <c r="H73" s="141">
        <f>ROUND((SUM(M62:M72))/1,2)</f>
        <v>0</v>
      </c>
      <c r="I73" s="141">
        <f>ROUND((SUM(I62:I72))/1,2)</f>
        <v>0</v>
      </c>
      <c r="J73" s="62"/>
      <c r="K73" s="62"/>
      <c r="L73" s="62">
        <f>ROUND((SUM(L62:L72))/1,2)</f>
        <v>0</v>
      </c>
      <c r="M73" s="62">
        <f>ROUND((SUM(M62:M72))/1,2)</f>
        <v>0</v>
      </c>
      <c r="N73" s="62"/>
      <c r="O73" s="62"/>
      <c r="P73" s="171"/>
      <c r="Q73" s="62"/>
      <c r="R73" s="62"/>
      <c r="S73" s="171">
        <f>ROUND((SUM(S62:S72))/1,2)</f>
        <v>1927.86</v>
      </c>
      <c r="T73" s="137"/>
      <c r="U73" s="137"/>
      <c r="V73" s="2">
        <f>ROUND((SUM(V62:V72))/1,2)</f>
        <v>0</v>
      </c>
      <c r="W73" s="137"/>
      <c r="X73" s="137"/>
      <c r="Y73" s="137"/>
      <c r="Z73" s="137"/>
    </row>
    <row r="74" spans="1:26" x14ac:dyDescent="0.3">
      <c r="A74" s="1"/>
      <c r="B74" s="1"/>
      <c r="C74" s="1"/>
      <c r="D74" s="1"/>
      <c r="E74" s="1"/>
      <c r="F74" s="146"/>
      <c r="G74" s="134"/>
      <c r="H74" s="134"/>
      <c r="I74" s="134"/>
      <c r="J74" s="1"/>
      <c r="K74" s="1"/>
      <c r="L74" s="1"/>
      <c r="M74" s="1"/>
      <c r="N74" s="1"/>
      <c r="O74" s="1"/>
      <c r="P74" s="1"/>
      <c r="Q74" s="1"/>
      <c r="R74" s="1"/>
      <c r="S74" s="1"/>
      <c r="V74" s="1"/>
    </row>
    <row r="75" spans="1:26" x14ac:dyDescent="0.3">
      <c r="A75" s="62"/>
      <c r="B75" s="62"/>
      <c r="C75" s="152" t="s">
        <v>235</v>
      </c>
      <c r="D75" s="151" t="s">
        <v>73</v>
      </c>
      <c r="E75" s="62"/>
      <c r="F75" s="150"/>
      <c r="G75" s="76"/>
      <c r="H75" s="76"/>
      <c r="I75" s="76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137"/>
      <c r="U75" s="137"/>
      <c r="V75" s="62"/>
      <c r="W75" s="137"/>
      <c r="X75" s="137"/>
      <c r="Y75" s="137"/>
      <c r="Z75" s="137"/>
    </row>
    <row r="76" spans="1:26" ht="24.9" customHeight="1" x14ac:dyDescent="0.3">
      <c r="A76" s="158">
        <v>60</v>
      </c>
      <c r="B76" s="153" t="s">
        <v>236</v>
      </c>
      <c r="C76" s="159" t="s">
        <v>237</v>
      </c>
      <c r="D76" s="153" t="s">
        <v>238</v>
      </c>
      <c r="E76" s="153" t="s">
        <v>130</v>
      </c>
      <c r="F76" s="154">
        <v>92</v>
      </c>
      <c r="G76" s="160"/>
      <c r="H76" s="160"/>
      <c r="I76" s="155">
        <f>ROUND(F76*(G76+H76),2)</f>
        <v>0</v>
      </c>
      <c r="J76" s="153">
        <f>ROUND(F76*(N76),2)</f>
        <v>0</v>
      </c>
      <c r="K76" s="156">
        <f>ROUND(F76*(O76),2)</f>
        <v>0</v>
      </c>
      <c r="L76" s="156">
        <f>ROUND(F76*(G76),2)</f>
        <v>0</v>
      </c>
      <c r="M76" s="156">
        <f>ROUND(F76*(H76),2)</f>
        <v>0</v>
      </c>
      <c r="N76" s="156">
        <v>0</v>
      </c>
      <c r="O76" s="156"/>
      <c r="P76" s="161"/>
      <c r="Q76" s="161"/>
      <c r="R76" s="161"/>
      <c r="S76" s="156">
        <f>ROUND(F76*(P76),3)</f>
        <v>0</v>
      </c>
      <c r="T76" s="157"/>
      <c r="U76" s="157"/>
      <c r="V76" s="161"/>
      <c r="Z76">
        <v>0</v>
      </c>
    </row>
    <row r="77" spans="1:26" ht="24.9" customHeight="1" x14ac:dyDescent="0.3">
      <c r="A77" s="167">
        <v>61</v>
      </c>
      <c r="B77" s="162" t="s">
        <v>239</v>
      </c>
      <c r="C77" s="168" t="s">
        <v>240</v>
      </c>
      <c r="D77" s="162" t="s">
        <v>241</v>
      </c>
      <c r="E77" s="162" t="s">
        <v>130</v>
      </c>
      <c r="F77" s="163">
        <v>93.384</v>
      </c>
      <c r="G77" s="169"/>
      <c r="H77" s="169"/>
      <c r="I77" s="164">
        <f>ROUND(F77*(G77+H77),2)</f>
        <v>0</v>
      </c>
      <c r="J77" s="162">
        <f>ROUND(F77*(N77),2)</f>
        <v>0</v>
      </c>
      <c r="K77" s="165">
        <f>ROUND(F77*(O77),2)</f>
        <v>0</v>
      </c>
      <c r="L77" s="165">
        <f>ROUND(F77*(G77),2)</f>
        <v>0</v>
      </c>
      <c r="M77" s="165">
        <f>ROUND(F77*(H77),2)</f>
        <v>0</v>
      </c>
      <c r="N77" s="165">
        <v>0</v>
      </c>
      <c r="O77" s="165"/>
      <c r="P77" s="170"/>
      <c r="Q77" s="170"/>
      <c r="R77" s="170"/>
      <c r="S77" s="165">
        <f>ROUND(F77*(P77),3)</f>
        <v>0</v>
      </c>
      <c r="T77" s="166"/>
      <c r="U77" s="166"/>
      <c r="V77" s="170"/>
      <c r="Z77">
        <v>0</v>
      </c>
    </row>
    <row r="78" spans="1:26" ht="35.1" customHeight="1" x14ac:dyDescent="0.3">
      <c r="A78" s="167">
        <v>62</v>
      </c>
      <c r="B78" s="162" t="s">
        <v>226</v>
      </c>
      <c r="C78" s="168" t="s">
        <v>242</v>
      </c>
      <c r="D78" s="162" t="s">
        <v>243</v>
      </c>
      <c r="E78" s="162" t="s">
        <v>130</v>
      </c>
      <c r="F78" s="163">
        <v>93.384</v>
      </c>
      <c r="G78" s="169"/>
      <c r="H78" s="169"/>
      <c r="I78" s="164">
        <f>ROUND(F78*(G78+H78),2)</f>
        <v>0</v>
      </c>
      <c r="J78" s="162">
        <f>ROUND(F78*(N78),2)</f>
        <v>0</v>
      </c>
      <c r="K78" s="165">
        <f>ROUND(F78*(O78),2)</f>
        <v>0</v>
      </c>
      <c r="L78" s="165">
        <f>ROUND(F78*(G78),2)</f>
        <v>0</v>
      </c>
      <c r="M78" s="165">
        <f>ROUND(F78*(H78),2)</f>
        <v>0</v>
      </c>
      <c r="N78" s="165">
        <v>0</v>
      </c>
      <c r="O78" s="165"/>
      <c r="P78" s="170"/>
      <c r="Q78" s="170"/>
      <c r="R78" s="170"/>
      <c r="S78" s="165">
        <f>ROUND(F78*(P78),3)</f>
        <v>0</v>
      </c>
      <c r="T78" s="166"/>
      <c r="U78" s="166"/>
      <c r="V78" s="170"/>
      <c r="Z78">
        <v>0</v>
      </c>
    </row>
    <row r="79" spans="1:26" x14ac:dyDescent="0.3">
      <c r="A79" s="62"/>
      <c r="B79" s="62"/>
      <c r="C79" s="152" t="s">
        <v>235</v>
      </c>
      <c r="D79" s="151" t="s">
        <v>73</v>
      </c>
      <c r="E79" s="62"/>
      <c r="F79" s="150"/>
      <c r="G79" s="141">
        <f>ROUND((SUM(L75:L78))/1,2)</f>
        <v>0</v>
      </c>
      <c r="H79" s="141">
        <f>ROUND((SUM(M75:M78))/1,2)</f>
        <v>0</v>
      </c>
      <c r="I79" s="141">
        <f>ROUND((SUM(I75:I78))/1,2)</f>
        <v>0</v>
      </c>
      <c r="J79" s="62"/>
      <c r="K79" s="62"/>
      <c r="L79" s="62">
        <f>ROUND((SUM(L75:L78))/1,2)</f>
        <v>0</v>
      </c>
      <c r="M79" s="62">
        <f>ROUND((SUM(M75:M78))/1,2)</f>
        <v>0</v>
      </c>
      <c r="N79" s="62"/>
      <c r="O79" s="62"/>
      <c r="P79" s="171"/>
      <c r="Q79" s="62"/>
      <c r="R79" s="62"/>
      <c r="S79" s="171">
        <f>ROUND((SUM(S75:S78))/1,2)</f>
        <v>0</v>
      </c>
      <c r="T79" s="137"/>
      <c r="U79" s="137"/>
      <c r="V79" s="2">
        <f>ROUND((SUM(V75:V78))/1,2)</f>
        <v>0</v>
      </c>
      <c r="W79" s="137"/>
      <c r="X79" s="137"/>
      <c r="Y79" s="137"/>
      <c r="Z79" s="137"/>
    </row>
    <row r="80" spans="1:26" x14ac:dyDescent="0.3">
      <c r="A80" s="1"/>
      <c r="B80" s="1"/>
      <c r="C80" s="1"/>
      <c r="D80" s="1"/>
      <c r="E80" s="1"/>
      <c r="F80" s="146"/>
      <c r="G80" s="134"/>
      <c r="H80" s="134"/>
      <c r="I80" s="134"/>
      <c r="J80" s="1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x14ac:dyDescent="0.3">
      <c r="A81" s="62"/>
      <c r="B81" s="62"/>
      <c r="C81" s="152" t="s">
        <v>244</v>
      </c>
      <c r="D81" s="151" t="s">
        <v>74</v>
      </c>
      <c r="E81" s="62"/>
      <c r="F81" s="150"/>
      <c r="G81" s="76"/>
      <c r="H81" s="76"/>
      <c r="I81" s="76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137"/>
      <c r="U81" s="137"/>
      <c r="V81" s="62"/>
      <c r="W81" s="137"/>
      <c r="X81" s="137"/>
      <c r="Y81" s="137"/>
      <c r="Z81" s="137"/>
    </row>
    <row r="82" spans="1:26" ht="24.9" customHeight="1" x14ac:dyDescent="0.3">
      <c r="A82" s="158">
        <v>63</v>
      </c>
      <c r="B82" s="153" t="s">
        <v>222</v>
      </c>
      <c r="C82" s="159" t="s">
        <v>245</v>
      </c>
      <c r="D82" s="153" t="s">
        <v>246</v>
      </c>
      <c r="E82" s="153" t="s">
        <v>127</v>
      </c>
      <c r="F82" s="154">
        <v>1.35</v>
      </c>
      <c r="G82" s="160"/>
      <c r="H82" s="160"/>
      <c r="I82" s="155">
        <f t="shared" ref="I82:I89" si="18">ROUND(F82*(G82+H82),2)</f>
        <v>0</v>
      </c>
      <c r="J82" s="153">
        <f t="shared" ref="J82:J89" si="19">ROUND(F82*(N82),2)</f>
        <v>0</v>
      </c>
      <c r="K82" s="156">
        <f t="shared" ref="K82:K89" si="20">ROUND(F82*(O82),2)</f>
        <v>0</v>
      </c>
      <c r="L82" s="156">
        <f t="shared" ref="L82:L89" si="21">ROUND(F82*(G82),2)</f>
        <v>0</v>
      </c>
      <c r="M82" s="156">
        <f t="shared" ref="M82:M89" si="22">ROUND(F82*(H82),2)</f>
        <v>0</v>
      </c>
      <c r="N82" s="156">
        <v>0</v>
      </c>
      <c r="O82" s="156"/>
      <c r="P82" s="161">
        <v>2.2164700000000002</v>
      </c>
      <c r="Q82" s="161"/>
      <c r="R82" s="161">
        <v>2.2164700000000002</v>
      </c>
      <c r="S82" s="156">
        <f t="shared" ref="S82:S89" si="23">ROUND(F82*(P82),3)</f>
        <v>2.992</v>
      </c>
      <c r="T82" s="157"/>
      <c r="U82" s="157"/>
      <c r="V82" s="161"/>
      <c r="Z82">
        <v>0</v>
      </c>
    </row>
    <row r="83" spans="1:26" ht="24.9" customHeight="1" x14ac:dyDescent="0.3">
      <c r="A83" s="158">
        <v>64</v>
      </c>
      <c r="B83" s="153" t="s">
        <v>247</v>
      </c>
      <c r="C83" s="159" t="s">
        <v>248</v>
      </c>
      <c r="D83" s="153" t="s">
        <v>249</v>
      </c>
      <c r="E83" s="153" t="s">
        <v>177</v>
      </c>
      <c r="F83" s="154">
        <v>1591.2</v>
      </c>
      <c r="G83" s="160"/>
      <c r="H83" s="160"/>
      <c r="I83" s="155">
        <f t="shared" si="18"/>
        <v>0</v>
      </c>
      <c r="J83" s="153">
        <f t="shared" si="19"/>
        <v>0</v>
      </c>
      <c r="K83" s="156">
        <f t="shared" si="20"/>
        <v>0</v>
      </c>
      <c r="L83" s="156">
        <f t="shared" si="21"/>
        <v>0</v>
      </c>
      <c r="M83" s="156">
        <f t="shared" si="22"/>
        <v>0</v>
      </c>
      <c r="N83" s="156">
        <v>0</v>
      </c>
      <c r="O83" s="156"/>
      <c r="P83" s="161">
        <v>1.9480000000000001E-2</v>
      </c>
      <c r="Q83" s="161"/>
      <c r="R83" s="161">
        <v>1.9480000000000001E-2</v>
      </c>
      <c r="S83" s="156">
        <f t="shared" si="23"/>
        <v>30.997</v>
      </c>
      <c r="T83" s="157"/>
      <c r="U83" s="157"/>
      <c r="V83" s="161"/>
      <c r="Z83">
        <v>0</v>
      </c>
    </row>
    <row r="84" spans="1:26" ht="24.9" customHeight="1" x14ac:dyDescent="0.3">
      <c r="A84" s="158">
        <v>65</v>
      </c>
      <c r="B84" s="153" t="s">
        <v>250</v>
      </c>
      <c r="C84" s="159" t="s">
        <v>251</v>
      </c>
      <c r="D84" s="153" t="s">
        <v>252</v>
      </c>
      <c r="E84" s="153" t="s">
        <v>127</v>
      </c>
      <c r="F84" s="154">
        <v>27.78</v>
      </c>
      <c r="G84" s="160"/>
      <c r="H84" s="160"/>
      <c r="I84" s="155">
        <f t="shared" si="18"/>
        <v>0</v>
      </c>
      <c r="J84" s="153">
        <f t="shared" si="19"/>
        <v>0</v>
      </c>
      <c r="K84" s="156">
        <f t="shared" si="20"/>
        <v>0</v>
      </c>
      <c r="L84" s="156">
        <f t="shared" si="21"/>
        <v>0</v>
      </c>
      <c r="M84" s="156">
        <f t="shared" si="22"/>
        <v>0</v>
      </c>
      <c r="N84" s="156">
        <v>0</v>
      </c>
      <c r="O84" s="156"/>
      <c r="P84" s="161">
        <v>1.8480000000000001</v>
      </c>
      <c r="Q84" s="161"/>
      <c r="R84" s="161">
        <v>1.8480000000000001</v>
      </c>
      <c r="S84" s="156">
        <f t="shared" si="23"/>
        <v>51.337000000000003</v>
      </c>
      <c r="T84" s="157"/>
      <c r="U84" s="157"/>
      <c r="V84" s="161"/>
      <c r="Z84">
        <v>0</v>
      </c>
    </row>
    <row r="85" spans="1:26" ht="24.9" customHeight="1" x14ac:dyDescent="0.3">
      <c r="A85" s="158">
        <v>66</v>
      </c>
      <c r="B85" s="153" t="s">
        <v>250</v>
      </c>
      <c r="C85" s="159" t="s">
        <v>253</v>
      </c>
      <c r="D85" s="153" t="s">
        <v>254</v>
      </c>
      <c r="E85" s="153" t="s">
        <v>177</v>
      </c>
      <c r="F85" s="154">
        <v>920.45</v>
      </c>
      <c r="G85" s="160"/>
      <c r="H85" s="160"/>
      <c r="I85" s="155">
        <f t="shared" si="18"/>
        <v>0</v>
      </c>
      <c r="J85" s="153">
        <f t="shared" si="19"/>
        <v>0</v>
      </c>
      <c r="K85" s="156">
        <f t="shared" si="20"/>
        <v>0</v>
      </c>
      <c r="L85" s="156">
        <f t="shared" si="21"/>
        <v>0</v>
      </c>
      <c r="M85" s="156">
        <f t="shared" si="22"/>
        <v>0</v>
      </c>
      <c r="N85" s="156">
        <v>0</v>
      </c>
      <c r="O85" s="156"/>
      <c r="P85" s="161">
        <v>0.90161999999999998</v>
      </c>
      <c r="Q85" s="161"/>
      <c r="R85" s="161">
        <v>0.90161999999999998</v>
      </c>
      <c r="S85" s="156">
        <f t="shared" si="23"/>
        <v>829.89599999999996</v>
      </c>
      <c r="T85" s="157"/>
      <c r="U85" s="157"/>
      <c r="V85" s="161"/>
      <c r="Z85">
        <v>0</v>
      </c>
    </row>
    <row r="86" spans="1:26" ht="24.9" customHeight="1" x14ac:dyDescent="0.3">
      <c r="A86" s="158">
        <v>67</v>
      </c>
      <c r="B86" s="153" t="s">
        <v>250</v>
      </c>
      <c r="C86" s="159" t="s">
        <v>255</v>
      </c>
      <c r="D86" s="153" t="s">
        <v>256</v>
      </c>
      <c r="E86" s="153" t="s">
        <v>99</v>
      </c>
      <c r="F86" s="154">
        <v>201.39999999999998</v>
      </c>
      <c r="G86" s="160"/>
      <c r="H86" s="160"/>
      <c r="I86" s="155">
        <f t="shared" si="18"/>
        <v>0</v>
      </c>
      <c r="J86" s="153">
        <f t="shared" si="19"/>
        <v>0</v>
      </c>
      <c r="K86" s="156">
        <f t="shared" si="20"/>
        <v>0</v>
      </c>
      <c r="L86" s="156">
        <f t="shared" si="21"/>
        <v>0</v>
      </c>
      <c r="M86" s="156">
        <f t="shared" si="22"/>
        <v>0</v>
      </c>
      <c r="N86" s="156">
        <v>0</v>
      </c>
      <c r="O86" s="156"/>
      <c r="P86" s="161">
        <v>1.56209</v>
      </c>
      <c r="Q86" s="161"/>
      <c r="R86" s="161">
        <v>1.56209</v>
      </c>
      <c r="S86" s="156">
        <f t="shared" si="23"/>
        <v>314.60500000000002</v>
      </c>
      <c r="T86" s="157"/>
      <c r="U86" s="157"/>
      <c r="V86" s="161"/>
      <c r="Z86">
        <v>0</v>
      </c>
    </row>
    <row r="87" spans="1:26" ht="24.9" customHeight="1" x14ac:dyDescent="0.3">
      <c r="A87" s="158">
        <v>68</v>
      </c>
      <c r="B87" s="153" t="s">
        <v>257</v>
      </c>
      <c r="C87" s="159" t="s">
        <v>258</v>
      </c>
      <c r="D87" s="153" t="s">
        <v>259</v>
      </c>
      <c r="E87" s="153" t="s">
        <v>99</v>
      </c>
      <c r="F87" s="154">
        <v>1591.2</v>
      </c>
      <c r="G87" s="160"/>
      <c r="H87" s="160"/>
      <c r="I87" s="155">
        <f t="shared" si="18"/>
        <v>0</v>
      </c>
      <c r="J87" s="153">
        <f t="shared" si="19"/>
        <v>0</v>
      </c>
      <c r="K87" s="156">
        <f t="shared" si="20"/>
        <v>0</v>
      </c>
      <c r="L87" s="156">
        <f t="shared" si="21"/>
        <v>0</v>
      </c>
      <c r="M87" s="156">
        <f t="shared" si="22"/>
        <v>0</v>
      </c>
      <c r="N87" s="156">
        <v>0</v>
      </c>
      <c r="O87" s="156"/>
      <c r="P87" s="161">
        <v>0.31879000000000002</v>
      </c>
      <c r="Q87" s="161"/>
      <c r="R87" s="161">
        <v>0.31879000000000002</v>
      </c>
      <c r="S87" s="156">
        <f t="shared" si="23"/>
        <v>507.25900000000001</v>
      </c>
      <c r="T87" s="157"/>
      <c r="U87" s="157"/>
      <c r="V87" s="161"/>
      <c r="Z87">
        <v>0</v>
      </c>
    </row>
    <row r="88" spans="1:26" ht="24.9" customHeight="1" x14ac:dyDescent="0.3">
      <c r="A88" s="158">
        <v>69</v>
      </c>
      <c r="B88" s="153" t="s">
        <v>257</v>
      </c>
      <c r="C88" s="159" t="s">
        <v>260</v>
      </c>
      <c r="D88" s="153" t="s">
        <v>261</v>
      </c>
      <c r="E88" s="153" t="s">
        <v>127</v>
      </c>
      <c r="F88" s="154">
        <v>33.5</v>
      </c>
      <c r="G88" s="160"/>
      <c r="H88" s="160"/>
      <c r="I88" s="155">
        <f t="shared" si="18"/>
        <v>0</v>
      </c>
      <c r="J88" s="153">
        <f t="shared" si="19"/>
        <v>0</v>
      </c>
      <c r="K88" s="156">
        <f t="shared" si="20"/>
        <v>0</v>
      </c>
      <c r="L88" s="156">
        <f t="shared" si="21"/>
        <v>0</v>
      </c>
      <c r="M88" s="156">
        <f t="shared" si="22"/>
        <v>0</v>
      </c>
      <c r="N88" s="156">
        <v>0</v>
      </c>
      <c r="O88" s="156"/>
      <c r="P88" s="161">
        <v>2.3841599999999996</v>
      </c>
      <c r="Q88" s="161"/>
      <c r="R88" s="161">
        <v>2.3841599999999996</v>
      </c>
      <c r="S88" s="156">
        <f t="shared" si="23"/>
        <v>79.869</v>
      </c>
      <c r="T88" s="157"/>
      <c r="U88" s="157"/>
      <c r="V88" s="161"/>
      <c r="Z88">
        <v>0</v>
      </c>
    </row>
    <row r="89" spans="1:26" ht="24.9" customHeight="1" x14ac:dyDescent="0.3">
      <c r="A89" s="167">
        <v>70</v>
      </c>
      <c r="B89" s="162" t="s">
        <v>262</v>
      </c>
      <c r="C89" s="168" t="s">
        <v>263</v>
      </c>
      <c r="D89" s="162" t="s">
        <v>264</v>
      </c>
      <c r="E89" s="162" t="s">
        <v>113</v>
      </c>
      <c r="F89" s="163">
        <v>5304</v>
      </c>
      <c r="G89" s="169"/>
      <c r="H89" s="169"/>
      <c r="I89" s="164">
        <f t="shared" si="18"/>
        <v>0</v>
      </c>
      <c r="J89" s="162">
        <f t="shared" si="19"/>
        <v>0</v>
      </c>
      <c r="K89" s="165">
        <f t="shared" si="20"/>
        <v>0</v>
      </c>
      <c r="L89" s="165">
        <f t="shared" si="21"/>
        <v>0</v>
      </c>
      <c r="M89" s="165">
        <f t="shared" si="22"/>
        <v>0</v>
      </c>
      <c r="N89" s="165">
        <v>0</v>
      </c>
      <c r="O89" s="165"/>
      <c r="P89" s="170">
        <v>6.7000000000000004E-2</v>
      </c>
      <c r="Q89" s="170"/>
      <c r="R89" s="170">
        <v>6.7000000000000004E-2</v>
      </c>
      <c r="S89" s="165">
        <f t="shared" si="23"/>
        <v>355.36799999999999</v>
      </c>
      <c r="T89" s="166"/>
      <c r="U89" s="166"/>
      <c r="V89" s="170"/>
      <c r="Z89">
        <v>0</v>
      </c>
    </row>
    <row r="90" spans="1:26" x14ac:dyDescent="0.3">
      <c r="A90" s="62"/>
      <c r="B90" s="62"/>
      <c r="C90" s="152" t="s">
        <v>244</v>
      </c>
      <c r="D90" s="151" t="s">
        <v>74</v>
      </c>
      <c r="E90" s="62"/>
      <c r="F90" s="150"/>
      <c r="G90" s="141">
        <f>ROUND((SUM(L81:L89))/1,2)</f>
        <v>0</v>
      </c>
      <c r="H90" s="141">
        <f>ROUND((SUM(M81:M89))/1,2)</f>
        <v>0</v>
      </c>
      <c r="I90" s="141">
        <f>ROUND((SUM(I81:I89))/1,2)</f>
        <v>0</v>
      </c>
      <c r="J90" s="62"/>
      <c r="K90" s="62"/>
      <c r="L90" s="62">
        <f>ROUND((SUM(L81:L89))/1,2)</f>
        <v>0</v>
      </c>
      <c r="M90" s="62">
        <f>ROUND((SUM(M81:M89))/1,2)</f>
        <v>0</v>
      </c>
      <c r="N90" s="62"/>
      <c r="O90" s="62"/>
      <c r="P90" s="171"/>
      <c r="Q90" s="62"/>
      <c r="R90" s="62"/>
      <c r="S90" s="171">
        <f>ROUND((SUM(S81:S89))/1,2)</f>
        <v>2172.3200000000002</v>
      </c>
      <c r="T90" s="137"/>
      <c r="U90" s="137"/>
      <c r="V90" s="2">
        <f>ROUND((SUM(V81:V89))/1,2)</f>
        <v>0</v>
      </c>
      <c r="W90" s="137"/>
      <c r="X90" s="137"/>
      <c r="Y90" s="137"/>
      <c r="Z90" s="137"/>
    </row>
    <row r="91" spans="1:26" x14ac:dyDescent="0.3">
      <c r="A91" s="1"/>
      <c r="B91" s="1"/>
      <c r="C91" s="1"/>
      <c r="D91" s="1"/>
      <c r="E91" s="1"/>
      <c r="F91" s="146"/>
      <c r="G91" s="134"/>
      <c r="H91" s="134"/>
      <c r="I91" s="134"/>
      <c r="J91" s="1"/>
      <c r="K91" s="1"/>
      <c r="L91" s="1"/>
      <c r="M91" s="1"/>
      <c r="N91" s="1"/>
      <c r="O91" s="1"/>
      <c r="P91" s="1"/>
      <c r="Q91" s="1"/>
      <c r="R91" s="1"/>
      <c r="S91" s="1"/>
      <c r="V91" s="1"/>
    </row>
    <row r="92" spans="1:26" x14ac:dyDescent="0.3">
      <c r="A92" s="62"/>
      <c r="B92" s="62"/>
      <c r="C92" s="152" t="s">
        <v>265</v>
      </c>
      <c r="D92" s="151" t="s">
        <v>75</v>
      </c>
      <c r="E92" s="62"/>
      <c r="F92" s="150"/>
      <c r="G92" s="76"/>
      <c r="H92" s="76"/>
      <c r="I92" s="7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137"/>
      <c r="U92" s="137"/>
      <c r="V92" s="62"/>
      <c r="W92" s="137"/>
      <c r="X92" s="137"/>
      <c r="Y92" s="137"/>
      <c r="Z92" s="137"/>
    </row>
    <row r="93" spans="1:26" ht="24.9" customHeight="1" x14ac:dyDescent="0.3">
      <c r="A93" s="158">
        <v>71</v>
      </c>
      <c r="B93" s="153" t="s">
        <v>207</v>
      </c>
      <c r="C93" s="159" t="s">
        <v>266</v>
      </c>
      <c r="D93" s="153" t="s">
        <v>267</v>
      </c>
      <c r="E93" s="153" t="s">
        <v>127</v>
      </c>
      <c r="F93" s="154">
        <v>2084.60925</v>
      </c>
      <c r="G93" s="160"/>
      <c r="H93" s="160"/>
      <c r="I93" s="155">
        <f t="shared" ref="I93:I105" si="24">ROUND(F93*(G93+H93),2)</f>
        <v>0</v>
      </c>
      <c r="J93" s="153">
        <f t="shared" ref="J93:J105" si="25">ROUND(F93*(N93),2)</f>
        <v>0</v>
      </c>
      <c r="K93" s="156">
        <f t="shared" ref="K93:K105" si="26">ROUND(F93*(O93),2)</f>
        <v>0</v>
      </c>
      <c r="L93" s="156">
        <f t="shared" ref="L93:L105" si="27">ROUND(F93*(G93),2)</f>
        <v>0</v>
      </c>
      <c r="M93" s="156">
        <f t="shared" ref="M93:M105" si="28">ROUND(F93*(H93),2)</f>
        <v>0</v>
      </c>
      <c r="N93" s="156">
        <v>0</v>
      </c>
      <c r="O93" s="156"/>
      <c r="P93" s="161">
        <v>1.9312499999999999</v>
      </c>
      <c r="Q93" s="161"/>
      <c r="R93" s="161">
        <v>1.9312499999999999</v>
      </c>
      <c r="S93" s="156">
        <f t="shared" ref="S93:S105" si="29">ROUND(F93*(P93),3)</f>
        <v>4025.902</v>
      </c>
      <c r="T93" s="157"/>
      <c r="U93" s="157"/>
      <c r="V93" s="161"/>
      <c r="Z93">
        <v>0</v>
      </c>
    </row>
    <row r="94" spans="1:26" ht="24.9" customHeight="1" x14ac:dyDescent="0.3">
      <c r="A94" s="158">
        <v>72</v>
      </c>
      <c r="B94" s="153" t="s">
        <v>268</v>
      </c>
      <c r="C94" s="159" t="s">
        <v>269</v>
      </c>
      <c r="D94" s="153" t="s">
        <v>270</v>
      </c>
      <c r="E94" s="153" t="s">
        <v>177</v>
      </c>
      <c r="F94" s="154">
        <v>33896.75</v>
      </c>
      <c r="G94" s="160"/>
      <c r="H94" s="160"/>
      <c r="I94" s="155">
        <f t="shared" si="24"/>
        <v>0</v>
      </c>
      <c r="J94" s="153">
        <f t="shared" si="25"/>
        <v>0</v>
      </c>
      <c r="K94" s="156">
        <f t="shared" si="26"/>
        <v>0</v>
      </c>
      <c r="L94" s="156">
        <f t="shared" si="27"/>
        <v>0</v>
      </c>
      <c r="M94" s="156">
        <f t="shared" si="28"/>
        <v>0</v>
      </c>
      <c r="N94" s="156">
        <v>0</v>
      </c>
      <c r="O94" s="156"/>
      <c r="P94" s="161">
        <v>2.3060000000000001E-2</v>
      </c>
      <c r="Q94" s="161"/>
      <c r="R94" s="161">
        <v>2.3060000000000001E-2</v>
      </c>
      <c r="S94" s="156">
        <f t="shared" si="29"/>
        <v>781.65899999999999</v>
      </c>
      <c r="T94" s="157"/>
      <c r="U94" s="157"/>
      <c r="V94" s="161"/>
      <c r="Z94">
        <v>0</v>
      </c>
    </row>
    <row r="95" spans="1:26" ht="24.9" customHeight="1" x14ac:dyDescent="0.3">
      <c r="A95" s="158">
        <v>73</v>
      </c>
      <c r="B95" s="153" t="s">
        <v>268</v>
      </c>
      <c r="C95" s="159" t="s">
        <v>271</v>
      </c>
      <c r="D95" s="153" t="s">
        <v>272</v>
      </c>
      <c r="E95" s="153" t="s">
        <v>177</v>
      </c>
      <c r="F95" s="154">
        <v>35467.75</v>
      </c>
      <c r="G95" s="160"/>
      <c r="H95" s="160"/>
      <c r="I95" s="155">
        <f t="shared" si="24"/>
        <v>0</v>
      </c>
      <c r="J95" s="153">
        <f t="shared" si="25"/>
        <v>0</v>
      </c>
      <c r="K95" s="156">
        <f t="shared" si="26"/>
        <v>0</v>
      </c>
      <c r="L95" s="156">
        <f t="shared" si="27"/>
        <v>0</v>
      </c>
      <c r="M95" s="156">
        <f t="shared" si="28"/>
        <v>0</v>
      </c>
      <c r="N95" s="156">
        <v>0</v>
      </c>
      <c r="O95" s="156"/>
      <c r="P95" s="161"/>
      <c r="Q95" s="161"/>
      <c r="R95" s="161"/>
      <c r="S95" s="156">
        <f t="shared" si="29"/>
        <v>0</v>
      </c>
      <c r="T95" s="157"/>
      <c r="U95" s="157"/>
      <c r="V95" s="161"/>
      <c r="Z95">
        <v>0</v>
      </c>
    </row>
    <row r="96" spans="1:26" ht="24.9" customHeight="1" x14ac:dyDescent="0.3">
      <c r="A96" s="158">
        <v>74</v>
      </c>
      <c r="B96" s="153" t="s">
        <v>268</v>
      </c>
      <c r="C96" s="159" t="s">
        <v>273</v>
      </c>
      <c r="D96" s="153" t="s">
        <v>274</v>
      </c>
      <c r="E96" s="153" t="s">
        <v>99</v>
      </c>
      <c r="F96" s="154">
        <v>180</v>
      </c>
      <c r="G96" s="160"/>
      <c r="H96" s="160"/>
      <c r="I96" s="155">
        <f t="shared" si="24"/>
        <v>0</v>
      </c>
      <c r="J96" s="153">
        <f t="shared" si="25"/>
        <v>0</v>
      </c>
      <c r="K96" s="156">
        <f t="shared" si="26"/>
        <v>0</v>
      </c>
      <c r="L96" s="156">
        <f t="shared" si="27"/>
        <v>0</v>
      </c>
      <c r="M96" s="156">
        <f t="shared" si="28"/>
        <v>0</v>
      </c>
      <c r="N96" s="156">
        <v>0</v>
      </c>
      <c r="O96" s="156"/>
      <c r="P96" s="161">
        <v>9.8199999999999996E-2</v>
      </c>
      <c r="Q96" s="161"/>
      <c r="R96" s="161">
        <v>9.8199999999999996E-2</v>
      </c>
      <c r="S96" s="156">
        <f t="shared" si="29"/>
        <v>17.675999999999998</v>
      </c>
      <c r="T96" s="157"/>
      <c r="U96" s="157"/>
      <c r="V96" s="161"/>
      <c r="Z96">
        <v>0</v>
      </c>
    </row>
    <row r="97" spans="1:26" ht="24.9" customHeight="1" x14ac:dyDescent="0.3">
      <c r="A97" s="158">
        <v>75</v>
      </c>
      <c r="B97" s="153" t="s">
        <v>268</v>
      </c>
      <c r="C97" s="159" t="s">
        <v>275</v>
      </c>
      <c r="D97" s="153" t="s">
        <v>276</v>
      </c>
      <c r="E97" s="153" t="s">
        <v>99</v>
      </c>
      <c r="F97" s="154">
        <v>93</v>
      </c>
      <c r="G97" s="160"/>
      <c r="H97" s="160"/>
      <c r="I97" s="155">
        <f t="shared" si="24"/>
        <v>0</v>
      </c>
      <c r="J97" s="153">
        <f t="shared" si="25"/>
        <v>0</v>
      </c>
      <c r="K97" s="156">
        <f t="shared" si="26"/>
        <v>0</v>
      </c>
      <c r="L97" s="156">
        <f t="shared" si="27"/>
        <v>0</v>
      </c>
      <c r="M97" s="156">
        <f t="shared" si="28"/>
        <v>0</v>
      </c>
      <c r="N97" s="156">
        <v>0</v>
      </c>
      <c r="O97" s="156"/>
      <c r="P97" s="161">
        <v>0.11637</v>
      </c>
      <c r="Q97" s="161"/>
      <c r="R97" s="161">
        <v>0.11637</v>
      </c>
      <c r="S97" s="156">
        <f t="shared" si="29"/>
        <v>10.821999999999999</v>
      </c>
      <c r="T97" s="157"/>
      <c r="U97" s="157"/>
      <c r="V97" s="161"/>
      <c r="Z97">
        <v>0</v>
      </c>
    </row>
    <row r="98" spans="1:26" ht="24.9" customHeight="1" x14ac:dyDescent="0.3">
      <c r="A98" s="158">
        <v>76</v>
      </c>
      <c r="B98" s="153" t="s">
        <v>268</v>
      </c>
      <c r="C98" s="159" t="s">
        <v>277</v>
      </c>
      <c r="D98" s="153" t="s">
        <v>278</v>
      </c>
      <c r="E98" s="153" t="s">
        <v>99</v>
      </c>
      <c r="F98" s="154">
        <v>27701.4</v>
      </c>
      <c r="G98" s="160"/>
      <c r="H98" s="160"/>
      <c r="I98" s="155">
        <f t="shared" si="24"/>
        <v>0</v>
      </c>
      <c r="J98" s="153">
        <f t="shared" si="25"/>
        <v>0</v>
      </c>
      <c r="K98" s="156">
        <f t="shared" si="26"/>
        <v>0</v>
      </c>
      <c r="L98" s="156">
        <f t="shared" si="27"/>
        <v>0</v>
      </c>
      <c r="M98" s="156">
        <f t="shared" si="28"/>
        <v>0</v>
      </c>
      <c r="N98" s="156">
        <v>0</v>
      </c>
      <c r="O98" s="156"/>
      <c r="P98" s="161">
        <v>0.18906999999999999</v>
      </c>
      <c r="Q98" s="161"/>
      <c r="R98" s="161">
        <v>0.18906999999999999</v>
      </c>
      <c r="S98" s="156">
        <f t="shared" si="29"/>
        <v>5237.5039999999999</v>
      </c>
      <c r="T98" s="157"/>
      <c r="U98" s="157"/>
      <c r="V98" s="161"/>
      <c r="Z98">
        <v>0</v>
      </c>
    </row>
    <row r="99" spans="1:26" ht="24.9" customHeight="1" x14ac:dyDescent="0.3">
      <c r="A99" s="158">
        <v>77</v>
      </c>
      <c r="B99" s="153" t="s">
        <v>268</v>
      </c>
      <c r="C99" s="159" t="s">
        <v>279</v>
      </c>
      <c r="D99" s="153" t="s">
        <v>280</v>
      </c>
      <c r="E99" s="153" t="s">
        <v>99</v>
      </c>
      <c r="F99" s="154">
        <v>5939.25</v>
      </c>
      <c r="G99" s="160"/>
      <c r="H99" s="160"/>
      <c r="I99" s="155">
        <f t="shared" si="24"/>
        <v>0</v>
      </c>
      <c r="J99" s="153">
        <f t="shared" si="25"/>
        <v>0</v>
      </c>
      <c r="K99" s="156">
        <f t="shared" si="26"/>
        <v>0</v>
      </c>
      <c r="L99" s="156">
        <f t="shared" si="27"/>
        <v>0</v>
      </c>
      <c r="M99" s="156">
        <f t="shared" si="28"/>
        <v>0</v>
      </c>
      <c r="N99" s="156">
        <v>0</v>
      </c>
      <c r="O99" s="156"/>
      <c r="P99" s="161">
        <v>0.27994000000000002</v>
      </c>
      <c r="Q99" s="161"/>
      <c r="R99" s="161">
        <v>0.27994000000000002</v>
      </c>
      <c r="S99" s="156">
        <f t="shared" si="29"/>
        <v>1662.634</v>
      </c>
      <c r="T99" s="157"/>
      <c r="U99" s="157"/>
      <c r="V99" s="161"/>
      <c r="Z99">
        <v>0</v>
      </c>
    </row>
    <row r="100" spans="1:26" ht="24.9" customHeight="1" x14ac:dyDescent="0.3">
      <c r="A100" s="158">
        <v>78</v>
      </c>
      <c r="B100" s="153" t="s">
        <v>268</v>
      </c>
      <c r="C100" s="159" t="s">
        <v>281</v>
      </c>
      <c r="D100" s="153" t="s">
        <v>282</v>
      </c>
      <c r="E100" s="153" t="s">
        <v>99</v>
      </c>
      <c r="F100" s="154">
        <v>3440.95</v>
      </c>
      <c r="G100" s="160"/>
      <c r="H100" s="160"/>
      <c r="I100" s="155">
        <f t="shared" si="24"/>
        <v>0</v>
      </c>
      <c r="J100" s="153">
        <f t="shared" si="25"/>
        <v>0</v>
      </c>
      <c r="K100" s="156">
        <f t="shared" si="26"/>
        <v>0</v>
      </c>
      <c r="L100" s="156">
        <f t="shared" si="27"/>
        <v>0</v>
      </c>
      <c r="M100" s="156">
        <f t="shared" si="28"/>
        <v>0</v>
      </c>
      <c r="N100" s="156">
        <v>0</v>
      </c>
      <c r="O100" s="156"/>
      <c r="P100" s="161">
        <v>0.37080000000000002</v>
      </c>
      <c r="Q100" s="161"/>
      <c r="R100" s="161">
        <v>0.37080000000000002</v>
      </c>
      <c r="S100" s="156">
        <f t="shared" si="29"/>
        <v>1275.904</v>
      </c>
      <c r="T100" s="157"/>
      <c r="U100" s="157"/>
      <c r="V100" s="161"/>
      <c r="Z100">
        <v>0</v>
      </c>
    </row>
    <row r="101" spans="1:26" ht="24.9" customHeight="1" x14ac:dyDescent="0.3">
      <c r="A101" s="158">
        <v>79</v>
      </c>
      <c r="B101" s="153" t="s">
        <v>268</v>
      </c>
      <c r="C101" s="159" t="s">
        <v>283</v>
      </c>
      <c r="D101" s="153" t="s">
        <v>284</v>
      </c>
      <c r="E101" s="153" t="s">
        <v>99</v>
      </c>
      <c r="F101" s="154">
        <v>1332.6</v>
      </c>
      <c r="G101" s="160"/>
      <c r="H101" s="160"/>
      <c r="I101" s="155">
        <f t="shared" si="24"/>
        <v>0</v>
      </c>
      <c r="J101" s="153">
        <f t="shared" si="25"/>
        <v>0</v>
      </c>
      <c r="K101" s="156">
        <f t="shared" si="26"/>
        <v>0</v>
      </c>
      <c r="L101" s="156">
        <f t="shared" si="27"/>
        <v>0</v>
      </c>
      <c r="M101" s="156">
        <f t="shared" si="28"/>
        <v>0</v>
      </c>
      <c r="N101" s="156">
        <v>0</v>
      </c>
      <c r="O101" s="156"/>
      <c r="P101" s="161">
        <v>0.46166000000000001</v>
      </c>
      <c r="Q101" s="161"/>
      <c r="R101" s="161">
        <v>0.46166000000000001</v>
      </c>
      <c r="S101" s="156">
        <f t="shared" si="29"/>
        <v>615.20799999999997</v>
      </c>
      <c r="T101" s="157"/>
      <c r="U101" s="157"/>
      <c r="V101" s="161"/>
      <c r="Z101">
        <v>0</v>
      </c>
    </row>
    <row r="102" spans="1:26" ht="24.9" customHeight="1" x14ac:dyDescent="0.3">
      <c r="A102" s="158">
        <v>80</v>
      </c>
      <c r="B102" s="153" t="s">
        <v>268</v>
      </c>
      <c r="C102" s="159" t="s">
        <v>285</v>
      </c>
      <c r="D102" s="153" t="s">
        <v>286</v>
      </c>
      <c r="E102" s="153" t="s">
        <v>99</v>
      </c>
      <c r="F102" s="154">
        <v>34034.15</v>
      </c>
      <c r="G102" s="160"/>
      <c r="H102" s="160"/>
      <c r="I102" s="155">
        <f t="shared" si="24"/>
        <v>0</v>
      </c>
      <c r="J102" s="153">
        <f t="shared" si="25"/>
        <v>0</v>
      </c>
      <c r="K102" s="156">
        <f t="shared" si="26"/>
        <v>0</v>
      </c>
      <c r="L102" s="156">
        <f t="shared" si="27"/>
        <v>0</v>
      </c>
      <c r="M102" s="156">
        <f t="shared" si="28"/>
        <v>0</v>
      </c>
      <c r="N102" s="156">
        <v>0</v>
      </c>
      <c r="O102" s="156"/>
      <c r="P102" s="161">
        <v>6.5199999999999998E-3</v>
      </c>
      <c r="Q102" s="161"/>
      <c r="R102" s="161">
        <v>6.5199999999999998E-3</v>
      </c>
      <c r="S102" s="156">
        <f t="shared" si="29"/>
        <v>221.90299999999999</v>
      </c>
      <c r="T102" s="157"/>
      <c r="U102" s="157"/>
      <c r="V102" s="161"/>
      <c r="Z102">
        <v>0</v>
      </c>
    </row>
    <row r="103" spans="1:26" ht="24.9" customHeight="1" x14ac:dyDescent="0.3">
      <c r="A103" s="158">
        <v>81</v>
      </c>
      <c r="B103" s="153" t="s">
        <v>268</v>
      </c>
      <c r="C103" s="159" t="s">
        <v>287</v>
      </c>
      <c r="D103" s="153" t="s">
        <v>288</v>
      </c>
      <c r="E103" s="153" t="s">
        <v>99</v>
      </c>
      <c r="F103" s="154">
        <v>30499.63</v>
      </c>
      <c r="G103" s="160"/>
      <c r="H103" s="160"/>
      <c r="I103" s="155">
        <f t="shared" si="24"/>
        <v>0</v>
      </c>
      <c r="J103" s="153">
        <f t="shared" si="25"/>
        <v>0</v>
      </c>
      <c r="K103" s="156">
        <f t="shared" si="26"/>
        <v>0</v>
      </c>
      <c r="L103" s="156">
        <f t="shared" si="27"/>
        <v>0</v>
      </c>
      <c r="M103" s="156">
        <f t="shared" si="28"/>
        <v>0</v>
      </c>
      <c r="N103" s="156">
        <v>0</v>
      </c>
      <c r="O103" s="156"/>
      <c r="P103" s="161">
        <v>6.0999999999999997E-4</v>
      </c>
      <c r="Q103" s="161"/>
      <c r="R103" s="161">
        <v>6.0999999999999997E-4</v>
      </c>
      <c r="S103" s="156">
        <f t="shared" si="29"/>
        <v>18.605</v>
      </c>
      <c r="T103" s="157"/>
      <c r="U103" s="157"/>
      <c r="V103" s="161"/>
      <c r="Z103">
        <v>0</v>
      </c>
    </row>
    <row r="104" spans="1:26" ht="35.1" customHeight="1" x14ac:dyDescent="0.3">
      <c r="A104" s="158">
        <v>82</v>
      </c>
      <c r="B104" s="153" t="s">
        <v>268</v>
      </c>
      <c r="C104" s="159" t="s">
        <v>289</v>
      </c>
      <c r="D104" s="153" t="s">
        <v>290</v>
      </c>
      <c r="E104" s="153" t="s">
        <v>99</v>
      </c>
      <c r="F104" s="154">
        <v>29757.23</v>
      </c>
      <c r="G104" s="160"/>
      <c r="H104" s="160"/>
      <c r="I104" s="155">
        <f t="shared" si="24"/>
        <v>0</v>
      </c>
      <c r="J104" s="153">
        <f t="shared" si="25"/>
        <v>0</v>
      </c>
      <c r="K104" s="156">
        <f t="shared" si="26"/>
        <v>0</v>
      </c>
      <c r="L104" s="156">
        <f t="shared" si="27"/>
        <v>0</v>
      </c>
      <c r="M104" s="156">
        <f t="shared" si="28"/>
        <v>0</v>
      </c>
      <c r="N104" s="156">
        <v>0</v>
      </c>
      <c r="O104" s="156"/>
      <c r="P104" s="161">
        <v>0.10627</v>
      </c>
      <c r="Q104" s="161"/>
      <c r="R104" s="161">
        <v>0.10627</v>
      </c>
      <c r="S104" s="156">
        <f t="shared" si="29"/>
        <v>3162.3009999999999</v>
      </c>
      <c r="T104" s="157"/>
      <c r="U104" s="157"/>
      <c r="V104" s="161"/>
      <c r="Z104">
        <v>0</v>
      </c>
    </row>
    <row r="105" spans="1:26" ht="24.9" customHeight="1" x14ac:dyDescent="0.3">
      <c r="A105" s="158">
        <v>83</v>
      </c>
      <c r="B105" s="153" t="s">
        <v>268</v>
      </c>
      <c r="C105" s="159" t="s">
        <v>291</v>
      </c>
      <c r="D105" s="153" t="s">
        <v>292</v>
      </c>
      <c r="E105" s="153" t="s">
        <v>99</v>
      </c>
      <c r="F105" s="154">
        <v>30499.63</v>
      </c>
      <c r="G105" s="160"/>
      <c r="H105" s="160"/>
      <c r="I105" s="155">
        <f t="shared" si="24"/>
        <v>0</v>
      </c>
      <c r="J105" s="153">
        <f t="shared" si="25"/>
        <v>0</v>
      </c>
      <c r="K105" s="156">
        <f t="shared" si="26"/>
        <v>0</v>
      </c>
      <c r="L105" s="156">
        <f t="shared" si="27"/>
        <v>0</v>
      </c>
      <c r="M105" s="156">
        <f t="shared" si="28"/>
        <v>0</v>
      </c>
      <c r="N105" s="156">
        <v>0</v>
      </c>
      <c r="O105" s="156"/>
      <c r="P105" s="161">
        <v>0.15736</v>
      </c>
      <c r="Q105" s="161"/>
      <c r="R105" s="161">
        <v>0.15736</v>
      </c>
      <c r="S105" s="156">
        <f t="shared" si="29"/>
        <v>4799.4219999999996</v>
      </c>
      <c r="T105" s="157"/>
      <c r="U105" s="157"/>
      <c r="V105" s="161"/>
      <c r="Z105">
        <v>0</v>
      </c>
    </row>
    <row r="106" spans="1:26" x14ac:dyDescent="0.3">
      <c r="A106" s="62"/>
      <c r="B106" s="62"/>
      <c r="C106" s="152" t="s">
        <v>265</v>
      </c>
      <c r="D106" s="151" t="s">
        <v>75</v>
      </c>
      <c r="E106" s="62"/>
      <c r="F106" s="150"/>
      <c r="G106" s="141">
        <f>ROUND((SUM(L92:L105))/1,2)</f>
        <v>0</v>
      </c>
      <c r="H106" s="141">
        <f>ROUND((SUM(M92:M105))/1,2)</f>
        <v>0</v>
      </c>
      <c r="I106" s="141">
        <f>ROUND((SUM(I92:I105))/1,2)</f>
        <v>0</v>
      </c>
      <c r="J106" s="62"/>
      <c r="K106" s="62"/>
      <c r="L106" s="62">
        <f>ROUND((SUM(L92:L105))/1,2)</f>
        <v>0</v>
      </c>
      <c r="M106" s="62">
        <f>ROUND((SUM(M92:M105))/1,2)</f>
        <v>0</v>
      </c>
      <c r="N106" s="62"/>
      <c r="O106" s="62"/>
      <c r="P106" s="171"/>
      <c r="Q106" s="62"/>
      <c r="R106" s="62"/>
      <c r="S106" s="171">
        <f>ROUND((SUM(S92:S105))/1,2)</f>
        <v>21829.54</v>
      </c>
      <c r="T106" s="137"/>
      <c r="U106" s="137"/>
      <c r="V106" s="2">
        <f>ROUND((SUM(V92:V105))/1,2)</f>
        <v>0</v>
      </c>
      <c r="W106" s="137"/>
      <c r="X106" s="137"/>
      <c r="Y106" s="137"/>
      <c r="Z106" s="137"/>
    </row>
    <row r="107" spans="1:26" x14ac:dyDescent="0.3">
      <c r="A107" s="1"/>
      <c r="B107" s="1"/>
      <c r="C107" s="1"/>
      <c r="D107" s="1"/>
      <c r="E107" s="1"/>
      <c r="F107" s="146"/>
      <c r="G107" s="134"/>
      <c r="H107" s="134"/>
      <c r="I107" s="134"/>
      <c r="J107" s="1"/>
      <c r="K107" s="1"/>
      <c r="L107" s="1"/>
      <c r="M107" s="1"/>
      <c r="N107" s="1"/>
      <c r="O107" s="1"/>
      <c r="P107" s="1"/>
      <c r="Q107" s="1"/>
      <c r="R107" s="1"/>
      <c r="S107" s="1"/>
      <c r="V107" s="1"/>
    </row>
    <row r="108" spans="1:26" x14ac:dyDescent="0.3">
      <c r="A108" s="62"/>
      <c r="B108" s="62"/>
      <c r="C108" s="152" t="s">
        <v>293</v>
      </c>
      <c r="D108" s="151" t="s">
        <v>76</v>
      </c>
      <c r="E108" s="62"/>
      <c r="F108" s="150"/>
      <c r="G108" s="76"/>
      <c r="H108" s="76"/>
      <c r="I108" s="76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137"/>
      <c r="U108" s="137"/>
      <c r="V108" s="62"/>
      <c r="W108" s="137"/>
      <c r="X108" s="137"/>
      <c r="Y108" s="137"/>
      <c r="Z108" s="137"/>
    </row>
    <row r="109" spans="1:26" ht="24.9" customHeight="1" x14ac:dyDescent="0.3">
      <c r="A109" s="158">
        <v>84</v>
      </c>
      <c r="B109" s="153" t="s">
        <v>294</v>
      </c>
      <c r="C109" s="159" t="s">
        <v>295</v>
      </c>
      <c r="D109" s="153" t="s">
        <v>296</v>
      </c>
      <c r="E109" s="153" t="s">
        <v>297</v>
      </c>
      <c r="F109" s="154">
        <v>2249.1280000000002</v>
      </c>
      <c r="G109" s="160"/>
      <c r="H109" s="160"/>
      <c r="I109" s="155">
        <f t="shared" ref="I109:I146" si="30">ROUND(F109*(G109+H109),2)</f>
        <v>0</v>
      </c>
      <c r="J109" s="153">
        <f t="shared" ref="J109:J146" si="31">ROUND(F109*(N109),2)</f>
        <v>0</v>
      </c>
      <c r="K109" s="156">
        <f t="shared" ref="K109:K146" si="32">ROUND(F109*(O109),2)</f>
        <v>0</v>
      </c>
      <c r="L109" s="156">
        <f t="shared" ref="L109:L146" si="33">ROUND(F109*(G109),2)</f>
        <v>0</v>
      </c>
      <c r="M109" s="156">
        <f t="shared" ref="M109:M146" si="34">ROUND(F109*(H109),2)</f>
        <v>0</v>
      </c>
      <c r="N109" s="156">
        <v>0</v>
      </c>
      <c r="O109" s="156"/>
      <c r="P109" s="161"/>
      <c r="Q109" s="161"/>
      <c r="R109" s="161"/>
      <c r="S109" s="156">
        <f t="shared" ref="S109:S146" si="35">ROUND(F109*(P109),3)</f>
        <v>0</v>
      </c>
      <c r="T109" s="157"/>
      <c r="U109" s="157"/>
      <c r="V109" s="161"/>
      <c r="Z109">
        <v>0</v>
      </c>
    </row>
    <row r="110" spans="1:26" ht="24.9" customHeight="1" x14ac:dyDescent="0.3">
      <c r="A110" s="158">
        <v>85</v>
      </c>
      <c r="B110" s="153" t="s">
        <v>294</v>
      </c>
      <c r="C110" s="159" t="s">
        <v>298</v>
      </c>
      <c r="D110" s="153" t="s">
        <v>299</v>
      </c>
      <c r="E110" s="153" t="s">
        <v>297</v>
      </c>
      <c r="F110" s="154">
        <v>1110.335</v>
      </c>
      <c r="G110" s="160"/>
      <c r="H110" s="160"/>
      <c r="I110" s="155">
        <f t="shared" si="30"/>
        <v>0</v>
      </c>
      <c r="J110" s="153">
        <f t="shared" si="31"/>
        <v>0</v>
      </c>
      <c r="K110" s="156">
        <f t="shared" si="32"/>
        <v>0</v>
      </c>
      <c r="L110" s="156">
        <f t="shared" si="33"/>
        <v>0</v>
      </c>
      <c r="M110" s="156">
        <f t="shared" si="34"/>
        <v>0</v>
      </c>
      <c r="N110" s="156">
        <v>0</v>
      </c>
      <c r="O110" s="156"/>
      <c r="P110" s="161"/>
      <c r="Q110" s="161"/>
      <c r="R110" s="161"/>
      <c r="S110" s="156">
        <f t="shared" si="35"/>
        <v>0</v>
      </c>
      <c r="T110" s="157"/>
      <c r="U110" s="157"/>
      <c r="V110" s="161"/>
      <c r="Z110">
        <v>0</v>
      </c>
    </row>
    <row r="111" spans="1:26" ht="24.9" customHeight="1" x14ac:dyDescent="0.3">
      <c r="A111" s="158">
        <v>86</v>
      </c>
      <c r="B111" s="153" t="s">
        <v>300</v>
      </c>
      <c r="C111" s="159" t="s">
        <v>301</v>
      </c>
      <c r="D111" s="153" t="s">
        <v>302</v>
      </c>
      <c r="E111" s="153" t="s">
        <v>297</v>
      </c>
      <c r="F111" s="154">
        <v>34.857999999999997</v>
      </c>
      <c r="G111" s="160"/>
      <c r="H111" s="160"/>
      <c r="I111" s="155">
        <f t="shared" si="30"/>
        <v>0</v>
      </c>
      <c r="J111" s="153">
        <f t="shared" si="31"/>
        <v>0</v>
      </c>
      <c r="K111" s="156">
        <f t="shared" si="32"/>
        <v>0</v>
      </c>
      <c r="L111" s="156">
        <f t="shared" si="33"/>
        <v>0</v>
      </c>
      <c r="M111" s="156">
        <f t="shared" si="34"/>
        <v>0</v>
      </c>
      <c r="N111" s="156">
        <v>0</v>
      </c>
      <c r="O111" s="156"/>
      <c r="P111" s="161"/>
      <c r="Q111" s="161"/>
      <c r="R111" s="161"/>
      <c r="S111" s="156">
        <f t="shared" si="35"/>
        <v>0</v>
      </c>
      <c r="T111" s="157"/>
      <c r="U111" s="157"/>
      <c r="V111" s="161"/>
      <c r="Z111">
        <v>0</v>
      </c>
    </row>
    <row r="112" spans="1:26" ht="24.9" customHeight="1" x14ac:dyDescent="0.3">
      <c r="A112" s="158">
        <v>87</v>
      </c>
      <c r="B112" s="153" t="s">
        <v>300</v>
      </c>
      <c r="C112" s="159" t="s">
        <v>303</v>
      </c>
      <c r="D112" s="153" t="s">
        <v>304</v>
      </c>
      <c r="E112" s="153" t="s">
        <v>297</v>
      </c>
      <c r="F112" s="154">
        <v>558.30999999999995</v>
      </c>
      <c r="G112" s="160"/>
      <c r="H112" s="160"/>
      <c r="I112" s="155">
        <f t="shared" si="30"/>
        <v>0</v>
      </c>
      <c r="J112" s="153">
        <f t="shared" si="31"/>
        <v>0</v>
      </c>
      <c r="K112" s="156">
        <f t="shared" si="32"/>
        <v>0</v>
      </c>
      <c r="L112" s="156">
        <f t="shared" si="33"/>
        <v>0</v>
      </c>
      <c r="M112" s="156">
        <f t="shared" si="34"/>
        <v>0</v>
      </c>
      <c r="N112" s="156">
        <v>0</v>
      </c>
      <c r="O112" s="156"/>
      <c r="P112" s="161"/>
      <c r="Q112" s="161"/>
      <c r="R112" s="161"/>
      <c r="S112" s="156">
        <f t="shared" si="35"/>
        <v>0</v>
      </c>
      <c r="T112" s="157"/>
      <c r="U112" s="157"/>
      <c r="V112" s="161"/>
      <c r="Z112">
        <v>0</v>
      </c>
    </row>
    <row r="113" spans="1:26" ht="24.9" customHeight="1" x14ac:dyDescent="0.3">
      <c r="A113" s="158">
        <v>88</v>
      </c>
      <c r="B113" s="153" t="s">
        <v>300</v>
      </c>
      <c r="C113" s="159" t="s">
        <v>305</v>
      </c>
      <c r="D113" s="153" t="s">
        <v>306</v>
      </c>
      <c r="E113" s="153" t="s">
        <v>297</v>
      </c>
      <c r="F113" s="154">
        <v>0.65800000000000003</v>
      </c>
      <c r="G113" s="160"/>
      <c r="H113" s="160"/>
      <c r="I113" s="155">
        <f t="shared" si="30"/>
        <v>0</v>
      </c>
      <c r="J113" s="153">
        <f t="shared" si="31"/>
        <v>0</v>
      </c>
      <c r="K113" s="156">
        <f t="shared" si="32"/>
        <v>0</v>
      </c>
      <c r="L113" s="156">
        <f t="shared" si="33"/>
        <v>0</v>
      </c>
      <c r="M113" s="156">
        <f t="shared" si="34"/>
        <v>0</v>
      </c>
      <c r="N113" s="156">
        <v>0</v>
      </c>
      <c r="O113" s="156"/>
      <c r="P113" s="161"/>
      <c r="Q113" s="161"/>
      <c r="R113" s="161"/>
      <c r="S113" s="156">
        <f t="shared" si="35"/>
        <v>0</v>
      </c>
      <c r="T113" s="157"/>
      <c r="U113" s="157"/>
      <c r="V113" s="161"/>
      <c r="Z113">
        <v>0</v>
      </c>
    </row>
    <row r="114" spans="1:26" ht="24.9" customHeight="1" x14ac:dyDescent="0.3">
      <c r="A114" s="158">
        <v>89</v>
      </c>
      <c r="B114" s="153" t="s">
        <v>300</v>
      </c>
      <c r="C114" s="159" t="s">
        <v>307</v>
      </c>
      <c r="D114" s="153" t="s">
        <v>308</v>
      </c>
      <c r="E114" s="153" t="s">
        <v>297</v>
      </c>
      <c r="F114" s="154">
        <v>13.09</v>
      </c>
      <c r="G114" s="160"/>
      <c r="H114" s="160"/>
      <c r="I114" s="155">
        <f t="shared" si="30"/>
        <v>0</v>
      </c>
      <c r="J114" s="153">
        <f t="shared" si="31"/>
        <v>0</v>
      </c>
      <c r="K114" s="156">
        <f t="shared" si="32"/>
        <v>0</v>
      </c>
      <c r="L114" s="156">
        <f t="shared" si="33"/>
        <v>0</v>
      </c>
      <c r="M114" s="156">
        <f t="shared" si="34"/>
        <v>0</v>
      </c>
      <c r="N114" s="156">
        <v>0</v>
      </c>
      <c r="O114" s="156"/>
      <c r="P114" s="161"/>
      <c r="Q114" s="161"/>
      <c r="R114" s="161"/>
      <c r="S114" s="156">
        <f t="shared" si="35"/>
        <v>0</v>
      </c>
      <c r="T114" s="157"/>
      <c r="U114" s="157"/>
      <c r="V114" s="161"/>
      <c r="Z114">
        <v>0</v>
      </c>
    </row>
    <row r="115" spans="1:26" ht="24.9" customHeight="1" x14ac:dyDescent="0.3">
      <c r="A115" s="158">
        <v>90</v>
      </c>
      <c r="B115" s="153" t="s">
        <v>309</v>
      </c>
      <c r="C115" s="159" t="s">
        <v>310</v>
      </c>
      <c r="D115" s="153" t="s">
        <v>311</v>
      </c>
      <c r="E115" s="153" t="s">
        <v>127</v>
      </c>
      <c r="F115" s="154">
        <v>329.5</v>
      </c>
      <c r="G115" s="160"/>
      <c r="H115" s="160"/>
      <c r="I115" s="155">
        <f t="shared" si="30"/>
        <v>0</v>
      </c>
      <c r="J115" s="153">
        <f t="shared" si="31"/>
        <v>0</v>
      </c>
      <c r="K115" s="156">
        <f t="shared" si="32"/>
        <v>0</v>
      </c>
      <c r="L115" s="156">
        <f t="shared" si="33"/>
        <v>0</v>
      </c>
      <c r="M115" s="156">
        <f t="shared" si="34"/>
        <v>0</v>
      </c>
      <c r="N115" s="156">
        <v>0</v>
      </c>
      <c r="O115" s="156"/>
      <c r="P115" s="161"/>
      <c r="Q115" s="161"/>
      <c r="R115" s="161"/>
      <c r="S115" s="156">
        <f t="shared" si="35"/>
        <v>0</v>
      </c>
      <c r="T115" s="157"/>
      <c r="U115" s="157"/>
      <c r="V115" s="161">
        <f>ROUND(F115*(X115),3)</f>
        <v>724.9</v>
      </c>
      <c r="X115">
        <v>2.2000000000000002</v>
      </c>
      <c r="Z115">
        <v>0</v>
      </c>
    </row>
    <row r="116" spans="1:26" ht="24.9" customHeight="1" x14ac:dyDescent="0.3">
      <c r="A116" s="158">
        <v>91</v>
      </c>
      <c r="B116" s="153" t="s">
        <v>312</v>
      </c>
      <c r="C116" s="159" t="s">
        <v>313</v>
      </c>
      <c r="D116" s="153" t="s">
        <v>314</v>
      </c>
      <c r="E116" s="153" t="s">
        <v>99</v>
      </c>
      <c r="F116" s="154">
        <v>36</v>
      </c>
      <c r="G116" s="160"/>
      <c r="H116" s="160"/>
      <c r="I116" s="155">
        <f t="shared" si="30"/>
        <v>0</v>
      </c>
      <c r="J116" s="153">
        <f t="shared" si="31"/>
        <v>0</v>
      </c>
      <c r="K116" s="156">
        <f t="shared" si="32"/>
        <v>0</v>
      </c>
      <c r="L116" s="156">
        <f t="shared" si="33"/>
        <v>0</v>
      </c>
      <c r="M116" s="156">
        <f t="shared" si="34"/>
        <v>0</v>
      </c>
      <c r="N116" s="156">
        <v>0</v>
      </c>
      <c r="O116" s="156"/>
      <c r="P116" s="161">
        <v>6.1100000000000002E-2</v>
      </c>
      <c r="Q116" s="161"/>
      <c r="R116" s="161">
        <v>6.1100000000000002E-2</v>
      </c>
      <c r="S116" s="156">
        <f t="shared" si="35"/>
        <v>2.2000000000000002</v>
      </c>
      <c r="T116" s="157"/>
      <c r="U116" s="157"/>
      <c r="V116" s="161"/>
      <c r="Z116">
        <v>0</v>
      </c>
    </row>
    <row r="117" spans="1:26" ht="24.9" customHeight="1" x14ac:dyDescent="0.3">
      <c r="A117" s="158">
        <v>92</v>
      </c>
      <c r="B117" s="153" t="s">
        <v>312</v>
      </c>
      <c r="C117" s="159" t="s">
        <v>315</v>
      </c>
      <c r="D117" s="153" t="s">
        <v>316</v>
      </c>
      <c r="E117" s="153" t="s">
        <v>99</v>
      </c>
      <c r="F117" s="154">
        <v>36</v>
      </c>
      <c r="G117" s="160"/>
      <c r="H117" s="160"/>
      <c r="I117" s="155">
        <f t="shared" si="30"/>
        <v>0</v>
      </c>
      <c r="J117" s="153">
        <f t="shared" si="31"/>
        <v>0</v>
      </c>
      <c r="K117" s="156">
        <f t="shared" si="32"/>
        <v>0</v>
      </c>
      <c r="L117" s="156">
        <f t="shared" si="33"/>
        <v>0</v>
      </c>
      <c r="M117" s="156">
        <f t="shared" si="34"/>
        <v>0</v>
      </c>
      <c r="N117" s="156">
        <v>0</v>
      </c>
      <c r="O117" s="156"/>
      <c r="P117" s="161"/>
      <c r="Q117" s="161"/>
      <c r="R117" s="161"/>
      <c r="S117" s="156">
        <f t="shared" si="35"/>
        <v>0</v>
      </c>
      <c r="T117" s="157"/>
      <c r="U117" s="157"/>
      <c r="V117" s="161"/>
      <c r="Z117">
        <v>0</v>
      </c>
    </row>
    <row r="118" spans="1:26" ht="24.9" customHeight="1" x14ac:dyDescent="0.3">
      <c r="A118" s="158">
        <v>93</v>
      </c>
      <c r="B118" s="153" t="s">
        <v>268</v>
      </c>
      <c r="C118" s="159" t="s">
        <v>317</v>
      </c>
      <c r="D118" s="153" t="s">
        <v>318</v>
      </c>
      <c r="E118" s="153" t="s">
        <v>124</v>
      </c>
      <c r="F118" s="154">
        <v>2244</v>
      </c>
      <c r="G118" s="160"/>
      <c r="H118" s="160"/>
      <c r="I118" s="155">
        <f t="shared" si="30"/>
        <v>0</v>
      </c>
      <c r="J118" s="153">
        <f t="shared" si="31"/>
        <v>0</v>
      </c>
      <c r="K118" s="156">
        <f t="shared" si="32"/>
        <v>0</v>
      </c>
      <c r="L118" s="156">
        <f t="shared" si="33"/>
        <v>0</v>
      </c>
      <c r="M118" s="156">
        <f t="shared" si="34"/>
        <v>0</v>
      </c>
      <c r="N118" s="156">
        <v>0</v>
      </c>
      <c r="O118" s="156"/>
      <c r="P118" s="161">
        <v>5.1000000000000004E-4</v>
      </c>
      <c r="Q118" s="161"/>
      <c r="R118" s="161">
        <v>5.1000000000000004E-4</v>
      </c>
      <c r="S118" s="156">
        <f t="shared" si="35"/>
        <v>1.1439999999999999</v>
      </c>
      <c r="T118" s="157"/>
      <c r="U118" s="157"/>
      <c r="V118" s="161"/>
      <c r="Z118">
        <v>0</v>
      </c>
    </row>
    <row r="119" spans="1:26" ht="24.9" customHeight="1" x14ac:dyDescent="0.3">
      <c r="A119" s="158">
        <v>94</v>
      </c>
      <c r="B119" s="153" t="s">
        <v>268</v>
      </c>
      <c r="C119" s="159" t="s">
        <v>319</v>
      </c>
      <c r="D119" s="153" t="s">
        <v>320</v>
      </c>
      <c r="E119" s="153" t="s">
        <v>102</v>
      </c>
      <c r="F119" s="154">
        <v>14</v>
      </c>
      <c r="G119" s="160"/>
      <c r="H119" s="160"/>
      <c r="I119" s="155">
        <f t="shared" si="30"/>
        <v>0</v>
      </c>
      <c r="J119" s="153">
        <f t="shared" si="31"/>
        <v>0</v>
      </c>
      <c r="K119" s="156">
        <f t="shared" si="32"/>
        <v>0</v>
      </c>
      <c r="L119" s="156">
        <f t="shared" si="33"/>
        <v>0</v>
      </c>
      <c r="M119" s="156">
        <f t="shared" si="34"/>
        <v>0</v>
      </c>
      <c r="N119" s="156">
        <v>0</v>
      </c>
      <c r="O119" s="156"/>
      <c r="P119" s="161">
        <v>0.82278999999999991</v>
      </c>
      <c r="Q119" s="161"/>
      <c r="R119" s="161">
        <v>0.82278999999999991</v>
      </c>
      <c r="S119" s="156">
        <f t="shared" si="35"/>
        <v>11.519</v>
      </c>
      <c r="T119" s="157"/>
      <c r="U119" s="157"/>
      <c r="V119" s="161"/>
      <c r="Z119">
        <v>0</v>
      </c>
    </row>
    <row r="120" spans="1:26" ht="24.9" customHeight="1" x14ac:dyDescent="0.3">
      <c r="A120" s="158">
        <v>95</v>
      </c>
      <c r="B120" s="153" t="s">
        <v>268</v>
      </c>
      <c r="C120" s="159" t="s">
        <v>321</v>
      </c>
      <c r="D120" s="153" t="s">
        <v>322</v>
      </c>
      <c r="E120" s="153" t="s">
        <v>102</v>
      </c>
      <c r="F120" s="154">
        <v>4</v>
      </c>
      <c r="G120" s="160"/>
      <c r="H120" s="160"/>
      <c r="I120" s="155">
        <f t="shared" si="30"/>
        <v>0</v>
      </c>
      <c r="J120" s="153">
        <f t="shared" si="31"/>
        <v>0</v>
      </c>
      <c r="K120" s="156">
        <f t="shared" si="32"/>
        <v>0</v>
      </c>
      <c r="L120" s="156">
        <f t="shared" si="33"/>
        <v>0</v>
      </c>
      <c r="M120" s="156">
        <f t="shared" si="34"/>
        <v>0</v>
      </c>
      <c r="N120" s="156">
        <v>0</v>
      </c>
      <c r="O120" s="156"/>
      <c r="P120" s="161">
        <v>14.55747</v>
      </c>
      <c r="Q120" s="161"/>
      <c r="R120" s="161">
        <v>14.55747</v>
      </c>
      <c r="S120" s="156">
        <f t="shared" si="35"/>
        <v>58.23</v>
      </c>
      <c r="T120" s="157"/>
      <c r="U120" s="157"/>
      <c r="V120" s="161"/>
      <c r="Z120">
        <v>0</v>
      </c>
    </row>
    <row r="121" spans="1:26" ht="24.9" customHeight="1" x14ac:dyDescent="0.3">
      <c r="A121" s="158">
        <v>96</v>
      </c>
      <c r="B121" s="153" t="s">
        <v>268</v>
      </c>
      <c r="C121" s="159" t="s">
        <v>323</v>
      </c>
      <c r="D121" s="153" t="s">
        <v>324</v>
      </c>
      <c r="E121" s="153" t="s">
        <v>102</v>
      </c>
      <c r="F121" s="154">
        <v>2</v>
      </c>
      <c r="G121" s="160"/>
      <c r="H121" s="160"/>
      <c r="I121" s="155">
        <f t="shared" si="30"/>
        <v>0</v>
      </c>
      <c r="J121" s="153">
        <f t="shared" si="31"/>
        <v>0</v>
      </c>
      <c r="K121" s="156">
        <f t="shared" si="32"/>
        <v>0</v>
      </c>
      <c r="L121" s="156">
        <f t="shared" si="33"/>
        <v>0</v>
      </c>
      <c r="M121" s="156">
        <f t="shared" si="34"/>
        <v>0</v>
      </c>
      <c r="N121" s="156">
        <v>0</v>
      </c>
      <c r="O121" s="156"/>
      <c r="P121" s="161">
        <v>9.1029599999999995</v>
      </c>
      <c r="Q121" s="161"/>
      <c r="R121" s="161">
        <v>9.1029599999999995</v>
      </c>
      <c r="S121" s="156">
        <f t="shared" si="35"/>
        <v>18.206</v>
      </c>
      <c r="T121" s="157"/>
      <c r="U121" s="157"/>
      <c r="V121" s="161"/>
      <c r="Z121">
        <v>0</v>
      </c>
    </row>
    <row r="122" spans="1:26" ht="24.9" customHeight="1" x14ac:dyDescent="0.3">
      <c r="A122" s="158">
        <v>97</v>
      </c>
      <c r="B122" s="153" t="s">
        <v>268</v>
      </c>
      <c r="C122" s="159" t="s">
        <v>325</v>
      </c>
      <c r="D122" s="153" t="s">
        <v>326</v>
      </c>
      <c r="E122" s="153" t="s">
        <v>124</v>
      </c>
      <c r="F122" s="154">
        <v>12</v>
      </c>
      <c r="G122" s="160"/>
      <c r="H122" s="160"/>
      <c r="I122" s="155">
        <f t="shared" si="30"/>
        <v>0</v>
      </c>
      <c r="J122" s="153">
        <f t="shared" si="31"/>
        <v>0</v>
      </c>
      <c r="K122" s="156">
        <f t="shared" si="32"/>
        <v>0</v>
      </c>
      <c r="L122" s="156">
        <f t="shared" si="33"/>
        <v>0</v>
      </c>
      <c r="M122" s="156">
        <f t="shared" si="34"/>
        <v>0</v>
      </c>
      <c r="N122" s="156">
        <v>0</v>
      </c>
      <c r="O122" s="156"/>
      <c r="P122" s="161">
        <v>0.90232523899999983</v>
      </c>
      <c r="Q122" s="161"/>
      <c r="R122" s="161">
        <v>0.90232523899999983</v>
      </c>
      <c r="S122" s="156">
        <f t="shared" si="35"/>
        <v>10.827999999999999</v>
      </c>
      <c r="T122" s="157"/>
      <c r="U122" s="157"/>
      <c r="V122" s="161"/>
      <c r="Z122">
        <v>0</v>
      </c>
    </row>
    <row r="123" spans="1:26" ht="24.9" customHeight="1" x14ac:dyDescent="0.3">
      <c r="A123" s="158">
        <v>98</v>
      </c>
      <c r="B123" s="153" t="s">
        <v>268</v>
      </c>
      <c r="C123" s="159" t="s">
        <v>327</v>
      </c>
      <c r="D123" s="153" t="s">
        <v>328</v>
      </c>
      <c r="E123" s="153" t="s">
        <v>124</v>
      </c>
      <c r="F123" s="154">
        <v>527</v>
      </c>
      <c r="G123" s="160"/>
      <c r="H123" s="160"/>
      <c r="I123" s="155">
        <f t="shared" si="30"/>
        <v>0</v>
      </c>
      <c r="J123" s="153">
        <f t="shared" si="31"/>
        <v>0</v>
      </c>
      <c r="K123" s="156">
        <f t="shared" si="32"/>
        <v>0</v>
      </c>
      <c r="L123" s="156">
        <f t="shared" si="33"/>
        <v>0</v>
      </c>
      <c r="M123" s="156">
        <f t="shared" si="34"/>
        <v>0</v>
      </c>
      <c r="N123" s="156">
        <v>0</v>
      </c>
      <c r="O123" s="156"/>
      <c r="P123" s="161"/>
      <c r="Q123" s="161"/>
      <c r="R123" s="161"/>
      <c r="S123" s="156">
        <f t="shared" si="35"/>
        <v>0</v>
      </c>
      <c r="T123" s="157"/>
      <c r="U123" s="157"/>
      <c r="V123" s="161"/>
      <c r="Z123">
        <v>0</v>
      </c>
    </row>
    <row r="124" spans="1:26" ht="24.9" customHeight="1" x14ac:dyDescent="0.3">
      <c r="A124" s="158">
        <v>99</v>
      </c>
      <c r="B124" s="153" t="s">
        <v>268</v>
      </c>
      <c r="C124" s="159" t="s">
        <v>329</v>
      </c>
      <c r="D124" s="153" t="s">
        <v>330</v>
      </c>
      <c r="E124" s="153" t="s">
        <v>124</v>
      </c>
      <c r="F124" s="154">
        <v>62</v>
      </c>
      <c r="G124" s="160"/>
      <c r="H124" s="160"/>
      <c r="I124" s="155">
        <f t="shared" si="30"/>
        <v>0</v>
      </c>
      <c r="J124" s="153">
        <f t="shared" si="31"/>
        <v>0</v>
      </c>
      <c r="K124" s="156">
        <f t="shared" si="32"/>
        <v>0</v>
      </c>
      <c r="L124" s="156">
        <f t="shared" si="33"/>
        <v>0</v>
      </c>
      <c r="M124" s="156">
        <f t="shared" si="34"/>
        <v>0</v>
      </c>
      <c r="N124" s="156">
        <v>0</v>
      </c>
      <c r="O124" s="156"/>
      <c r="P124" s="161"/>
      <c r="Q124" s="161"/>
      <c r="R124" s="161"/>
      <c r="S124" s="156">
        <f t="shared" si="35"/>
        <v>0</v>
      </c>
      <c r="T124" s="157"/>
      <c r="U124" s="157"/>
      <c r="V124" s="161"/>
      <c r="Z124">
        <v>0</v>
      </c>
    </row>
    <row r="125" spans="1:26" ht="24.9" customHeight="1" x14ac:dyDescent="0.3">
      <c r="A125" s="158">
        <v>100</v>
      </c>
      <c r="B125" s="153" t="s">
        <v>199</v>
      </c>
      <c r="C125" s="159" t="s">
        <v>331</v>
      </c>
      <c r="D125" s="153" t="s">
        <v>332</v>
      </c>
      <c r="E125" s="153" t="s">
        <v>124</v>
      </c>
      <c r="F125" s="154">
        <v>68</v>
      </c>
      <c r="G125" s="160"/>
      <c r="H125" s="160"/>
      <c r="I125" s="155">
        <f t="shared" si="30"/>
        <v>0</v>
      </c>
      <c r="J125" s="153">
        <f t="shared" si="31"/>
        <v>0</v>
      </c>
      <c r="K125" s="156">
        <f t="shared" si="32"/>
        <v>0</v>
      </c>
      <c r="L125" s="156">
        <f t="shared" si="33"/>
        <v>0</v>
      </c>
      <c r="M125" s="156">
        <f t="shared" si="34"/>
        <v>0</v>
      </c>
      <c r="N125" s="156">
        <v>0</v>
      </c>
      <c r="O125" s="156"/>
      <c r="P125" s="161">
        <v>6.9999999999999994E-5</v>
      </c>
      <c r="Q125" s="161"/>
      <c r="R125" s="161">
        <v>6.9999999999999994E-5</v>
      </c>
      <c r="S125" s="156">
        <f t="shared" si="35"/>
        <v>5.0000000000000001E-3</v>
      </c>
      <c r="T125" s="157"/>
      <c r="U125" s="157"/>
      <c r="V125" s="161"/>
      <c r="Z125">
        <v>0</v>
      </c>
    </row>
    <row r="126" spans="1:26" ht="24.9" customHeight="1" x14ac:dyDescent="0.3">
      <c r="A126" s="158">
        <v>101</v>
      </c>
      <c r="B126" s="153" t="s">
        <v>199</v>
      </c>
      <c r="C126" s="159" t="s">
        <v>333</v>
      </c>
      <c r="D126" s="153" t="s">
        <v>334</v>
      </c>
      <c r="E126" s="153" t="s">
        <v>124</v>
      </c>
      <c r="F126" s="154">
        <v>1650</v>
      </c>
      <c r="G126" s="160"/>
      <c r="H126" s="160"/>
      <c r="I126" s="155">
        <f t="shared" si="30"/>
        <v>0</v>
      </c>
      <c r="J126" s="153">
        <f t="shared" si="31"/>
        <v>0</v>
      </c>
      <c r="K126" s="156">
        <f t="shared" si="32"/>
        <v>0</v>
      </c>
      <c r="L126" s="156">
        <f t="shared" si="33"/>
        <v>0</v>
      </c>
      <c r="M126" s="156">
        <f t="shared" si="34"/>
        <v>0</v>
      </c>
      <c r="N126" s="156">
        <v>0</v>
      </c>
      <c r="O126" s="156"/>
      <c r="P126" s="161">
        <v>9.0000000000000006E-5</v>
      </c>
      <c r="Q126" s="161"/>
      <c r="R126" s="161">
        <v>9.0000000000000006E-5</v>
      </c>
      <c r="S126" s="156">
        <f t="shared" si="35"/>
        <v>0.14899999999999999</v>
      </c>
      <c r="T126" s="157"/>
      <c r="U126" s="157"/>
      <c r="V126" s="161">
        <f>ROUND(F126*(X126),3)</f>
        <v>69.3</v>
      </c>
      <c r="X126">
        <v>4.2000000000000003E-2</v>
      </c>
      <c r="Z126">
        <v>0</v>
      </c>
    </row>
    <row r="127" spans="1:26" ht="24.9" customHeight="1" x14ac:dyDescent="0.3">
      <c r="A127" s="158">
        <v>102</v>
      </c>
      <c r="B127" s="153" t="s">
        <v>199</v>
      </c>
      <c r="C127" s="159" t="s">
        <v>335</v>
      </c>
      <c r="D127" s="153" t="s">
        <v>336</v>
      </c>
      <c r="E127" s="153" t="s">
        <v>124</v>
      </c>
      <c r="F127" s="154">
        <v>249.5</v>
      </c>
      <c r="G127" s="160"/>
      <c r="H127" s="160"/>
      <c r="I127" s="155">
        <f t="shared" si="30"/>
        <v>0</v>
      </c>
      <c r="J127" s="153">
        <f t="shared" si="31"/>
        <v>0</v>
      </c>
      <c r="K127" s="156">
        <f t="shared" si="32"/>
        <v>0</v>
      </c>
      <c r="L127" s="156">
        <f t="shared" si="33"/>
        <v>0</v>
      </c>
      <c r="M127" s="156">
        <f t="shared" si="34"/>
        <v>0</v>
      </c>
      <c r="N127" s="156">
        <v>0</v>
      </c>
      <c r="O127" s="156"/>
      <c r="P127" s="161"/>
      <c r="Q127" s="161"/>
      <c r="R127" s="161"/>
      <c r="S127" s="156">
        <f t="shared" si="35"/>
        <v>0</v>
      </c>
      <c r="T127" s="157"/>
      <c r="U127" s="157"/>
      <c r="V127" s="161">
        <f>ROUND(F127*(X127),3)</f>
        <v>244.51</v>
      </c>
      <c r="X127">
        <v>0.98</v>
      </c>
      <c r="Z127">
        <v>0</v>
      </c>
    </row>
    <row r="128" spans="1:26" ht="24.9" customHeight="1" x14ac:dyDescent="0.3">
      <c r="A128" s="158">
        <v>103</v>
      </c>
      <c r="B128" s="153" t="s">
        <v>199</v>
      </c>
      <c r="C128" s="159" t="s">
        <v>337</v>
      </c>
      <c r="D128" s="153" t="s">
        <v>338</v>
      </c>
      <c r="E128" s="153" t="s">
        <v>124</v>
      </c>
      <c r="F128" s="154">
        <v>35</v>
      </c>
      <c r="G128" s="160"/>
      <c r="H128" s="160"/>
      <c r="I128" s="155">
        <f t="shared" si="30"/>
        <v>0</v>
      </c>
      <c r="J128" s="153">
        <f t="shared" si="31"/>
        <v>0</v>
      </c>
      <c r="K128" s="156">
        <f t="shared" si="32"/>
        <v>0</v>
      </c>
      <c r="L128" s="156">
        <f t="shared" si="33"/>
        <v>0</v>
      </c>
      <c r="M128" s="156">
        <f t="shared" si="34"/>
        <v>0</v>
      </c>
      <c r="N128" s="156">
        <v>0</v>
      </c>
      <c r="O128" s="156"/>
      <c r="P128" s="161"/>
      <c r="Q128" s="161"/>
      <c r="R128" s="161"/>
      <c r="S128" s="156">
        <f t="shared" si="35"/>
        <v>0</v>
      </c>
      <c r="T128" s="157"/>
      <c r="U128" s="157"/>
      <c r="V128" s="161">
        <f>ROUND(F128*(X128),3)</f>
        <v>71.924999999999997</v>
      </c>
      <c r="X128">
        <v>2.0550000000000002</v>
      </c>
      <c r="Z128">
        <v>0</v>
      </c>
    </row>
    <row r="129" spans="1:26" ht="24.9" customHeight="1" x14ac:dyDescent="0.3">
      <c r="A129" s="158">
        <v>104</v>
      </c>
      <c r="B129" s="153" t="s">
        <v>339</v>
      </c>
      <c r="C129" s="159" t="s">
        <v>340</v>
      </c>
      <c r="D129" s="153" t="s">
        <v>341</v>
      </c>
      <c r="E129" s="153" t="s">
        <v>124</v>
      </c>
      <c r="F129" s="154">
        <v>68</v>
      </c>
      <c r="G129" s="160"/>
      <c r="H129" s="160"/>
      <c r="I129" s="155">
        <f t="shared" si="30"/>
        <v>0</v>
      </c>
      <c r="J129" s="153">
        <f t="shared" si="31"/>
        <v>0</v>
      </c>
      <c r="K129" s="156">
        <f t="shared" si="32"/>
        <v>0</v>
      </c>
      <c r="L129" s="156">
        <f t="shared" si="33"/>
        <v>0</v>
      </c>
      <c r="M129" s="156">
        <f t="shared" si="34"/>
        <v>0</v>
      </c>
      <c r="N129" s="156">
        <v>0</v>
      </c>
      <c r="O129" s="156"/>
      <c r="P129" s="161"/>
      <c r="Q129" s="161"/>
      <c r="R129" s="161"/>
      <c r="S129" s="156">
        <f t="shared" si="35"/>
        <v>0</v>
      </c>
      <c r="T129" s="157"/>
      <c r="U129" s="157"/>
      <c r="V129" s="161"/>
      <c r="Z129">
        <v>0</v>
      </c>
    </row>
    <row r="130" spans="1:26" ht="24.9" customHeight="1" x14ac:dyDescent="0.3">
      <c r="A130" s="158">
        <v>105</v>
      </c>
      <c r="B130" s="153" t="s">
        <v>339</v>
      </c>
      <c r="C130" s="159" t="s">
        <v>342</v>
      </c>
      <c r="D130" s="153" t="s">
        <v>343</v>
      </c>
      <c r="E130" s="153" t="s">
        <v>99</v>
      </c>
      <c r="F130" s="154">
        <v>30535.200000000001</v>
      </c>
      <c r="G130" s="160"/>
      <c r="H130" s="160"/>
      <c r="I130" s="155">
        <f t="shared" si="30"/>
        <v>0</v>
      </c>
      <c r="J130" s="153">
        <f t="shared" si="31"/>
        <v>0</v>
      </c>
      <c r="K130" s="156">
        <f t="shared" si="32"/>
        <v>0</v>
      </c>
      <c r="L130" s="156">
        <f t="shared" si="33"/>
        <v>0</v>
      </c>
      <c r="M130" s="156">
        <f t="shared" si="34"/>
        <v>0</v>
      </c>
      <c r="N130" s="156">
        <v>0</v>
      </c>
      <c r="O130" s="156"/>
      <c r="P130" s="161"/>
      <c r="Q130" s="161"/>
      <c r="R130" s="161"/>
      <c r="S130" s="156">
        <f t="shared" si="35"/>
        <v>0</v>
      </c>
      <c r="T130" s="157"/>
      <c r="U130" s="157"/>
      <c r="V130" s="161"/>
      <c r="Z130">
        <v>0</v>
      </c>
    </row>
    <row r="131" spans="1:26" ht="24.9" customHeight="1" x14ac:dyDescent="0.3">
      <c r="A131" s="158">
        <v>106</v>
      </c>
      <c r="B131" s="153" t="s">
        <v>339</v>
      </c>
      <c r="C131" s="159" t="s">
        <v>344</v>
      </c>
      <c r="D131" s="153" t="s">
        <v>345</v>
      </c>
      <c r="E131" s="153" t="s">
        <v>99</v>
      </c>
      <c r="F131" s="154">
        <v>7815</v>
      </c>
      <c r="G131" s="160"/>
      <c r="H131" s="160"/>
      <c r="I131" s="155">
        <f t="shared" si="30"/>
        <v>0</v>
      </c>
      <c r="J131" s="153">
        <f t="shared" si="31"/>
        <v>0</v>
      </c>
      <c r="K131" s="156">
        <f t="shared" si="32"/>
        <v>0</v>
      </c>
      <c r="L131" s="156">
        <f t="shared" si="33"/>
        <v>0</v>
      </c>
      <c r="M131" s="156">
        <f t="shared" si="34"/>
        <v>0</v>
      </c>
      <c r="N131" s="156">
        <v>0</v>
      </c>
      <c r="O131" s="156"/>
      <c r="P131" s="161"/>
      <c r="Q131" s="161"/>
      <c r="R131" s="161"/>
      <c r="S131" s="156">
        <f t="shared" si="35"/>
        <v>0</v>
      </c>
      <c r="T131" s="157"/>
      <c r="U131" s="157"/>
      <c r="V131" s="161">
        <f>ROUND(F131*(X131),3)</f>
        <v>984.69</v>
      </c>
      <c r="X131">
        <v>0.126</v>
      </c>
      <c r="Z131">
        <v>0</v>
      </c>
    </row>
    <row r="132" spans="1:26" ht="24.9" customHeight="1" x14ac:dyDescent="0.3">
      <c r="A132" s="158">
        <v>107</v>
      </c>
      <c r="B132" s="153" t="s">
        <v>346</v>
      </c>
      <c r="C132" s="159" t="s">
        <v>347</v>
      </c>
      <c r="D132" s="153" t="s">
        <v>348</v>
      </c>
      <c r="E132" s="153" t="s">
        <v>297</v>
      </c>
      <c r="F132" s="154">
        <v>34.585000000000001</v>
      </c>
      <c r="G132" s="160"/>
      <c r="H132" s="160"/>
      <c r="I132" s="155">
        <f t="shared" si="30"/>
        <v>0</v>
      </c>
      <c r="J132" s="153">
        <f t="shared" si="31"/>
        <v>0</v>
      </c>
      <c r="K132" s="156">
        <f t="shared" si="32"/>
        <v>0</v>
      </c>
      <c r="L132" s="156">
        <f t="shared" si="33"/>
        <v>0</v>
      </c>
      <c r="M132" s="156">
        <f t="shared" si="34"/>
        <v>0</v>
      </c>
      <c r="N132" s="156">
        <v>0</v>
      </c>
      <c r="O132" s="156"/>
      <c r="P132" s="161"/>
      <c r="Q132" s="161"/>
      <c r="R132" s="161"/>
      <c r="S132" s="156">
        <f t="shared" si="35"/>
        <v>0</v>
      </c>
      <c r="T132" s="157"/>
      <c r="U132" s="157"/>
      <c r="V132" s="161"/>
      <c r="Z132">
        <v>0</v>
      </c>
    </row>
    <row r="133" spans="1:26" ht="35.1" customHeight="1" x14ac:dyDescent="0.3">
      <c r="A133" s="158">
        <v>108</v>
      </c>
      <c r="B133" s="153" t="s">
        <v>349</v>
      </c>
      <c r="C133" s="159" t="s">
        <v>350</v>
      </c>
      <c r="D133" s="153" t="s">
        <v>351</v>
      </c>
      <c r="E133" s="153" t="s">
        <v>124</v>
      </c>
      <c r="F133" s="154">
        <v>33</v>
      </c>
      <c r="G133" s="160"/>
      <c r="H133" s="160"/>
      <c r="I133" s="155">
        <f t="shared" si="30"/>
        <v>0</v>
      </c>
      <c r="J133" s="153">
        <f t="shared" si="31"/>
        <v>0</v>
      </c>
      <c r="K133" s="156">
        <f t="shared" si="32"/>
        <v>0</v>
      </c>
      <c r="L133" s="156">
        <f t="shared" si="33"/>
        <v>0</v>
      </c>
      <c r="M133" s="156">
        <f t="shared" si="34"/>
        <v>0</v>
      </c>
      <c r="N133" s="156">
        <v>0</v>
      </c>
      <c r="O133" s="156"/>
      <c r="P133" s="161">
        <v>3.0000000000000001E-3</v>
      </c>
      <c r="Q133" s="161"/>
      <c r="R133" s="161">
        <v>3.0000000000000001E-3</v>
      </c>
      <c r="S133" s="156">
        <f t="shared" si="35"/>
        <v>9.9000000000000005E-2</v>
      </c>
      <c r="T133" s="157"/>
      <c r="U133" s="157"/>
      <c r="V133" s="161">
        <f>ROUND(F133*(X133),3)</f>
        <v>0.82499999999999996</v>
      </c>
      <c r="X133">
        <v>2.5000000000000001E-2</v>
      </c>
      <c r="Z133">
        <v>0</v>
      </c>
    </row>
    <row r="134" spans="1:26" ht="24.9" customHeight="1" x14ac:dyDescent="0.3">
      <c r="A134" s="158">
        <v>109</v>
      </c>
      <c r="B134" s="153" t="s">
        <v>349</v>
      </c>
      <c r="C134" s="159" t="s">
        <v>352</v>
      </c>
      <c r="D134" s="153" t="s">
        <v>353</v>
      </c>
      <c r="E134" s="153" t="s">
        <v>124</v>
      </c>
      <c r="F134" s="154">
        <v>30</v>
      </c>
      <c r="G134" s="160"/>
      <c r="H134" s="160"/>
      <c r="I134" s="155">
        <f t="shared" si="30"/>
        <v>0</v>
      </c>
      <c r="J134" s="153">
        <f t="shared" si="31"/>
        <v>0</v>
      </c>
      <c r="K134" s="156">
        <f t="shared" si="32"/>
        <v>0</v>
      </c>
      <c r="L134" s="156">
        <f t="shared" si="33"/>
        <v>0</v>
      </c>
      <c r="M134" s="156">
        <f t="shared" si="34"/>
        <v>0</v>
      </c>
      <c r="N134" s="156">
        <v>0</v>
      </c>
      <c r="O134" s="156"/>
      <c r="P134" s="161"/>
      <c r="Q134" s="161"/>
      <c r="R134" s="161"/>
      <c r="S134" s="156">
        <f t="shared" si="35"/>
        <v>0</v>
      </c>
      <c r="T134" s="157"/>
      <c r="U134" s="157"/>
      <c r="V134" s="161"/>
      <c r="Z134">
        <v>0</v>
      </c>
    </row>
    <row r="135" spans="1:26" ht="35.1" customHeight="1" x14ac:dyDescent="0.3">
      <c r="A135" s="167">
        <v>110</v>
      </c>
      <c r="B135" s="162" t="s">
        <v>354</v>
      </c>
      <c r="C135" s="168" t="s">
        <v>355</v>
      </c>
      <c r="D135" s="162" t="s">
        <v>356</v>
      </c>
      <c r="E135" s="162" t="s">
        <v>357</v>
      </c>
      <c r="F135" s="163">
        <v>276</v>
      </c>
      <c r="G135" s="169"/>
      <c r="H135" s="169"/>
      <c r="I135" s="164">
        <f t="shared" si="30"/>
        <v>0</v>
      </c>
      <c r="J135" s="162">
        <f t="shared" si="31"/>
        <v>0</v>
      </c>
      <c r="K135" s="165">
        <f t="shared" si="32"/>
        <v>0</v>
      </c>
      <c r="L135" s="165">
        <f t="shared" si="33"/>
        <v>0</v>
      </c>
      <c r="M135" s="165">
        <f t="shared" si="34"/>
        <v>0</v>
      </c>
      <c r="N135" s="165">
        <v>0</v>
      </c>
      <c r="O135" s="165"/>
      <c r="P135" s="170">
        <v>1.4999999999999999E-2</v>
      </c>
      <c r="Q135" s="170"/>
      <c r="R135" s="170">
        <v>1.4999999999999999E-2</v>
      </c>
      <c r="S135" s="165">
        <f t="shared" si="35"/>
        <v>4.1399999999999997</v>
      </c>
      <c r="T135" s="166"/>
      <c r="U135" s="166"/>
      <c r="V135" s="170">
        <f>ROUND(F135*(X135),3)</f>
        <v>69</v>
      </c>
      <c r="X135">
        <v>0.25</v>
      </c>
      <c r="Z135">
        <v>0</v>
      </c>
    </row>
    <row r="136" spans="1:26" ht="24.9" customHeight="1" x14ac:dyDescent="0.3">
      <c r="A136" s="167">
        <v>111</v>
      </c>
      <c r="B136" s="162" t="s">
        <v>358</v>
      </c>
      <c r="C136" s="168" t="s">
        <v>359</v>
      </c>
      <c r="D136" s="162" t="s">
        <v>360</v>
      </c>
      <c r="E136" s="162" t="s">
        <v>361</v>
      </c>
      <c r="F136" s="163">
        <v>561</v>
      </c>
      <c r="G136" s="169"/>
      <c r="H136" s="169"/>
      <c r="I136" s="164">
        <f t="shared" si="30"/>
        <v>0</v>
      </c>
      <c r="J136" s="162">
        <f t="shared" si="31"/>
        <v>0</v>
      </c>
      <c r="K136" s="165">
        <f t="shared" si="32"/>
        <v>0</v>
      </c>
      <c r="L136" s="165">
        <f t="shared" si="33"/>
        <v>0</v>
      </c>
      <c r="M136" s="165">
        <f t="shared" si="34"/>
        <v>0</v>
      </c>
      <c r="N136" s="165">
        <v>0</v>
      </c>
      <c r="O136" s="165"/>
      <c r="P136" s="170">
        <v>5.1060000000000001E-2</v>
      </c>
      <c r="Q136" s="170"/>
      <c r="R136" s="170">
        <v>5.1060000000000001E-2</v>
      </c>
      <c r="S136" s="165">
        <f t="shared" si="35"/>
        <v>28.645</v>
      </c>
      <c r="T136" s="166"/>
      <c r="U136" s="166"/>
      <c r="V136" s="170"/>
      <c r="Z136">
        <v>0</v>
      </c>
    </row>
    <row r="137" spans="1:26" ht="24.9" customHeight="1" x14ac:dyDescent="0.3">
      <c r="A137" s="167">
        <v>112</v>
      </c>
      <c r="B137" s="162" t="s">
        <v>358</v>
      </c>
      <c r="C137" s="168" t="s">
        <v>362</v>
      </c>
      <c r="D137" s="162" t="s">
        <v>363</v>
      </c>
      <c r="E137" s="162" t="s">
        <v>361</v>
      </c>
      <c r="F137" s="163">
        <v>1101</v>
      </c>
      <c r="G137" s="169"/>
      <c r="H137" s="169"/>
      <c r="I137" s="164">
        <f t="shared" si="30"/>
        <v>0</v>
      </c>
      <c r="J137" s="162">
        <f t="shared" si="31"/>
        <v>0</v>
      </c>
      <c r="K137" s="165">
        <f t="shared" si="32"/>
        <v>0</v>
      </c>
      <c r="L137" s="165">
        <f t="shared" si="33"/>
        <v>0</v>
      </c>
      <c r="M137" s="165">
        <f t="shared" si="34"/>
        <v>0</v>
      </c>
      <c r="N137" s="165">
        <v>0</v>
      </c>
      <c r="O137" s="165"/>
      <c r="P137" s="170">
        <v>1.0500000000000001E-2</v>
      </c>
      <c r="Q137" s="170"/>
      <c r="R137" s="170">
        <v>1.0500000000000001E-2</v>
      </c>
      <c r="S137" s="165">
        <f t="shared" si="35"/>
        <v>11.561</v>
      </c>
      <c r="T137" s="166"/>
      <c r="U137" s="166"/>
      <c r="V137" s="170"/>
      <c r="Z137">
        <v>0</v>
      </c>
    </row>
    <row r="138" spans="1:26" ht="24.9" customHeight="1" x14ac:dyDescent="0.3">
      <c r="A138" s="167">
        <v>113</v>
      </c>
      <c r="B138" s="162" t="s">
        <v>358</v>
      </c>
      <c r="C138" s="168" t="s">
        <v>364</v>
      </c>
      <c r="D138" s="162" t="s">
        <v>365</v>
      </c>
      <c r="E138" s="162" t="s">
        <v>361</v>
      </c>
      <c r="F138" s="163">
        <v>14</v>
      </c>
      <c r="G138" s="169"/>
      <c r="H138" s="169"/>
      <c r="I138" s="164">
        <f t="shared" si="30"/>
        <v>0</v>
      </c>
      <c r="J138" s="162">
        <f t="shared" si="31"/>
        <v>0</v>
      </c>
      <c r="K138" s="165">
        <f t="shared" si="32"/>
        <v>0</v>
      </c>
      <c r="L138" s="165">
        <f t="shared" si="33"/>
        <v>0</v>
      </c>
      <c r="M138" s="165">
        <f t="shared" si="34"/>
        <v>0</v>
      </c>
      <c r="N138" s="165">
        <v>0</v>
      </c>
      <c r="O138" s="165"/>
      <c r="P138" s="170">
        <v>8.8000000000000005E-3</v>
      </c>
      <c r="Q138" s="170"/>
      <c r="R138" s="170">
        <v>8.8000000000000005E-3</v>
      </c>
      <c r="S138" s="165">
        <f t="shared" si="35"/>
        <v>0.123</v>
      </c>
      <c r="T138" s="166"/>
      <c r="U138" s="166"/>
      <c r="V138" s="170"/>
      <c r="Z138">
        <v>0</v>
      </c>
    </row>
    <row r="139" spans="1:26" ht="24.9" customHeight="1" x14ac:dyDescent="0.3">
      <c r="A139" s="167">
        <v>114</v>
      </c>
      <c r="B139" s="162" t="s">
        <v>358</v>
      </c>
      <c r="C139" s="168" t="s">
        <v>366</v>
      </c>
      <c r="D139" s="162" t="s">
        <v>367</v>
      </c>
      <c r="E139" s="162" t="s">
        <v>361</v>
      </c>
      <c r="F139" s="163">
        <v>56</v>
      </c>
      <c r="G139" s="169"/>
      <c r="H139" s="169"/>
      <c r="I139" s="164">
        <f t="shared" si="30"/>
        <v>0</v>
      </c>
      <c r="J139" s="162">
        <f t="shared" si="31"/>
        <v>0</v>
      </c>
      <c r="K139" s="165">
        <f t="shared" si="32"/>
        <v>0</v>
      </c>
      <c r="L139" s="165">
        <f t="shared" si="33"/>
        <v>0</v>
      </c>
      <c r="M139" s="165">
        <f t="shared" si="34"/>
        <v>0</v>
      </c>
      <c r="N139" s="165">
        <v>0</v>
      </c>
      <c r="O139" s="165"/>
      <c r="P139" s="170">
        <v>2.8500000000000001E-2</v>
      </c>
      <c r="Q139" s="170"/>
      <c r="R139" s="170">
        <v>2.8500000000000001E-2</v>
      </c>
      <c r="S139" s="165">
        <f t="shared" si="35"/>
        <v>1.5960000000000001</v>
      </c>
      <c r="T139" s="166"/>
      <c r="U139" s="166"/>
      <c r="V139" s="170"/>
      <c r="Z139">
        <v>0</v>
      </c>
    </row>
    <row r="140" spans="1:26" ht="24.9" customHeight="1" x14ac:dyDescent="0.3">
      <c r="A140" s="167">
        <v>115</v>
      </c>
      <c r="B140" s="162" t="s">
        <v>226</v>
      </c>
      <c r="C140" s="168" t="s">
        <v>368</v>
      </c>
      <c r="D140" s="162" t="s">
        <v>369</v>
      </c>
      <c r="E140" s="162" t="s">
        <v>113</v>
      </c>
      <c r="F140" s="163">
        <v>88</v>
      </c>
      <c r="G140" s="169"/>
      <c r="H140" s="169"/>
      <c r="I140" s="164">
        <f t="shared" si="30"/>
        <v>0</v>
      </c>
      <c r="J140" s="162">
        <f t="shared" si="31"/>
        <v>0</v>
      </c>
      <c r="K140" s="165">
        <f t="shared" si="32"/>
        <v>0</v>
      </c>
      <c r="L140" s="165">
        <f t="shared" si="33"/>
        <v>0</v>
      </c>
      <c r="M140" s="165">
        <f t="shared" si="34"/>
        <v>0</v>
      </c>
      <c r="N140" s="165">
        <v>0</v>
      </c>
      <c r="O140" s="165"/>
      <c r="P140" s="170"/>
      <c r="Q140" s="170"/>
      <c r="R140" s="170"/>
      <c r="S140" s="165">
        <f t="shared" si="35"/>
        <v>0</v>
      </c>
      <c r="T140" s="166"/>
      <c r="U140" s="166"/>
      <c r="V140" s="170"/>
      <c r="Z140">
        <v>0</v>
      </c>
    </row>
    <row r="141" spans="1:26" ht="24.9" customHeight="1" x14ac:dyDescent="0.3">
      <c r="A141" s="167">
        <v>116</v>
      </c>
      <c r="B141" s="162" t="s">
        <v>226</v>
      </c>
      <c r="C141" s="168" t="s">
        <v>370</v>
      </c>
      <c r="D141" s="162" t="s">
        <v>371</v>
      </c>
      <c r="E141" s="162" t="s">
        <v>231</v>
      </c>
      <c r="F141" s="163">
        <v>11</v>
      </c>
      <c r="G141" s="169"/>
      <c r="H141" s="169"/>
      <c r="I141" s="164">
        <f t="shared" si="30"/>
        <v>0</v>
      </c>
      <c r="J141" s="162">
        <f t="shared" si="31"/>
        <v>0</v>
      </c>
      <c r="K141" s="165">
        <f t="shared" si="32"/>
        <v>0</v>
      </c>
      <c r="L141" s="165">
        <f t="shared" si="33"/>
        <v>0</v>
      </c>
      <c r="M141" s="165">
        <f t="shared" si="34"/>
        <v>0</v>
      </c>
      <c r="N141" s="165">
        <v>0</v>
      </c>
      <c r="O141" s="165"/>
      <c r="P141" s="170"/>
      <c r="Q141" s="170"/>
      <c r="R141" s="170"/>
      <c r="S141" s="165">
        <f t="shared" si="35"/>
        <v>0</v>
      </c>
      <c r="T141" s="166"/>
      <c r="U141" s="166"/>
      <c r="V141" s="170"/>
      <c r="Z141">
        <v>0</v>
      </c>
    </row>
    <row r="142" spans="1:26" ht="24.9" customHeight="1" x14ac:dyDescent="0.3">
      <c r="A142" s="167">
        <v>117</v>
      </c>
      <c r="B142" s="162" t="s">
        <v>226</v>
      </c>
      <c r="C142" s="168" t="s">
        <v>372</v>
      </c>
      <c r="D142" s="162" t="s">
        <v>373</v>
      </c>
      <c r="E142" s="162" t="s">
        <v>113</v>
      </c>
      <c r="F142" s="163">
        <v>43</v>
      </c>
      <c r="G142" s="169"/>
      <c r="H142" s="169"/>
      <c r="I142" s="164">
        <f t="shared" si="30"/>
        <v>0</v>
      </c>
      <c r="J142" s="162">
        <f t="shared" si="31"/>
        <v>0</v>
      </c>
      <c r="K142" s="165">
        <f t="shared" si="32"/>
        <v>0</v>
      </c>
      <c r="L142" s="165">
        <f t="shared" si="33"/>
        <v>0</v>
      </c>
      <c r="M142" s="165">
        <f t="shared" si="34"/>
        <v>0</v>
      </c>
      <c r="N142" s="165">
        <v>0</v>
      </c>
      <c r="O142" s="165"/>
      <c r="P142" s="170"/>
      <c r="Q142" s="170"/>
      <c r="R142" s="170"/>
      <c r="S142" s="165">
        <f t="shared" si="35"/>
        <v>0</v>
      </c>
      <c r="T142" s="166"/>
      <c r="U142" s="166"/>
      <c r="V142" s="170"/>
      <c r="Z142">
        <v>0</v>
      </c>
    </row>
    <row r="143" spans="1:26" ht="24.9" customHeight="1" x14ac:dyDescent="0.3">
      <c r="A143" s="167">
        <v>118</v>
      </c>
      <c r="B143" s="162" t="s">
        <v>226</v>
      </c>
      <c r="C143" s="168" t="s">
        <v>374</v>
      </c>
      <c r="D143" s="162" t="s">
        <v>375</v>
      </c>
      <c r="E143" s="162" t="s">
        <v>231</v>
      </c>
      <c r="F143" s="163">
        <v>5</v>
      </c>
      <c r="G143" s="169"/>
      <c r="H143" s="169"/>
      <c r="I143" s="164">
        <f t="shared" si="30"/>
        <v>0</v>
      </c>
      <c r="J143" s="162">
        <f t="shared" si="31"/>
        <v>0</v>
      </c>
      <c r="K143" s="165">
        <f t="shared" si="32"/>
        <v>0</v>
      </c>
      <c r="L143" s="165">
        <f t="shared" si="33"/>
        <v>0</v>
      </c>
      <c r="M143" s="165">
        <f t="shared" si="34"/>
        <v>0</v>
      </c>
      <c r="N143" s="165">
        <v>0</v>
      </c>
      <c r="O143" s="165"/>
      <c r="P143" s="170"/>
      <c r="Q143" s="170"/>
      <c r="R143" s="170"/>
      <c r="S143" s="165">
        <f t="shared" si="35"/>
        <v>0</v>
      </c>
      <c r="T143" s="166"/>
      <c r="U143" s="166"/>
      <c r="V143" s="170"/>
      <c r="Z143">
        <v>0</v>
      </c>
    </row>
    <row r="144" spans="1:26" ht="24.9" customHeight="1" x14ac:dyDescent="0.3">
      <c r="A144" s="167">
        <v>119</v>
      </c>
      <c r="B144" s="162" t="s">
        <v>262</v>
      </c>
      <c r="C144" s="168" t="s">
        <v>376</v>
      </c>
      <c r="D144" s="162" t="s">
        <v>377</v>
      </c>
      <c r="E144" s="162" t="s">
        <v>231</v>
      </c>
      <c r="F144" s="163">
        <v>6</v>
      </c>
      <c r="G144" s="169"/>
      <c r="H144" s="169"/>
      <c r="I144" s="164">
        <f t="shared" si="30"/>
        <v>0</v>
      </c>
      <c r="J144" s="162">
        <f t="shared" si="31"/>
        <v>0</v>
      </c>
      <c r="K144" s="165">
        <f t="shared" si="32"/>
        <v>0</v>
      </c>
      <c r="L144" s="165">
        <f t="shared" si="33"/>
        <v>0</v>
      </c>
      <c r="M144" s="165">
        <f t="shared" si="34"/>
        <v>0</v>
      </c>
      <c r="N144" s="165">
        <v>0</v>
      </c>
      <c r="O144" s="165"/>
      <c r="P144" s="170">
        <v>1.018</v>
      </c>
      <c r="Q144" s="170"/>
      <c r="R144" s="170">
        <v>1.018</v>
      </c>
      <c r="S144" s="165">
        <f t="shared" si="35"/>
        <v>6.1079999999999997</v>
      </c>
      <c r="T144" s="166"/>
      <c r="U144" s="166"/>
      <c r="V144" s="170"/>
      <c r="Z144">
        <v>0</v>
      </c>
    </row>
    <row r="145" spans="1:26" ht="24.9" customHeight="1" x14ac:dyDescent="0.3">
      <c r="A145" s="167">
        <v>120</v>
      </c>
      <c r="B145" s="162" t="s">
        <v>378</v>
      </c>
      <c r="C145" s="168" t="s">
        <v>379</v>
      </c>
      <c r="D145" s="162" t="s">
        <v>380</v>
      </c>
      <c r="E145" s="162" t="s">
        <v>130</v>
      </c>
      <c r="F145" s="163">
        <v>0.495</v>
      </c>
      <c r="G145" s="169"/>
      <c r="H145" s="169"/>
      <c r="I145" s="164">
        <f t="shared" si="30"/>
        <v>0</v>
      </c>
      <c r="J145" s="162">
        <f t="shared" si="31"/>
        <v>0</v>
      </c>
      <c r="K145" s="165">
        <f t="shared" si="32"/>
        <v>0</v>
      </c>
      <c r="L145" s="165">
        <f t="shared" si="33"/>
        <v>0</v>
      </c>
      <c r="M145" s="165">
        <f t="shared" si="34"/>
        <v>0</v>
      </c>
      <c r="N145" s="165">
        <v>0</v>
      </c>
      <c r="O145" s="165"/>
      <c r="P145" s="170">
        <v>0.55000000000000004</v>
      </c>
      <c r="Q145" s="170"/>
      <c r="R145" s="170">
        <v>0.55000000000000004</v>
      </c>
      <c r="S145" s="165">
        <f t="shared" si="35"/>
        <v>0.27200000000000002</v>
      </c>
      <c r="T145" s="166"/>
      <c r="U145" s="166"/>
      <c r="V145" s="170"/>
      <c r="Z145">
        <v>0</v>
      </c>
    </row>
    <row r="146" spans="1:26" ht="24.9" customHeight="1" x14ac:dyDescent="0.3">
      <c r="A146" s="167">
        <v>121</v>
      </c>
      <c r="B146" s="162" t="s">
        <v>378</v>
      </c>
      <c r="C146" s="168" t="s">
        <v>381</v>
      </c>
      <c r="D146" s="162" t="s">
        <v>382</v>
      </c>
      <c r="E146" s="162" t="s">
        <v>130</v>
      </c>
      <c r="F146" s="163">
        <v>0.66000000000000014</v>
      </c>
      <c r="G146" s="169"/>
      <c r="H146" s="169"/>
      <c r="I146" s="164">
        <f t="shared" si="30"/>
        <v>0</v>
      </c>
      <c r="J146" s="162">
        <f t="shared" si="31"/>
        <v>0</v>
      </c>
      <c r="K146" s="165">
        <f t="shared" si="32"/>
        <v>0</v>
      </c>
      <c r="L146" s="165">
        <f t="shared" si="33"/>
        <v>0</v>
      </c>
      <c r="M146" s="165">
        <f t="shared" si="34"/>
        <v>0</v>
      </c>
      <c r="N146" s="165">
        <v>0</v>
      </c>
      <c r="O146" s="165"/>
      <c r="P146" s="170">
        <v>0.55000000000000004</v>
      </c>
      <c r="Q146" s="170"/>
      <c r="R146" s="170">
        <v>0.55000000000000004</v>
      </c>
      <c r="S146" s="165">
        <f t="shared" si="35"/>
        <v>0.36299999999999999</v>
      </c>
      <c r="T146" s="166"/>
      <c r="U146" s="166"/>
      <c r="V146" s="170"/>
      <c r="Z146">
        <v>0</v>
      </c>
    </row>
    <row r="147" spans="1:26" x14ac:dyDescent="0.3">
      <c r="A147" s="62"/>
      <c r="B147" s="62"/>
      <c r="C147" s="152" t="s">
        <v>293</v>
      </c>
      <c r="D147" s="151" t="s">
        <v>76</v>
      </c>
      <c r="E147" s="62"/>
      <c r="F147" s="150"/>
      <c r="G147" s="141">
        <f>ROUND((SUM(L108:L146))/1,2)</f>
        <v>0</v>
      </c>
      <c r="H147" s="141">
        <f>ROUND((SUM(M108:M146))/1,2)</f>
        <v>0</v>
      </c>
      <c r="I147" s="141">
        <f>ROUND((SUM(I108:I146))/1,2)</f>
        <v>0</v>
      </c>
      <c r="J147" s="62"/>
      <c r="K147" s="62"/>
      <c r="L147" s="62">
        <f>ROUND((SUM(L108:L146))/1,2)</f>
        <v>0</v>
      </c>
      <c r="M147" s="62">
        <f>ROUND((SUM(M108:M146))/1,2)</f>
        <v>0</v>
      </c>
      <c r="N147" s="62"/>
      <c r="O147" s="62"/>
      <c r="P147" s="171"/>
      <c r="Q147" s="62"/>
      <c r="R147" s="62"/>
      <c r="S147" s="171">
        <f>ROUND((SUM(S108:S146))/1,2)</f>
        <v>155.19</v>
      </c>
      <c r="T147" s="137"/>
      <c r="U147" s="137"/>
      <c r="V147" s="2">
        <f>ROUND((SUM(V108:V146))/1,2)</f>
        <v>2165.15</v>
      </c>
      <c r="W147" s="137"/>
      <c r="X147" s="137"/>
      <c r="Y147" s="137"/>
      <c r="Z147" s="137"/>
    </row>
    <row r="148" spans="1:26" x14ac:dyDescent="0.3">
      <c r="A148" s="1"/>
      <c r="B148" s="1"/>
      <c r="C148" s="1"/>
      <c r="D148" s="1"/>
      <c r="E148" s="1"/>
      <c r="F148" s="146"/>
      <c r="G148" s="134"/>
      <c r="H148" s="134"/>
      <c r="I148" s="134"/>
      <c r="J148" s="1"/>
      <c r="K148" s="1"/>
      <c r="L148" s="1"/>
      <c r="M148" s="1"/>
      <c r="N148" s="1"/>
      <c r="O148" s="1"/>
      <c r="P148" s="1"/>
      <c r="Q148" s="1"/>
      <c r="R148" s="1"/>
      <c r="S148" s="1"/>
      <c r="V148" s="1"/>
    </row>
    <row r="149" spans="1:26" x14ac:dyDescent="0.3">
      <c r="A149" s="62"/>
      <c r="B149" s="62"/>
      <c r="C149" s="152" t="s">
        <v>383</v>
      </c>
      <c r="D149" s="151" t="s">
        <v>77</v>
      </c>
      <c r="E149" s="62"/>
      <c r="F149" s="150"/>
      <c r="G149" s="76"/>
      <c r="H149" s="76"/>
      <c r="I149" s="76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137"/>
      <c r="U149" s="137"/>
      <c r="V149" s="62"/>
      <c r="W149" s="137"/>
      <c r="X149" s="137"/>
      <c r="Y149" s="137"/>
      <c r="Z149" s="137"/>
    </row>
    <row r="150" spans="1:26" ht="24.9" customHeight="1" x14ac:dyDescent="0.3">
      <c r="A150" s="158">
        <v>122</v>
      </c>
      <c r="B150" s="153" t="s">
        <v>268</v>
      </c>
      <c r="C150" s="159" t="s">
        <v>384</v>
      </c>
      <c r="D150" s="153" t="s">
        <v>385</v>
      </c>
      <c r="E150" s="153" t="s">
        <v>205</v>
      </c>
      <c r="F150" s="154">
        <v>26900.815516155511</v>
      </c>
      <c r="G150" s="160"/>
      <c r="H150" s="160"/>
      <c r="I150" s="155">
        <f>ROUND(F150*(G150+H150),2)</f>
        <v>0</v>
      </c>
      <c r="J150" s="153">
        <f>ROUND(F150*(N150),2)</f>
        <v>0</v>
      </c>
      <c r="K150" s="156">
        <f>ROUND(F150*(O150),2)</f>
        <v>0</v>
      </c>
      <c r="L150" s="156">
        <f>ROUND(F150*(G150),2)</f>
        <v>0</v>
      </c>
      <c r="M150" s="156">
        <f>ROUND(F150*(H150),2)</f>
        <v>0</v>
      </c>
      <c r="N150" s="156">
        <v>0</v>
      </c>
      <c r="O150" s="156"/>
      <c r="P150" s="161"/>
      <c r="Q150" s="161"/>
      <c r="R150" s="161"/>
      <c r="S150" s="156">
        <f>ROUND(F150*(P150),3)</f>
        <v>0</v>
      </c>
      <c r="T150" s="157"/>
      <c r="U150" s="157"/>
      <c r="V150" s="161"/>
      <c r="Z150">
        <v>0</v>
      </c>
    </row>
    <row r="151" spans="1:26" x14ac:dyDescent="0.3">
      <c r="A151" s="62"/>
      <c r="B151" s="62"/>
      <c r="C151" s="151">
        <v>99</v>
      </c>
      <c r="D151" s="151" t="s">
        <v>77</v>
      </c>
      <c r="E151" s="62"/>
      <c r="F151" s="150"/>
      <c r="G151" s="141">
        <f>ROUND((SUM(L149:L150))/1,2)</f>
        <v>0</v>
      </c>
      <c r="H151" s="141">
        <f>ROUND((SUM(M149:M150))/1,2)</f>
        <v>0</v>
      </c>
      <c r="I151" s="141">
        <f>ROUND((SUM(I149:I150))/1,2)</f>
        <v>0</v>
      </c>
      <c r="J151" s="62"/>
      <c r="K151" s="62"/>
      <c r="L151" s="62">
        <f>ROUND((SUM(L149:L150))/1,2)</f>
        <v>0</v>
      </c>
      <c r="M151" s="62">
        <f>ROUND((SUM(M149:M150))/1,2)</f>
        <v>0</v>
      </c>
      <c r="N151" s="62"/>
      <c r="O151" s="62"/>
      <c r="P151" s="171"/>
      <c r="Q151" s="1"/>
      <c r="R151" s="1"/>
      <c r="S151" s="171">
        <f>ROUND((SUM(S149:S150))/1,2)</f>
        <v>0</v>
      </c>
      <c r="T151" s="172"/>
      <c r="U151" s="172"/>
      <c r="V151" s="2">
        <f>ROUND((SUM(V149:V150))/1,2)</f>
        <v>0</v>
      </c>
    </row>
    <row r="152" spans="1:26" x14ac:dyDescent="0.3">
      <c r="A152" s="1"/>
      <c r="B152" s="1"/>
      <c r="C152" s="1"/>
      <c r="D152" s="1"/>
      <c r="E152" s="1"/>
      <c r="F152" s="146"/>
      <c r="G152" s="134"/>
      <c r="H152" s="134"/>
      <c r="I152" s="134"/>
      <c r="J152" s="1"/>
      <c r="K152" s="1"/>
      <c r="L152" s="1"/>
      <c r="M152" s="1"/>
      <c r="N152" s="1"/>
      <c r="O152" s="1"/>
      <c r="P152" s="1"/>
      <c r="Q152" s="1"/>
      <c r="R152" s="1"/>
      <c r="S152" s="1"/>
      <c r="V152" s="1"/>
    </row>
    <row r="153" spans="1:26" x14ac:dyDescent="0.3">
      <c r="A153" s="62"/>
      <c r="B153" s="62"/>
      <c r="C153" s="62"/>
      <c r="D153" s="2" t="s">
        <v>70</v>
      </c>
      <c r="E153" s="62"/>
      <c r="F153" s="150"/>
      <c r="G153" s="141">
        <f>ROUND((SUM(L9:L152))/2,2)</f>
        <v>0</v>
      </c>
      <c r="H153" s="141">
        <f>ROUND((SUM(M9:M152))/2,2)</f>
        <v>0</v>
      </c>
      <c r="I153" s="141">
        <f>ROUND((SUM(I9:I152))/2,2)</f>
        <v>0</v>
      </c>
      <c r="J153" s="62"/>
      <c r="K153" s="62"/>
      <c r="L153" s="62">
        <f>ROUND((SUM(L9:L152))/2,2)</f>
        <v>0</v>
      </c>
      <c r="M153" s="62">
        <f>ROUND((SUM(M9:M152))/2,2)</f>
        <v>0</v>
      </c>
      <c r="N153" s="62"/>
      <c r="O153" s="62"/>
      <c r="P153" s="171"/>
      <c r="Q153" s="1"/>
      <c r="R153" s="1"/>
      <c r="S153" s="171">
        <f>ROUND((SUM(S9:S152))/2,2)</f>
        <v>26900.82</v>
      </c>
      <c r="V153" s="2">
        <f>ROUND((SUM(V9:V152))/2,2)</f>
        <v>2193.61</v>
      </c>
    </row>
    <row r="154" spans="1:26" x14ac:dyDescent="0.3">
      <c r="A154" s="174"/>
      <c r="B154" s="174"/>
      <c r="C154" s="174"/>
      <c r="D154" s="174" t="s">
        <v>78</v>
      </c>
      <c r="E154" s="174"/>
      <c r="F154" s="175"/>
      <c r="G154" s="176">
        <f>ROUND((SUM(L9:L153))/3,2)</f>
        <v>0</v>
      </c>
      <c r="H154" s="176">
        <f>ROUND((SUM(M9:M153))/3,2)</f>
        <v>0</v>
      </c>
      <c r="I154" s="176">
        <f>ROUND((SUM(I9:I153))/3,2)</f>
        <v>0</v>
      </c>
      <c r="J154" s="174"/>
      <c r="K154" s="176">
        <f>ROUND((SUM(K9:K153))/3,2)</f>
        <v>0</v>
      </c>
      <c r="L154" s="174">
        <f>ROUND((SUM(L9:L153))/3,2)</f>
        <v>0</v>
      </c>
      <c r="M154" s="174">
        <f>ROUND((SUM(M9:M153))/3,2)</f>
        <v>0</v>
      </c>
      <c r="N154" s="174"/>
      <c r="O154" s="174"/>
      <c r="P154" s="175"/>
      <c r="Q154" s="174"/>
      <c r="R154" s="176"/>
      <c r="S154" s="175">
        <f>ROUND((SUM(S9:S153))/3,2)</f>
        <v>26900.82</v>
      </c>
      <c r="T154" s="177"/>
      <c r="U154" s="177"/>
      <c r="V154" s="174">
        <f>ROUND((SUM(V9:V153))/3,2)</f>
        <v>2193.61</v>
      </c>
      <c r="X154" s="173"/>
      <c r="Y154">
        <f>(SUM(Y9:Y153))</f>
        <v>0</v>
      </c>
      <c r="Z154">
        <f>(SUM(Z9:Z153))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Lesná cesta POĽANA - rekonštrukcia / Lesná cesta POĽANA - rekonštrukcia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4"/>
  <sheetViews>
    <sheetView tabSelected="1" workbookViewId="0">
      <pane ySplit="8" topLeftCell="A9" activePane="bottomLeft" state="frozen"/>
      <selection pane="bottomLeft" activeCell="I11" sqref="I11"/>
    </sheetView>
  </sheetViews>
  <sheetFormatPr defaultColWidth="0" defaultRowHeight="14.4" x14ac:dyDescent="0.3"/>
  <cols>
    <col min="1" max="1" width="4.6640625" customWidth="1"/>
    <col min="2" max="2" width="0" hidden="1" customWidth="1"/>
    <col min="3" max="3" width="12.6640625" customWidth="1"/>
    <col min="4" max="4" width="43.6640625" customWidth="1"/>
    <col min="5" max="5" width="5.6640625" customWidth="1"/>
    <col min="6" max="8" width="9.6640625" customWidth="1"/>
    <col min="9" max="9" width="11.88671875" customWidth="1"/>
    <col min="10" max="15" width="0" hidden="1" customWidth="1"/>
    <col min="16" max="16" width="11.88671875" customWidth="1"/>
    <col min="17" max="18" width="0" hidden="1" customWidth="1"/>
    <col min="19" max="19" width="9.44140625" customWidth="1"/>
    <col min="20" max="21" width="0" hidden="1" customWidth="1"/>
    <col min="22" max="22" width="7.6640625" customWidth="1"/>
    <col min="23" max="26" width="0" hidden="1" customWidth="1"/>
    <col min="27" max="27" width="9.109375" customWidth="1"/>
    <col min="28" max="16384" width="9.109375" hidden="1"/>
  </cols>
  <sheetData>
    <row r="1" spans="1:26" ht="20.100000000000001" customHeight="1" x14ac:dyDescent="0.3">
      <c r="A1" s="12"/>
      <c r="B1" s="12"/>
      <c r="C1" s="209" t="s">
        <v>21</v>
      </c>
      <c r="D1" s="210"/>
      <c r="E1" s="210"/>
      <c r="F1" s="210"/>
      <c r="G1" s="210"/>
      <c r="H1" s="211"/>
      <c r="I1" s="6" t="s">
        <v>89</v>
      </c>
      <c r="J1" s="12"/>
      <c r="K1" s="3"/>
      <c r="L1" s="3"/>
      <c r="M1" s="3"/>
      <c r="N1" s="3"/>
      <c r="O1" s="3"/>
      <c r="P1" s="5" t="s">
        <v>90</v>
      </c>
      <c r="Q1" s="1"/>
      <c r="R1" s="1"/>
      <c r="S1" s="3"/>
      <c r="V1" s="3"/>
      <c r="W1">
        <v>30.126000000000001</v>
      </c>
    </row>
    <row r="2" spans="1:26" ht="20.100000000000001" customHeight="1" x14ac:dyDescent="0.3">
      <c r="A2" s="12"/>
      <c r="B2" s="12"/>
      <c r="C2" s="209" t="s">
        <v>22</v>
      </c>
      <c r="D2" s="210"/>
      <c r="E2" s="210"/>
      <c r="F2" s="210"/>
      <c r="G2" s="210"/>
      <c r="H2" s="211"/>
      <c r="I2" s="6" t="s">
        <v>91</v>
      </c>
      <c r="J2" s="12"/>
      <c r="K2" s="3"/>
      <c r="L2" s="3"/>
      <c r="M2" s="3"/>
      <c r="N2" s="3"/>
      <c r="O2" s="3"/>
      <c r="P2" s="5" t="s">
        <v>92</v>
      </c>
      <c r="Q2" s="1"/>
      <c r="R2" s="1"/>
      <c r="S2" s="3"/>
      <c r="V2" s="3"/>
    </row>
    <row r="3" spans="1:26" ht="20.100000000000001" customHeight="1" x14ac:dyDescent="0.3">
      <c r="A3" s="12"/>
      <c r="B3" s="12"/>
      <c r="C3" s="209" t="s">
        <v>23</v>
      </c>
      <c r="D3" s="210"/>
      <c r="E3" s="210"/>
      <c r="F3" s="210"/>
      <c r="G3" s="210"/>
      <c r="H3" s="211"/>
      <c r="I3" s="6" t="s">
        <v>93</v>
      </c>
      <c r="J3" s="12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3">
      <c r="A4" s="3"/>
      <c r="B4" s="3"/>
      <c r="C4" s="212" t="s">
        <v>392</v>
      </c>
      <c r="D4" s="213"/>
      <c r="E4" s="21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3">
      <c r="A5" s="3"/>
      <c r="B5" s="3"/>
      <c r="C5" s="212" t="s">
        <v>393</v>
      </c>
      <c r="D5" s="213"/>
      <c r="E5" s="21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3">
      <c r="A7" s="14"/>
      <c r="B7" s="14"/>
      <c r="C7" s="15" t="s">
        <v>69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6" x14ac:dyDescent="0.3">
      <c r="A8" s="147" t="s">
        <v>79</v>
      </c>
      <c r="B8" s="147" t="s">
        <v>80</v>
      </c>
      <c r="C8" s="147" t="s">
        <v>81</v>
      </c>
      <c r="D8" s="147" t="s">
        <v>82</v>
      </c>
      <c r="E8" s="147" t="s">
        <v>83</v>
      </c>
      <c r="F8" s="147" t="s">
        <v>84</v>
      </c>
      <c r="G8" s="147" t="s">
        <v>59</v>
      </c>
      <c r="H8" s="147" t="s">
        <v>60</v>
      </c>
      <c r="I8" s="147" t="s">
        <v>85</v>
      </c>
      <c r="J8" s="147"/>
      <c r="K8" s="147"/>
      <c r="L8" s="147"/>
      <c r="M8" s="147"/>
      <c r="N8" s="147"/>
      <c r="O8" s="147"/>
      <c r="P8" s="147" t="s">
        <v>86</v>
      </c>
      <c r="Q8" s="144"/>
      <c r="R8" s="144"/>
      <c r="S8" s="147" t="s">
        <v>87</v>
      </c>
      <c r="T8" s="145"/>
      <c r="U8" s="145"/>
      <c r="V8" s="147" t="s">
        <v>88</v>
      </c>
      <c r="W8" s="143"/>
      <c r="X8" s="143"/>
      <c r="Y8" s="143"/>
      <c r="Z8" s="143"/>
    </row>
    <row r="9" spans="1:26" x14ac:dyDescent="0.3">
      <c r="A9" s="88"/>
      <c r="B9" s="88"/>
      <c r="C9" s="148"/>
      <c r="D9" s="138" t="s">
        <v>70</v>
      </c>
      <c r="E9" s="88"/>
      <c r="F9" s="149"/>
      <c r="G9" s="135"/>
      <c r="H9" s="135"/>
      <c r="I9" s="135"/>
      <c r="J9" s="88"/>
      <c r="K9" s="88"/>
      <c r="L9" s="88"/>
      <c r="M9" s="88"/>
      <c r="N9" s="88"/>
      <c r="O9" s="88"/>
      <c r="P9" s="88"/>
      <c r="Q9" s="62"/>
      <c r="R9" s="62"/>
      <c r="S9" s="88"/>
      <c r="T9" s="137"/>
      <c r="U9" s="137"/>
      <c r="V9" s="88"/>
      <c r="W9" s="137"/>
      <c r="X9" s="137"/>
      <c r="Y9" s="137"/>
      <c r="Z9" s="137"/>
    </row>
    <row r="10" spans="1:26" x14ac:dyDescent="0.3">
      <c r="A10" s="62"/>
      <c r="B10" s="62"/>
      <c r="C10" s="152" t="s">
        <v>95</v>
      </c>
      <c r="D10" s="151" t="s">
        <v>71</v>
      </c>
      <c r="E10" s="62"/>
      <c r="F10" s="150"/>
      <c r="G10" s="76"/>
      <c r="H10" s="76"/>
      <c r="I10" s="76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137"/>
      <c r="U10" s="137"/>
      <c r="V10" s="62"/>
      <c r="W10" s="137"/>
      <c r="X10" s="137"/>
      <c r="Y10" s="137"/>
      <c r="Z10" s="137"/>
    </row>
    <row r="11" spans="1:26" ht="24.9" customHeight="1" x14ac:dyDescent="0.3">
      <c r="A11" s="158">
        <v>1</v>
      </c>
      <c r="B11" s="153" t="s">
        <v>96</v>
      </c>
      <c r="C11" s="159" t="s">
        <v>97</v>
      </c>
      <c r="D11" s="153" t="s">
        <v>98</v>
      </c>
      <c r="E11" s="153" t="s">
        <v>99</v>
      </c>
      <c r="F11" s="154">
        <v>635</v>
      </c>
      <c r="G11" s="160"/>
      <c r="H11" s="160"/>
      <c r="I11" s="155">
        <f t="shared" ref="I11:I42" si="0">ROUND(F11*(G11+H11),2)</f>
        <v>0</v>
      </c>
      <c r="J11" s="153">
        <f t="shared" ref="J11:J42" si="1">ROUND(F11*(N11),2)</f>
        <v>0</v>
      </c>
      <c r="K11" s="156">
        <f t="shared" ref="K11:K42" si="2">ROUND(F11*(O11),2)</f>
        <v>0</v>
      </c>
      <c r="L11" s="156">
        <f t="shared" ref="L11:L42" si="3">ROUND(F11*(G11),2)</f>
        <v>0</v>
      </c>
      <c r="M11" s="156">
        <f t="shared" ref="M11:M42" si="4">ROUND(F11*(H11),2)</f>
        <v>0</v>
      </c>
      <c r="N11" s="156">
        <v>0</v>
      </c>
      <c r="O11" s="156"/>
      <c r="P11" s="161"/>
      <c r="Q11" s="161"/>
      <c r="R11" s="161"/>
      <c r="S11" s="156">
        <f t="shared" ref="S11:S42" si="5">ROUND(F11*(P11),3)</f>
        <v>0</v>
      </c>
      <c r="T11" s="157"/>
      <c r="U11" s="157"/>
      <c r="V11" s="161"/>
      <c r="Z11">
        <v>0</v>
      </c>
    </row>
    <row r="12" spans="1:26" ht="24.9" customHeight="1" x14ac:dyDescent="0.3">
      <c r="A12" s="158">
        <v>2</v>
      </c>
      <c r="B12" s="153" t="s">
        <v>96</v>
      </c>
      <c r="C12" s="159" t="s">
        <v>100</v>
      </c>
      <c r="D12" s="153" t="s">
        <v>101</v>
      </c>
      <c r="E12" s="153" t="s">
        <v>102</v>
      </c>
      <c r="F12" s="154">
        <v>1322</v>
      </c>
      <c r="G12" s="160"/>
      <c r="H12" s="160"/>
      <c r="I12" s="155">
        <f t="shared" si="0"/>
        <v>0</v>
      </c>
      <c r="J12" s="153">
        <f t="shared" si="1"/>
        <v>0</v>
      </c>
      <c r="K12" s="156">
        <f t="shared" si="2"/>
        <v>0</v>
      </c>
      <c r="L12" s="156">
        <f t="shared" si="3"/>
        <v>0</v>
      </c>
      <c r="M12" s="156">
        <f t="shared" si="4"/>
        <v>0</v>
      </c>
      <c r="N12" s="156">
        <v>0</v>
      </c>
      <c r="O12" s="156"/>
      <c r="P12" s="161"/>
      <c r="Q12" s="161"/>
      <c r="R12" s="161"/>
      <c r="S12" s="156">
        <f t="shared" si="5"/>
        <v>0</v>
      </c>
      <c r="T12" s="157"/>
      <c r="U12" s="157"/>
      <c r="V12" s="161"/>
      <c r="Z12">
        <v>0</v>
      </c>
    </row>
    <row r="13" spans="1:26" ht="24.9" customHeight="1" x14ac:dyDescent="0.3">
      <c r="A13" s="158">
        <v>3</v>
      </c>
      <c r="B13" s="153" t="s">
        <v>96</v>
      </c>
      <c r="C13" s="159" t="s">
        <v>103</v>
      </c>
      <c r="D13" s="153" t="s">
        <v>104</v>
      </c>
      <c r="E13" s="153" t="s">
        <v>102</v>
      </c>
      <c r="F13" s="154">
        <v>275</v>
      </c>
      <c r="G13" s="160"/>
      <c r="H13" s="160"/>
      <c r="I13" s="155">
        <f t="shared" si="0"/>
        <v>0</v>
      </c>
      <c r="J13" s="153">
        <f t="shared" si="1"/>
        <v>0</v>
      </c>
      <c r="K13" s="156">
        <f t="shared" si="2"/>
        <v>0</v>
      </c>
      <c r="L13" s="156">
        <f t="shared" si="3"/>
        <v>0</v>
      </c>
      <c r="M13" s="156">
        <f t="shared" si="4"/>
        <v>0</v>
      </c>
      <c r="N13" s="156">
        <v>0</v>
      </c>
      <c r="O13" s="156"/>
      <c r="P13" s="161"/>
      <c r="Q13" s="161"/>
      <c r="R13" s="161"/>
      <c r="S13" s="156">
        <f t="shared" si="5"/>
        <v>0</v>
      </c>
      <c r="T13" s="157"/>
      <c r="U13" s="157"/>
      <c r="V13" s="161"/>
      <c r="Z13">
        <v>0</v>
      </c>
    </row>
    <row r="14" spans="1:26" ht="24.9" customHeight="1" x14ac:dyDescent="0.3">
      <c r="A14" s="158">
        <v>4</v>
      </c>
      <c r="B14" s="153" t="s">
        <v>96</v>
      </c>
      <c r="C14" s="159" t="s">
        <v>105</v>
      </c>
      <c r="D14" s="153" t="s">
        <v>106</v>
      </c>
      <c r="E14" s="153" t="s">
        <v>102</v>
      </c>
      <c r="F14" s="154">
        <v>130</v>
      </c>
      <c r="G14" s="160"/>
      <c r="H14" s="160"/>
      <c r="I14" s="155">
        <f t="shared" si="0"/>
        <v>0</v>
      </c>
      <c r="J14" s="153">
        <f t="shared" si="1"/>
        <v>0</v>
      </c>
      <c r="K14" s="156">
        <f t="shared" si="2"/>
        <v>0</v>
      </c>
      <c r="L14" s="156">
        <f t="shared" si="3"/>
        <v>0</v>
      </c>
      <c r="M14" s="156">
        <f t="shared" si="4"/>
        <v>0</v>
      </c>
      <c r="N14" s="156">
        <v>0</v>
      </c>
      <c r="O14" s="156"/>
      <c r="P14" s="161"/>
      <c r="Q14" s="161"/>
      <c r="R14" s="161"/>
      <c r="S14" s="156">
        <f t="shared" si="5"/>
        <v>0</v>
      </c>
      <c r="T14" s="157"/>
      <c r="U14" s="157"/>
      <c r="V14" s="161"/>
      <c r="Z14">
        <v>0</v>
      </c>
    </row>
    <row r="15" spans="1:26" ht="24.9" customHeight="1" x14ac:dyDescent="0.3">
      <c r="A15" s="158">
        <v>5</v>
      </c>
      <c r="B15" s="153" t="s">
        <v>96</v>
      </c>
      <c r="C15" s="159" t="s">
        <v>107</v>
      </c>
      <c r="D15" s="153" t="s">
        <v>108</v>
      </c>
      <c r="E15" s="153" t="s">
        <v>102</v>
      </c>
      <c r="F15" s="154">
        <v>50</v>
      </c>
      <c r="G15" s="160"/>
      <c r="H15" s="160"/>
      <c r="I15" s="155">
        <f t="shared" si="0"/>
        <v>0</v>
      </c>
      <c r="J15" s="153">
        <f t="shared" si="1"/>
        <v>0</v>
      </c>
      <c r="K15" s="156">
        <f t="shared" si="2"/>
        <v>0</v>
      </c>
      <c r="L15" s="156">
        <f t="shared" si="3"/>
        <v>0</v>
      </c>
      <c r="M15" s="156">
        <f t="shared" si="4"/>
        <v>0</v>
      </c>
      <c r="N15" s="156">
        <v>0</v>
      </c>
      <c r="O15" s="156"/>
      <c r="P15" s="161"/>
      <c r="Q15" s="161"/>
      <c r="R15" s="161"/>
      <c r="S15" s="156">
        <f t="shared" si="5"/>
        <v>0</v>
      </c>
      <c r="T15" s="157"/>
      <c r="U15" s="157"/>
      <c r="V15" s="161"/>
      <c r="Z15">
        <v>0</v>
      </c>
    </row>
    <row r="16" spans="1:26" ht="24.9" customHeight="1" x14ac:dyDescent="0.3">
      <c r="A16" s="158">
        <v>6</v>
      </c>
      <c r="B16" s="153" t="s">
        <v>96</v>
      </c>
      <c r="C16" s="159" t="s">
        <v>109</v>
      </c>
      <c r="D16" s="153" t="s">
        <v>110</v>
      </c>
      <c r="E16" s="153" t="s">
        <v>102</v>
      </c>
      <c r="F16" s="154">
        <v>19</v>
      </c>
      <c r="G16" s="160"/>
      <c r="H16" s="160"/>
      <c r="I16" s="155">
        <f t="shared" si="0"/>
        <v>0</v>
      </c>
      <c r="J16" s="153">
        <f t="shared" si="1"/>
        <v>0</v>
      </c>
      <c r="K16" s="156">
        <f t="shared" si="2"/>
        <v>0</v>
      </c>
      <c r="L16" s="156">
        <f t="shared" si="3"/>
        <v>0</v>
      </c>
      <c r="M16" s="156">
        <f t="shared" si="4"/>
        <v>0</v>
      </c>
      <c r="N16" s="156">
        <v>0</v>
      </c>
      <c r="O16" s="156"/>
      <c r="P16" s="161"/>
      <c r="Q16" s="161"/>
      <c r="R16" s="161"/>
      <c r="S16" s="156">
        <f t="shared" si="5"/>
        <v>0</v>
      </c>
      <c r="T16" s="157"/>
      <c r="U16" s="157"/>
      <c r="V16" s="161"/>
      <c r="Z16">
        <v>0</v>
      </c>
    </row>
    <row r="17" spans="1:26" ht="24.9" customHeight="1" x14ac:dyDescent="0.3">
      <c r="A17" s="158">
        <v>7</v>
      </c>
      <c r="B17" s="153" t="s">
        <v>96</v>
      </c>
      <c r="C17" s="159" t="s">
        <v>111</v>
      </c>
      <c r="D17" s="153" t="s">
        <v>112</v>
      </c>
      <c r="E17" s="153" t="s">
        <v>113</v>
      </c>
      <c r="F17" s="154">
        <v>1322</v>
      </c>
      <c r="G17" s="160"/>
      <c r="H17" s="160"/>
      <c r="I17" s="155">
        <f t="shared" si="0"/>
        <v>0</v>
      </c>
      <c r="J17" s="153">
        <f t="shared" si="1"/>
        <v>0</v>
      </c>
      <c r="K17" s="156">
        <f t="shared" si="2"/>
        <v>0</v>
      </c>
      <c r="L17" s="156">
        <f t="shared" si="3"/>
        <v>0</v>
      </c>
      <c r="M17" s="156">
        <f t="shared" si="4"/>
        <v>0</v>
      </c>
      <c r="N17" s="156">
        <v>0</v>
      </c>
      <c r="O17" s="156"/>
      <c r="P17" s="161">
        <v>1.0000000000000001E-5</v>
      </c>
      <c r="Q17" s="161"/>
      <c r="R17" s="161">
        <v>1.0000000000000001E-5</v>
      </c>
      <c r="S17" s="156">
        <f t="shared" si="5"/>
        <v>1.2999999999999999E-2</v>
      </c>
      <c r="T17" s="157"/>
      <c r="U17" s="157"/>
      <c r="V17" s="161"/>
      <c r="Z17">
        <v>0</v>
      </c>
    </row>
    <row r="18" spans="1:26" ht="24.9" customHeight="1" x14ac:dyDescent="0.3">
      <c r="A18" s="158">
        <v>8</v>
      </c>
      <c r="B18" s="153" t="s">
        <v>96</v>
      </c>
      <c r="C18" s="159" t="s">
        <v>114</v>
      </c>
      <c r="D18" s="153" t="s">
        <v>115</v>
      </c>
      <c r="E18" s="153" t="s">
        <v>113</v>
      </c>
      <c r="F18" s="154">
        <v>275</v>
      </c>
      <c r="G18" s="160"/>
      <c r="H18" s="160"/>
      <c r="I18" s="155">
        <f t="shared" si="0"/>
        <v>0</v>
      </c>
      <c r="J18" s="153">
        <f t="shared" si="1"/>
        <v>0</v>
      </c>
      <c r="K18" s="156">
        <f t="shared" si="2"/>
        <v>0</v>
      </c>
      <c r="L18" s="156">
        <f t="shared" si="3"/>
        <v>0</v>
      </c>
      <c r="M18" s="156">
        <f t="shared" si="4"/>
        <v>0</v>
      </c>
      <c r="N18" s="156">
        <v>0</v>
      </c>
      <c r="O18" s="156"/>
      <c r="P18" s="161">
        <v>1.0000000000000001E-5</v>
      </c>
      <c r="Q18" s="161"/>
      <c r="R18" s="161">
        <v>1.0000000000000001E-5</v>
      </c>
      <c r="S18" s="156">
        <f t="shared" si="5"/>
        <v>3.0000000000000001E-3</v>
      </c>
      <c r="T18" s="157"/>
      <c r="U18" s="157"/>
      <c r="V18" s="161"/>
      <c r="Z18">
        <v>0</v>
      </c>
    </row>
    <row r="19" spans="1:26" ht="24.9" customHeight="1" x14ac:dyDescent="0.3">
      <c r="A19" s="158">
        <v>9</v>
      </c>
      <c r="B19" s="153" t="s">
        <v>96</v>
      </c>
      <c r="C19" s="159" t="s">
        <v>116</v>
      </c>
      <c r="D19" s="153" t="s">
        <v>117</v>
      </c>
      <c r="E19" s="153" t="s">
        <v>113</v>
      </c>
      <c r="F19" s="154">
        <v>130</v>
      </c>
      <c r="G19" s="160"/>
      <c r="H19" s="160"/>
      <c r="I19" s="155">
        <f t="shared" si="0"/>
        <v>0</v>
      </c>
      <c r="J19" s="153">
        <f t="shared" si="1"/>
        <v>0</v>
      </c>
      <c r="K19" s="156">
        <f t="shared" si="2"/>
        <v>0</v>
      </c>
      <c r="L19" s="156">
        <f t="shared" si="3"/>
        <v>0</v>
      </c>
      <c r="M19" s="156">
        <f t="shared" si="4"/>
        <v>0</v>
      </c>
      <c r="N19" s="156">
        <v>0</v>
      </c>
      <c r="O19" s="156"/>
      <c r="P19" s="161">
        <v>3.0000000000000001E-5</v>
      </c>
      <c r="Q19" s="161"/>
      <c r="R19" s="161">
        <v>3.0000000000000001E-5</v>
      </c>
      <c r="S19" s="156">
        <f t="shared" si="5"/>
        <v>4.0000000000000001E-3</v>
      </c>
      <c r="T19" s="157"/>
      <c r="U19" s="157"/>
      <c r="V19" s="161"/>
      <c r="Z19">
        <v>0</v>
      </c>
    </row>
    <row r="20" spans="1:26" ht="24.9" customHeight="1" x14ac:dyDescent="0.3">
      <c r="A20" s="158">
        <v>10</v>
      </c>
      <c r="B20" s="153" t="s">
        <v>96</v>
      </c>
      <c r="C20" s="159" t="s">
        <v>118</v>
      </c>
      <c r="D20" s="153" t="s">
        <v>119</v>
      </c>
      <c r="E20" s="153" t="s">
        <v>113</v>
      </c>
      <c r="F20" s="154">
        <v>50</v>
      </c>
      <c r="G20" s="160"/>
      <c r="H20" s="160"/>
      <c r="I20" s="155">
        <f t="shared" si="0"/>
        <v>0</v>
      </c>
      <c r="J20" s="153">
        <f t="shared" si="1"/>
        <v>0</v>
      </c>
      <c r="K20" s="156">
        <f t="shared" si="2"/>
        <v>0</v>
      </c>
      <c r="L20" s="156">
        <f t="shared" si="3"/>
        <v>0</v>
      </c>
      <c r="M20" s="156">
        <f t="shared" si="4"/>
        <v>0</v>
      </c>
      <c r="N20" s="156">
        <v>0</v>
      </c>
      <c r="O20" s="156"/>
      <c r="P20" s="161">
        <v>3.0000000000000001E-5</v>
      </c>
      <c r="Q20" s="161"/>
      <c r="R20" s="161">
        <v>3.0000000000000001E-5</v>
      </c>
      <c r="S20" s="156">
        <f t="shared" si="5"/>
        <v>2E-3</v>
      </c>
      <c r="T20" s="157"/>
      <c r="U20" s="157"/>
      <c r="V20" s="161"/>
      <c r="Z20">
        <v>0</v>
      </c>
    </row>
    <row r="21" spans="1:26" ht="24.9" customHeight="1" x14ac:dyDescent="0.3">
      <c r="A21" s="158">
        <v>11</v>
      </c>
      <c r="B21" s="153" t="s">
        <v>96</v>
      </c>
      <c r="C21" s="159" t="s">
        <v>120</v>
      </c>
      <c r="D21" s="153" t="s">
        <v>121</v>
      </c>
      <c r="E21" s="153" t="s">
        <v>113</v>
      </c>
      <c r="F21" s="154">
        <v>19</v>
      </c>
      <c r="G21" s="160"/>
      <c r="H21" s="160"/>
      <c r="I21" s="155">
        <f t="shared" si="0"/>
        <v>0</v>
      </c>
      <c r="J21" s="153">
        <f t="shared" si="1"/>
        <v>0</v>
      </c>
      <c r="K21" s="156">
        <f t="shared" si="2"/>
        <v>0</v>
      </c>
      <c r="L21" s="156">
        <f t="shared" si="3"/>
        <v>0</v>
      </c>
      <c r="M21" s="156">
        <f t="shared" si="4"/>
        <v>0</v>
      </c>
      <c r="N21" s="156">
        <v>0</v>
      </c>
      <c r="O21" s="156"/>
      <c r="P21" s="161">
        <v>3.0000000000000001E-5</v>
      </c>
      <c r="Q21" s="161"/>
      <c r="R21" s="161">
        <v>3.0000000000000001E-5</v>
      </c>
      <c r="S21" s="156">
        <f t="shared" si="5"/>
        <v>1E-3</v>
      </c>
      <c r="T21" s="157"/>
      <c r="U21" s="157"/>
      <c r="V21" s="161"/>
      <c r="Z21">
        <v>0</v>
      </c>
    </row>
    <row r="22" spans="1:26" ht="24.9" customHeight="1" x14ac:dyDescent="0.3">
      <c r="A22" s="158">
        <v>12</v>
      </c>
      <c r="B22" s="153" t="s">
        <v>96</v>
      </c>
      <c r="C22" s="159" t="s">
        <v>122</v>
      </c>
      <c r="D22" s="153" t="s">
        <v>123</v>
      </c>
      <c r="E22" s="153" t="s">
        <v>124</v>
      </c>
      <c r="F22" s="154">
        <v>140</v>
      </c>
      <c r="G22" s="160"/>
      <c r="H22" s="160"/>
      <c r="I22" s="155">
        <f t="shared" si="0"/>
        <v>0</v>
      </c>
      <c r="J22" s="153">
        <f t="shared" si="1"/>
        <v>0</v>
      </c>
      <c r="K22" s="156">
        <f t="shared" si="2"/>
        <v>0</v>
      </c>
      <c r="L22" s="156">
        <f t="shared" si="3"/>
        <v>0</v>
      </c>
      <c r="M22" s="156">
        <f t="shared" si="4"/>
        <v>0</v>
      </c>
      <c r="N22" s="156">
        <v>0</v>
      </c>
      <c r="O22" s="156"/>
      <c r="P22" s="161">
        <v>1.7219999999999999E-2</v>
      </c>
      <c r="Q22" s="161"/>
      <c r="R22" s="161">
        <v>1.7219999999999999E-2</v>
      </c>
      <c r="S22" s="156">
        <f t="shared" si="5"/>
        <v>2.411</v>
      </c>
      <c r="T22" s="157"/>
      <c r="U22" s="157"/>
      <c r="V22" s="161"/>
      <c r="Z22">
        <v>0</v>
      </c>
    </row>
    <row r="23" spans="1:26" ht="24.9" customHeight="1" x14ac:dyDescent="0.3">
      <c r="A23" s="158">
        <v>13</v>
      </c>
      <c r="B23" s="153" t="s">
        <v>96</v>
      </c>
      <c r="C23" s="159" t="s">
        <v>125</v>
      </c>
      <c r="D23" s="153" t="s">
        <v>126</v>
      </c>
      <c r="E23" s="153" t="s">
        <v>127</v>
      </c>
      <c r="F23" s="154">
        <v>778.13</v>
      </c>
      <c r="G23" s="160"/>
      <c r="H23" s="160"/>
      <c r="I23" s="155">
        <f t="shared" si="0"/>
        <v>0</v>
      </c>
      <c r="J23" s="153">
        <f t="shared" si="1"/>
        <v>0</v>
      </c>
      <c r="K23" s="156">
        <f t="shared" si="2"/>
        <v>0</v>
      </c>
      <c r="L23" s="156">
        <f t="shared" si="3"/>
        <v>0</v>
      </c>
      <c r="M23" s="156">
        <f t="shared" si="4"/>
        <v>0</v>
      </c>
      <c r="N23" s="156">
        <v>0</v>
      </c>
      <c r="O23" s="156"/>
      <c r="P23" s="161"/>
      <c r="Q23" s="161"/>
      <c r="R23" s="161"/>
      <c r="S23" s="156">
        <f t="shared" si="5"/>
        <v>0</v>
      </c>
      <c r="T23" s="157"/>
      <c r="U23" s="157"/>
      <c r="V23" s="161"/>
      <c r="Z23">
        <v>0</v>
      </c>
    </row>
    <row r="24" spans="1:26" ht="24.9" customHeight="1" x14ac:dyDescent="0.3">
      <c r="A24" s="158">
        <v>14</v>
      </c>
      <c r="B24" s="153" t="s">
        <v>96</v>
      </c>
      <c r="C24" s="159" t="s">
        <v>128</v>
      </c>
      <c r="D24" s="153" t="s">
        <v>129</v>
      </c>
      <c r="E24" s="153" t="s">
        <v>130</v>
      </c>
      <c r="F24" s="154">
        <v>389.065</v>
      </c>
      <c r="G24" s="160"/>
      <c r="H24" s="160"/>
      <c r="I24" s="155">
        <f t="shared" si="0"/>
        <v>0</v>
      </c>
      <c r="J24" s="153">
        <f t="shared" si="1"/>
        <v>0</v>
      </c>
      <c r="K24" s="156">
        <f t="shared" si="2"/>
        <v>0</v>
      </c>
      <c r="L24" s="156">
        <f t="shared" si="3"/>
        <v>0</v>
      </c>
      <c r="M24" s="156">
        <f t="shared" si="4"/>
        <v>0</v>
      </c>
      <c r="N24" s="156">
        <v>0</v>
      </c>
      <c r="O24" s="156"/>
      <c r="P24" s="161"/>
      <c r="Q24" s="161"/>
      <c r="R24" s="161"/>
      <c r="S24" s="156">
        <f t="shared" si="5"/>
        <v>0</v>
      </c>
      <c r="T24" s="157"/>
      <c r="U24" s="157"/>
      <c r="V24" s="161"/>
      <c r="Z24">
        <v>0</v>
      </c>
    </row>
    <row r="25" spans="1:26" ht="24.9" customHeight="1" x14ac:dyDescent="0.3">
      <c r="A25" s="158">
        <v>15</v>
      </c>
      <c r="B25" s="153" t="s">
        <v>96</v>
      </c>
      <c r="C25" s="159" t="s">
        <v>131</v>
      </c>
      <c r="D25" s="153" t="s">
        <v>132</v>
      </c>
      <c r="E25" s="153" t="s">
        <v>127</v>
      </c>
      <c r="F25" s="154">
        <v>709.15250000000003</v>
      </c>
      <c r="G25" s="160"/>
      <c r="H25" s="160"/>
      <c r="I25" s="155">
        <f t="shared" si="0"/>
        <v>0</v>
      </c>
      <c r="J25" s="153">
        <f t="shared" si="1"/>
        <v>0</v>
      </c>
      <c r="K25" s="156">
        <f t="shared" si="2"/>
        <v>0</v>
      </c>
      <c r="L25" s="156">
        <f t="shared" si="3"/>
        <v>0</v>
      </c>
      <c r="M25" s="156">
        <f t="shared" si="4"/>
        <v>0</v>
      </c>
      <c r="N25" s="156">
        <v>0</v>
      </c>
      <c r="O25" s="156"/>
      <c r="P25" s="161"/>
      <c r="Q25" s="161"/>
      <c r="R25" s="161"/>
      <c r="S25" s="156">
        <f t="shared" si="5"/>
        <v>0</v>
      </c>
      <c r="T25" s="157"/>
      <c r="U25" s="157"/>
      <c r="V25" s="161"/>
      <c r="Z25">
        <v>0</v>
      </c>
    </row>
    <row r="26" spans="1:26" ht="24.9" customHeight="1" x14ac:dyDescent="0.3">
      <c r="A26" s="158">
        <v>16</v>
      </c>
      <c r="B26" s="153" t="s">
        <v>96</v>
      </c>
      <c r="C26" s="159" t="s">
        <v>133</v>
      </c>
      <c r="D26" s="153" t="s">
        <v>134</v>
      </c>
      <c r="E26" s="153" t="s">
        <v>130</v>
      </c>
      <c r="F26" s="154">
        <v>354.57650000000001</v>
      </c>
      <c r="G26" s="160"/>
      <c r="H26" s="160"/>
      <c r="I26" s="155">
        <f t="shared" si="0"/>
        <v>0</v>
      </c>
      <c r="J26" s="153">
        <f t="shared" si="1"/>
        <v>0</v>
      </c>
      <c r="K26" s="156">
        <f t="shared" si="2"/>
        <v>0</v>
      </c>
      <c r="L26" s="156">
        <f t="shared" si="3"/>
        <v>0</v>
      </c>
      <c r="M26" s="156">
        <f t="shared" si="4"/>
        <v>0</v>
      </c>
      <c r="N26" s="156">
        <v>0</v>
      </c>
      <c r="O26" s="156"/>
      <c r="P26" s="161"/>
      <c r="Q26" s="161"/>
      <c r="R26" s="161"/>
      <c r="S26" s="156">
        <f t="shared" si="5"/>
        <v>0</v>
      </c>
      <c r="T26" s="157"/>
      <c r="U26" s="157"/>
      <c r="V26" s="161"/>
      <c r="Z26">
        <v>0</v>
      </c>
    </row>
    <row r="27" spans="1:26" ht="24.9" customHeight="1" x14ac:dyDescent="0.3">
      <c r="A27" s="158">
        <v>17</v>
      </c>
      <c r="B27" s="153" t="s">
        <v>96</v>
      </c>
      <c r="C27" s="159" t="s">
        <v>135</v>
      </c>
      <c r="D27" s="153" t="s">
        <v>136</v>
      </c>
      <c r="E27" s="153" t="s">
        <v>127</v>
      </c>
      <c r="F27" s="154">
        <v>1491.105</v>
      </c>
      <c r="G27" s="160"/>
      <c r="H27" s="160"/>
      <c r="I27" s="155">
        <f t="shared" si="0"/>
        <v>0</v>
      </c>
      <c r="J27" s="153">
        <f t="shared" si="1"/>
        <v>0</v>
      </c>
      <c r="K27" s="156">
        <f t="shared" si="2"/>
        <v>0</v>
      </c>
      <c r="L27" s="156">
        <f t="shared" si="3"/>
        <v>0</v>
      </c>
      <c r="M27" s="156">
        <f t="shared" si="4"/>
        <v>0</v>
      </c>
      <c r="N27" s="156">
        <v>0</v>
      </c>
      <c r="O27" s="156"/>
      <c r="P27" s="161"/>
      <c r="Q27" s="161"/>
      <c r="R27" s="161"/>
      <c r="S27" s="156">
        <f t="shared" si="5"/>
        <v>0</v>
      </c>
      <c r="T27" s="157"/>
      <c r="U27" s="157"/>
      <c r="V27" s="161"/>
      <c r="Z27">
        <v>0</v>
      </c>
    </row>
    <row r="28" spans="1:26" ht="24.9" customHeight="1" x14ac:dyDescent="0.3">
      <c r="A28" s="158">
        <v>18</v>
      </c>
      <c r="B28" s="153" t="s">
        <v>96</v>
      </c>
      <c r="C28" s="159" t="s">
        <v>137</v>
      </c>
      <c r="D28" s="153" t="s">
        <v>138</v>
      </c>
      <c r="E28" s="153" t="s">
        <v>130</v>
      </c>
      <c r="F28" s="154">
        <v>745.55250000000001</v>
      </c>
      <c r="G28" s="160"/>
      <c r="H28" s="160"/>
      <c r="I28" s="155">
        <f t="shared" si="0"/>
        <v>0</v>
      </c>
      <c r="J28" s="153">
        <f t="shared" si="1"/>
        <v>0</v>
      </c>
      <c r="K28" s="156">
        <f t="shared" si="2"/>
        <v>0</v>
      </c>
      <c r="L28" s="156">
        <f t="shared" si="3"/>
        <v>0</v>
      </c>
      <c r="M28" s="156">
        <f t="shared" si="4"/>
        <v>0</v>
      </c>
      <c r="N28" s="156">
        <v>0</v>
      </c>
      <c r="O28" s="156"/>
      <c r="P28" s="161"/>
      <c r="Q28" s="161"/>
      <c r="R28" s="161"/>
      <c r="S28" s="156">
        <f t="shared" si="5"/>
        <v>0</v>
      </c>
      <c r="T28" s="157"/>
      <c r="U28" s="157"/>
      <c r="V28" s="161"/>
      <c r="Z28">
        <v>0</v>
      </c>
    </row>
    <row r="29" spans="1:26" ht="24.9" customHeight="1" x14ac:dyDescent="0.3">
      <c r="A29" s="158">
        <v>19</v>
      </c>
      <c r="B29" s="153" t="s">
        <v>96</v>
      </c>
      <c r="C29" s="159" t="s">
        <v>139</v>
      </c>
      <c r="D29" s="153" t="s">
        <v>140</v>
      </c>
      <c r="E29" s="153" t="s">
        <v>127</v>
      </c>
      <c r="F29" s="154">
        <v>303.92250000000001</v>
      </c>
      <c r="G29" s="160"/>
      <c r="H29" s="160"/>
      <c r="I29" s="155">
        <f t="shared" si="0"/>
        <v>0</v>
      </c>
      <c r="J29" s="153">
        <f t="shared" si="1"/>
        <v>0</v>
      </c>
      <c r="K29" s="156">
        <f t="shared" si="2"/>
        <v>0</v>
      </c>
      <c r="L29" s="156">
        <f t="shared" si="3"/>
        <v>0</v>
      </c>
      <c r="M29" s="156">
        <f t="shared" si="4"/>
        <v>0</v>
      </c>
      <c r="N29" s="156">
        <v>0</v>
      </c>
      <c r="O29" s="156"/>
      <c r="P29" s="161"/>
      <c r="Q29" s="161"/>
      <c r="R29" s="161"/>
      <c r="S29" s="156">
        <f t="shared" si="5"/>
        <v>0</v>
      </c>
      <c r="T29" s="157"/>
      <c r="U29" s="157"/>
      <c r="V29" s="161"/>
      <c r="Z29">
        <v>0</v>
      </c>
    </row>
    <row r="30" spans="1:26" ht="24.9" customHeight="1" x14ac:dyDescent="0.3">
      <c r="A30" s="158">
        <v>20</v>
      </c>
      <c r="B30" s="153" t="s">
        <v>96</v>
      </c>
      <c r="C30" s="159" t="s">
        <v>141</v>
      </c>
      <c r="D30" s="153" t="s">
        <v>142</v>
      </c>
      <c r="E30" s="153" t="s">
        <v>127</v>
      </c>
      <c r="F30" s="154">
        <v>639.04499999999996</v>
      </c>
      <c r="G30" s="160"/>
      <c r="H30" s="160"/>
      <c r="I30" s="155">
        <f t="shared" si="0"/>
        <v>0</v>
      </c>
      <c r="J30" s="153">
        <f t="shared" si="1"/>
        <v>0</v>
      </c>
      <c r="K30" s="156">
        <f t="shared" si="2"/>
        <v>0</v>
      </c>
      <c r="L30" s="156">
        <f t="shared" si="3"/>
        <v>0</v>
      </c>
      <c r="M30" s="156">
        <f t="shared" si="4"/>
        <v>0</v>
      </c>
      <c r="N30" s="156">
        <v>0</v>
      </c>
      <c r="O30" s="156"/>
      <c r="P30" s="161">
        <v>1.043E-2</v>
      </c>
      <c r="Q30" s="161"/>
      <c r="R30" s="161">
        <v>1.043E-2</v>
      </c>
      <c r="S30" s="156">
        <f t="shared" si="5"/>
        <v>6.665</v>
      </c>
      <c r="T30" s="157"/>
      <c r="U30" s="157"/>
      <c r="V30" s="161"/>
      <c r="Z30">
        <v>0</v>
      </c>
    </row>
    <row r="31" spans="1:26" ht="24.9" customHeight="1" x14ac:dyDescent="0.3">
      <c r="A31" s="158">
        <v>21</v>
      </c>
      <c r="B31" s="153" t="s">
        <v>96</v>
      </c>
      <c r="C31" s="159" t="s">
        <v>143</v>
      </c>
      <c r="D31" s="153" t="s">
        <v>144</v>
      </c>
      <c r="E31" s="153" t="s">
        <v>130</v>
      </c>
      <c r="F31" s="154">
        <v>778.13</v>
      </c>
      <c r="G31" s="160"/>
      <c r="H31" s="160"/>
      <c r="I31" s="155">
        <f t="shared" si="0"/>
        <v>0</v>
      </c>
      <c r="J31" s="153">
        <f t="shared" si="1"/>
        <v>0</v>
      </c>
      <c r="K31" s="156">
        <f t="shared" si="2"/>
        <v>0</v>
      </c>
      <c r="L31" s="156">
        <f t="shared" si="3"/>
        <v>0</v>
      </c>
      <c r="M31" s="156">
        <f t="shared" si="4"/>
        <v>0</v>
      </c>
      <c r="N31" s="156">
        <v>0</v>
      </c>
      <c r="O31" s="156"/>
      <c r="P31" s="161"/>
      <c r="Q31" s="161"/>
      <c r="R31" s="161"/>
      <c r="S31" s="156">
        <f t="shared" si="5"/>
        <v>0</v>
      </c>
      <c r="T31" s="157"/>
      <c r="U31" s="157"/>
      <c r="V31" s="161"/>
      <c r="Z31">
        <v>0</v>
      </c>
    </row>
    <row r="32" spans="1:26" ht="24.9" customHeight="1" x14ac:dyDescent="0.3">
      <c r="A32" s="158">
        <v>22</v>
      </c>
      <c r="B32" s="153" t="s">
        <v>96</v>
      </c>
      <c r="C32" s="159" t="s">
        <v>145</v>
      </c>
      <c r="D32" s="153" t="s">
        <v>146</v>
      </c>
      <c r="E32" s="153" t="s">
        <v>102</v>
      </c>
      <c r="F32" s="154">
        <v>1322</v>
      </c>
      <c r="G32" s="160"/>
      <c r="H32" s="160"/>
      <c r="I32" s="155">
        <f t="shared" si="0"/>
        <v>0</v>
      </c>
      <c r="J32" s="153">
        <f t="shared" si="1"/>
        <v>0</v>
      </c>
      <c r="K32" s="156">
        <f t="shared" si="2"/>
        <v>0</v>
      </c>
      <c r="L32" s="156">
        <f t="shared" si="3"/>
        <v>0</v>
      </c>
      <c r="M32" s="156">
        <f t="shared" si="4"/>
        <v>0</v>
      </c>
      <c r="N32" s="156">
        <v>0</v>
      </c>
      <c r="O32" s="156"/>
      <c r="P32" s="161"/>
      <c r="Q32" s="161"/>
      <c r="R32" s="161"/>
      <c r="S32" s="156">
        <f t="shared" si="5"/>
        <v>0</v>
      </c>
      <c r="T32" s="157"/>
      <c r="U32" s="157"/>
      <c r="V32" s="161"/>
      <c r="Z32">
        <v>0</v>
      </c>
    </row>
    <row r="33" spans="1:26" ht="24.9" customHeight="1" x14ac:dyDescent="0.3">
      <c r="A33" s="158">
        <v>23</v>
      </c>
      <c r="B33" s="153" t="s">
        <v>96</v>
      </c>
      <c r="C33" s="159" t="s">
        <v>147</v>
      </c>
      <c r="D33" s="153" t="s">
        <v>148</v>
      </c>
      <c r="E33" s="153" t="s">
        <v>102</v>
      </c>
      <c r="F33" s="154">
        <v>275</v>
      </c>
      <c r="G33" s="160"/>
      <c r="H33" s="160"/>
      <c r="I33" s="155">
        <f t="shared" si="0"/>
        <v>0</v>
      </c>
      <c r="J33" s="153">
        <f t="shared" si="1"/>
        <v>0</v>
      </c>
      <c r="K33" s="156">
        <f t="shared" si="2"/>
        <v>0</v>
      </c>
      <c r="L33" s="156">
        <f t="shared" si="3"/>
        <v>0</v>
      </c>
      <c r="M33" s="156">
        <f t="shared" si="4"/>
        <v>0</v>
      </c>
      <c r="N33" s="156">
        <v>0</v>
      </c>
      <c r="O33" s="156"/>
      <c r="P33" s="161"/>
      <c r="Q33" s="161"/>
      <c r="R33" s="161"/>
      <c r="S33" s="156">
        <f t="shared" si="5"/>
        <v>0</v>
      </c>
      <c r="T33" s="157"/>
      <c r="U33" s="157"/>
      <c r="V33" s="161"/>
      <c r="Z33">
        <v>0</v>
      </c>
    </row>
    <row r="34" spans="1:26" ht="24.9" customHeight="1" x14ac:dyDescent="0.3">
      <c r="A34" s="158">
        <v>24</v>
      </c>
      <c r="B34" s="153" t="s">
        <v>96</v>
      </c>
      <c r="C34" s="159" t="s">
        <v>149</v>
      </c>
      <c r="D34" s="153" t="s">
        <v>150</v>
      </c>
      <c r="E34" s="153" t="s">
        <v>102</v>
      </c>
      <c r="F34" s="154">
        <v>130</v>
      </c>
      <c r="G34" s="160"/>
      <c r="H34" s="160"/>
      <c r="I34" s="155">
        <f t="shared" si="0"/>
        <v>0</v>
      </c>
      <c r="J34" s="153">
        <f t="shared" si="1"/>
        <v>0</v>
      </c>
      <c r="K34" s="156">
        <f t="shared" si="2"/>
        <v>0</v>
      </c>
      <c r="L34" s="156">
        <f t="shared" si="3"/>
        <v>0</v>
      </c>
      <c r="M34" s="156">
        <f t="shared" si="4"/>
        <v>0</v>
      </c>
      <c r="N34" s="156">
        <v>0</v>
      </c>
      <c r="O34" s="156"/>
      <c r="P34" s="161"/>
      <c r="Q34" s="161"/>
      <c r="R34" s="161"/>
      <c r="S34" s="156">
        <f t="shared" si="5"/>
        <v>0</v>
      </c>
      <c r="T34" s="157"/>
      <c r="U34" s="157"/>
      <c r="V34" s="161"/>
      <c r="Z34">
        <v>0</v>
      </c>
    </row>
    <row r="35" spans="1:26" ht="24.9" customHeight="1" x14ac:dyDescent="0.3">
      <c r="A35" s="158">
        <v>25</v>
      </c>
      <c r="B35" s="153" t="s">
        <v>96</v>
      </c>
      <c r="C35" s="159" t="s">
        <v>151</v>
      </c>
      <c r="D35" s="153" t="s">
        <v>152</v>
      </c>
      <c r="E35" s="153" t="s">
        <v>102</v>
      </c>
      <c r="F35" s="154">
        <v>50</v>
      </c>
      <c r="G35" s="160"/>
      <c r="H35" s="160"/>
      <c r="I35" s="155">
        <f t="shared" si="0"/>
        <v>0</v>
      </c>
      <c r="J35" s="153">
        <f t="shared" si="1"/>
        <v>0</v>
      </c>
      <c r="K35" s="156">
        <f t="shared" si="2"/>
        <v>0</v>
      </c>
      <c r="L35" s="156">
        <f t="shared" si="3"/>
        <v>0</v>
      </c>
      <c r="M35" s="156">
        <f t="shared" si="4"/>
        <v>0</v>
      </c>
      <c r="N35" s="156">
        <v>0</v>
      </c>
      <c r="O35" s="156"/>
      <c r="P35" s="161"/>
      <c r="Q35" s="161"/>
      <c r="R35" s="161"/>
      <c r="S35" s="156">
        <f t="shared" si="5"/>
        <v>0</v>
      </c>
      <c r="T35" s="157"/>
      <c r="U35" s="157"/>
      <c r="V35" s="161"/>
      <c r="Z35">
        <v>0</v>
      </c>
    </row>
    <row r="36" spans="1:26" ht="24.9" customHeight="1" x14ac:dyDescent="0.3">
      <c r="A36" s="158">
        <v>26</v>
      </c>
      <c r="B36" s="153" t="s">
        <v>96</v>
      </c>
      <c r="C36" s="159" t="s">
        <v>153</v>
      </c>
      <c r="D36" s="153" t="s">
        <v>154</v>
      </c>
      <c r="E36" s="153" t="s">
        <v>102</v>
      </c>
      <c r="F36" s="154">
        <v>19</v>
      </c>
      <c r="G36" s="160"/>
      <c r="H36" s="160"/>
      <c r="I36" s="155">
        <f t="shared" si="0"/>
        <v>0</v>
      </c>
      <c r="J36" s="153">
        <f t="shared" si="1"/>
        <v>0</v>
      </c>
      <c r="K36" s="156">
        <f t="shared" si="2"/>
        <v>0</v>
      </c>
      <c r="L36" s="156">
        <f t="shared" si="3"/>
        <v>0</v>
      </c>
      <c r="M36" s="156">
        <f t="shared" si="4"/>
        <v>0</v>
      </c>
      <c r="N36" s="156">
        <v>0</v>
      </c>
      <c r="O36" s="156"/>
      <c r="P36" s="161"/>
      <c r="Q36" s="161"/>
      <c r="R36" s="161"/>
      <c r="S36" s="156">
        <f t="shared" si="5"/>
        <v>0</v>
      </c>
      <c r="T36" s="157"/>
      <c r="U36" s="157"/>
      <c r="V36" s="161"/>
      <c r="Z36">
        <v>0</v>
      </c>
    </row>
    <row r="37" spans="1:26" ht="24.9" customHeight="1" x14ac:dyDescent="0.3">
      <c r="A37" s="158">
        <v>27</v>
      </c>
      <c r="B37" s="153" t="s">
        <v>96</v>
      </c>
      <c r="C37" s="159" t="s">
        <v>155</v>
      </c>
      <c r="D37" s="153" t="s">
        <v>156</v>
      </c>
      <c r="E37" s="153" t="s">
        <v>102</v>
      </c>
      <c r="F37" s="154">
        <v>1322</v>
      </c>
      <c r="G37" s="160"/>
      <c r="H37" s="160"/>
      <c r="I37" s="155">
        <f t="shared" si="0"/>
        <v>0</v>
      </c>
      <c r="J37" s="153">
        <f t="shared" si="1"/>
        <v>0</v>
      </c>
      <c r="K37" s="156">
        <f t="shared" si="2"/>
        <v>0</v>
      </c>
      <c r="L37" s="156">
        <f t="shared" si="3"/>
        <v>0</v>
      </c>
      <c r="M37" s="156">
        <f t="shared" si="4"/>
        <v>0</v>
      </c>
      <c r="N37" s="156">
        <v>0</v>
      </c>
      <c r="O37" s="156"/>
      <c r="P37" s="161"/>
      <c r="Q37" s="161"/>
      <c r="R37" s="161"/>
      <c r="S37" s="156">
        <f t="shared" si="5"/>
        <v>0</v>
      </c>
      <c r="T37" s="157"/>
      <c r="U37" s="157"/>
      <c r="V37" s="161"/>
      <c r="Z37">
        <v>0</v>
      </c>
    </row>
    <row r="38" spans="1:26" ht="24.9" customHeight="1" x14ac:dyDescent="0.3">
      <c r="A38" s="158">
        <v>28</v>
      </c>
      <c r="B38" s="153" t="s">
        <v>96</v>
      </c>
      <c r="C38" s="159" t="s">
        <v>157</v>
      </c>
      <c r="D38" s="153" t="s">
        <v>158</v>
      </c>
      <c r="E38" s="153" t="s">
        <v>102</v>
      </c>
      <c r="F38" s="154">
        <v>275</v>
      </c>
      <c r="G38" s="160"/>
      <c r="H38" s="160"/>
      <c r="I38" s="155">
        <f t="shared" si="0"/>
        <v>0</v>
      </c>
      <c r="J38" s="153">
        <f t="shared" si="1"/>
        <v>0</v>
      </c>
      <c r="K38" s="156">
        <f t="shared" si="2"/>
        <v>0</v>
      </c>
      <c r="L38" s="156">
        <f t="shared" si="3"/>
        <v>0</v>
      </c>
      <c r="M38" s="156">
        <f t="shared" si="4"/>
        <v>0</v>
      </c>
      <c r="N38" s="156">
        <v>0</v>
      </c>
      <c r="O38" s="156"/>
      <c r="P38" s="161"/>
      <c r="Q38" s="161"/>
      <c r="R38" s="161"/>
      <c r="S38" s="156">
        <f t="shared" si="5"/>
        <v>0</v>
      </c>
      <c r="T38" s="157"/>
      <c r="U38" s="157"/>
      <c r="V38" s="161"/>
      <c r="Z38">
        <v>0</v>
      </c>
    </row>
    <row r="39" spans="1:26" ht="24.9" customHeight="1" x14ac:dyDescent="0.3">
      <c r="A39" s="158">
        <v>29</v>
      </c>
      <c r="B39" s="153" t="s">
        <v>96</v>
      </c>
      <c r="C39" s="159" t="s">
        <v>159</v>
      </c>
      <c r="D39" s="153" t="s">
        <v>160</v>
      </c>
      <c r="E39" s="153" t="s">
        <v>102</v>
      </c>
      <c r="F39" s="154">
        <v>130</v>
      </c>
      <c r="G39" s="160"/>
      <c r="H39" s="160"/>
      <c r="I39" s="155">
        <f t="shared" si="0"/>
        <v>0</v>
      </c>
      <c r="J39" s="153">
        <f t="shared" si="1"/>
        <v>0</v>
      </c>
      <c r="K39" s="156">
        <f t="shared" si="2"/>
        <v>0</v>
      </c>
      <c r="L39" s="156">
        <f t="shared" si="3"/>
        <v>0</v>
      </c>
      <c r="M39" s="156">
        <f t="shared" si="4"/>
        <v>0</v>
      </c>
      <c r="N39" s="156">
        <v>0</v>
      </c>
      <c r="O39" s="156"/>
      <c r="P39" s="161"/>
      <c r="Q39" s="161"/>
      <c r="R39" s="161"/>
      <c r="S39" s="156">
        <f t="shared" si="5"/>
        <v>0</v>
      </c>
      <c r="T39" s="157"/>
      <c r="U39" s="157"/>
      <c r="V39" s="161"/>
      <c r="Z39">
        <v>0</v>
      </c>
    </row>
    <row r="40" spans="1:26" ht="24.9" customHeight="1" x14ac:dyDescent="0.3">
      <c r="A40" s="158">
        <v>30</v>
      </c>
      <c r="B40" s="153" t="s">
        <v>96</v>
      </c>
      <c r="C40" s="159" t="s">
        <v>161</v>
      </c>
      <c r="D40" s="153" t="s">
        <v>162</v>
      </c>
      <c r="E40" s="153" t="s">
        <v>102</v>
      </c>
      <c r="F40" s="154">
        <v>50</v>
      </c>
      <c r="G40" s="160"/>
      <c r="H40" s="160"/>
      <c r="I40" s="155">
        <f t="shared" si="0"/>
        <v>0</v>
      </c>
      <c r="J40" s="153">
        <f t="shared" si="1"/>
        <v>0</v>
      </c>
      <c r="K40" s="156">
        <f t="shared" si="2"/>
        <v>0</v>
      </c>
      <c r="L40" s="156">
        <f t="shared" si="3"/>
        <v>0</v>
      </c>
      <c r="M40" s="156">
        <f t="shared" si="4"/>
        <v>0</v>
      </c>
      <c r="N40" s="156">
        <v>0</v>
      </c>
      <c r="O40" s="156"/>
      <c r="P40" s="161"/>
      <c r="Q40" s="161"/>
      <c r="R40" s="161"/>
      <c r="S40" s="156">
        <f t="shared" si="5"/>
        <v>0</v>
      </c>
      <c r="T40" s="157"/>
      <c r="U40" s="157"/>
      <c r="V40" s="161"/>
      <c r="Z40">
        <v>0</v>
      </c>
    </row>
    <row r="41" spans="1:26" ht="24.9" customHeight="1" x14ac:dyDescent="0.3">
      <c r="A41" s="158">
        <v>31</v>
      </c>
      <c r="B41" s="153" t="s">
        <v>96</v>
      </c>
      <c r="C41" s="159" t="s">
        <v>163</v>
      </c>
      <c r="D41" s="153" t="s">
        <v>164</v>
      </c>
      <c r="E41" s="153" t="s">
        <v>102</v>
      </c>
      <c r="F41" s="154">
        <v>19</v>
      </c>
      <c r="G41" s="160"/>
      <c r="H41" s="160"/>
      <c r="I41" s="155">
        <f t="shared" si="0"/>
        <v>0</v>
      </c>
      <c r="J41" s="153">
        <f t="shared" si="1"/>
        <v>0</v>
      </c>
      <c r="K41" s="156">
        <f t="shared" si="2"/>
        <v>0</v>
      </c>
      <c r="L41" s="156">
        <f t="shared" si="3"/>
        <v>0</v>
      </c>
      <c r="M41" s="156">
        <f t="shared" si="4"/>
        <v>0</v>
      </c>
      <c r="N41" s="156">
        <v>0</v>
      </c>
      <c r="O41" s="156"/>
      <c r="P41" s="161"/>
      <c r="Q41" s="161"/>
      <c r="R41" s="161"/>
      <c r="S41" s="156">
        <f t="shared" si="5"/>
        <v>0</v>
      </c>
      <c r="T41" s="157"/>
      <c r="U41" s="157"/>
      <c r="V41" s="161"/>
      <c r="Z41">
        <v>0</v>
      </c>
    </row>
    <row r="42" spans="1:26" ht="24.9" customHeight="1" x14ac:dyDescent="0.3">
      <c r="A42" s="158">
        <v>32</v>
      </c>
      <c r="B42" s="153" t="s">
        <v>96</v>
      </c>
      <c r="C42" s="159" t="s">
        <v>165</v>
      </c>
      <c r="D42" s="153" t="s">
        <v>166</v>
      </c>
      <c r="E42" s="153" t="s">
        <v>127</v>
      </c>
      <c r="F42" s="154">
        <v>371.32</v>
      </c>
      <c r="G42" s="160"/>
      <c r="H42" s="160"/>
      <c r="I42" s="155">
        <f t="shared" si="0"/>
        <v>0</v>
      </c>
      <c r="J42" s="153">
        <f t="shared" si="1"/>
        <v>0</v>
      </c>
      <c r="K42" s="156">
        <f t="shared" si="2"/>
        <v>0</v>
      </c>
      <c r="L42" s="156">
        <f t="shared" si="3"/>
        <v>0</v>
      </c>
      <c r="M42" s="156">
        <f t="shared" si="4"/>
        <v>0</v>
      </c>
      <c r="N42" s="156">
        <v>0</v>
      </c>
      <c r="O42" s="156"/>
      <c r="P42" s="161"/>
      <c r="Q42" s="161"/>
      <c r="R42" s="161"/>
      <c r="S42" s="156">
        <f t="shared" si="5"/>
        <v>0</v>
      </c>
      <c r="T42" s="157"/>
      <c r="U42" s="157"/>
      <c r="V42" s="161"/>
      <c r="Z42">
        <v>0</v>
      </c>
    </row>
    <row r="43" spans="1:26" ht="24.9" customHeight="1" x14ac:dyDescent="0.3">
      <c r="A43" s="192">
        <v>33</v>
      </c>
      <c r="B43" s="193" t="s">
        <v>96</v>
      </c>
      <c r="C43" s="194" t="s">
        <v>167</v>
      </c>
      <c r="D43" s="193" t="s">
        <v>168</v>
      </c>
      <c r="E43" s="193" t="s">
        <v>130</v>
      </c>
      <c r="F43" s="195">
        <v>8471.3559999999998</v>
      </c>
      <c r="G43" s="160"/>
      <c r="H43" s="160"/>
      <c r="I43" s="155">
        <f t="shared" ref="I43:I59" si="6">ROUND(F43*(G43+H43),2)</f>
        <v>0</v>
      </c>
      <c r="J43" s="153">
        <f t="shared" ref="J43:J59" si="7">ROUND(F43*(N43),2)</f>
        <v>0</v>
      </c>
      <c r="K43" s="156">
        <f t="shared" ref="K43:K59" si="8">ROUND(F43*(O43),2)</f>
        <v>0</v>
      </c>
      <c r="L43" s="156">
        <f t="shared" ref="L43:L59" si="9">ROUND(F43*(G43),2)</f>
        <v>0</v>
      </c>
      <c r="M43" s="156">
        <f t="shared" ref="M43:M59" si="10">ROUND(F43*(H43),2)</f>
        <v>0</v>
      </c>
      <c r="N43" s="156">
        <v>0</v>
      </c>
      <c r="O43" s="156"/>
      <c r="P43" s="161"/>
      <c r="Q43" s="161"/>
      <c r="R43" s="161"/>
      <c r="S43" s="156">
        <f t="shared" ref="S43:S59" si="11">ROUND(F43*(P43),3)</f>
        <v>0</v>
      </c>
      <c r="T43" s="157"/>
      <c r="U43" s="157"/>
      <c r="V43" s="161"/>
      <c r="Z43">
        <v>0</v>
      </c>
    </row>
    <row r="44" spans="1:26" ht="24.9" customHeight="1" x14ac:dyDescent="0.3">
      <c r="A44" s="158">
        <v>34</v>
      </c>
      <c r="B44" s="153" t="s">
        <v>96</v>
      </c>
      <c r="C44" s="159" t="s">
        <v>169</v>
      </c>
      <c r="D44" s="153" t="s">
        <v>170</v>
      </c>
      <c r="E44" s="153" t="s">
        <v>127</v>
      </c>
      <c r="F44" s="154">
        <v>778.13</v>
      </c>
      <c r="G44" s="160"/>
      <c r="H44" s="160"/>
      <c r="I44" s="155">
        <f t="shared" si="6"/>
        <v>0</v>
      </c>
      <c r="J44" s="153">
        <f t="shared" si="7"/>
        <v>0</v>
      </c>
      <c r="K44" s="156">
        <f t="shared" si="8"/>
        <v>0</v>
      </c>
      <c r="L44" s="156">
        <f t="shared" si="9"/>
        <v>0</v>
      </c>
      <c r="M44" s="156">
        <f t="shared" si="10"/>
        <v>0</v>
      </c>
      <c r="N44" s="156">
        <v>0</v>
      </c>
      <c r="O44" s="156"/>
      <c r="P44" s="161"/>
      <c r="Q44" s="161"/>
      <c r="R44" s="161"/>
      <c r="S44" s="156">
        <f t="shared" si="11"/>
        <v>0</v>
      </c>
      <c r="T44" s="157"/>
      <c r="U44" s="157"/>
      <c r="V44" s="161"/>
      <c r="Z44">
        <v>0</v>
      </c>
    </row>
    <row r="45" spans="1:26" ht="24.9" customHeight="1" x14ac:dyDescent="0.3">
      <c r="A45" s="158">
        <v>35</v>
      </c>
      <c r="B45" s="153" t="s">
        <v>96</v>
      </c>
      <c r="C45" s="159" t="s">
        <v>171</v>
      </c>
      <c r="D45" s="153" t="s">
        <v>172</v>
      </c>
      <c r="E45" s="153" t="s">
        <v>127</v>
      </c>
      <c r="F45" s="154">
        <v>778.13000000000011</v>
      </c>
      <c r="G45" s="160"/>
      <c r="H45" s="160"/>
      <c r="I45" s="155">
        <f t="shared" si="6"/>
        <v>0</v>
      </c>
      <c r="J45" s="153">
        <f t="shared" si="7"/>
        <v>0</v>
      </c>
      <c r="K45" s="156">
        <f t="shared" si="8"/>
        <v>0</v>
      </c>
      <c r="L45" s="156">
        <f t="shared" si="9"/>
        <v>0</v>
      </c>
      <c r="M45" s="156">
        <f t="shared" si="10"/>
        <v>0</v>
      </c>
      <c r="N45" s="156">
        <v>0</v>
      </c>
      <c r="O45" s="156"/>
      <c r="P45" s="161"/>
      <c r="Q45" s="161"/>
      <c r="R45" s="161"/>
      <c r="S45" s="156">
        <f t="shared" si="11"/>
        <v>0</v>
      </c>
      <c r="T45" s="157"/>
      <c r="U45" s="157"/>
      <c r="V45" s="161"/>
      <c r="Z45">
        <v>0</v>
      </c>
    </row>
    <row r="46" spans="1:26" ht="24.9" customHeight="1" x14ac:dyDescent="0.3">
      <c r="A46" s="158">
        <v>36</v>
      </c>
      <c r="B46" s="153" t="s">
        <v>96</v>
      </c>
      <c r="C46" s="159" t="s">
        <v>173</v>
      </c>
      <c r="D46" s="153" t="s">
        <v>174</v>
      </c>
      <c r="E46" s="153" t="s">
        <v>127</v>
      </c>
      <c r="F46" s="154">
        <v>453.12</v>
      </c>
      <c r="G46" s="160"/>
      <c r="H46" s="160"/>
      <c r="I46" s="155">
        <f t="shared" si="6"/>
        <v>0</v>
      </c>
      <c r="J46" s="153">
        <f t="shared" si="7"/>
        <v>0</v>
      </c>
      <c r="K46" s="156">
        <f t="shared" si="8"/>
        <v>0</v>
      </c>
      <c r="L46" s="156">
        <f t="shared" si="9"/>
        <v>0</v>
      </c>
      <c r="M46" s="156">
        <f t="shared" si="10"/>
        <v>0</v>
      </c>
      <c r="N46" s="156">
        <v>0</v>
      </c>
      <c r="O46" s="156"/>
      <c r="P46" s="161"/>
      <c r="Q46" s="161"/>
      <c r="R46" s="161"/>
      <c r="S46" s="156">
        <f t="shared" si="11"/>
        <v>0</v>
      </c>
      <c r="T46" s="157"/>
      <c r="U46" s="157"/>
      <c r="V46" s="161"/>
      <c r="Z46">
        <v>0</v>
      </c>
    </row>
    <row r="47" spans="1:26" ht="24.9" customHeight="1" x14ac:dyDescent="0.3">
      <c r="A47" s="158">
        <v>37</v>
      </c>
      <c r="B47" s="153" t="s">
        <v>96</v>
      </c>
      <c r="C47" s="159" t="s">
        <v>175</v>
      </c>
      <c r="D47" s="153" t="s">
        <v>176</v>
      </c>
      <c r="E47" s="153" t="s">
        <v>177</v>
      </c>
      <c r="F47" s="154">
        <v>2870.41</v>
      </c>
      <c r="G47" s="160"/>
      <c r="H47" s="160"/>
      <c r="I47" s="155">
        <f t="shared" si="6"/>
        <v>0</v>
      </c>
      <c r="J47" s="153">
        <f t="shared" si="7"/>
        <v>0</v>
      </c>
      <c r="K47" s="156">
        <f t="shared" si="8"/>
        <v>0</v>
      </c>
      <c r="L47" s="156">
        <f t="shared" si="9"/>
        <v>0</v>
      </c>
      <c r="M47" s="156">
        <f t="shared" si="10"/>
        <v>0</v>
      </c>
      <c r="N47" s="156">
        <v>0</v>
      </c>
      <c r="O47" s="156"/>
      <c r="P47" s="161"/>
      <c r="Q47" s="161"/>
      <c r="R47" s="161"/>
      <c r="S47" s="156">
        <f t="shared" si="11"/>
        <v>0</v>
      </c>
      <c r="T47" s="157"/>
      <c r="U47" s="157"/>
      <c r="V47" s="161"/>
      <c r="Z47">
        <v>0</v>
      </c>
    </row>
    <row r="48" spans="1:26" ht="24.9" customHeight="1" x14ac:dyDescent="0.3">
      <c r="A48" s="158">
        <v>38</v>
      </c>
      <c r="B48" s="153" t="s">
        <v>96</v>
      </c>
      <c r="C48" s="159" t="s">
        <v>178</v>
      </c>
      <c r="D48" s="153" t="s">
        <v>179</v>
      </c>
      <c r="E48" s="153" t="s">
        <v>177</v>
      </c>
      <c r="F48" s="154">
        <v>15370.221999999996</v>
      </c>
      <c r="G48" s="160"/>
      <c r="H48" s="160"/>
      <c r="I48" s="155">
        <f t="shared" si="6"/>
        <v>0</v>
      </c>
      <c r="J48" s="153">
        <f t="shared" si="7"/>
        <v>0</v>
      </c>
      <c r="K48" s="156">
        <f t="shared" si="8"/>
        <v>0</v>
      </c>
      <c r="L48" s="156">
        <f t="shared" si="9"/>
        <v>0</v>
      </c>
      <c r="M48" s="156">
        <f t="shared" si="10"/>
        <v>0</v>
      </c>
      <c r="N48" s="156">
        <v>0</v>
      </c>
      <c r="O48" s="156"/>
      <c r="P48" s="161"/>
      <c r="Q48" s="161"/>
      <c r="R48" s="161"/>
      <c r="S48" s="156">
        <f t="shared" si="11"/>
        <v>0</v>
      </c>
      <c r="T48" s="157"/>
      <c r="U48" s="157"/>
      <c r="V48" s="161"/>
      <c r="Z48">
        <v>0</v>
      </c>
    </row>
    <row r="49" spans="1:26" ht="24.9" customHeight="1" x14ac:dyDescent="0.3">
      <c r="A49" s="158">
        <v>39</v>
      </c>
      <c r="B49" s="153" t="s">
        <v>96</v>
      </c>
      <c r="C49" s="159" t="s">
        <v>180</v>
      </c>
      <c r="D49" s="153" t="s">
        <v>181</v>
      </c>
      <c r="E49" s="153" t="s">
        <v>99</v>
      </c>
      <c r="F49" s="154">
        <v>6587.2379999999994</v>
      </c>
      <c r="G49" s="160"/>
      <c r="H49" s="160"/>
      <c r="I49" s="155">
        <f t="shared" si="6"/>
        <v>0</v>
      </c>
      <c r="J49" s="153">
        <f t="shared" si="7"/>
        <v>0</v>
      </c>
      <c r="K49" s="156">
        <f t="shared" si="8"/>
        <v>0</v>
      </c>
      <c r="L49" s="156">
        <f t="shared" si="9"/>
        <v>0</v>
      </c>
      <c r="M49" s="156">
        <f t="shared" si="10"/>
        <v>0</v>
      </c>
      <c r="N49" s="156">
        <v>0</v>
      </c>
      <c r="O49" s="156"/>
      <c r="P49" s="161"/>
      <c r="Q49" s="161"/>
      <c r="R49" s="161"/>
      <c r="S49" s="156">
        <f t="shared" si="11"/>
        <v>0</v>
      </c>
      <c r="T49" s="157"/>
      <c r="U49" s="157"/>
      <c r="V49" s="161"/>
      <c r="Z49">
        <v>0</v>
      </c>
    </row>
    <row r="50" spans="1:26" ht="24.9" customHeight="1" x14ac:dyDescent="0.3">
      <c r="A50" s="158">
        <v>40</v>
      </c>
      <c r="B50" s="153" t="s">
        <v>96</v>
      </c>
      <c r="C50" s="159" t="s">
        <v>182</v>
      </c>
      <c r="D50" s="153" t="s">
        <v>183</v>
      </c>
      <c r="E50" s="153" t="s">
        <v>177</v>
      </c>
      <c r="F50" s="154">
        <v>8153.89</v>
      </c>
      <c r="G50" s="160"/>
      <c r="H50" s="160"/>
      <c r="I50" s="155">
        <f t="shared" si="6"/>
        <v>0</v>
      </c>
      <c r="J50" s="153">
        <f t="shared" si="7"/>
        <v>0</v>
      </c>
      <c r="K50" s="156">
        <f t="shared" si="8"/>
        <v>0</v>
      </c>
      <c r="L50" s="156">
        <f t="shared" si="9"/>
        <v>0</v>
      </c>
      <c r="M50" s="156">
        <f t="shared" si="10"/>
        <v>0</v>
      </c>
      <c r="N50" s="156">
        <v>0</v>
      </c>
      <c r="O50" s="156"/>
      <c r="P50" s="161"/>
      <c r="Q50" s="161"/>
      <c r="R50" s="161"/>
      <c r="S50" s="156">
        <f t="shared" si="11"/>
        <v>0</v>
      </c>
      <c r="T50" s="157"/>
      <c r="U50" s="157"/>
      <c r="V50" s="161"/>
      <c r="Z50">
        <v>0</v>
      </c>
    </row>
    <row r="51" spans="1:26" ht="24.9" customHeight="1" x14ac:dyDescent="0.3">
      <c r="A51" s="192">
        <v>41</v>
      </c>
      <c r="B51" s="193" t="s">
        <v>184</v>
      </c>
      <c r="C51" s="194" t="s">
        <v>185</v>
      </c>
      <c r="D51" s="193" t="s">
        <v>186</v>
      </c>
      <c r="E51" s="193" t="s">
        <v>127</v>
      </c>
      <c r="F51" s="195">
        <v>28.700000000000003</v>
      </c>
      <c r="G51" s="160"/>
      <c r="H51" s="160"/>
      <c r="I51" s="155">
        <f t="shared" si="6"/>
        <v>0</v>
      </c>
      <c r="J51" s="153">
        <f t="shared" si="7"/>
        <v>0</v>
      </c>
      <c r="K51" s="156">
        <f t="shared" si="8"/>
        <v>0</v>
      </c>
      <c r="L51" s="156">
        <f t="shared" si="9"/>
        <v>0</v>
      </c>
      <c r="M51" s="156">
        <f t="shared" si="10"/>
        <v>0</v>
      </c>
      <c r="N51" s="156">
        <v>0</v>
      </c>
      <c r="O51" s="156"/>
      <c r="P51" s="161"/>
      <c r="Q51" s="161"/>
      <c r="R51" s="161"/>
      <c r="S51" s="156">
        <f t="shared" si="11"/>
        <v>0</v>
      </c>
      <c r="T51" s="157"/>
      <c r="U51" s="157"/>
      <c r="V51" s="161"/>
      <c r="Z51">
        <v>0</v>
      </c>
    </row>
    <row r="52" spans="1:26" ht="24.9" customHeight="1" x14ac:dyDescent="0.3">
      <c r="A52" s="192">
        <v>42</v>
      </c>
      <c r="B52" s="193" t="s">
        <v>184</v>
      </c>
      <c r="C52" s="194" t="s">
        <v>187</v>
      </c>
      <c r="D52" s="193" t="s">
        <v>188</v>
      </c>
      <c r="E52" s="193" t="s">
        <v>127</v>
      </c>
      <c r="F52" s="195">
        <v>4646.7299999999996</v>
      </c>
      <c r="G52" s="160"/>
      <c r="H52" s="160"/>
      <c r="I52" s="155">
        <f t="shared" si="6"/>
        <v>0</v>
      </c>
      <c r="J52" s="153">
        <f t="shared" si="7"/>
        <v>0</v>
      </c>
      <c r="K52" s="156">
        <f t="shared" si="8"/>
        <v>0</v>
      </c>
      <c r="L52" s="156">
        <f t="shared" si="9"/>
        <v>0</v>
      </c>
      <c r="M52" s="156">
        <f t="shared" si="10"/>
        <v>0</v>
      </c>
      <c r="N52" s="156">
        <v>0</v>
      </c>
      <c r="O52" s="156"/>
      <c r="P52" s="161"/>
      <c r="Q52" s="161"/>
      <c r="R52" s="161"/>
      <c r="S52" s="156">
        <f t="shared" si="11"/>
        <v>0</v>
      </c>
      <c r="T52" s="157"/>
      <c r="U52" s="157"/>
      <c r="V52" s="161"/>
      <c r="Z52">
        <v>0</v>
      </c>
    </row>
    <row r="53" spans="1:26" ht="24.9" customHeight="1" x14ac:dyDescent="0.3">
      <c r="A53" s="192">
        <v>43</v>
      </c>
      <c r="B53" s="193" t="s">
        <v>184</v>
      </c>
      <c r="C53" s="194" t="s">
        <v>189</v>
      </c>
      <c r="D53" s="193" t="s">
        <v>190</v>
      </c>
      <c r="E53" s="193" t="s">
        <v>130</v>
      </c>
      <c r="F53" s="195">
        <v>2323.3649999999998</v>
      </c>
      <c r="G53" s="160"/>
      <c r="H53" s="160"/>
      <c r="I53" s="155">
        <f t="shared" si="6"/>
        <v>0</v>
      </c>
      <c r="J53" s="153">
        <f t="shared" si="7"/>
        <v>0</v>
      </c>
      <c r="K53" s="156">
        <f t="shared" si="8"/>
        <v>0</v>
      </c>
      <c r="L53" s="156">
        <f t="shared" si="9"/>
        <v>0</v>
      </c>
      <c r="M53" s="156">
        <f t="shared" si="10"/>
        <v>0</v>
      </c>
      <c r="N53" s="156">
        <v>0</v>
      </c>
      <c r="O53" s="156"/>
      <c r="P53" s="161"/>
      <c r="Q53" s="161"/>
      <c r="R53" s="161"/>
      <c r="S53" s="156">
        <f t="shared" si="11"/>
        <v>0</v>
      </c>
      <c r="T53" s="157"/>
      <c r="U53" s="157"/>
      <c r="V53" s="161"/>
      <c r="Z53">
        <v>0</v>
      </c>
    </row>
    <row r="54" spans="1:26" ht="24.9" customHeight="1" x14ac:dyDescent="0.3">
      <c r="A54" s="192">
        <v>44</v>
      </c>
      <c r="B54" s="193" t="s">
        <v>184</v>
      </c>
      <c r="C54" s="194" t="s">
        <v>191</v>
      </c>
      <c r="D54" s="193" t="s">
        <v>192</v>
      </c>
      <c r="E54" s="193" t="s">
        <v>127</v>
      </c>
      <c r="F54" s="195">
        <v>10.26</v>
      </c>
      <c r="G54" s="160"/>
      <c r="H54" s="160"/>
      <c r="I54" s="155">
        <f t="shared" si="6"/>
        <v>0</v>
      </c>
      <c r="J54" s="153">
        <f t="shared" si="7"/>
        <v>0</v>
      </c>
      <c r="K54" s="156">
        <f t="shared" si="8"/>
        <v>0</v>
      </c>
      <c r="L54" s="156">
        <f t="shared" si="9"/>
        <v>0</v>
      </c>
      <c r="M54" s="156">
        <f t="shared" si="10"/>
        <v>0</v>
      </c>
      <c r="N54" s="156">
        <v>0</v>
      </c>
      <c r="O54" s="156"/>
      <c r="P54" s="161">
        <v>5.8900000000000003E-3</v>
      </c>
      <c r="Q54" s="161"/>
      <c r="R54" s="161">
        <v>5.8900000000000003E-3</v>
      </c>
      <c r="S54" s="156">
        <f t="shared" si="11"/>
        <v>0.06</v>
      </c>
      <c r="T54" s="157"/>
      <c r="U54" s="157"/>
      <c r="V54" s="161"/>
      <c r="Z54">
        <v>0</v>
      </c>
    </row>
    <row r="55" spans="1:26" ht="24.9" customHeight="1" x14ac:dyDescent="0.3">
      <c r="A55" s="192">
        <v>45</v>
      </c>
      <c r="B55" s="193" t="s">
        <v>184</v>
      </c>
      <c r="C55" s="194" t="s">
        <v>193</v>
      </c>
      <c r="D55" s="193" t="s">
        <v>194</v>
      </c>
      <c r="E55" s="193" t="s">
        <v>127</v>
      </c>
      <c r="F55" s="195">
        <v>1491.54</v>
      </c>
      <c r="G55" s="160"/>
      <c r="H55" s="160"/>
      <c r="I55" s="155">
        <f t="shared" si="6"/>
        <v>0</v>
      </c>
      <c r="J55" s="153">
        <f t="shared" si="7"/>
        <v>0</v>
      </c>
      <c r="K55" s="156">
        <f t="shared" si="8"/>
        <v>0</v>
      </c>
      <c r="L55" s="156">
        <f t="shared" si="9"/>
        <v>0</v>
      </c>
      <c r="M55" s="156">
        <f t="shared" si="10"/>
        <v>0</v>
      </c>
      <c r="N55" s="156">
        <v>0</v>
      </c>
      <c r="O55" s="156"/>
      <c r="P55" s="161">
        <v>5.8900000000000003E-3</v>
      </c>
      <c r="Q55" s="161"/>
      <c r="R55" s="161">
        <v>5.8900000000000003E-3</v>
      </c>
      <c r="S55" s="156">
        <f t="shared" si="11"/>
        <v>8.7850000000000001</v>
      </c>
      <c r="T55" s="157"/>
      <c r="U55" s="157"/>
      <c r="V55" s="161"/>
      <c r="Z55">
        <v>0</v>
      </c>
    </row>
    <row r="56" spans="1:26" ht="24.9" customHeight="1" x14ac:dyDescent="0.3">
      <c r="A56" s="192">
        <v>46</v>
      </c>
      <c r="B56" s="193" t="s">
        <v>184</v>
      </c>
      <c r="C56" s="194" t="s">
        <v>195</v>
      </c>
      <c r="D56" s="193" t="s">
        <v>196</v>
      </c>
      <c r="E56" s="193" t="s">
        <v>127</v>
      </c>
      <c r="F56" s="195">
        <v>2.0500000000000003</v>
      </c>
      <c r="G56" s="160"/>
      <c r="H56" s="160"/>
      <c r="I56" s="155">
        <f t="shared" si="6"/>
        <v>0</v>
      </c>
      <c r="J56" s="153">
        <f t="shared" si="7"/>
        <v>0</v>
      </c>
      <c r="K56" s="156">
        <f t="shared" si="8"/>
        <v>0</v>
      </c>
      <c r="L56" s="156">
        <f t="shared" si="9"/>
        <v>0</v>
      </c>
      <c r="M56" s="156">
        <f t="shared" si="10"/>
        <v>0</v>
      </c>
      <c r="N56" s="156">
        <v>0</v>
      </c>
      <c r="O56" s="156"/>
      <c r="P56" s="161">
        <v>1.668E-2</v>
      </c>
      <c r="Q56" s="161"/>
      <c r="R56" s="161">
        <v>1.668E-2</v>
      </c>
      <c r="S56" s="156">
        <f t="shared" si="11"/>
        <v>3.4000000000000002E-2</v>
      </c>
      <c r="T56" s="157"/>
      <c r="U56" s="157"/>
      <c r="V56" s="161"/>
      <c r="Z56">
        <v>0</v>
      </c>
    </row>
    <row r="57" spans="1:26" ht="24.9" customHeight="1" x14ac:dyDescent="0.3">
      <c r="A57" s="192">
        <v>47</v>
      </c>
      <c r="B57" s="193" t="s">
        <v>184</v>
      </c>
      <c r="C57" s="194" t="s">
        <v>197</v>
      </c>
      <c r="D57" s="193" t="s">
        <v>198</v>
      </c>
      <c r="E57" s="193" t="s">
        <v>127</v>
      </c>
      <c r="F57" s="195">
        <v>298.31</v>
      </c>
      <c r="G57" s="160"/>
      <c r="H57" s="160"/>
      <c r="I57" s="155">
        <f t="shared" si="6"/>
        <v>0</v>
      </c>
      <c r="J57" s="153">
        <f t="shared" si="7"/>
        <v>0</v>
      </c>
      <c r="K57" s="156">
        <f t="shared" si="8"/>
        <v>0</v>
      </c>
      <c r="L57" s="156">
        <f t="shared" si="9"/>
        <v>0</v>
      </c>
      <c r="M57" s="156">
        <f t="shared" si="10"/>
        <v>0</v>
      </c>
      <c r="N57" s="156">
        <v>0</v>
      </c>
      <c r="O57" s="156"/>
      <c r="P57" s="161">
        <v>1.6659999999999998E-2</v>
      </c>
      <c r="Q57" s="161"/>
      <c r="R57" s="161">
        <v>1.6659999999999998E-2</v>
      </c>
      <c r="S57" s="156">
        <f t="shared" si="11"/>
        <v>4.97</v>
      </c>
      <c r="T57" s="157"/>
      <c r="U57" s="157"/>
      <c r="V57" s="161"/>
      <c r="Z57">
        <v>0</v>
      </c>
    </row>
    <row r="58" spans="1:26" ht="35.1" customHeight="1" x14ac:dyDescent="0.3">
      <c r="A58" s="158">
        <v>48</v>
      </c>
      <c r="B58" s="153" t="s">
        <v>199</v>
      </c>
      <c r="C58" s="159" t="s">
        <v>200</v>
      </c>
      <c r="D58" s="153" t="s">
        <v>201</v>
      </c>
      <c r="E58" s="153" t="s">
        <v>99</v>
      </c>
      <c r="F58" s="154">
        <v>186</v>
      </c>
      <c r="G58" s="160"/>
      <c r="H58" s="160"/>
      <c r="I58" s="155">
        <f t="shared" si="6"/>
        <v>0</v>
      </c>
      <c r="J58" s="153">
        <f t="shared" si="7"/>
        <v>0</v>
      </c>
      <c r="K58" s="156">
        <f t="shared" si="8"/>
        <v>0</v>
      </c>
      <c r="L58" s="156">
        <f t="shared" si="9"/>
        <v>0</v>
      </c>
      <c r="M58" s="156">
        <f t="shared" si="10"/>
        <v>0</v>
      </c>
      <c r="N58" s="156">
        <v>0</v>
      </c>
      <c r="O58" s="156"/>
      <c r="P58" s="161">
        <v>1.0000000000000001E-5</v>
      </c>
      <c r="Q58" s="161"/>
      <c r="R58" s="161">
        <v>1.0000000000000001E-5</v>
      </c>
      <c r="S58" s="156">
        <f t="shared" si="11"/>
        <v>2E-3</v>
      </c>
      <c r="T58" s="157"/>
      <c r="U58" s="157"/>
      <c r="V58" s="161">
        <f>ROUND(F58*(X58),3)</f>
        <v>28.457999999999998</v>
      </c>
      <c r="X58">
        <v>0.153</v>
      </c>
      <c r="Z58">
        <v>0</v>
      </c>
    </row>
    <row r="59" spans="1:26" ht="24.9" customHeight="1" x14ac:dyDescent="0.3">
      <c r="A59" s="167">
        <v>49</v>
      </c>
      <c r="B59" s="162" t="s">
        <v>202</v>
      </c>
      <c r="C59" s="168" t="s">
        <v>203</v>
      </c>
      <c r="D59" s="162" t="s">
        <v>204</v>
      </c>
      <c r="E59" s="162" t="s">
        <v>205</v>
      </c>
      <c r="F59" s="163">
        <v>792.96</v>
      </c>
      <c r="G59" s="169"/>
      <c r="H59" s="169"/>
      <c r="I59" s="164">
        <f t="shared" si="6"/>
        <v>0</v>
      </c>
      <c r="J59" s="162">
        <f t="shared" si="7"/>
        <v>0</v>
      </c>
      <c r="K59" s="165">
        <f t="shared" si="8"/>
        <v>0</v>
      </c>
      <c r="L59" s="165">
        <f t="shared" si="9"/>
        <v>0</v>
      </c>
      <c r="M59" s="165">
        <f t="shared" si="10"/>
        <v>0</v>
      </c>
      <c r="N59" s="165">
        <v>0</v>
      </c>
      <c r="O59" s="165"/>
      <c r="P59" s="170">
        <v>1</v>
      </c>
      <c r="Q59" s="170"/>
      <c r="R59" s="170">
        <v>1</v>
      </c>
      <c r="S59" s="165">
        <f t="shared" si="11"/>
        <v>792.96</v>
      </c>
      <c r="T59" s="166"/>
      <c r="U59" s="166"/>
      <c r="V59" s="170"/>
      <c r="Z59">
        <v>0</v>
      </c>
    </row>
    <row r="60" spans="1:26" x14ac:dyDescent="0.3">
      <c r="A60" s="62"/>
      <c r="B60" s="62"/>
      <c r="C60" s="152" t="s">
        <v>95</v>
      </c>
      <c r="D60" s="151" t="s">
        <v>71</v>
      </c>
      <c r="E60" s="62"/>
      <c r="F60" s="150"/>
      <c r="G60" s="141">
        <f>ROUND((SUM(L10:L59))/1,2)</f>
        <v>0</v>
      </c>
      <c r="H60" s="141">
        <f>ROUND((SUM(M10:M59))/1,2)</f>
        <v>0</v>
      </c>
      <c r="I60" s="141">
        <f>ROUND((SUM(I10:I59))/1,2)</f>
        <v>0</v>
      </c>
      <c r="J60" s="62"/>
      <c r="K60" s="62"/>
      <c r="L60" s="62">
        <f>ROUND((SUM(L10:L59))/1,2)</f>
        <v>0</v>
      </c>
      <c r="M60" s="62">
        <f>ROUND((SUM(M10:M59))/1,2)</f>
        <v>0</v>
      </c>
      <c r="N60" s="62"/>
      <c r="O60" s="62"/>
      <c r="P60" s="171"/>
      <c r="Q60" s="62"/>
      <c r="R60" s="62"/>
      <c r="S60" s="171">
        <f>ROUND((SUM(S10:S59))/1,2)</f>
        <v>815.91</v>
      </c>
      <c r="T60" s="137"/>
      <c r="U60" s="137"/>
      <c r="V60" s="2">
        <f>ROUND((SUM(V10:V59))/1,2)</f>
        <v>28.46</v>
      </c>
      <c r="W60" s="137"/>
      <c r="X60" s="137"/>
      <c r="Y60" s="137"/>
      <c r="Z60" s="137"/>
    </row>
    <row r="61" spans="1:26" x14ac:dyDescent="0.3">
      <c r="A61" s="1"/>
      <c r="B61" s="1"/>
      <c r="C61" s="1"/>
      <c r="D61" s="1"/>
      <c r="E61" s="1"/>
      <c r="F61" s="146"/>
      <c r="G61" s="134"/>
      <c r="H61" s="134"/>
      <c r="I61" s="134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 x14ac:dyDescent="0.3">
      <c r="A62" s="62"/>
      <c r="B62" s="62"/>
      <c r="C62" s="152" t="s">
        <v>206</v>
      </c>
      <c r="D62" s="151" t="s">
        <v>72</v>
      </c>
      <c r="E62" s="62"/>
      <c r="F62" s="150"/>
      <c r="G62" s="76"/>
      <c r="H62" s="76"/>
      <c r="I62" s="76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137"/>
      <c r="U62" s="137"/>
      <c r="V62" s="62"/>
      <c r="W62" s="137"/>
      <c r="X62" s="137"/>
      <c r="Y62" s="137"/>
      <c r="Z62" s="137"/>
    </row>
    <row r="63" spans="1:26" ht="24.9" customHeight="1" x14ac:dyDescent="0.3">
      <c r="A63" s="158">
        <v>50</v>
      </c>
      <c r="B63" s="153" t="s">
        <v>207</v>
      </c>
      <c r="C63" s="159" t="s">
        <v>208</v>
      </c>
      <c r="D63" s="153" t="s">
        <v>209</v>
      </c>
      <c r="E63" s="153" t="s">
        <v>127</v>
      </c>
      <c r="F63" s="154">
        <v>651.68000000000006</v>
      </c>
      <c r="G63" s="160"/>
      <c r="H63" s="160"/>
      <c r="I63" s="155">
        <f t="shared" ref="I63:I72" si="12">ROUND(F63*(G63+H63),2)</f>
        <v>0</v>
      </c>
      <c r="J63" s="153">
        <f t="shared" ref="J63:J72" si="13">ROUND(F63*(N63),2)</f>
        <v>0</v>
      </c>
      <c r="K63" s="156">
        <f t="shared" ref="K63:K72" si="14">ROUND(F63*(O63),2)</f>
        <v>0</v>
      </c>
      <c r="L63" s="156">
        <f t="shared" ref="L63:L72" si="15">ROUND(F63*(G63),2)</f>
        <v>0</v>
      </c>
      <c r="M63" s="156">
        <f t="shared" ref="M63:M72" si="16">ROUND(F63*(H63),2)</f>
        <v>0</v>
      </c>
      <c r="N63" s="156">
        <v>0</v>
      </c>
      <c r="O63" s="156"/>
      <c r="P63" s="161">
        <v>1.665</v>
      </c>
      <c r="Q63" s="161"/>
      <c r="R63" s="161">
        <v>1.665</v>
      </c>
      <c r="S63" s="156">
        <f t="shared" ref="S63:S72" si="17">ROUND(F63*(P63),3)</f>
        <v>1085.047</v>
      </c>
      <c r="T63" s="157"/>
      <c r="U63" s="157"/>
      <c r="V63" s="161"/>
      <c r="Z63">
        <v>0</v>
      </c>
    </row>
    <row r="64" spans="1:26" ht="24.9" customHeight="1" x14ac:dyDescent="0.3">
      <c r="A64" s="158">
        <v>51</v>
      </c>
      <c r="B64" s="153" t="s">
        <v>207</v>
      </c>
      <c r="C64" s="159" t="s">
        <v>210</v>
      </c>
      <c r="D64" s="153" t="s">
        <v>211</v>
      </c>
      <c r="E64" s="153" t="s">
        <v>177</v>
      </c>
      <c r="F64" s="154">
        <v>4979.3</v>
      </c>
      <c r="G64" s="160"/>
      <c r="H64" s="160"/>
      <c r="I64" s="155">
        <f t="shared" si="12"/>
        <v>0</v>
      </c>
      <c r="J64" s="153">
        <f t="shared" si="13"/>
        <v>0</v>
      </c>
      <c r="K64" s="156">
        <f t="shared" si="14"/>
        <v>0</v>
      </c>
      <c r="L64" s="156">
        <f t="shared" si="15"/>
        <v>0</v>
      </c>
      <c r="M64" s="156">
        <f t="shared" si="16"/>
        <v>0</v>
      </c>
      <c r="N64" s="156">
        <v>0</v>
      </c>
      <c r="O64" s="156"/>
      <c r="P64" s="161">
        <v>3.5E-4</v>
      </c>
      <c r="Q64" s="161"/>
      <c r="R64" s="161">
        <v>3.5E-4</v>
      </c>
      <c r="S64" s="156">
        <f t="shared" si="17"/>
        <v>1.7430000000000001</v>
      </c>
      <c r="T64" s="157"/>
      <c r="U64" s="157"/>
      <c r="V64" s="161"/>
      <c r="Z64">
        <v>0</v>
      </c>
    </row>
    <row r="65" spans="1:26" ht="24.9" customHeight="1" x14ac:dyDescent="0.3">
      <c r="A65" s="192">
        <v>52</v>
      </c>
      <c r="B65" s="193" t="s">
        <v>212</v>
      </c>
      <c r="C65" s="194" t="s">
        <v>213</v>
      </c>
      <c r="D65" s="193" t="s">
        <v>214</v>
      </c>
      <c r="E65" s="193" t="s">
        <v>127</v>
      </c>
      <c r="F65" s="195">
        <v>30.89875</v>
      </c>
      <c r="G65" s="160"/>
      <c r="H65" s="160"/>
      <c r="I65" s="155">
        <f t="shared" si="12"/>
        <v>0</v>
      </c>
      <c r="J65" s="153">
        <f t="shared" si="13"/>
        <v>0</v>
      </c>
      <c r="K65" s="156">
        <f t="shared" si="14"/>
        <v>0</v>
      </c>
      <c r="L65" s="156">
        <f t="shared" si="15"/>
        <v>0</v>
      </c>
      <c r="M65" s="156">
        <f t="shared" si="16"/>
        <v>0</v>
      </c>
      <c r="N65" s="156">
        <v>0</v>
      </c>
      <c r="O65" s="156"/>
      <c r="P65" s="161">
        <v>2.3223400000000001</v>
      </c>
      <c r="Q65" s="161"/>
      <c r="R65" s="161">
        <v>2.3223400000000001</v>
      </c>
      <c r="S65" s="156">
        <f t="shared" si="17"/>
        <v>71.757000000000005</v>
      </c>
      <c r="T65" s="157"/>
      <c r="U65" s="157"/>
      <c r="V65" s="161"/>
      <c r="Z65">
        <v>0</v>
      </c>
    </row>
    <row r="66" spans="1:26" ht="24.9" customHeight="1" x14ac:dyDescent="0.3">
      <c r="A66" s="192">
        <v>53</v>
      </c>
      <c r="B66" s="193" t="s">
        <v>212</v>
      </c>
      <c r="C66" s="194" t="s">
        <v>215</v>
      </c>
      <c r="D66" s="193" t="s">
        <v>216</v>
      </c>
      <c r="E66" s="193" t="s">
        <v>99</v>
      </c>
      <c r="F66" s="195">
        <v>121.55000000000001</v>
      </c>
      <c r="G66" s="160"/>
      <c r="H66" s="160"/>
      <c r="I66" s="155">
        <f t="shared" si="12"/>
        <v>0</v>
      </c>
      <c r="J66" s="153">
        <f t="shared" si="13"/>
        <v>0</v>
      </c>
      <c r="K66" s="156">
        <f t="shared" si="14"/>
        <v>0</v>
      </c>
      <c r="L66" s="156">
        <f t="shared" si="15"/>
        <v>0</v>
      </c>
      <c r="M66" s="156">
        <f t="shared" si="16"/>
        <v>0</v>
      </c>
      <c r="N66" s="156">
        <v>0</v>
      </c>
      <c r="O66" s="156"/>
      <c r="P66" s="161">
        <v>6.7000000000000002E-4</v>
      </c>
      <c r="Q66" s="161"/>
      <c r="R66" s="161">
        <v>6.7000000000000002E-4</v>
      </c>
      <c r="S66" s="156">
        <f t="shared" si="17"/>
        <v>8.1000000000000003E-2</v>
      </c>
      <c r="T66" s="157"/>
      <c r="U66" s="157"/>
      <c r="V66" s="161"/>
      <c r="Z66">
        <v>0</v>
      </c>
    </row>
    <row r="67" spans="1:26" ht="24.9" customHeight="1" x14ac:dyDescent="0.3">
      <c r="A67" s="192">
        <v>54</v>
      </c>
      <c r="B67" s="193" t="s">
        <v>212</v>
      </c>
      <c r="C67" s="194" t="s">
        <v>217</v>
      </c>
      <c r="D67" s="193" t="s">
        <v>218</v>
      </c>
      <c r="E67" s="193" t="s">
        <v>99</v>
      </c>
      <c r="F67" s="195">
        <v>121.55000000000001</v>
      </c>
      <c r="G67" s="160"/>
      <c r="H67" s="160"/>
      <c r="I67" s="155">
        <f t="shared" si="12"/>
        <v>0</v>
      </c>
      <c r="J67" s="153">
        <f t="shared" si="13"/>
        <v>0</v>
      </c>
      <c r="K67" s="156">
        <f t="shared" si="14"/>
        <v>0</v>
      </c>
      <c r="L67" s="156">
        <f t="shared" si="15"/>
        <v>0</v>
      </c>
      <c r="M67" s="156">
        <f t="shared" si="16"/>
        <v>0</v>
      </c>
      <c r="N67" s="156">
        <v>0</v>
      </c>
      <c r="O67" s="156"/>
      <c r="P67" s="161"/>
      <c r="Q67" s="161"/>
      <c r="R67" s="161"/>
      <c r="S67" s="156">
        <f t="shared" si="17"/>
        <v>0</v>
      </c>
      <c r="T67" s="157"/>
      <c r="U67" s="157"/>
      <c r="V67" s="161"/>
      <c r="Z67">
        <v>0</v>
      </c>
    </row>
    <row r="68" spans="1:26" ht="24.9" customHeight="1" x14ac:dyDescent="0.3">
      <c r="A68" s="192">
        <v>55</v>
      </c>
      <c r="B68" s="193" t="s">
        <v>219</v>
      </c>
      <c r="C68" s="194" t="s">
        <v>220</v>
      </c>
      <c r="D68" s="193" t="s">
        <v>221</v>
      </c>
      <c r="E68" s="193" t="s">
        <v>127</v>
      </c>
      <c r="F68" s="195">
        <v>16.239999999999998</v>
      </c>
      <c r="G68" s="160"/>
      <c r="H68" s="160"/>
      <c r="I68" s="155">
        <f t="shared" si="12"/>
        <v>0</v>
      </c>
      <c r="J68" s="153">
        <f t="shared" si="13"/>
        <v>0</v>
      </c>
      <c r="K68" s="156">
        <f t="shared" si="14"/>
        <v>0</v>
      </c>
      <c r="L68" s="156">
        <f t="shared" si="15"/>
        <v>0</v>
      </c>
      <c r="M68" s="156">
        <f t="shared" si="16"/>
        <v>0</v>
      </c>
      <c r="N68" s="156">
        <v>0</v>
      </c>
      <c r="O68" s="156"/>
      <c r="P68" s="161">
        <v>2.2456999999999998</v>
      </c>
      <c r="Q68" s="161"/>
      <c r="R68" s="161">
        <v>2.2456999999999998</v>
      </c>
      <c r="S68" s="156">
        <f t="shared" si="17"/>
        <v>36.47</v>
      </c>
      <c r="T68" s="157"/>
      <c r="U68" s="157"/>
      <c r="V68" s="161"/>
      <c r="Z68">
        <v>0</v>
      </c>
    </row>
    <row r="69" spans="1:26" ht="24.9" customHeight="1" x14ac:dyDescent="0.3">
      <c r="A69" s="158">
        <v>56</v>
      </c>
      <c r="B69" s="153" t="s">
        <v>222</v>
      </c>
      <c r="C69" s="159" t="s">
        <v>223</v>
      </c>
      <c r="D69" s="153" t="s">
        <v>224</v>
      </c>
      <c r="E69" s="153" t="s">
        <v>225</v>
      </c>
      <c r="F69" s="154">
        <v>2904</v>
      </c>
      <c r="G69" s="160"/>
      <c r="H69" s="160"/>
      <c r="I69" s="155">
        <f t="shared" si="12"/>
        <v>0</v>
      </c>
      <c r="J69" s="153">
        <f t="shared" si="13"/>
        <v>0</v>
      </c>
      <c r="K69" s="156">
        <f t="shared" si="14"/>
        <v>0</v>
      </c>
      <c r="L69" s="156">
        <f t="shared" si="15"/>
        <v>0</v>
      </c>
      <c r="M69" s="156">
        <f t="shared" si="16"/>
        <v>0</v>
      </c>
      <c r="N69" s="156">
        <v>0</v>
      </c>
      <c r="O69" s="156"/>
      <c r="P69" s="161">
        <v>0.25195000000000001</v>
      </c>
      <c r="Q69" s="161"/>
      <c r="R69" s="161">
        <v>0.25195000000000001</v>
      </c>
      <c r="S69" s="156">
        <f t="shared" si="17"/>
        <v>731.66300000000001</v>
      </c>
      <c r="T69" s="157"/>
      <c r="U69" s="157"/>
      <c r="V69" s="161"/>
      <c r="Z69">
        <v>0</v>
      </c>
    </row>
    <row r="70" spans="1:26" ht="24.9" customHeight="1" x14ac:dyDescent="0.3">
      <c r="A70" s="167">
        <v>57</v>
      </c>
      <c r="B70" s="162" t="s">
        <v>226</v>
      </c>
      <c r="C70" s="168" t="s">
        <v>227</v>
      </c>
      <c r="D70" s="162" t="s">
        <v>228</v>
      </c>
      <c r="E70" s="162" t="s">
        <v>113</v>
      </c>
      <c r="F70" s="163">
        <v>15</v>
      </c>
      <c r="G70" s="169"/>
      <c r="H70" s="169"/>
      <c r="I70" s="164">
        <f t="shared" si="12"/>
        <v>0</v>
      </c>
      <c r="J70" s="162">
        <f t="shared" si="13"/>
        <v>0</v>
      </c>
      <c r="K70" s="165">
        <f t="shared" si="14"/>
        <v>0</v>
      </c>
      <c r="L70" s="165">
        <f t="shared" si="15"/>
        <v>0</v>
      </c>
      <c r="M70" s="165">
        <f t="shared" si="16"/>
        <v>0</v>
      </c>
      <c r="N70" s="165">
        <v>0</v>
      </c>
      <c r="O70" s="165"/>
      <c r="P70" s="170"/>
      <c r="Q70" s="170"/>
      <c r="R70" s="170"/>
      <c r="S70" s="165">
        <f t="shared" si="17"/>
        <v>0</v>
      </c>
      <c r="T70" s="166"/>
      <c r="U70" s="166"/>
      <c r="V70" s="170"/>
      <c r="Z70">
        <v>0</v>
      </c>
    </row>
    <row r="71" spans="1:26" ht="24.9" customHeight="1" x14ac:dyDescent="0.3">
      <c r="A71" s="167">
        <v>58</v>
      </c>
      <c r="B71" s="162" t="s">
        <v>226</v>
      </c>
      <c r="C71" s="168" t="s">
        <v>229</v>
      </c>
      <c r="D71" s="162" t="s">
        <v>230</v>
      </c>
      <c r="E71" s="162" t="s">
        <v>231</v>
      </c>
      <c r="F71" s="163">
        <v>32</v>
      </c>
      <c r="G71" s="169"/>
      <c r="H71" s="169"/>
      <c r="I71" s="164">
        <f t="shared" si="12"/>
        <v>0</v>
      </c>
      <c r="J71" s="162">
        <f t="shared" si="13"/>
        <v>0</v>
      </c>
      <c r="K71" s="165">
        <f t="shared" si="14"/>
        <v>0</v>
      </c>
      <c r="L71" s="165">
        <f t="shared" si="15"/>
        <v>0</v>
      </c>
      <c r="M71" s="165">
        <f t="shared" si="16"/>
        <v>0</v>
      </c>
      <c r="N71" s="165">
        <v>0</v>
      </c>
      <c r="O71" s="165"/>
      <c r="P71" s="170"/>
      <c r="Q71" s="170"/>
      <c r="R71" s="170"/>
      <c r="S71" s="165">
        <f t="shared" si="17"/>
        <v>0</v>
      </c>
      <c r="T71" s="166"/>
      <c r="U71" s="166"/>
      <c r="V71" s="170"/>
      <c r="Z71">
        <v>0</v>
      </c>
    </row>
    <row r="72" spans="1:26" ht="24.9" customHeight="1" x14ac:dyDescent="0.3">
      <c r="A72" s="167">
        <v>59</v>
      </c>
      <c r="B72" s="162" t="s">
        <v>232</v>
      </c>
      <c r="C72" s="168" t="s">
        <v>233</v>
      </c>
      <c r="D72" s="162" t="s">
        <v>234</v>
      </c>
      <c r="E72" s="162" t="s">
        <v>177</v>
      </c>
      <c r="F72" s="163">
        <v>5477.2300000000005</v>
      </c>
      <c r="G72" s="169"/>
      <c r="H72" s="169"/>
      <c r="I72" s="164">
        <f t="shared" si="12"/>
        <v>0</v>
      </c>
      <c r="J72" s="162">
        <f t="shared" si="13"/>
        <v>0</v>
      </c>
      <c r="K72" s="165">
        <f t="shared" si="14"/>
        <v>0</v>
      </c>
      <c r="L72" s="165">
        <f t="shared" si="15"/>
        <v>0</v>
      </c>
      <c r="M72" s="165">
        <f t="shared" si="16"/>
        <v>0</v>
      </c>
      <c r="N72" s="165">
        <v>0</v>
      </c>
      <c r="O72" s="165"/>
      <c r="P72" s="170">
        <v>2.0000000000000001E-4</v>
      </c>
      <c r="Q72" s="170"/>
      <c r="R72" s="170">
        <v>2.0000000000000001E-4</v>
      </c>
      <c r="S72" s="165">
        <f t="shared" si="17"/>
        <v>1.095</v>
      </c>
      <c r="T72" s="166"/>
      <c r="U72" s="166"/>
      <c r="V72" s="170"/>
      <c r="Z72">
        <v>0</v>
      </c>
    </row>
    <row r="73" spans="1:26" x14ac:dyDescent="0.3">
      <c r="A73" s="62"/>
      <c r="B73" s="62"/>
      <c r="C73" s="152" t="s">
        <v>206</v>
      </c>
      <c r="D73" s="151" t="s">
        <v>72</v>
      </c>
      <c r="E73" s="62"/>
      <c r="F73" s="150"/>
      <c r="G73" s="141">
        <f>ROUND((SUM(L62:L72))/1,2)</f>
        <v>0</v>
      </c>
      <c r="H73" s="141">
        <f>ROUND((SUM(M62:M72))/1,2)</f>
        <v>0</v>
      </c>
      <c r="I73" s="141">
        <f>ROUND((SUM(I62:I72))/1,2)</f>
        <v>0</v>
      </c>
      <c r="J73" s="62"/>
      <c r="K73" s="62"/>
      <c r="L73" s="62">
        <f>ROUND((SUM(L62:L72))/1,2)</f>
        <v>0</v>
      </c>
      <c r="M73" s="62">
        <f>ROUND((SUM(M62:M72))/1,2)</f>
        <v>0</v>
      </c>
      <c r="N73" s="62"/>
      <c r="O73" s="62"/>
      <c r="P73" s="171"/>
      <c r="Q73" s="62"/>
      <c r="R73" s="62"/>
      <c r="S73" s="171">
        <f>ROUND((SUM(S62:S72))/1,2)</f>
        <v>1927.86</v>
      </c>
      <c r="T73" s="137"/>
      <c r="U73" s="137"/>
      <c r="V73" s="2">
        <f>ROUND((SUM(V62:V72))/1,2)</f>
        <v>0</v>
      </c>
      <c r="W73" s="137"/>
      <c r="X73" s="137"/>
      <c r="Y73" s="137"/>
      <c r="Z73" s="137"/>
    </row>
    <row r="74" spans="1:26" x14ac:dyDescent="0.3">
      <c r="A74" s="1"/>
      <c r="B74" s="1"/>
      <c r="C74" s="1"/>
      <c r="D74" s="1"/>
      <c r="E74" s="1"/>
      <c r="F74" s="146"/>
      <c r="G74" s="134"/>
      <c r="H74" s="134"/>
      <c r="I74" s="134"/>
      <c r="J74" s="1"/>
      <c r="K74" s="1"/>
      <c r="L74" s="1"/>
      <c r="M74" s="1"/>
      <c r="N74" s="1"/>
      <c r="O74" s="1"/>
      <c r="P74" s="1"/>
      <c r="Q74" s="1"/>
      <c r="R74" s="1"/>
      <c r="S74" s="1"/>
      <c r="V74" s="1"/>
    </row>
    <row r="75" spans="1:26" x14ac:dyDescent="0.3">
      <c r="A75" s="62"/>
      <c r="B75" s="62"/>
      <c r="C75" s="152" t="s">
        <v>235</v>
      </c>
      <c r="D75" s="151" t="s">
        <v>73</v>
      </c>
      <c r="E75" s="62"/>
      <c r="F75" s="150"/>
      <c r="G75" s="76"/>
      <c r="H75" s="76"/>
      <c r="I75" s="76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137"/>
      <c r="U75" s="137"/>
      <c r="V75" s="62"/>
      <c r="W75" s="137"/>
      <c r="X75" s="137"/>
      <c r="Y75" s="137"/>
      <c r="Z75" s="137"/>
    </row>
    <row r="76" spans="1:26" ht="24.9" customHeight="1" x14ac:dyDescent="0.3">
      <c r="A76" s="158">
        <v>60</v>
      </c>
      <c r="B76" s="153" t="s">
        <v>236</v>
      </c>
      <c r="C76" s="159" t="s">
        <v>237</v>
      </c>
      <c r="D76" s="153" t="s">
        <v>238</v>
      </c>
      <c r="E76" s="153" t="s">
        <v>130</v>
      </c>
      <c r="F76" s="154">
        <v>92</v>
      </c>
      <c r="G76" s="160"/>
      <c r="H76" s="160"/>
      <c r="I76" s="155">
        <f>ROUND(F76*(G76+H76),2)</f>
        <v>0</v>
      </c>
      <c r="J76" s="153">
        <f>ROUND(F76*(N76),2)</f>
        <v>0</v>
      </c>
      <c r="K76" s="156">
        <f>ROUND(F76*(O76),2)</f>
        <v>0</v>
      </c>
      <c r="L76" s="156">
        <f>ROUND(F76*(G76),2)</f>
        <v>0</v>
      </c>
      <c r="M76" s="156">
        <f>ROUND(F76*(H76),2)</f>
        <v>0</v>
      </c>
      <c r="N76" s="156">
        <v>0</v>
      </c>
      <c r="O76" s="156"/>
      <c r="P76" s="161"/>
      <c r="Q76" s="161"/>
      <c r="R76" s="161"/>
      <c r="S76" s="156">
        <f>ROUND(F76*(P76),3)</f>
        <v>0</v>
      </c>
      <c r="T76" s="157"/>
      <c r="U76" s="157"/>
      <c r="V76" s="161"/>
      <c r="Z76">
        <v>0</v>
      </c>
    </row>
    <row r="77" spans="1:26" ht="24.9" customHeight="1" x14ac:dyDescent="0.3">
      <c r="A77" s="167">
        <v>61</v>
      </c>
      <c r="B77" s="162" t="s">
        <v>239</v>
      </c>
      <c r="C77" s="168" t="s">
        <v>240</v>
      </c>
      <c r="D77" s="162" t="s">
        <v>241</v>
      </c>
      <c r="E77" s="162" t="s">
        <v>130</v>
      </c>
      <c r="F77" s="163">
        <v>93.384</v>
      </c>
      <c r="G77" s="169"/>
      <c r="H77" s="169"/>
      <c r="I77" s="164">
        <f>ROUND(F77*(G77+H77),2)</f>
        <v>0</v>
      </c>
      <c r="J77" s="162">
        <f>ROUND(F77*(N77),2)</f>
        <v>0</v>
      </c>
      <c r="K77" s="165">
        <f>ROUND(F77*(O77),2)</f>
        <v>0</v>
      </c>
      <c r="L77" s="165">
        <f>ROUND(F77*(G77),2)</f>
        <v>0</v>
      </c>
      <c r="M77" s="165">
        <f>ROUND(F77*(H77),2)</f>
        <v>0</v>
      </c>
      <c r="N77" s="165">
        <v>0</v>
      </c>
      <c r="O77" s="165"/>
      <c r="P77" s="170"/>
      <c r="Q77" s="170"/>
      <c r="R77" s="170"/>
      <c r="S77" s="165">
        <f>ROUND(F77*(P77),3)</f>
        <v>0</v>
      </c>
      <c r="T77" s="166"/>
      <c r="U77" s="166"/>
      <c r="V77" s="170"/>
      <c r="Z77">
        <v>0</v>
      </c>
    </row>
    <row r="78" spans="1:26" ht="35.1" customHeight="1" x14ac:dyDescent="0.3">
      <c r="A78" s="167">
        <v>62</v>
      </c>
      <c r="B78" s="162" t="s">
        <v>226</v>
      </c>
      <c r="C78" s="168" t="s">
        <v>242</v>
      </c>
      <c r="D78" s="162" t="s">
        <v>243</v>
      </c>
      <c r="E78" s="162" t="s">
        <v>130</v>
      </c>
      <c r="F78" s="163">
        <v>93.384</v>
      </c>
      <c r="G78" s="169"/>
      <c r="H78" s="169"/>
      <c r="I78" s="164">
        <f>ROUND(F78*(G78+H78),2)</f>
        <v>0</v>
      </c>
      <c r="J78" s="162">
        <f>ROUND(F78*(N78),2)</f>
        <v>0</v>
      </c>
      <c r="K78" s="165">
        <f>ROUND(F78*(O78),2)</f>
        <v>0</v>
      </c>
      <c r="L78" s="165">
        <f>ROUND(F78*(G78),2)</f>
        <v>0</v>
      </c>
      <c r="M78" s="165">
        <f>ROUND(F78*(H78),2)</f>
        <v>0</v>
      </c>
      <c r="N78" s="165">
        <v>0</v>
      </c>
      <c r="O78" s="165"/>
      <c r="P78" s="170"/>
      <c r="Q78" s="170"/>
      <c r="R78" s="170"/>
      <c r="S78" s="165">
        <f>ROUND(F78*(P78),3)</f>
        <v>0</v>
      </c>
      <c r="T78" s="166"/>
      <c r="U78" s="166"/>
      <c r="V78" s="170"/>
      <c r="Z78">
        <v>0</v>
      </c>
    </row>
    <row r="79" spans="1:26" x14ac:dyDescent="0.3">
      <c r="A79" s="62"/>
      <c r="B79" s="62"/>
      <c r="C79" s="152" t="s">
        <v>235</v>
      </c>
      <c r="D79" s="151" t="s">
        <v>73</v>
      </c>
      <c r="E79" s="62"/>
      <c r="F79" s="150"/>
      <c r="G79" s="141">
        <f>ROUND((SUM(L75:L78))/1,2)</f>
        <v>0</v>
      </c>
      <c r="H79" s="141">
        <f>ROUND((SUM(M75:M78))/1,2)</f>
        <v>0</v>
      </c>
      <c r="I79" s="141">
        <f>ROUND((SUM(I75:I78))/1,2)</f>
        <v>0</v>
      </c>
      <c r="J79" s="62"/>
      <c r="K79" s="62"/>
      <c r="L79" s="62">
        <f>ROUND((SUM(L75:L78))/1,2)</f>
        <v>0</v>
      </c>
      <c r="M79" s="62">
        <f>ROUND((SUM(M75:M78))/1,2)</f>
        <v>0</v>
      </c>
      <c r="N79" s="62"/>
      <c r="O79" s="62"/>
      <c r="P79" s="171"/>
      <c r="Q79" s="62"/>
      <c r="R79" s="62"/>
      <c r="S79" s="171">
        <f>ROUND((SUM(S75:S78))/1,2)</f>
        <v>0</v>
      </c>
      <c r="T79" s="137"/>
      <c r="U79" s="137"/>
      <c r="V79" s="2">
        <f>ROUND((SUM(V75:V78))/1,2)</f>
        <v>0</v>
      </c>
      <c r="W79" s="137"/>
      <c r="X79" s="137"/>
      <c r="Y79" s="137"/>
      <c r="Z79" s="137"/>
    </row>
    <row r="80" spans="1:26" x14ac:dyDescent="0.3">
      <c r="A80" s="1"/>
      <c r="B80" s="1"/>
      <c r="C80" s="1"/>
      <c r="D80" s="1"/>
      <c r="E80" s="1"/>
      <c r="F80" s="146"/>
      <c r="G80" s="134"/>
      <c r="H80" s="134"/>
      <c r="I80" s="134"/>
      <c r="J80" s="1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x14ac:dyDescent="0.3">
      <c r="A81" s="62"/>
      <c r="B81" s="62"/>
      <c r="C81" s="152" t="s">
        <v>244</v>
      </c>
      <c r="D81" s="151" t="s">
        <v>74</v>
      </c>
      <c r="E81" s="62"/>
      <c r="F81" s="150"/>
      <c r="G81" s="76"/>
      <c r="H81" s="76"/>
      <c r="I81" s="76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137"/>
      <c r="U81" s="137"/>
      <c r="V81" s="62"/>
      <c r="W81" s="137"/>
      <c r="X81" s="137"/>
      <c r="Y81" s="137"/>
      <c r="Z81" s="137"/>
    </row>
    <row r="82" spans="1:26" ht="24.9" customHeight="1" x14ac:dyDescent="0.3">
      <c r="A82" s="158">
        <v>63</v>
      </c>
      <c r="B82" s="153" t="s">
        <v>222</v>
      </c>
      <c r="C82" s="159" t="s">
        <v>245</v>
      </c>
      <c r="D82" s="153" t="s">
        <v>246</v>
      </c>
      <c r="E82" s="153" t="s">
        <v>127</v>
      </c>
      <c r="F82" s="154">
        <v>1.35</v>
      </c>
      <c r="G82" s="160"/>
      <c r="H82" s="160"/>
      <c r="I82" s="155">
        <f t="shared" ref="I82:I89" si="18">ROUND(F82*(G82+H82),2)</f>
        <v>0</v>
      </c>
      <c r="J82" s="153">
        <f t="shared" ref="J82:J89" si="19">ROUND(F82*(N82),2)</f>
        <v>0</v>
      </c>
      <c r="K82" s="156">
        <f t="shared" ref="K82:K89" si="20">ROUND(F82*(O82),2)</f>
        <v>0</v>
      </c>
      <c r="L82" s="156">
        <f t="shared" ref="L82:L89" si="21">ROUND(F82*(G82),2)</f>
        <v>0</v>
      </c>
      <c r="M82" s="156">
        <f t="shared" ref="M82:M89" si="22">ROUND(F82*(H82),2)</f>
        <v>0</v>
      </c>
      <c r="N82" s="156">
        <v>0</v>
      </c>
      <c r="O82" s="156"/>
      <c r="P82" s="161">
        <v>2.2164700000000002</v>
      </c>
      <c r="Q82" s="161"/>
      <c r="R82" s="161">
        <v>2.2164700000000002</v>
      </c>
      <c r="S82" s="156">
        <f t="shared" ref="S82:S89" si="23">ROUND(F82*(P82),3)</f>
        <v>2.992</v>
      </c>
      <c r="T82" s="157"/>
      <c r="U82" s="157"/>
      <c r="V82" s="161"/>
      <c r="Z82">
        <v>0</v>
      </c>
    </row>
    <row r="83" spans="1:26" ht="24.9" customHeight="1" x14ac:dyDescent="0.3">
      <c r="A83" s="158">
        <v>64</v>
      </c>
      <c r="B83" s="153" t="s">
        <v>247</v>
      </c>
      <c r="C83" s="159" t="s">
        <v>248</v>
      </c>
      <c r="D83" s="153" t="s">
        <v>249</v>
      </c>
      <c r="E83" s="153" t="s">
        <v>177</v>
      </c>
      <c r="F83" s="154">
        <v>1591.2</v>
      </c>
      <c r="G83" s="160"/>
      <c r="H83" s="160"/>
      <c r="I83" s="155">
        <f t="shared" si="18"/>
        <v>0</v>
      </c>
      <c r="J83" s="153">
        <f t="shared" si="19"/>
        <v>0</v>
      </c>
      <c r="K83" s="156">
        <f t="shared" si="20"/>
        <v>0</v>
      </c>
      <c r="L83" s="156">
        <f t="shared" si="21"/>
        <v>0</v>
      </c>
      <c r="M83" s="156">
        <f t="shared" si="22"/>
        <v>0</v>
      </c>
      <c r="N83" s="156">
        <v>0</v>
      </c>
      <c r="O83" s="156"/>
      <c r="P83" s="161">
        <v>1.9480000000000001E-2</v>
      </c>
      <c r="Q83" s="161"/>
      <c r="R83" s="161">
        <v>1.9480000000000001E-2</v>
      </c>
      <c r="S83" s="156">
        <f t="shared" si="23"/>
        <v>30.997</v>
      </c>
      <c r="T83" s="157"/>
      <c r="U83" s="157"/>
      <c r="V83" s="161"/>
      <c r="Z83">
        <v>0</v>
      </c>
    </row>
    <row r="84" spans="1:26" ht="24.9" customHeight="1" x14ac:dyDescent="0.3">
      <c r="A84" s="158">
        <v>65</v>
      </c>
      <c r="B84" s="153" t="s">
        <v>250</v>
      </c>
      <c r="C84" s="159" t="s">
        <v>251</v>
      </c>
      <c r="D84" s="153" t="s">
        <v>252</v>
      </c>
      <c r="E84" s="153" t="s">
        <v>127</v>
      </c>
      <c r="F84" s="154">
        <v>27.78</v>
      </c>
      <c r="G84" s="160"/>
      <c r="H84" s="160"/>
      <c r="I84" s="155">
        <f t="shared" si="18"/>
        <v>0</v>
      </c>
      <c r="J84" s="153">
        <f t="shared" si="19"/>
        <v>0</v>
      </c>
      <c r="K84" s="156">
        <f t="shared" si="20"/>
        <v>0</v>
      </c>
      <c r="L84" s="156">
        <f t="shared" si="21"/>
        <v>0</v>
      </c>
      <c r="M84" s="156">
        <f t="shared" si="22"/>
        <v>0</v>
      </c>
      <c r="N84" s="156">
        <v>0</v>
      </c>
      <c r="O84" s="156"/>
      <c r="P84" s="161">
        <v>1.8480000000000001</v>
      </c>
      <c r="Q84" s="161"/>
      <c r="R84" s="161">
        <v>1.8480000000000001</v>
      </c>
      <c r="S84" s="156">
        <f t="shared" si="23"/>
        <v>51.337000000000003</v>
      </c>
      <c r="T84" s="157"/>
      <c r="U84" s="157"/>
      <c r="V84" s="161"/>
      <c r="Z84">
        <v>0</v>
      </c>
    </row>
    <row r="85" spans="1:26" ht="24.9" customHeight="1" x14ac:dyDescent="0.3">
      <c r="A85" s="158">
        <v>66</v>
      </c>
      <c r="B85" s="153" t="s">
        <v>250</v>
      </c>
      <c r="C85" s="159" t="s">
        <v>253</v>
      </c>
      <c r="D85" s="153" t="s">
        <v>254</v>
      </c>
      <c r="E85" s="153" t="s">
        <v>177</v>
      </c>
      <c r="F85" s="154">
        <v>920.45</v>
      </c>
      <c r="G85" s="160"/>
      <c r="H85" s="160"/>
      <c r="I85" s="155">
        <f t="shared" si="18"/>
        <v>0</v>
      </c>
      <c r="J85" s="153">
        <f t="shared" si="19"/>
        <v>0</v>
      </c>
      <c r="K85" s="156">
        <f t="shared" si="20"/>
        <v>0</v>
      </c>
      <c r="L85" s="156">
        <f t="shared" si="21"/>
        <v>0</v>
      </c>
      <c r="M85" s="156">
        <f t="shared" si="22"/>
        <v>0</v>
      </c>
      <c r="N85" s="156">
        <v>0</v>
      </c>
      <c r="O85" s="156"/>
      <c r="P85" s="161">
        <v>0.90161999999999998</v>
      </c>
      <c r="Q85" s="161"/>
      <c r="R85" s="161">
        <v>0.90161999999999998</v>
      </c>
      <c r="S85" s="156">
        <f t="shared" si="23"/>
        <v>829.89599999999996</v>
      </c>
      <c r="T85" s="157"/>
      <c r="U85" s="157"/>
      <c r="V85" s="161"/>
      <c r="Z85">
        <v>0</v>
      </c>
    </row>
    <row r="86" spans="1:26" ht="24.9" customHeight="1" x14ac:dyDescent="0.3">
      <c r="A86" s="158">
        <v>67</v>
      </c>
      <c r="B86" s="153" t="s">
        <v>250</v>
      </c>
      <c r="C86" s="159" t="s">
        <v>255</v>
      </c>
      <c r="D86" s="153" t="s">
        <v>256</v>
      </c>
      <c r="E86" s="153" t="s">
        <v>99</v>
      </c>
      <c r="F86" s="154">
        <v>201.39999999999998</v>
      </c>
      <c r="G86" s="160"/>
      <c r="H86" s="160"/>
      <c r="I86" s="155">
        <f t="shared" si="18"/>
        <v>0</v>
      </c>
      <c r="J86" s="153">
        <f t="shared" si="19"/>
        <v>0</v>
      </c>
      <c r="K86" s="156">
        <f t="shared" si="20"/>
        <v>0</v>
      </c>
      <c r="L86" s="156">
        <f t="shared" si="21"/>
        <v>0</v>
      </c>
      <c r="M86" s="156">
        <f t="shared" si="22"/>
        <v>0</v>
      </c>
      <c r="N86" s="156">
        <v>0</v>
      </c>
      <c r="O86" s="156"/>
      <c r="P86" s="161">
        <v>1.56209</v>
      </c>
      <c r="Q86" s="161"/>
      <c r="R86" s="161">
        <v>1.56209</v>
      </c>
      <c r="S86" s="156">
        <f t="shared" si="23"/>
        <v>314.60500000000002</v>
      </c>
      <c r="T86" s="157"/>
      <c r="U86" s="157"/>
      <c r="V86" s="161"/>
      <c r="Z86">
        <v>0</v>
      </c>
    </row>
    <row r="87" spans="1:26" ht="24.9" customHeight="1" x14ac:dyDescent="0.3">
      <c r="A87" s="158">
        <v>68</v>
      </c>
      <c r="B87" s="153" t="s">
        <v>257</v>
      </c>
      <c r="C87" s="159" t="s">
        <v>258</v>
      </c>
      <c r="D87" s="153" t="s">
        <v>259</v>
      </c>
      <c r="E87" s="153" t="s">
        <v>99</v>
      </c>
      <c r="F87" s="154">
        <v>1591.2</v>
      </c>
      <c r="G87" s="160"/>
      <c r="H87" s="160"/>
      <c r="I87" s="155">
        <f t="shared" si="18"/>
        <v>0</v>
      </c>
      <c r="J87" s="153">
        <f t="shared" si="19"/>
        <v>0</v>
      </c>
      <c r="K87" s="156">
        <f t="shared" si="20"/>
        <v>0</v>
      </c>
      <c r="L87" s="156">
        <f t="shared" si="21"/>
        <v>0</v>
      </c>
      <c r="M87" s="156">
        <f t="shared" si="22"/>
        <v>0</v>
      </c>
      <c r="N87" s="156">
        <v>0</v>
      </c>
      <c r="O87" s="156"/>
      <c r="P87" s="161">
        <v>0.31879000000000002</v>
      </c>
      <c r="Q87" s="161"/>
      <c r="R87" s="161">
        <v>0.31879000000000002</v>
      </c>
      <c r="S87" s="156">
        <f t="shared" si="23"/>
        <v>507.25900000000001</v>
      </c>
      <c r="T87" s="157"/>
      <c r="U87" s="157"/>
      <c r="V87" s="161"/>
      <c r="Z87">
        <v>0</v>
      </c>
    </row>
    <row r="88" spans="1:26" ht="24.9" customHeight="1" x14ac:dyDescent="0.3">
      <c r="A88" s="158">
        <v>69</v>
      </c>
      <c r="B88" s="153" t="s">
        <v>257</v>
      </c>
      <c r="C88" s="159" t="s">
        <v>260</v>
      </c>
      <c r="D88" s="153" t="s">
        <v>261</v>
      </c>
      <c r="E88" s="153" t="s">
        <v>127</v>
      </c>
      <c r="F88" s="154">
        <v>33.5</v>
      </c>
      <c r="G88" s="160"/>
      <c r="H88" s="160"/>
      <c r="I88" s="155">
        <f t="shared" si="18"/>
        <v>0</v>
      </c>
      <c r="J88" s="153">
        <f t="shared" si="19"/>
        <v>0</v>
      </c>
      <c r="K88" s="156">
        <f t="shared" si="20"/>
        <v>0</v>
      </c>
      <c r="L88" s="156">
        <f t="shared" si="21"/>
        <v>0</v>
      </c>
      <c r="M88" s="156">
        <f t="shared" si="22"/>
        <v>0</v>
      </c>
      <c r="N88" s="156">
        <v>0</v>
      </c>
      <c r="O88" s="156"/>
      <c r="P88" s="161">
        <v>2.3841599999999996</v>
      </c>
      <c r="Q88" s="161"/>
      <c r="R88" s="161">
        <v>2.3841599999999996</v>
      </c>
      <c r="S88" s="156">
        <f t="shared" si="23"/>
        <v>79.869</v>
      </c>
      <c r="T88" s="157"/>
      <c r="U88" s="157"/>
      <c r="V88" s="161"/>
      <c r="Z88">
        <v>0</v>
      </c>
    </row>
    <row r="89" spans="1:26" ht="24.9" customHeight="1" x14ac:dyDescent="0.3">
      <c r="A89" s="167">
        <v>70</v>
      </c>
      <c r="B89" s="162" t="s">
        <v>262</v>
      </c>
      <c r="C89" s="168" t="s">
        <v>263</v>
      </c>
      <c r="D89" s="162" t="s">
        <v>264</v>
      </c>
      <c r="E89" s="162" t="s">
        <v>113</v>
      </c>
      <c r="F89" s="163">
        <v>5304</v>
      </c>
      <c r="G89" s="169"/>
      <c r="H89" s="169"/>
      <c r="I89" s="164">
        <f t="shared" si="18"/>
        <v>0</v>
      </c>
      <c r="J89" s="162">
        <f t="shared" si="19"/>
        <v>0</v>
      </c>
      <c r="K89" s="165">
        <f t="shared" si="20"/>
        <v>0</v>
      </c>
      <c r="L89" s="165">
        <f t="shared" si="21"/>
        <v>0</v>
      </c>
      <c r="M89" s="165">
        <f t="shared" si="22"/>
        <v>0</v>
      </c>
      <c r="N89" s="165">
        <v>0</v>
      </c>
      <c r="O89" s="165"/>
      <c r="P89" s="170">
        <v>6.7000000000000004E-2</v>
      </c>
      <c r="Q89" s="170"/>
      <c r="R89" s="170">
        <v>6.7000000000000004E-2</v>
      </c>
      <c r="S89" s="165">
        <f t="shared" si="23"/>
        <v>355.36799999999999</v>
      </c>
      <c r="T89" s="166"/>
      <c r="U89" s="166"/>
      <c r="V89" s="170"/>
      <c r="Z89">
        <v>0</v>
      </c>
    </row>
    <row r="90" spans="1:26" x14ac:dyDescent="0.3">
      <c r="A90" s="62"/>
      <c r="B90" s="62"/>
      <c r="C90" s="152" t="s">
        <v>244</v>
      </c>
      <c r="D90" s="151" t="s">
        <v>74</v>
      </c>
      <c r="E90" s="62"/>
      <c r="F90" s="150"/>
      <c r="G90" s="141">
        <f>ROUND((SUM(L81:L89))/1,2)</f>
        <v>0</v>
      </c>
      <c r="H90" s="141">
        <f>ROUND((SUM(M81:M89))/1,2)</f>
        <v>0</v>
      </c>
      <c r="I90" s="141">
        <f>ROUND((SUM(I81:I89))/1,2)</f>
        <v>0</v>
      </c>
      <c r="J90" s="62"/>
      <c r="K90" s="62"/>
      <c r="L90" s="62">
        <f>ROUND((SUM(L81:L89))/1,2)</f>
        <v>0</v>
      </c>
      <c r="M90" s="62">
        <f>ROUND((SUM(M81:M89))/1,2)</f>
        <v>0</v>
      </c>
      <c r="N90" s="62"/>
      <c r="O90" s="62"/>
      <c r="P90" s="171"/>
      <c r="Q90" s="62"/>
      <c r="R90" s="62"/>
      <c r="S90" s="171">
        <f>ROUND((SUM(S81:S89))/1,2)</f>
        <v>2172.3200000000002</v>
      </c>
      <c r="T90" s="137"/>
      <c r="U90" s="137"/>
      <c r="V90" s="2">
        <f>ROUND((SUM(V81:V89))/1,2)</f>
        <v>0</v>
      </c>
      <c r="W90" s="137"/>
      <c r="X90" s="137"/>
      <c r="Y90" s="137"/>
      <c r="Z90" s="137"/>
    </row>
    <row r="91" spans="1:26" x14ac:dyDescent="0.3">
      <c r="A91" s="1"/>
      <c r="B91" s="1"/>
      <c r="C91" s="1"/>
      <c r="D91" s="1"/>
      <c r="E91" s="1"/>
      <c r="F91" s="146"/>
      <c r="G91" s="134"/>
      <c r="H91" s="134"/>
      <c r="I91" s="134"/>
      <c r="J91" s="1"/>
      <c r="K91" s="1"/>
      <c r="L91" s="1"/>
      <c r="M91" s="1"/>
      <c r="N91" s="1"/>
      <c r="O91" s="1"/>
      <c r="P91" s="1"/>
      <c r="Q91" s="1"/>
      <c r="R91" s="1"/>
      <c r="S91" s="1"/>
      <c r="V91" s="1"/>
    </row>
    <row r="92" spans="1:26" x14ac:dyDescent="0.3">
      <c r="A92" s="62"/>
      <c r="B92" s="62"/>
      <c r="C92" s="152" t="s">
        <v>265</v>
      </c>
      <c r="D92" s="151" t="s">
        <v>75</v>
      </c>
      <c r="E92" s="62"/>
      <c r="F92" s="150"/>
      <c r="G92" s="76"/>
      <c r="H92" s="76"/>
      <c r="I92" s="76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137"/>
      <c r="U92" s="137"/>
      <c r="V92" s="62"/>
      <c r="W92" s="137"/>
      <c r="X92" s="137"/>
      <c r="Y92" s="137"/>
      <c r="Z92" s="137"/>
    </row>
    <row r="93" spans="1:26" ht="24.9" customHeight="1" x14ac:dyDescent="0.3">
      <c r="A93" s="192">
        <v>71</v>
      </c>
      <c r="B93" s="193" t="s">
        <v>207</v>
      </c>
      <c r="C93" s="194" t="s">
        <v>266</v>
      </c>
      <c r="D93" s="193" t="s">
        <v>267</v>
      </c>
      <c r="E93" s="193" t="s">
        <v>127</v>
      </c>
      <c r="F93" s="195">
        <v>2084.60925</v>
      </c>
      <c r="G93" s="160"/>
      <c r="H93" s="160"/>
      <c r="I93" s="155">
        <f t="shared" ref="I93:I105" si="24">ROUND(F93*(G93+H93),2)</f>
        <v>0</v>
      </c>
      <c r="J93" s="153">
        <f t="shared" ref="J93:J105" si="25">ROUND(F93*(N93),2)</f>
        <v>0</v>
      </c>
      <c r="K93" s="156">
        <f t="shared" ref="K93:K105" si="26">ROUND(F93*(O93),2)</f>
        <v>0</v>
      </c>
      <c r="L93" s="156">
        <f t="shared" ref="L93:L105" si="27">ROUND(F93*(G93),2)</f>
        <v>0</v>
      </c>
      <c r="M93" s="156">
        <f t="shared" ref="M93:M105" si="28">ROUND(F93*(H93),2)</f>
        <v>0</v>
      </c>
      <c r="N93" s="156">
        <v>0</v>
      </c>
      <c r="O93" s="156"/>
      <c r="P93" s="161">
        <v>1.9312499999999999</v>
      </c>
      <c r="Q93" s="161"/>
      <c r="R93" s="161">
        <v>1.9312499999999999</v>
      </c>
      <c r="S93" s="156">
        <f t="shared" ref="S93:S105" si="29">ROUND(F93*(P93),3)</f>
        <v>4025.902</v>
      </c>
      <c r="T93" s="157"/>
      <c r="U93" s="157"/>
      <c r="V93" s="161"/>
      <c r="Z93">
        <v>0</v>
      </c>
    </row>
    <row r="94" spans="1:26" ht="24.9" customHeight="1" x14ac:dyDescent="0.3">
      <c r="A94" s="158">
        <v>72</v>
      </c>
      <c r="B94" s="153" t="s">
        <v>268</v>
      </c>
      <c r="C94" s="159" t="s">
        <v>269</v>
      </c>
      <c r="D94" s="153" t="s">
        <v>270</v>
      </c>
      <c r="E94" s="153" t="s">
        <v>177</v>
      </c>
      <c r="F94" s="154">
        <v>33896.75</v>
      </c>
      <c r="G94" s="160"/>
      <c r="H94" s="160"/>
      <c r="I94" s="155">
        <f t="shared" si="24"/>
        <v>0</v>
      </c>
      <c r="J94" s="153">
        <f t="shared" si="25"/>
        <v>0</v>
      </c>
      <c r="K94" s="156">
        <f t="shared" si="26"/>
        <v>0</v>
      </c>
      <c r="L94" s="156">
        <f t="shared" si="27"/>
        <v>0</v>
      </c>
      <c r="M94" s="156">
        <f t="shared" si="28"/>
        <v>0</v>
      </c>
      <c r="N94" s="156">
        <v>0</v>
      </c>
      <c r="O94" s="156"/>
      <c r="P94" s="161">
        <v>2.3060000000000001E-2</v>
      </c>
      <c r="Q94" s="161"/>
      <c r="R94" s="161">
        <v>2.3060000000000001E-2</v>
      </c>
      <c r="S94" s="156">
        <f t="shared" si="29"/>
        <v>781.65899999999999</v>
      </c>
      <c r="T94" s="157"/>
      <c r="U94" s="157"/>
      <c r="V94" s="161"/>
      <c r="Z94">
        <v>0</v>
      </c>
    </row>
    <row r="95" spans="1:26" ht="24.9" customHeight="1" x14ac:dyDescent="0.3">
      <c r="A95" s="158">
        <v>73</v>
      </c>
      <c r="B95" s="153" t="s">
        <v>268</v>
      </c>
      <c r="C95" s="159" t="s">
        <v>271</v>
      </c>
      <c r="D95" s="153" t="s">
        <v>272</v>
      </c>
      <c r="E95" s="153" t="s">
        <v>177</v>
      </c>
      <c r="F95" s="154">
        <v>35467.75</v>
      </c>
      <c r="G95" s="160"/>
      <c r="H95" s="160"/>
      <c r="I95" s="155">
        <f t="shared" si="24"/>
        <v>0</v>
      </c>
      <c r="J95" s="153">
        <f t="shared" si="25"/>
        <v>0</v>
      </c>
      <c r="K95" s="156">
        <f t="shared" si="26"/>
        <v>0</v>
      </c>
      <c r="L95" s="156">
        <f t="shared" si="27"/>
        <v>0</v>
      </c>
      <c r="M95" s="156">
        <f t="shared" si="28"/>
        <v>0</v>
      </c>
      <c r="N95" s="156">
        <v>0</v>
      </c>
      <c r="O95" s="156"/>
      <c r="P95" s="161"/>
      <c r="Q95" s="161"/>
      <c r="R95" s="161"/>
      <c r="S95" s="156">
        <f t="shared" si="29"/>
        <v>0</v>
      </c>
      <c r="T95" s="157"/>
      <c r="U95" s="157"/>
      <c r="V95" s="161"/>
      <c r="Z95">
        <v>0</v>
      </c>
    </row>
    <row r="96" spans="1:26" ht="24.9" customHeight="1" x14ac:dyDescent="0.3">
      <c r="A96" s="158">
        <v>74</v>
      </c>
      <c r="B96" s="153" t="s">
        <v>268</v>
      </c>
      <c r="C96" s="159" t="s">
        <v>273</v>
      </c>
      <c r="D96" s="153" t="s">
        <v>274</v>
      </c>
      <c r="E96" s="153" t="s">
        <v>99</v>
      </c>
      <c r="F96" s="154">
        <v>180</v>
      </c>
      <c r="G96" s="160"/>
      <c r="H96" s="160"/>
      <c r="I96" s="155">
        <f t="shared" si="24"/>
        <v>0</v>
      </c>
      <c r="J96" s="153">
        <f t="shared" si="25"/>
        <v>0</v>
      </c>
      <c r="K96" s="156">
        <f t="shared" si="26"/>
        <v>0</v>
      </c>
      <c r="L96" s="156">
        <f t="shared" si="27"/>
        <v>0</v>
      </c>
      <c r="M96" s="156">
        <f t="shared" si="28"/>
        <v>0</v>
      </c>
      <c r="N96" s="156">
        <v>0</v>
      </c>
      <c r="O96" s="156"/>
      <c r="P96" s="161">
        <v>9.8199999999999996E-2</v>
      </c>
      <c r="Q96" s="161"/>
      <c r="R96" s="161">
        <v>9.8199999999999996E-2</v>
      </c>
      <c r="S96" s="156">
        <f t="shared" si="29"/>
        <v>17.675999999999998</v>
      </c>
      <c r="T96" s="157"/>
      <c r="U96" s="157"/>
      <c r="V96" s="161"/>
      <c r="Z96">
        <v>0</v>
      </c>
    </row>
    <row r="97" spans="1:26" ht="24.9" customHeight="1" x14ac:dyDescent="0.3">
      <c r="A97" s="158">
        <v>75</v>
      </c>
      <c r="B97" s="153" t="s">
        <v>268</v>
      </c>
      <c r="C97" s="159" t="s">
        <v>275</v>
      </c>
      <c r="D97" s="153" t="s">
        <v>276</v>
      </c>
      <c r="E97" s="153" t="s">
        <v>99</v>
      </c>
      <c r="F97" s="154">
        <v>93</v>
      </c>
      <c r="G97" s="160"/>
      <c r="H97" s="160"/>
      <c r="I97" s="155">
        <f t="shared" si="24"/>
        <v>0</v>
      </c>
      <c r="J97" s="153">
        <f t="shared" si="25"/>
        <v>0</v>
      </c>
      <c r="K97" s="156">
        <f t="shared" si="26"/>
        <v>0</v>
      </c>
      <c r="L97" s="156">
        <f t="shared" si="27"/>
        <v>0</v>
      </c>
      <c r="M97" s="156">
        <f t="shared" si="28"/>
        <v>0</v>
      </c>
      <c r="N97" s="156">
        <v>0</v>
      </c>
      <c r="O97" s="156"/>
      <c r="P97" s="161">
        <v>0.11637</v>
      </c>
      <c r="Q97" s="161"/>
      <c r="R97" s="161">
        <v>0.11637</v>
      </c>
      <c r="S97" s="156">
        <f t="shared" si="29"/>
        <v>10.821999999999999</v>
      </c>
      <c r="T97" s="157"/>
      <c r="U97" s="157"/>
      <c r="V97" s="161"/>
      <c r="Z97">
        <v>0</v>
      </c>
    </row>
    <row r="98" spans="1:26" ht="24.9" customHeight="1" x14ac:dyDescent="0.3">
      <c r="A98" s="158">
        <v>76</v>
      </c>
      <c r="B98" s="153" t="s">
        <v>268</v>
      </c>
      <c r="C98" s="159" t="s">
        <v>277</v>
      </c>
      <c r="D98" s="153" t="s">
        <v>278</v>
      </c>
      <c r="E98" s="153" t="s">
        <v>99</v>
      </c>
      <c r="F98" s="154">
        <v>27701.4</v>
      </c>
      <c r="G98" s="160"/>
      <c r="H98" s="160"/>
      <c r="I98" s="155">
        <f t="shared" si="24"/>
        <v>0</v>
      </c>
      <c r="J98" s="153">
        <f t="shared" si="25"/>
        <v>0</v>
      </c>
      <c r="K98" s="156">
        <f t="shared" si="26"/>
        <v>0</v>
      </c>
      <c r="L98" s="156">
        <f t="shared" si="27"/>
        <v>0</v>
      </c>
      <c r="M98" s="156">
        <f t="shared" si="28"/>
        <v>0</v>
      </c>
      <c r="N98" s="156">
        <v>0</v>
      </c>
      <c r="O98" s="156"/>
      <c r="P98" s="161">
        <v>0.18906999999999999</v>
      </c>
      <c r="Q98" s="161"/>
      <c r="R98" s="161">
        <v>0.18906999999999999</v>
      </c>
      <c r="S98" s="156">
        <f t="shared" si="29"/>
        <v>5237.5039999999999</v>
      </c>
      <c r="T98" s="157"/>
      <c r="U98" s="157"/>
      <c r="V98" s="161"/>
      <c r="Z98">
        <v>0</v>
      </c>
    </row>
    <row r="99" spans="1:26" ht="24.9" customHeight="1" x14ac:dyDescent="0.3">
      <c r="A99" s="158">
        <v>77</v>
      </c>
      <c r="B99" s="153" t="s">
        <v>268</v>
      </c>
      <c r="C99" s="159" t="s">
        <v>279</v>
      </c>
      <c r="D99" s="153" t="s">
        <v>280</v>
      </c>
      <c r="E99" s="153" t="s">
        <v>99</v>
      </c>
      <c r="F99" s="154">
        <v>5939.25</v>
      </c>
      <c r="G99" s="160"/>
      <c r="H99" s="160"/>
      <c r="I99" s="155">
        <f t="shared" si="24"/>
        <v>0</v>
      </c>
      <c r="J99" s="153">
        <f t="shared" si="25"/>
        <v>0</v>
      </c>
      <c r="K99" s="156">
        <f t="shared" si="26"/>
        <v>0</v>
      </c>
      <c r="L99" s="156">
        <f t="shared" si="27"/>
        <v>0</v>
      </c>
      <c r="M99" s="156">
        <f t="shared" si="28"/>
        <v>0</v>
      </c>
      <c r="N99" s="156">
        <v>0</v>
      </c>
      <c r="O99" s="156"/>
      <c r="P99" s="161">
        <v>0.27994000000000002</v>
      </c>
      <c r="Q99" s="161"/>
      <c r="R99" s="161">
        <v>0.27994000000000002</v>
      </c>
      <c r="S99" s="156">
        <f t="shared" si="29"/>
        <v>1662.634</v>
      </c>
      <c r="T99" s="157"/>
      <c r="U99" s="157"/>
      <c r="V99" s="161"/>
      <c r="Z99">
        <v>0</v>
      </c>
    </row>
    <row r="100" spans="1:26" ht="24.9" customHeight="1" x14ac:dyDescent="0.3">
      <c r="A100" s="158">
        <v>78</v>
      </c>
      <c r="B100" s="153" t="s">
        <v>268</v>
      </c>
      <c r="C100" s="159" t="s">
        <v>281</v>
      </c>
      <c r="D100" s="153" t="s">
        <v>282</v>
      </c>
      <c r="E100" s="153" t="s">
        <v>99</v>
      </c>
      <c r="F100" s="154">
        <v>3440.95</v>
      </c>
      <c r="G100" s="160"/>
      <c r="H100" s="160"/>
      <c r="I100" s="155">
        <f t="shared" si="24"/>
        <v>0</v>
      </c>
      <c r="J100" s="153">
        <f t="shared" si="25"/>
        <v>0</v>
      </c>
      <c r="K100" s="156">
        <f t="shared" si="26"/>
        <v>0</v>
      </c>
      <c r="L100" s="156">
        <f t="shared" si="27"/>
        <v>0</v>
      </c>
      <c r="M100" s="156">
        <f t="shared" si="28"/>
        <v>0</v>
      </c>
      <c r="N100" s="156">
        <v>0</v>
      </c>
      <c r="O100" s="156"/>
      <c r="P100" s="161">
        <v>0.37080000000000002</v>
      </c>
      <c r="Q100" s="161"/>
      <c r="R100" s="161">
        <v>0.37080000000000002</v>
      </c>
      <c r="S100" s="156">
        <f t="shared" si="29"/>
        <v>1275.904</v>
      </c>
      <c r="T100" s="157"/>
      <c r="U100" s="157"/>
      <c r="V100" s="161"/>
      <c r="Z100">
        <v>0</v>
      </c>
    </row>
    <row r="101" spans="1:26" ht="24.9" customHeight="1" x14ac:dyDescent="0.3">
      <c r="A101" s="158">
        <v>79</v>
      </c>
      <c r="B101" s="153" t="s">
        <v>268</v>
      </c>
      <c r="C101" s="159" t="s">
        <v>283</v>
      </c>
      <c r="D101" s="153" t="s">
        <v>284</v>
      </c>
      <c r="E101" s="153" t="s">
        <v>99</v>
      </c>
      <c r="F101" s="154">
        <v>1332.6</v>
      </c>
      <c r="G101" s="160"/>
      <c r="H101" s="160"/>
      <c r="I101" s="155">
        <f t="shared" si="24"/>
        <v>0</v>
      </c>
      <c r="J101" s="153">
        <f t="shared" si="25"/>
        <v>0</v>
      </c>
      <c r="K101" s="156">
        <f t="shared" si="26"/>
        <v>0</v>
      </c>
      <c r="L101" s="156">
        <f t="shared" si="27"/>
        <v>0</v>
      </c>
      <c r="M101" s="156">
        <f t="shared" si="28"/>
        <v>0</v>
      </c>
      <c r="N101" s="156">
        <v>0</v>
      </c>
      <c r="O101" s="156"/>
      <c r="P101" s="161">
        <v>0.46166000000000001</v>
      </c>
      <c r="Q101" s="161"/>
      <c r="R101" s="161">
        <v>0.46166000000000001</v>
      </c>
      <c r="S101" s="156">
        <f t="shared" si="29"/>
        <v>615.20799999999997</v>
      </c>
      <c r="T101" s="157"/>
      <c r="U101" s="157"/>
      <c r="V101" s="161"/>
      <c r="Z101">
        <v>0</v>
      </c>
    </row>
    <row r="102" spans="1:26" ht="24.9" customHeight="1" x14ac:dyDescent="0.3">
      <c r="A102" s="158">
        <v>80</v>
      </c>
      <c r="B102" s="153" t="s">
        <v>268</v>
      </c>
      <c r="C102" s="159" t="s">
        <v>285</v>
      </c>
      <c r="D102" s="153" t="s">
        <v>286</v>
      </c>
      <c r="E102" s="153" t="s">
        <v>99</v>
      </c>
      <c r="F102" s="154">
        <v>34034.15</v>
      </c>
      <c r="G102" s="160"/>
      <c r="H102" s="160"/>
      <c r="I102" s="155">
        <f t="shared" si="24"/>
        <v>0</v>
      </c>
      <c r="J102" s="153">
        <f t="shared" si="25"/>
        <v>0</v>
      </c>
      <c r="K102" s="156">
        <f t="shared" si="26"/>
        <v>0</v>
      </c>
      <c r="L102" s="156">
        <f t="shared" si="27"/>
        <v>0</v>
      </c>
      <c r="M102" s="156">
        <f t="shared" si="28"/>
        <v>0</v>
      </c>
      <c r="N102" s="156">
        <v>0</v>
      </c>
      <c r="O102" s="156"/>
      <c r="P102" s="161">
        <v>6.5199999999999998E-3</v>
      </c>
      <c r="Q102" s="161"/>
      <c r="R102" s="161">
        <v>6.5199999999999998E-3</v>
      </c>
      <c r="S102" s="156">
        <f t="shared" si="29"/>
        <v>221.90299999999999</v>
      </c>
      <c r="T102" s="157"/>
      <c r="U102" s="157"/>
      <c r="V102" s="161"/>
      <c r="Z102">
        <v>0</v>
      </c>
    </row>
    <row r="103" spans="1:26" ht="24.9" customHeight="1" x14ac:dyDescent="0.3">
      <c r="A103" s="158">
        <v>81</v>
      </c>
      <c r="B103" s="153" t="s">
        <v>268</v>
      </c>
      <c r="C103" s="159" t="s">
        <v>287</v>
      </c>
      <c r="D103" s="153" t="s">
        <v>288</v>
      </c>
      <c r="E103" s="153" t="s">
        <v>99</v>
      </c>
      <c r="F103" s="154">
        <v>30499.63</v>
      </c>
      <c r="G103" s="160"/>
      <c r="H103" s="160"/>
      <c r="I103" s="155">
        <f t="shared" si="24"/>
        <v>0</v>
      </c>
      <c r="J103" s="153">
        <f t="shared" si="25"/>
        <v>0</v>
      </c>
      <c r="K103" s="156">
        <f t="shared" si="26"/>
        <v>0</v>
      </c>
      <c r="L103" s="156">
        <f t="shared" si="27"/>
        <v>0</v>
      </c>
      <c r="M103" s="156">
        <f t="shared" si="28"/>
        <v>0</v>
      </c>
      <c r="N103" s="156">
        <v>0</v>
      </c>
      <c r="O103" s="156"/>
      <c r="P103" s="161">
        <v>6.0999999999999997E-4</v>
      </c>
      <c r="Q103" s="161"/>
      <c r="R103" s="161">
        <v>6.0999999999999997E-4</v>
      </c>
      <c r="S103" s="156">
        <f t="shared" si="29"/>
        <v>18.605</v>
      </c>
      <c r="T103" s="157"/>
      <c r="U103" s="157"/>
      <c r="V103" s="161"/>
      <c r="Z103">
        <v>0</v>
      </c>
    </row>
    <row r="104" spans="1:26" ht="35.1" customHeight="1" x14ac:dyDescent="0.3">
      <c r="A104" s="158">
        <v>82</v>
      </c>
      <c r="B104" s="153" t="s">
        <v>268</v>
      </c>
      <c r="C104" s="159" t="s">
        <v>289</v>
      </c>
      <c r="D104" s="153" t="s">
        <v>290</v>
      </c>
      <c r="E104" s="153" t="s">
        <v>99</v>
      </c>
      <c r="F104" s="154">
        <v>29757.23</v>
      </c>
      <c r="G104" s="160"/>
      <c r="H104" s="160"/>
      <c r="I104" s="155">
        <f t="shared" si="24"/>
        <v>0</v>
      </c>
      <c r="J104" s="153">
        <f t="shared" si="25"/>
        <v>0</v>
      </c>
      <c r="K104" s="156">
        <f t="shared" si="26"/>
        <v>0</v>
      </c>
      <c r="L104" s="156">
        <f t="shared" si="27"/>
        <v>0</v>
      </c>
      <c r="M104" s="156">
        <f t="shared" si="28"/>
        <v>0</v>
      </c>
      <c r="N104" s="156">
        <v>0</v>
      </c>
      <c r="O104" s="156"/>
      <c r="P104" s="161">
        <v>0.10627</v>
      </c>
      <c r="Q104" s="161"/>
      <c r="R104" s="161">
        <v>0.10627</v>
      </c>
      <c r="S104" s="156">
        <f t="shared" si="29"/>
        <v>3162.3009999999999</v>
      </c>
      <c r="T104" s="157"/>
      <c r="U104" s="157"/>
      <c r="V104" s="161"/>
      <c r="Z104">
        <v>0</v>
      </c>
    </row>
    <row r="105" spans="1:26" ht="24.9" customHeight="1" x14ac:dyDescent="0.3">
      <c r="A105" s="158">
        <v>83</v>
      </c>
      <c r="B105" s="153" t="s">
        <v>268</v>
      </c>
      <c r="C105" s="159" t="s">
        <v>291</v>
      </c>
      <c r="D105" s="153" t="s">
        <v>292</v>
      </c>
      <c r="E105" s="153" t="s">
        <v>99</v>
      </c>
      <c r="F105" s="154">
        <v>30499.63</v>
      </c>
      <c r="G105" s="160"/>
      <c r="H105" s="160"/>
      <c r="I105" s="155">
        <f t="shared" si="24"/>
        <v>0</v>
      </c>
      <c r="J105" s="153">
        <f t="shared" si="25"/>
        <v>0</v>
      </c>
      <c r="K105" s="156">
        <f t="shared" si="26"/>
        <v>0</v>
      </c>
      <c r="L105" s="156">
        <f t="shared" si="27"/>
        <v>0</v>
      </c>
      <c r="M105" s="156">
        <f t="shared" si="28"/>
        <v>0</v>
      </c>
      <c r="N105" s="156">
        <v>0</v>
      </c>
      <c r="O105" s="156"/>
      <c r="P105" s="161">
        <v>0.15736</v>
      </c>
      <c r="Q105" s="161"/>
      <c r="R105" s="161">
        <v>0.15736</v>
      </c>
      <c r="S105" s="156">
        <f t="shared" si="29"/>
        <v>4799.4219999999996</v>
      </c>
      <c r="T105" s="157"/>
      <c r="U105" s="157"/>
      <c r="V105" s="161"/>
      <c r="Z105">
        <v>0</v>
      </c>
    </row>
    <row r="106" spans="1:26" x14ac:dyDescent="0.3">
      <c r="A106" s="62"/>
      <c r="B106" s="62"/>
      <c r="C106" s="152" t="s">
        <v>265</v>
      </c>
      <c r="D106" s="151" t="s">
        <v>75</v>
      </c>
      <c r="E106" s="62"/>
      <c r="F106" s="150"/>
      <c r="G106" s="141">
        <f>ROUND((SUM(L92:L105))/1,2)</f>
        <v>0</v>
      </c>
      <c r="H106" s="141">
        <f>ROUND((SUM(M92:M105))/1,2)</f>
        <v>0</v>
      </c>
      <c r="I106" s="141">
        <f>ROUND((SUM(I92:I105))/1,2)</f>
        <v>0</v>
      </c>
      <c r="J106" s="62"/>
      <c r="K106" s="62"/>
      <c r="L106" s="62">
        <f>ROUND((SUM(L92:L105))/1,2)</f>
        <v>0</v>
      </c>
      <c r="M106" s="62">
        <f>ROUND((SUM(M92:M105))/1,2)</f>
        <v>0</v>
      </c>
      <c r="N106" s="62"/>
      <c r="O106" s="62"/>
      <c r="P106" s="171"/>
      <c r="Q106" s="62"/>
      <c r="R106" s="62"/>
      <c r="S106" s="171">
        <f>ROUND((SUM(S92:S105))/1,2)</f>
        <v>21829.54</v>
      </c>
      <c r="T106" s="137"/>
      <c r="U106" s="137"/>
      <c r="V106" s="2">
        <f>ROUND((SUM(V92:V105))/1,2)</f>
        <v>0</v>
      </c>
      <c r="W106" s="137"/>
      <c r="X106" s="137"/>
      <c r="Y106" s="137"/>
      <c r="Z106" s="137"/>
    </row>
    <row r="107" spans="1:26" x14ac:dyDescent="0.3">
      <c r="A107" s="1"/>
      <c r="B107" s="1"/>
      <c r="C107" s="1"/>
      <c r="D107" s="1"/>
      <c r="E107" s="1"/>
      <c r="F107" s="146"/>
      <c r="G107" s="134"/>
      <c r="H107" s="134"/>
      <c r="I107" s="134"/>
      <c r="J107" s="1"/>
      <c r="K107" s="1"/>
      <c r="L107" s="1"/>
      <c r="M107" s="1"/>
      <c r="N107" s="1"/>
      <c r="O107" s="1"/>
      <c r="P107" s="1"/>
      <c r="Q107" s="1"/>
      <c r="R107" s="1"/>
      <c r="S107" s="1"/>
      <c r="V107" s="1"/>
    </row>
    <row r="108" spans="1:26" x14ac:dyDescent="0.3">
      <c r="A108" s="62"/>
      <c r="B108" s="62"/>
      <c r="C108" s="152" t="s">
        <v>293</v>
      </c>
      <c r="D108" s="151" t="s">
        <v>76</v>
      </c>
      <c r="E108" s="62"/>
      <c r="F108" s="150"/>
      <c r="G108" s="76"/>
      <c r="H108" s="76"/>
      <c r="I108" s="76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137"/>
      <c r="U108" s="137"/>
      <c r="V108" s="62"/>
      <c r="W108" s="137"/>
      <c r="X108" s="137"/>
      <c r="Y108" s="137"/>
      <c r="Z108" s="137"/>
    </row>
    <row r="109" spans="1:26" ht="24.9" customHeight="1" x14ac:dyDescent="0.3">
      <c r="A109" s="158">
        <v>84</v>
      </c>
      <c r="B109" s="153" t="s">
        <v>294</v>
      </c>
      <c r="C109" s="159" t="s">
        <v>295</v>
      </c>
      <c r="D109" s="153" t="s">
        <v>296</v>
      </c>
      <c r="E109" s="153" t="s">
        <v>297</v>
      </c>
      <c r="F109" s="154">
        <v>2249.1280000000002</v>
      </c>
      <c r="G109" s="160"/>
      <c r="H109" s="160"/>
      <c r="I109" s="155">
        <f t="shared" ref="I109:I146" si="30">ROUND(F109*(G109+H109),2)</f>
        <v>0</v>
      </c>
      <c r="J109" s="153">
        <f t="shared" ref="J109:J146" si="31">ROUND(F109*(N109),2)</f>
        <v>0</v>
      </c>
      <c r="K109" s="156">
        <f t="shared" ref="K109:K146" si="32">ROUND(F109*(O109),2)</f>
        <v>0</v>
      </c>
      <c r="L109" s="156">
        <f t="shared" ref="L109:L146" si="33">ROUND(F109*(G109),2)</f>
        <v>0</v>
      </c>
      <c r="M109" s="156">
        <f t="shared" ref="M109:M146" si="34">ROUND(F109*(H109),2)</f>
        <v>0</v>
      </c>
      <c r="N109" s="156">
        <v>0</v>
      </c>
      <c r="O109" s="156"/>
      <c r="P109" s="161"/>
      <c r="Q109" s="161"/>
      <c r="R109" s="161"/>
      <c r="S109" s="156">
        <f t="shared" ref="S109:S146" si="35">ROUND(F109*(P109),3)</f>
        <v>0</v>
      </c>
      <c r="T109" s="157"/>
      <c r="U109" s="157"/>
      <c r="V109" s="161"/>
      <c r="Z109">
        <v>0</v>
      </c>
    </row>
    <row r="110" spans="1:26" ht="24.9" customHeight="1" x14ac:dyDescent="0.3">
      <c r="A110" s="158">
        <v>85</v>
      </c>
      <c r="B110" s="153" t="s">
        <v>294</v>
      </c>
      <c r="C110" s="159" t="s">
        <v>298</v>
      </c>
      <c r="D110" s="153" t="s">
        <v>299</v>
      </c>
      <c r="E110" s="153" t="s">
        <v>297</v>
      </c>
      <c r="F110" s="154">
        <v>1110.335</v>
      </c>
      <c r="G110" s="160"/>
      <c r="H110" s="160"/>
      <c r="I110" s="155">
        <f t="shared" si="30"/>
        <v>0</v>
      </c>
      <c r="J110" s="153">
        <f t="shared" si="31"/>
        <v>0</v>
      </c>
      <c r="K110" s="156">
        <f t="shared" si="32"/>
        <v>0</v>
      </c>
      <c r="L110" s="156">
        <f t="shared" si="33"/>
        <v>0</v>
      </c>
      <c r="M110" s="156">
        <f t="shared" si="34"/>
        <v>0</v>
      </c>
      <c r="N110" s="156">
        <v>0</v>
      </c>
      <c r="O110" s="156"/>
      <c r="P110" s="161"/>
      <c r="Q110" s="161"/>
      <c r="R110" s="161"/>
      <c r="S110" s="156">
        <f t="shared" si="35"/>
        <v>0</v>
      </c>
      <c r="T110" s="157"/>
      <c r="U110" s="157"/>
      <c r="V110" s="161"/>
      <c r="Z110">
        <v>0</v>
      </c>
    </row>
    <row r="111" spans="1:26" ht="24.9" customHeight="1" x14ac:dyDescent="0.3">
      <c r="A111" s="158">
        <v>86</v>
      </c>
      <c r="B111" s="153" t="s">
        <v>300</v>
      </c>
      <c r="C111" s="159" t="s">
        <v>301</v>
      </c>
      <c r="D111" s="153" t="s">
        <v>302</v>
      </c>
      <c r="E111" s="153" t="s">
        <v>297</v>
      </c>
      <c r="F111" s="154">
        <v>34.857999999999997</v>
      </c>
      <c r="G111" s="160"/>
      <c r="H111" s="160"/>
      <c r="I111" s="155">
        <f t="shared" si="30"/>
        <v>0</v>
      </c>
      <c r="J111" s="153">
        <f t="shared" si="31"/>
        <v>0</v>
      </c>
      <c r="K111" s="156">
        <f t="shared" si="32"/>
        <v>0</v>
      </c>
      <c r="L111" s="156">
        <f t="shared" si="33"/>
        <v>0</v>
      </c>
      <c r="M111" s="156">
        <f t="shared" si="34"/>
        <v>0</v>
      </c>
      <c r="N111" s="156">
        <v>0</v>
      </c>
      <c r="O111" s="156"/>
      <c r="P111" s="161"/>
      <c r="Q111" s="161"/>
      <c r="R111" s="161"/>
      <c r="S111" s="156">
        <f t="shared" si="35"/>
        <v>0</v>
      </c>
      <c r="T111" s="157"/>
      <c r="U111" s="157"/>
      <c r="V111" s="161"/>
      <c r="Z111">
        <v>0</v>
      </c>
    </row>
    <row r="112" spans="1:26" ht="24.9" customHeight="1" x14ac:dyDescent="0.3">
      <c r="A112" s="158">
        <v>87</v>
      </c>
      <c r="B112" s="153" t="s">
        <v>300</v>
      </c>
      <c r="C112" s="159" t="s">
        <v>303</v>
      </c>
      <c r="D112" s="153" t="s">
        <v>304</v>
      </c>
      <c r="E112" s="153" t="s">
        <v>297</v>
      </c>
      <c r="F112" s="154">
        <v>558.30999999999995</v>
      </c>
      <c r="G112" s="160"/>
      <c r="H112" s="160"/>
      <c r="I112" s="155">
        <f t="shared" si="30"/>
        <v>0</v>
      </c>
      <c r="J112" s="153">
        <f t="shared" si="31"/>
        <v>0</v>
      </c>
      <c r="K112" s="156">
        <f t="shared" si="32"/>
        <v>0</v>
      </c>
      <c r="L112" s="156">
        <f t="shared" si="33"/>
        <v>0</v>
      </c>
      <c r="M112" s="156">
        <f t="shared" si="34"/>
        <v>0</v>
      </c>
      <c r="N112" s="156">
        <v>0</v>
      </c>
      <c r="O112" s="156"/>
      <c r="P112" s="161"/>
      <c r="Q112" s="161"/>
      <c r="R112" s="161"/>
      <c r="S112" s="156">
        <f t="shared" si="35"/>
        <v>0</v>
      </c>
      <c r="T112" s="157"/>
      <c r="U112" s="157"/>
      <c r="V112" s="161"/>
      <c r="Z112">
        <v>0</v>
      </c>
    </row>
    <row r="113" spans="1:26" ht="24.9" customHeight="1" x14ac:dyDescent="0.3">
      <c r="A113" s="158">
        <v>88</v>
      </c>
      <c r="B113" s="153" t="s">
        <v>300</v>
      </c>
      <c r="C113" s="159" t="s">
        <v>305</v>
      </c>
      <c r="D113" s="153" t="s">
        <v>306</v>
      </c>
      <c r="E113" s="153" t="s">
        <v>297</v>
      </c>
      <c r="F113" s="154">
        <v>0.65800000000000003</v>
      </c>
      <c r="G113" s="160"/>
      <c r="H113" s="160"/>
      <c r="I113" s="155">
        <f t="shared" si="30"/>
        <v>0</v>
      </c>
      <c r="J113" s="153">
        <f t="shared" si="31"/>
        <v>0</v>
      </c>
      <c r="K113" s="156">
        <f t="shared" si="32"/>
        <v>0</v>
      </c>
      <c r="L113" s="156">
        <f t="shared" si="33"/>
        <v>0</v>
      </c>
      <c r="M113" s="156">
        <f t="shared" si="34"/>
        <v>0</v>
      </c>
      <c r="N113" s="156">
        <v>0</v>
      </c>
      <c r="O113" s="156"/>
      <c r="P113" s="161"/>
      <c r="Q113" s="161"/>
      <c r="R113" s="161"/>
      <c r="S113" s="156">
        <f t="shared" si="35"/>
        <v>0</v>
      </c>
      <c r="T113" s="157"/>
      <c r="U113" s="157"/>
      <c r="V113" s="161"/>
      <c r="Z113">
        <v>0</v>
      </c>
    </row>
    <row r="114" spans="1:26" ht="24.9" customHeight="1" x14ac:dyDescent="0.3">
      <c r="A114" s="158">
        <v>89</v>
      </c>
      <c r="B114" s="153" t="s">
        <v>300</v>
      </c>
      <c r="C114" s="159" t="s">
        <v>307</v>
      </c>
      <c r="D114" s="153" t="s">
        <v>308</v>
      </c>
      <c r="E114" s="153" t="s">
        <v>297</v>
      </c>
      <c r="F114" s="154">
        <v>13.09</v>
      </c>
      <c r="G114" s="160"/>
      <c r="H114" s="160"/>
      <c r="I114" s="155">
        <f t="shared" si="30"/>
        <v>0</v>
      </c>
      <c r="J114" s="153">
        <f t="shared" si="31"/>
        <v>0</v>
      </c>
      <c r="K114" s="156">
        <f t="shared" si="32"/>
        <v>0</v>
      </c>
      <c r="L114" s="156">
        <f t="shared" si="33"/>
        <v>0</v>
      </c>
      <c r="M114" s="156">
        <f t="shared" si="34"/>
        <v>0</v>
      </c>
      <c r="N114" s="156">
        <v>0</v>
      </c>
      <c r="O114" s="156"/>
      <c r="P114" s="161"/>
      <c r="Q114" s="161"/>
      <c r="R114" s="161"/>
      <c r="S114" s="156">
        <f t="shared" si="35"/>
        <v>0</v>
      </c>
      <c r="T114" s="157"/>
      <c r="U114" s="157"/>
      <c r="V114" s="161"/>
      <c r="Z114">
        <v>0</v>
      </c>
    </row>
    <row r="115" spans="1:26" ht="24.9" customHeight="1" x14ac:dyDescent="0.3">
      <c r="A115" s="158">
        <v>90</v>
      </c>
      <c r="B115" s="153" t="s">
        <v>309</v>
      </c>
      <c r="C115" s="159" t="s">
        <v>310</v>
      </c>
      <c r="D115" s="153" t="s">
        <v>311</v>
      </c>
      <c r="E115" s="153" t="s">
        <v>127</v>
      </c>
      <c r="F115" s="154">
        <v>329.5</v>
      </c>
      <c r="G115" s="160"/>
      <c r="H115" s="160"/>
      <c r="I115" s="155">
        <f t="shared" si="30"/>
        <v>0</v>
      </c>
      <c r="J115" s="153">
        <f t="shared" si="31"/>
        <v>0</v>
      </c>
      <c r="K115" s="156">
        <f t="shared" si="32"/>
        <v>0</v>
      </c>
      <c r="L115" s="156">
        <f t="shared" si="33"/>
        <v>0</v>
      </c>
      <c r="M115" s="156">
        <f t="shared" si="34"/>
        <v>0</v>
      </c>
      <c r="N115" s="156">
        <v>0</v>
      </c>
      <c r="O115" s="156"/>
      <c r="P115" s="161"/>
      <c r="Q115" s="161"/>
      <c r="R115" s="161"/>
      <c r="S115" s="156">
        <f t="shared" si="35"/>
        <v>0</v>
      </c>
      <c r="T115" s="157"/>
      <c r="U115" s="157"/>
      <c r="V115" s="161">
        <f>ROUND(F115*(X115),3)</f>
        <v>724.9</v>
      </c>
      <c r="X115">
        <v>2.2000000000000002</v>
      </c>
      <c r="Z115">
        <v>0</v>
      </c>
    </row>
    <row r="116" spans="1:26" ht="24.9" customHeight="1" x14ac:dyDescent="0.3">
      <c r="A116" s="158">
        <v>91</v>
      </c>
      <c r="B116" s="153" t="s">
        <v>312</v>
      </c>
      <c r="C116" s="159" t="s">
        <v>313</v>
      </c>
      <c r="D116" s="153" t="s">
        <v>314</v>
      </c>
      <c r="E116" s="153" t="s">
        <v>99</v>
      </c>
      <c r="F116" s="154">
        <v>36</v>
      </c>
      <c r="G116" s="160"/>
      <c r="H116" s="160"/>
      <c r="I116" s="155">
        <f t="shared" si="30"/>
        <v>0</v>
      </c>
      <c r="J116" s="153">
        <f t="shared" si="31"/>
        <v>0</v>
      </c>
      <c r="K116" s="156">
        <f t="shared" si="32"/>
        <v>0</v>
      </c>
      <c r="L116" s="156">
        <f t="shared" si="33"/>
        <v>0</v>
      </c>
      <c r="M116" s="156">
        <f t="shared" si="34"/>
        <v>0</v>
      </c>
      <c r="N116" s="156">
        <v>0</v>
      </c>
      <c r="O116" s="156"/>
      <c r="P116" s="161">
        <v>6.1100000000000002E-2</v>
      </c>
      <c r="Q116" s="161"/>
      <c r="R116" s="161">
        <v>6.1100000000000002E-2</v>
      </c>
      <c r="S116" s="156">
        <f t="shared" si="35"/>
        <v>2.2000000000000002</v>
      </c>
      <c r="T116" s="157"/>
      <c r="U116" s="157"/>
      <c r="V116" s="161"/>
      <c r="Z116">
        <v>0</v>
      </c>
    </row>
    <row r="117" spans="1:26" ht="24.9" customHeight="1" x14ac:dyDescent="0.3">
      <c r="A117" s="158">
        <v>92</v>
      </c>
      <c r="B117" s="153" t="s">
        <v>312</v>
      </c>
      <c r="C117" s="159" t="s">
        <v>315</v>
      </c>
      <c r="D117" s="153" t="s">
        <v>316</v>
      </c>
      <c r="E117" s="153" t="s">
        <v>99</v>
      </c>
      <c r="F117" s="154">
        <v>36</v>
      </c>
      <c r="G117" s="160"/>
      <c r="H117" s="160"/>
      <c r="I117" s="155">
        <f t="shared" si="30"/>
        <v>0</v>
      </c>
      <c r="J117" s="153">
        <f t="shared" si="31"/>
        <v>0</v>
      </c>
      <c r="K117" s="156">
        <f t="shared" si="32"/>
        <v>0</v>
      </c>
      <c r="L117" s="156">
        <f t="shared" si="33"/>
        <v>0</v>
      </c>
      <c r="M117" s="156">
        <f t="shared" si="34"/>
        <v>0</v>
      </c>
      <c r="N117" s="156">
        <v>0</v>
      </c>
      <c r="O117" s="156"/>
      <c r="P117" s="161"/>
      <c r="Q117" s="161"/>
      <c r="R117" s="161"/>
      <c r="S117" s="156">
        <f t="shared" si="35"/>
        <v>0</v>
      </c>
      <c r="T117" s="157"/>
      <c r="U117" s="157"/>
      <c r="V117" s="161"/>
      <c r="Z117">
        <v>0</v>
      </c>
    </row>
    <row r="118" spans="1:26" ht="24.9" customHeight="1" x14ac:dyDescent="0.3">
      <c r="A118" s="158">
        <v>93</v>
      </c>
      <c r="B118" s="153" t="s">
        <v>268</v>
      </c>
      <c r="C118" s="159" t="s">
        <v>317</v>
      </c>
      <c r="D118" s="153" t="s">
        <v>318</v>
      </c>
      <c r="E118" s="153" t="s">
        <v>124</v>
      </c>
      <c r="F118" s="154">
        <v>2244</v>
      </c>
      <c r="G118" s="160"/>
      <c r="H118" s="160"/>
      <c r="I118" s="155">
        <f t="shared" si="30"/>
        <v>0</v>
      </c>
      <c r="J118" s="153">
        <f t="shared" si="31"/>
        <v>0</v>
      </c>
      <c r="K118" s="156">
        <f t="shared" si="32"/>
        <v>0</v>
      </c>
      <c r="L118" s="156">
        <f t="shared" si="33"/>
        <v>0</v>
      </c>
      <c r="M118" s="156">
        <f t="shared" si="34"/>
        <v>0</v>
      </c>
      <c r="N118" s="156">
        <v>0</v>
      </c>
      <c r="O118" s="156"/>
      <c r="P118" s="161">
        <v>5.1000000000000004E-4</v>
      </c>
      <c r="Q118" s="161"/>
      <c r="R118" s="161">
        <v>5.1000000000000004E-4</v>
      </c>
      <c r="S118" s="156">
        <f t="shared" si="35"/>
        <v>1.1439999999999999</v>
      </c>
      <c r="T118" s="157"/>
      <c r="U118" s="157"/>
      <c r="V118" s="161"/>
      <c r="Z118">
        <v>0</v>
      </c>
    </row>
    <row r="119" spans="1:26" ht="24.9" customHeight="1" x14ac:dyDescent="0.3">
      <c r="A119" s="158">
        <v>94</v>
      </c>
      <c r="B119" s="153" t="s">
        <v>268</v>
      </c>
      <c r="C119" s="159" t="s">
        <v>319</v>
      </c>
      <c r="D119" s="153" t="s">
        <v>320</v>
      </c>
      <c r="E119" s="153" t="s">
        <v>102</v>
      </c>
      <c r="F119" s="154">
        <v>14</v>
      </c>
      <c r="G119" s="160"/>
      <c r="H119" s="160"/>
      <c r="I119" s="155">
        <f t="shared" si="30"/>
        <v>0</v>
      </c>
      <c r="J119" s="153">
        <f t="shared" si="31"/>
        <v>0</v>
      </c>
      <c r="K119" s="156">
        <f t="shared" si="32"/>
        <v>0</v>
      </c>
      <c r="L119" s="156">
        <f t="shared" si="33"/>
        <v>0</v>
      </c>
      <c r="M119" s="156">
        <f t="shared" si="34"/>
        <v>0</v>
      </c>
      <c r="N119" s="156">
        <v>0</v>
      </c>
      <c r="O119" s="156"/>
      <c r="P119" s="161">
        <v>0.82278999999999991</v>
      </c>
      <c r="Q119" s="161"/>
      <c r="R119" s="161">
        <v>0.82278999999999991</v>
      </c>
      <c r="S119" s="156">
        <f t="shared" si="35"/>
        <v>11.519</v>
      </c>
      <c r="T119" s="157"/>
      <c r="U119" s="157"/>
      <c r="V119" s="161"/>
      <c r="Z119">
        <v>0</v>
      </c>
    </row>
    <row r="120" spans="1:26" ht="24.9" customHeight="1" x14ac:dyDescent="0.3">
      <c r="A120" s="158">
        <v>95</v>
      </c>
      <c r="B120" s="153" t="s">
        <v>268</v>
      </c>
      <c r="C120" s="159" t="s">
        <v>321</v>
      </c>
      <c r="D120" s="153" t="s">
        <v>322</v>
      </c>
      <c r="E120" s="153" t="s">
        <v>102</v>
      </c>
      <c r="F120" s="154">
        <v>4</v>
      </c>
      <c r="G120" s="160"/>
      <c r="H120" s="160"/>
      <c r="I120" s="155">
        <f t="shared" si="30"/>
        <v>0</v>
      </c>
      <c r="J120" s="153">
        <f t="shared" si="31"/>
        <v>0</v>
      </c>
      <c r="K120" s="156">
        <f t="shared" si="32"/>
        <v>0</v>
      </c>
      <c r="L120" s="156">
        <f t="shared" si="33"/>
        <v>0</v>
      </c>
      <c r="M120" s="156">
        <f t="shared" si="34"/>
        <v>0</v>
      </c>
      <c r="N120" s="156">
        <v>0</v>
      </c>
      <c r="O120" s="156"/>
      <c r="P120" s="161">
        <v>14.55747</v>
      </c>
      <c r="Q120" s="161"/>
      <c r="R120" s="161">
        <v>14.55747</v>
      </c>
      <c r="S120" s="156">
        <f t="shared" si="35"/>
        <v>58.23</v>
      </c>
      <c r="T120" s="157"/>
      <c r="U120" s="157"/>
      <c r="V120" s="161"/>
      <c r="Z120">
        <v>0</v>
      </c>
    </row>
    <row r="121" spans="1:26" ht="24.9" customHeight="1" x14ac:dyDescent="0.3">
      <c r="A121" s="158">
        <v>96</v>
      </c>
      <c r="B121" s="153" t="s">
        <v>268</v>
      </c>
      <c r="C121" s="159" t="s">
        <v>323</v>
      </c>
      <c r="D121" s="153" t="s">
        <v>324</v>
      </c>
      <c r="E121" s="153" t="s">
        <v>102</v>
      </c>
      <c r="F121" s="154">
        <v>2</v>
      </c>
      <c r="G121" s="160"/>
      <c r="H121" s="160"/>
      <c r="I121" s="155">
        <f t="shared" si="30"/>
        <v>0</v>
      </c>
      <c r="J121" s="153">
        <f t="shared" si="31"/>
        <v>0</v>
      </c>
      <c r="K121" s="156">
        <f t="shared" si="32"/>
        <v>0</v>
      </c>
      <c r="L121" s="156">
        <f t="shared" si="33"/>
        <v>0</v>
      </c>
      <c r="M121" s="156">
        <f t="shared" si="34"/>
        <v>0</v>
      </c>
      <c r="N121" s="156">
        <v>0</v>
      </c>
      <c r="O121" s="156"/>
      <c r="P121" s="161">
        <v>9.1029599999999995</v>
      </c>
      <c r="Q121" s="161"/>
      <c r="R121" s="161">
        <v>9.1029599999999995</v>
      </c>
      <c r="S121" s="156">
        <f t="shared" si="35"/>
        <v>18.206</v>
      </c>
      <c r="T121" s="157"/>
      <c r="U121" s="157"/>
      <c r="V121" s="161"/>
      <c r="Z121">
        <v>0</v>
      </c>
    </row>
    <row r="122" spans="1:26" ht="24.9" customHeight="1" x14ac:dyDescent="0.3">
      <c r="A122" s="158">
        <v>97</v>
      </c>
      <c r="B122" s="153" t="s">
        <v>268</v>
      </c>
      <c r="C122" s="159" t="s">
        <v>325</v>
      </c>
      <c r="D122" s="153" t="s">
        <v>326</v>
      </c>
      <c r="E122" s="153" t="s">
        <v>124</v>
      </c>
      <c r="F122" s="154">
        <v>12</v>
      </c>
      <c r="G122" s="160"/>
      <c r="H122" s="160"/>
      <c r="I122" s="155">
        <f t="shared" si="30"/>
        <v>0</v>
      </c>
      <c r="J122" s="153">
        <f t="shared" si="31"/>
        <v>0</v>
      </c>
      <c r="K122" s="156">
        <f t="shared" si="32"/>
        <v>0</v>
      </c>
      <c r="L122" s="156">
        <f t="shared" si="33"/>
        <v>0</v>
      </c>
      <c r="M122" s="156">
        <f t="shared" si="34"/>
        <v>0</v>
      </c>
      <c r="N122" s="156">
        <v>0</v>
      </c>
      <c r="O122" s="156"/>
      <c r="P122" s="161">
        <v>0.90232523899999983</v>
      </c>
      <c r="Q122" s="161"/>
      <c r="R122" s="161">
        <v>0.90232523899999983</v>
      </c>
      <c r="S122" s="156">
        <f t="shared" si="35"/>
        <v>10.827999999999999</v>
      </c>
      <c r="T122" s="157"/>
      <c r="U122" s="157"/>
      <c r="V122" s="161"/>
      <c r="Z122">
        <v>0</v>
      </c>
    </row>
    <row r="123" spans="1:26" ht="24.9" customHeight="1" x14ac:dyDescent="0.3">
      <c r="A123" s="192">
        <v>98</v>
      </c>
      <c r="B123" s="193" t="s">
        <v>268</v>
      </c>
      <c r="C123" s="194" t="s">
        <v>327</v>
      </c>
      <c r="D123" s="193" t="s">
        <v>328</v>
      </c>
      <c r="E123" s="193" t="s">
        <v>124</v>
      </c>
      <c r="F123" s="195">
        <v>527</v>
      </c>
      <c r="G123" s="160"/>
      <c r="H123" s="160"/>
      <c r="I123" s="155">
        <f t="shared" si="30"/>
        <v>0</v>
      </c>
      <c r="J123" s="153">
        <f t="shared" si="31"/>
        <v>0</v>
      </c>
      <c r="K123" s="156">
        <f t="shared" si="32"/>
        <v>0</v>
      </c>
      <c r="L123" s="156">
        <f t="shared" si="33"/>
        <v>0</v>
      </c>
      <c r="M123" s="156">
        <f t="shared" si="34"/>
        <v>0</v>
      </c>
      <c r="N123" s="156">
        <v>0</v>
      </c>
      <c r="O123" s="156"/>
      <c r="P123" s="161"/>
      <c r="Q123" s="161"/>
      <c r="R123" s="161"/>
      <c r="S123" s="156">
        <f t="shared" si="35"/>
        <v>0</v>
      </c>
      <c r="T123" s="157"/>
      <c r="U123" s="157"/>
      <c r="V123" s="161"/>
      <c r="Z123">
        <v>0</v>
      </c>
    </row>
    <row r="124" spans="1:26" ht="24.9" customHeight="1" x14ac:dyDescent="0.3">
      <c r="A124" s="192">
        <v>99</v>
      </c>
      <c r="B124" s="193" t="s">
        <v>268</v>
      </c>
      <c r="C124" s="194" t="s">
        <v>329</v>
      </c>
      <c r="D124" s="193" t="s">
        <v>330</v>
      </c>
      <c r="E124" s="193" t="s">
        <v>124</v>
      </c>
      <c r="F124" s="195">
        <v>62</v>
      </c>
      <c r="G124" s="160"/>
      <c r="H124" s="160"/>
      <c r="I124" s="155">
        <f t="shared" si="30"/>
        <v>0</v>
      </c>
      <c r="J124" s="153">
        <f t="shared" si="31"/>
        <v>0</v>
      </c>
      <c r="K124" s="156">
        <f t="shared" si="32"/>
        <v>0</v>
      </c>
      <c r="L124" s="156">
        <f t="shared" si="33"/>
        <v>0</v>
      </c>
      <c r="M124" s="156">
        <f t="shared" si="34"/>
        <v>0</v>
      </c>
      <c r="N124" s="156">
        <v>0</v>
      </c>
      <c r="O124" s="156"/>
      <c r="P124" s="161"/>
      <c r="Q124" s="161"/>
      <c r="R124" s="161"/>
      <c r="S124" s="156">
        <f t="shared" si="35"/>
        <v>0</v>
      </c>
      <c r="T124" s="157"/>
      <c r="U124" s="157"/>
      <c r="V124" s="161"/>
      <c r="Z124">
        <v>0</v>
      </c>
    </row>
    <row r="125" spans="1:26" ht="24.9" customHeight="1" x14ac:dyDescent="0.3">
      <c r="A125" s="158">
        <v>100</v>
      </c>
      <c r="B125" s="153" t="s">
        <v>199</v>
      </c>
      <c r="C125" s="159" t="s">
        <v>331</v>
      </c>
      <c r="D125" s="153" t="s">
        <v>332</v>
      </c>
      <c r="E125" s="153" t="s">
        <v>124</v>
      </c>
      <c r="F125" s="154">
        <v>68</v>
      </c>
      <c r="G125" s="160"/>
      <c r="H125" s="160"/>
      <c r="I125" s="155">
        <f t="shared" si="30"/>
        <v>0</v>
      </c>
      <c r="J125" s="153">
        <f t="shared" si="31"/>
        <v>0</v>
      </c>
      <c r="K125" s="156">
        <f t="shared" si="32"/>
        <v>0</v>
      </c>
      <c r="L125" s="156">
        <f t="shared" si="33"/>
        <v>0</v>
      </c>
      <c r="M125" s="156">
        <f t="shared" si="34"/>
        <v>0</v>
      </c>
      <c r="N125" s="156">
        <v>0</v>
      </c>
      <c r="O125" s="156"/>
      <c r="P125" s="161">
        <v>6.9999999999999994E-5</v>
      </c>
      <c r="Q125" s="161"/>
      <c r="R125" s="161">
        <v>6.9999999999999994E-5</v>
      </c>
      <c r="S125" s="156">
        <f t="shared" si="35"/>
        <v>5.0000000000000001E-3</v>
      </c>
      <c r="T125" s="157"/>
      <c r="U125" s="157"/>
      <c r="V125" s="161"/>
      <c r="Z125">
        <v>0</v>
      </c>
    </row>
    <row r="126" spans="1:26" ht="24.9" customHeight="1" x14ac:dyDescent="0.3">
      <c r="A126" s="158">
        <v>101</v>
      </c>
      <c r="B126" s="153" t="s">
        <v>199</v>
      </c>
      <c r="C126" s="159" t="s">
        <v>333</v>
      </c>
      <c r="D126" s="153" t="s">
        <v>334</v>
      </c>
      <c r="E126" s="153" t="s">
        <v>124</v>
      </c>
      <c r="F126" s="154">
        <v>1650</v>
      </c>
      <c r="G126" s="160"/>
      <c r="H126" s="160"/>
      <c r="I126" s="155">
        <f t="shared" si="30"/>
        <v>0</v>
      </c>
      <c r="J126" s="153">
        <f t="shared" si="31"/>
        <v>0</v>
      </c>
      <c r="K126" s="156">
        <f t="shared" si="32"/>
        <v>0</v>
      </c>
      <c r="L126" s="156">
        <f t="shared" si="33"/>
        <v>0</v>
      </c>
      <c r="M126" s="156">
        <f t="shared" si="34"/>
        <v>0</v>
      </c>
      <c r="N126" s="156">
        <v>0</v>
      </c>
      <c r="O126" s="156"/>
      <c r="P126" s="161">
        <v>9.0000000000000006E-5</v>
      </c>
      <c r="Q126" s="161"/>
      <c r="R126" s="161">
        <v>9.0000000000000006E-5</v>
      </c>
      <c r="S126" s="156">
        <f t="shared" si="35"/>
        <v>0.14899999999999999</v>
      </c>
      <c r="T126" s="157"/>
      <c r="U126" s="157"/>
      <c r="V126" s="161">
        <f>ROUND(F126*(X126),3)</f>
        <v>69.3</v>
      </c>
      <c r="X126">
        <v>4.2000000000000003E-2</v>
      </c>
      <c r="Z126">
        <v>0</v>
      </c>
    </row>
    <row r="127" spans="1:26" ht="24.9" customHeight="1" x14ac:dyDescent="0.3">
      <c r="A127" s="158">
        <v>102</v>
      </c>
      <c r="B127" s="153" t="s">
        <v>199</v>
      </c>
      <c r="C127" s="159" t="s">
        <v>335</v>
      </c>
      <c r="D127" s="153" t="s">
        <v>336</v>
      </c>
      <c r="E127" s="153" t="s">
        <v>124</v>
      </c>
      <c r="F127" s="154">
        <v>249.5</v>
      </c>
      <c r="G127" s="160"/>
      <c r="H127" s="160"/>
      <c r="I127" s="155">
        <f t="shared" si="30"/>
        <v>0</v>
      </c>
      <c r="J127" s="153">
        <f t="shared" si="31"/>
        <v>0</v>
      </c>
      <c r="K127" s="156">
        <f t="shared" si="32"/>
        <v>0</v>
      </c>
      <c r="L127" s="156">
        <f t="shared" si="33"/>
        <v>0</v>
      </c>
      <c r="M127" s="156">
        <f t="shared" si="34"/>
        <v>0</v>
      </c>
      <c r="N127" s="156">
        <v>0</v>
      </c>
      <c r="O127" s="156"/>
      <c r="P127" s="161"/>
      <c r="Q127" s="161"/>
      <c r="R127" s="161"/>
      <c r="S127" s="156">
        <f t="shared" si="35"/>
        <v>0</v>
      </c>
      <c r="T127" s="157"/>
      <c r="U127" s="157"/>
      <c r="V127" s="161">
        <f>ROUND(F127*(X127),3)</f>
        <v>244.51</v>
      </c>
      <c r="X127">
        <v>0.98</v>
      </c>
      <c r="Z127">
        <v>0</v>
      </c>
    </row>
    <row r="128" spans="1:26" ht="24.9" customHeight="1" x14ac:dyDescent="0.3">
      <c r="A128" s="158">
        <v>103</v>
      </c>
      <c r="B128" s="153" t="s">
        <v>199</v>
      </c>
      <c r="C128" s="159" t="s">
        <v>337</v>
      </c>
      <c r="D128" s="153" t="s">
        <v>338</v>
      </c>
      <c r="E128" s="153" t="s">
        <v>124</v>
      </c>
      <c r="F128" s="154">
        <v>35</v>
      </c>
      <c r="G128" s="160"/>
      <c r="H128" s="160"/>
      <c r="I128" s="155">
        <f t="shared" si="30"/>
        <v>0</v>
      </c>
      <c r="J128" s="153">
        <f t="shared" si="31"/>
        <v>0</v>
      </c>
      <c r="K128" s="156">
        <f t="shared" si="32"/>
        <v>0</v>
      </c>
      <c r="L128" s="156">
        <f t="shared" si="33"/>
        <v>0</v>
      </c>
      <c r="M128" s="156">
        <f t="shared" si="34"/>
        <v>0</v>
      </c>
      <c r="N128" s="156">
        <v>0</v>
      </c>
      <c r="O128" s="156"/>
      <c r="P128" s="161"/>
      <c r="Q128" s="161"/>
      <c r="R128" s="161"/>
      <c r="S128" s="156">
        <f t="shared" si="35"/>
        <v>0</v>
      </c>
      <c r="T128" s="157"/>
      <c r="U128" s="157"/>
      <c r="V128" s="161">
        <f>ROUND(F128*(X128),3)</f>
        <v>71.924999999999997</v>
      </c>
      <c r="X128">
        <v>2.0550000000000002</v>
      </c>
      <c r="Z128">
        <v>0</v>
      </c>
    </row>
    <row r="129" spans="1:26" ht="24.9" customHeight="1" x14ac:dyDescent="0.3">
      <c r="A129" s="158">
        <v>104</v>
      </c>
      <c r="B129" s="153" t="s">
        <v>339</v>
      </c>
      <c r="C129" s="159" t="s">
        <v>340</v>
      </c>
      <c r="D129" s="153" t="s">
        <v>341</v>
      </c>
      <c r="E129" s="153" t="s">
        <v>124</v>
      </c>
      <c r="F129" s="154">
        <v>68</v>
      </c>
      <c r="G129" s="160"/>
      <c r="H129" s="160"/>
      <c r="I129" s="155">
        <f t="shared" si="30"/>
        <v>0</v>
      </c>
      <c r="J129" s="153">
        <f t="shared" si="31"/>
        <v>0</v>
      </c>
      <c r="K129" s="156">
        <f t="shared" si="32"/>
        <v>0</v>
      </c>
      <c r="L129" s="156">
        <f t="shared" si="33"/>
        <v>0</v>
      </c>
      <c r="M129" s="156">
        <f t="shared" si="34"/>
        <v>0</v>
      </c>
      <c r="N129" s="156">
        <v>0</v>
      </c>
      <c r="O129" s="156"/>
      <c r="P129" s="161"/>
      <c r="Q129" s="161"/>
      <c r="R129" s="161"/>
      <c r="S129" s="156">
        <f t="shared" si="35"/>
        <v>0</v>
      </c>
      <c r="T129" s="157"/>
      <c r="U129" s="157"/>
      <c r="V129" s="161"/>
      <c r="Z129">
        <v>0</v>
      </c>
    </row>
    <row r="130" spans="1:26" ht="24.9" customHeight="1" x14ac:dyDescent="0.3">
      <c r="A130" s="158">
        <v>105</v>
      </c>
      <c r="B130" s="153" t="s">
        <v>339</v>
      </c>
      <c r="C130" s="159" t="s">
        <v>342</v>
      </c>
      <c r="D130" s="153" t="s">
        <v>343</v>
      </c>
      <c r="E130" s="153" t="s">
        <v>99</v>
      </c>
      <c r="F130" s="154">
        <v>30535.200000000001</v>
      </c>
      <c r="G130" s="160"/>
      <c r="H130" s="160"/>
      <c r="I130" s="155">
        <f t="shared" si="30"/>
        <v>0</v>
      </c>
      <c r="J130" s="153">
        <f t="shared" si="31"/>
        <v>0</v>
      </c>
      <c r="K130" s="156">
        <f t="shared" si="32"/>
        <v>0</v>
      </c>
      <c r="L130" s="156">
        <f t="shared" si="33"/>
        <v>0</v>
      </c>
      <c r="M130" s="156">
        <f t="shared" si="34"/>
        <v>0</v>
      </c>
      <c r="N130" s="156">
        <v>0</v>
      </c>
      <c r="O130" s="156"/>
      <c r="P130" s="161"/>
      <c r="Q130" s="161"/>
      <c r="R130" s="161"/>
      <c r="S130" s="156">
        <f t="shared" si="35"/>
        <v>0</v>
      </c>
      <c r="T130" s="157"/>
      <c r="U130" s="157"/>
      <c r="V130" s="161"/>
      <c r="Z130">
        <v>0</v>
      </c>
    </row>
    <row r="131" spans="1:26" ht="24.9" customHeight="1" x14ac:dyDescent="0.3">
      <c r="A131" s="158">
        <v>106</v>
      </c>
      <c r="B131" s="153" t="s">
        <v>339</v>
      </c>
      <c r="C131" s="159" t="s">
        <v>344</v>
      </c>
      <c r="D131" s="153" t="s">
        <v>345</v>
      </c>
      <c r="E131" s="153" t="s">
        <v>99</v>
      </c>
      <c r="F131" s="154">
        <v>7815</v>
      </c>
      <c r="G131" s="160"/>
      <c r="H131" s="160"/>
      <c r="I131" s="155">
        <f t="shared" si="30"/>
        <v>0</v>
      </c>
      <c r="J131" s="153">
        <f t="shared" si="31"/>
        <v>0</v>
      </c>
      <c r="K131" s="156">
        <f t="shared" si="32"/>
        <v>0</v>
      </c>
      <c r="L131" s="156">
        <f t="shared" si="33"/>
        <v>0</v>
      </c>
      <c r="M131" s="156">
        <f t="shared" si="34"/>
        <v>0</v>
      </c>
      <c r="N131" s="156">
        <v>0</v>
      </c>
      <c r="O131" s="156"/>
      <c r="P131" s="161"/>
      <c r="Q131" s="161"/>
      <c r="R131" s="161"/>
      <c r="S131" s="156">
        <f t="shared" si="35"/>
        <v>0</v>
      </c>
      <c r="T131" s="157"/>
      <c r="U131" s="157"/>
      <c r="V131" s="161">
        <f>ROUND(F131*(X131),3)</f>
        <v>984.69</v>
      </c>
      <c r="X131">
        <v>0.126</v>
      </c>
      <c r="Z131">
        <v>0</v>
      </c>
    </row>
    <row r="132" spans="1:26" ht="24.9" customHeight="1" x14ac:dyDescent="0.3">
      <c r="A132" s="158">
        <v>107</v>
      </c>
      <c r="B132" s="153" t="s">
        <v>346</v>
      </c>
      <c r="C132" s="159" t="s">
        <v>347</v>
      </c>
      <c r="D132" s="153" t="s">
        <v>348</v>
      </c>
      <c r="E132" s="153" t="s">
        <v>297</v>
      </c>
      <c r="F132" s="154">
        <v>34.585000000000001</v>
      </c>
      <c r="G132" s="160"/>
      <c r="H132" s="160"/>
      <c r="I132" s="155">
        <f t="shared" si="30"/>
        <v>0</v>
      </c>
      <c r="J132" s="153">
        <f t="shared" si="31"/>
        <v>0</v>
      </c>
      <c r="K132" s="156">
        <f t="shared" si="32"/>
        <v>0</v>
      </c>
      <c r="L132" s="156">
        <f t="shared" si="33"/>
        <v>0</v>
      </c>
      <c r="M132" s="156">
        <f t="shared" si="34"/>
        <v>0</v>
      </c>
      <c r="N132" s="156">
        <v>0</v>
      </c>
      <c r="O132" s="156"/>
      <c r="P132" s="161"/>
      <c r="Q132" s="161"/>
      <c r="R132" s="161"/>
      <c r="S132" s="156">
        <f t="shared" si="35"/>
        <v>0</v>
      </c>
      <c r="T132" s="157"/>
      <c r="U132" s="157"/>
      <c r="V132" s="161"/>
      <c r="Z132">
        <v>0</v>
      </c>
    </row>
    <row r="133" spans="1:26" ht="35.1" customHeight="1" x14ac:dyDescent="0.3">
      <c r="A133" s="158">
        <v>108</v>
      </c>
      <c r="B133" s="153" t="s">
        <v>349</v>
      </c>
      <c r="C133" s="159" t="s">
        <v>350</v>
      </c>
      <c r="D133" s="153" t="s">
        <v>351</v>
      </c>
      <c r="E133" s="153" t="s">
        <v>124</v>
      </c>
      <c r="F133" s="154">
        <v>33</v>
      </c>
      <c r="G133" s="160"/>
      <c r="H133" s="160"/>
      <c r="I133" s="155">
        <f t="shared" si="30"/>
        <v>0</v>
      </c>
      <c r="J133" s="153">
        <f t="shared" si="31"/>
        <v>0</v>
      </c>
      <c r="K133" s="156">
        <f t="shared" si="32"/>
        <v>0</v>
      </c>
      <c r="L133" s="156">
        <f t="shared" si="33"/>
        <v>0</v>
      </c>
      <c r="M133" s="156">
        <f t="shared" si="34"/>
        <v>0</v>
      </c>
      <c r="N133" s="156">
        <v>0</v>
      </c>
      <c r="O133" s="156"/>
      <c r="P133" s="161">
        <v>3.0000000000000001E-3</v>
      </c>
      <c r="Q133" s="161"/>
      <c r="R133" s="161">
        <v>3.0000000000000001E-3</v>
      </c>
      <c r="S133" s="156">
        <f t="shared" si="35"/>
        <v>9.9000000000000005E-2</v>
      </c>
      <c r="T133" s="157"/>
      <c r="U133" s="157"/>
      <c r="V133" s="161">
        <f>ROUND(F133*(X133),3)</f>
        <v>0.82499999999999996</v>
      </c>
      <c r="X133">
        <v>2.5000000000000001E-2</v>
      </c>
      <c r="Z133">
        <v>0</v>
      </c>
    </row>
    <row r="134" spans="1:26" ht="24.9" customHeight="1" x14ac:dyDescent="0.3">
      <c r="A134" s="158">
        <v>109</v>
      </c>
      <c r="B134" s="153" t="s">
        <v>349</v>
      </c>
      <c r="C134" s="159" t="s">
        <v>352</v>
      </c>
      <c r="D134" s="153" t="s">
        <v>353</v>
      </c>
      <c r="E134" s="153" t="s">
        <v>124</v>
      </c>
      <c r="F134" s="154">
        <v>30</v>
      </c>
      <c r="G134" s="160"/>
      <c r="H134" s="160"/>
      <c r="I134" s="155">
        <f t="shared" si="30"/>
        <v>0</v>
      </c>
      <c r="J134" s="153">
        <f t="shared" si="31"/>
        <v>0</v>
      </c>
      <c r="K134" s="156">
        <f t="shared" si="32"/>
        <v>0</v>
      </c>
      <c r="L134" s="156">
        <f t="shared" si="33"/>
        <v>0</v>
      </c>
      <c r="M134" s="156">
        <f t="shared" si="34"/>
        <v>0</v>
      </c>
      <c r="N134" s="156">
        <v>0</v>
      </c>
      <c r="O134" s="156"/>
      <c r="P134" s="161"/>
      <c r="Q134" s="161"/>
      <c r="R134" s="161"/>
      <c r="S134" s="156">
        <f t="shared" si="35"/>
        <v>0</v>
      </c>
      <c r="T134" s="157"/>
      <c r="U134" s="157"/>
      <c r="V134" s="161"/>
      <c r="Z134">
        <v>0</v>
      </c>
    </row>
    <row r="135" spans="1:26" ht="35.1" customHeight="1" x14ac:dyDescent="0.3">
      <c r="A135" s="167">
        <v>110</v>
      </c>
      <c r="B135" s="162" t="s">
        <v>354</v>
      </c>
      <c r="C135" s="168" t="s">
        <v>355</v>
      </c>
      <c r="D135" s="162" t="s">
        <v>356</v>
      </c>
      <c r="E135" s="162" t="s">
        <v>357</v>
      </c>
      <c r="F135" s="163">
        <v>276</v>
      </c>
      <c r="G135" s="169"/>
      <c r="H135" s="169"/>
      <c r="I135" s="164">
        <f t="shared" si="30"/>
        <v>0</v>
      </c>
      <c r="J135" s="162">
        <f t="shared" si="31"/>
        <v>0</v>
      </c>
      <c r="K135" s="165">
        <f t="shared" si="32"/>
        <v>0</v>
      </c>
      <c r="L135" s="165">
        <f t="shared" si="33"/>
        <v>0</v>
      </c>
      <c r="M135" s="165">
        <f t="shared" si="34"/>
        <v>0</v>
      </c>
      <c r="N135" s="165">
        <v>0</v>
      </c>
      <c r="O135" s="165"/>
      <c r="P135" s="170">
        <v>1.4999999999999999E-2</v>
      </c>
      <c r="Q135" s="170"/>
      <c r="R135" s="170">
        <v>1.4999999999999999E-2</v>
      </c>
      <c r="S135" s="165">
        <f t="shared" si="35"/>
        <v>4.1399999999999997</v>
      </c>
      <c r="T135" s="166"/>
      <c r="U135" s="166"/>
      <c r="V135" s="170">
        <f>ROUND(F135*(X135),3)</f>
        <v>69</v>
      </c>
      <c r="X135">
        <v>0.25</v>
      </c>
      <c r="Z135">
        <v>0</v>
      </c>
    </row>
    <row r="136" spans="1:26" ht="24.9" customHeight="1" x14ac:dyDescent="0.3">
      <c r="A136" s="167">
        <v>111</v>
      </c>
      <c r="B136" s="162" t="s">
        <v>358</v>
      </c>
      <c r="C136" s="168" t="s">
        <v>359</v>
      </c>
      <c r="D136" s="162" t="s">
        <v>360</v>
      </c>
      <c r="E136" s="162" t="s">
        <v>361</v>
      </c>
      <c r="F136" s="163">
        <v>561</v>
      </c>
      <c r="G136" s="169"/>
      <c r="H136" s="169"/>
      <c r="I136" s="164">
        <f t="shared" si="30"/>
        <v>0</v>
      </c>
      <c r="J136" s="162">
        <f t="shared" si="31"/>
        <v>0</v>
      </c>
      <c r="K136" s="165">
        <f t="shared" si="32"/>
        <v>0</v>
      </c>
      <c r="L136" s="165">
        <f t="shared" si="33"/>
        <v>0</v>
      </c>
      <c r="M136" s="165">
        <f t="shared" si="34"/>
        <v>0</v>
      </c>
      <c r="N136" s="165">
        <v>0</v>
      </c>
      <c r="O136" s="165"/>
      <c r="P136" s="170">
        <v>5.1060000000000001E-2</v>
      </c>
      <c r="Q136" s="170"/>
      <c r="R136" s="170">
        <v>5.1060000000000001E-2</v>
      </c>
      <c r="S136" s="165">
        <f t="shared" si="35"/>
        <v>28.645</v>
      </c>
      <c r="T136" s="166"/>
      <c r="U136" s="166"/>
      <c r="V136" s="170"/>
      <c r="Z136">
        <v>0</v>
      </c>
    </row>
    <row r="137" spans="1:26" ht="24.9" customHeight="1" x14ac:dyDescent="0.3">
      <c r="A137" s="167">
        <v>112</v>
      </c>
      <c r="B137" s="162" t="s">
        <v>358</v>
      </c>
      <c r="C137" s="168" t="s">
        <v>362</v>
      </c>
      <c r="D137" s="162" t="s">
        <v>363</v>
      </c>
      <c r="E137" s="162" t="s">
        <v>361</v>
      </c>
      <c r="F137" s="163">
        <v>1101</v>
      </c>
      <c r="G137" s="169"/>
      <c r="H137" s="169"/>
      <c r="I137" s="164">
        <f t="shared" si="30"/>
        <v>0</v>
      </c>
      <c r="J137" s="162">
        <f t="shared" si="31"/>
        <v>0</v>
      </c>
      <c r="K137" s="165">
        <f t="shared" si="32"/>
        <v>0</v>
      </c>
      <c r="L137" s="165">
        <f t="shared" si="33"/>
        <v>0</v>
      </c>
      <c r="M137" s="165">
        <f t="shared" si="34"/>
        <v>0</v>
      </c>
      <c r="N137" s="165">
        <v>0</v>
      </c>
      <c r="O137" s="165"/>
      <c r="P137" s="170">
        <v>1.0500000000000001E-2</v>
      </c>
      <c r="Q137" s="170"/>
      <c r="R137" s="170">
        <v>1.0500000000000001E-2</v>
      </c>
      <c r="S137" s="165">
        <f t="shared" si="35"/>
        <v>11.561</v>
      </c>
      <c r="T137" s="166"/>
      <c r="U137" s="166"/>
      <c r="V137" s="170"/>
      <c r="Z137">
        <v>0</v>
      </c>
    </row>
    <row r="138" spans="1:26" ht="24.9" customHeight="1" x14ac:dyDescent="0.3">
      <c r="A138" s="167">
        <v>113</v>
      </c>
      <c r="B138" s="162" t="s">
        <v>358</v>
      </c>
      <c r="C138" s="168" t="s">
        <v>364</v>
      </c>
      <c r="D138" s="162" t="s">
        <v>365</v>
      </c>
      <c r="E138" s="162" t="s">
        <v>361</v>
      </c>
      <c r="F138" s="163">
        <v>14</v>
      </c>
      <c r="G138" s="169"/>
      <c r="H138" s="169"/>
      <c r="I138" s="164">
        <f t="shared" si="30"/>
        <v>0</v>
      </c>
      <c r="J138" s="162">
        <f t="shared" si="31"/>
        <v>0</v>
      </c>
      <c r="K138" s="165">
        <f t="shared" si="32"/>
        <v>0</v>
      </c>
      <c r="L138" s="165">
        <f t="shared" si="33"/>
        <v>0</v>
      </c>
      <c r="M138" s="165">
        <f t="shared" si="34"/>
        <v>0</v>
      </c>
      <c r="N138" s="165">
        <v>0</v>
      </c>
      <c r="O138" s="165"/>
      <c r="P138" s="170">
        <v>8.8000000000000005E-3</v>
      </c>
      <c r="Q138" s="170"/>
      <c r="R138" s="170">
        <v>8.8000000000000005E-3</v>
      </c>
      <c r="S138" s="165">
        <f t="shared" si="35"/>
        <v>0.123</v>
      </c>
      <c r="T138" s="166"/>
      <c r="U138" s="166"/>
      <c r="V138" s="170"/>
      <c r="Z138">
        <v>0</v>
      </c>
    </row>
    <row r="139" spans="1:26" ht="24.9" customHeight="1" x14ac:dyDescent="0.3">
      <c r="A139" s="167">
        <v>114</v>
      </c>
      <c r="B139" s="162" t="s">
        <v>358</v>
      </c>
      <c r="C139" s="168" t="s">
        <v>366</v>
      </c>
      <c r="D139" s="162" t="s">
        <v>367</v>
      </c>
      <c r="E139" s="162" t="s">
        <v>361</v>
      </c>
      <c r="F139" s="163">
        <v>56</v>
      </c>
      <c r="G139" s="169"/>
      <c r="H139" s="169"/>
      <c r="I139" s="164">
        <f t="shared" si="30"/>
        <v>0</v>
      </c>
      <c r="J139" s="162">
        <f t="shared" si="31"/>
        <v>0</v>
      </c>
      <c r="K139" s="165">
        <f t="shared" si="32"/>
        <v>0</v>
      </c>
      <c r="L139" s="165">
        <f t="shared" si="33"/>
        <v>0</v>
      </c>
      <c r="M139" s="165">
        <f t="shared" si="34"/>
        <v>0</v>
      </c>
      <c r="N139" s="165">
        <v>0</v>
      </c>
      <c r="O139" s="165"/>
      <c r="P139" s="170">
        <v>2.8500000000000001E-2</v>
      </c>
      <c r="Q139" s="170"/>
      <c r="R139" s="170">
        <v>2.8500000000000001E-2</v>
      </c>
      <c r="S139" s="165">
        <f t="shared" si="35"/>
        <v>1.5960000000000001</v>
      </c>
      <c r="T139" s="166"/>
      <c r="U139" s="166"/>
      <c r="V139" s="170"/>
      <c r="Z139">
        <v>0</v>
      </c>
    </row>
    <row r="140" spans="1:26" ht="24.9" customHeight="1" x14ac:dyDescent="0.3">
      <c r="A140" s="167">
        <v>115</v>
      </c>
      <c r="B140" s="162" t="s">
        <v>226</v>
      </c>
      <c r="C140" s="168" t="s">
        <v>368</v>
      </c>
      <c r="D140" s="162" t="s">
        <v>369</v>
      </c>
      <c r="E140" s="162" t="s">
        <v>113</v>
      </c>
      <c r="F140" s="163">
        <v>88</v>
      </c>
      <c r="G140" s="169"/>
      <c r="H140" s="169"/>
      <c r="I140" s="164">
        <f t="shared" si="30"/>
        <v>0</v>
      </c>
      <c r="J140" s="162">
        <f t="shared" si="31"/>
        <v>0</v>
      </c>
      <c r="K140" s="165">
        <f t="shared" si="32"/>
        <v>0</v>
      </c>
      <c r="L140" s="165">
        <f t="shared" si="33"/>
        <v>0</v>
      </c>
      <c r="M140" s="165">
        <f t="shared" si="34"/>
        <v>0</v>
      </c>
      <c r="N140" s="165">
        <v>0</v>
      </c>
      <c r="O140" s="165"/>
      <c r="P140" s="170"/>
      <c r="Q140" s="170"/>
      <c r="R140" s="170"/>
      <c r="S140" s="165">
        <f t="shared" si="35"/>
        <v>0</v>
      </c>
      <c r="T140" s="166"/>
      <c r="U140" s="166"/>
      <c r="V140" s="170"/>
      <c r="Z140">
        <v>0</v>
      </c>
    </row>
    <row r="141" spans="1:26" ht="24.9" customHeight="1" x14ac:dyDescent="0.3">
      <c r="A141" s="167">
        <v>116</v>
      </c>
      <c r="B141" s="162" t="s">
        <v>226</v>
      </c>
      <c r="C141" s="168" t="s">
        <v>370</v>
      </c>
      <c r="D141" s="162" t="s">
        <v>371</v>
      </c>
      <c r="E141" s="162" t="s">
        <v>231</v>
      </c>
      <c r="F141" s="163">
        <v>11</v>
      </c>
      <c r="G141" s="169"/>
      <c r="H141" s="169"/>
      <c r="I141" s="164">
        <f t="shared" si="30"/>
        <v>0</v>
      </c>
      <c r="J141" s="162">
        <f t="shared" si="31"/>
        <v>0</v>
      </c>
      <c r="K141" s="165">
        <f t="shared" si="32"/>
        <v>0</v>
      </c>
      <c r="L141" s="165">
        <f t="shared" si="33"/>
        <v>0</v>
      </c>
      <c r="M141" s="165">
        <f t="shared" si="34"/>
        <v>0</v>
      </c>
      <c r="N141" s="165">
        <v>0</v>
      </c>
      <c r="O141" s="165"/>
      <c r="P141" s="170"/>
      <c r="Q141" s="170"/>
      <c r="R141" s="170"/>
      <c r="S141" s="165">
        <f t="shared" si="35"/>
        <v>0</v>
      </c>
      <c r="T141" s="166"/>
      <c r="U141" s="166"/>
      <c r="V141" s="170"/>
      <c r="Z141">
        <v>0</v>
      </c>
    </row>
    <row r="142" spans="1:26" ht="24.9" customHeight="1" x14ac:dyDescent="0.3">
      <c r="A142" s="167">
        <v>117</v>
      </c>
      <c r="B142" s="162" t="s">
        <v>226</v>
      </c>
      <c r="C142" s="168" t="s">
        <v>372</v>
      </c>
      <c r="D142" s="162" t="s">
        <v>373</v>
      </c>
      <c r="E142" s="162" t="s">
        <v>113</v>
      </c>
      <c r="F142" s="163">
        <v>43</v>
      </c>
      <c r="G142" s="169"/>
      <c r="H142" s="169"/>
      <c r="I142" s="164">
        <f t="shared" si="30"/>
        <v>0</v>
      </c>
      <c r="J142" s="162">
        <f t="shared" si="31"/>
        <v>0</v>
      </c>
      <c r="K142" s="165">
        <f t="shared" si="32"/>
        <v>0</v>
      </c>
      <c r="L142" s="165">
        <f t="shared" si="33"/>
        <v>0</v>
      </c>
      <c r="M142" s="165">
        <f t="shared" si="34"/>
        <v>0</v>
      </c>
      <c r="N142" s="165">
        <v>0</v>
      </c>
      <c r="O142" s="165"/>
      <c r="P142" s="170"/>
      <c r="Q142" s="170"/>
      <c r="R142" s="170"/>
      <c r="S142" s="165">
        <f t="shared" si="35"/>
        <v>0</v>
      </c>
      <c r="T142" s="166"/>
      <c r="U142" s="166"/>
      <c r="V142" s="170"/>
      <c r="Z142">
        <v>0</v>
      </c>
    </row>
    <row r="143" spans="1:26" ht="24.9" customHeight="1" x14ac:dyDescent="0.3">
      <c r="A143" s="167">
        <v>118</v>
      </c>
      <c r="B143" s="162" t="s">
        <v>226</v>
      </c>
      <c r="C143" s="168" t="s">
        <v>374</v>
      </c>
      <c r="D143" s="162" t="s">
        <v>375</v>
      </c>
      <c r="E143" s="162" t="s">
        <v>231</v>
      </c>
      <c r="F143" s="163">
        <v>5</v>
      </c>
      <c r="G143" s="169"/>
      <c r="H143" s="169"/>
      <c r="I143" s="164">
        <f t="shared" si="30"/>
        <v>0</v>
      </c>
      <c r="J143" s="162">
        <f t="shared" si="31"/>
        <v>0</v>
      </c>
      <c r="K143" s="165">
        <f t="shared" si="32"/>
        <v>0</v>
      </c>
      <c r="L143" s="165">
        <f t="shared" si="33"/>
        <v>0</v>
      </c>
      <c r="M143" s="165">
        <f t="shared" si="34"/>
        <v>0</v>
      </c>
      <c r="N143" s="165">
        <v>0</v>
      </c>
      <c r="O143" s="165"/>
      <c r="P143" s="170"/>
      <c r="Q143" s="170"/>
      <c r="R143" s="170"/>
      <c r="S143" s="165">
        <f t="shared" si="35"/>
        <v>0</v>
      </c>
      <c r="T143" s="166"/>
      <c r="U143" s="166"/>
      <c r="V143" s="170"/>
      <c r="Z143">
        <v>0</v>
      </c>
    </row>
    <row r="144" spans="1:26" ht="24.9" customHeight="1" x14ac:dyDescent="0.3">
      <c r="A144" s="167">
        <v>119</v>
      </c>
      <c r="B144" s="162" t="s">
        <v>262</v>
      </c>
      <c r="C144" s="168" t="s">
        <v>376</v>
      </c>
      <c r="D144" s="162" t="s">
        <v>377</v>
      </c>
      <c r="E144" s="162" t="s">
        <v>231</v>
      </c>
      <c r="F144" s="163">
        <v>6</v>
      </c>
      <c r="G144" s="169"/>
      <c r="H144" s="169"/>
      <c r="I144" s="164">
        <f t="shared" si="30"/>
        <v>0</v>
      </c>
      <c r="J144" s="162">
        <f t="shared" si="31"/>
        <v>0</v>
      </c>
      <c r="K144" s="165">
        <f t="shared" si="32"/>
        <v>0</v>
      </c>
      <c r="L144" s="165">
        <f t="shared" si="33"/>
        <v>0</v>
      </c>
      <c r="M144" s="165">
        <f t="shared" si="34"/>
        <v>0</v>
      </c>
      <c r="N144" s="165">
        <v>0</v>
      </c>
      <c r="O144" s="165"/>
      <c r="P144" s="170">
        <v>1.018</v>
      </c>
      <c r="Q144" s="170"/>
      <c r="R144" s="170">
        <v>1.018</v>
      </c>
      <c r="S144" s="165">
        <f t="shared" si="35"/>
        <v>6.1079999999999997</v>
      </c>
      <c r="T144" s="166"/>
      <c r="U144" s="166"/>
      <c r="V144" s="170"/>
      <c r="Z144">
        <v>0</v>
      </c>
    </row>
    <row r="145" spans="1:26" ht="24.9" customHeight="1" x14ac:dyDescent="0.3">
      <c r="A145" s="167">
        <v>120</v>
      </c>
      <c r="B145" s="162" t="s">
        <v>378</v>
      </c>
      <c r="C145" s="168" t="s">
        <v>379</v>
      </c>
      <c r="D145" s="162" t="s">
        <v>380</v>
      </c>
      <c r="E145" s="162" t="s">
        <v>130</v>
      </c>
      <c r="F145" s="163">
        <v>0.495</v>
      </c>
      <c r="G145" s="169"/>
      <c r="H145" s="169"/>
      <c r="I145" s="164">
        <f t="shared" si="30"/>
        <v>0</v>
      </c>
      <c r="J145" s="162">
        <f t="shared" si="31"/>
        <v>0</v>
      </c>
      <c r="K145" s="165">
        <f t="shared" si="32"/>
        <v>0</v>
      </c>
      <c r="L145" s="165">
        <f t="shared" si="33"/>
        <v>0</v>
      </c>
      <c r="M145" s="165">
        <f t="shared" si="34"/>
        <v>0</v>
      </c>
      <c r="N145" s="165">
        <v>0</v>
      </c>
      <c r="O145" s="165"/>
      <c r="P145" s="170">
        <v>0.55000000000000004</v>
      </c>
      <c r="Q145" s="170"/>
      <c r="R145" s="170">
        <v>0.55000000000000004</v>
      </c>
      <c r="S145" s="165">
        <f t="shared" si="35"/>
        <v>0.27200000000000002</v>
      </c>
      <c r="T145" s="166"/>
      <c r="U145" s="166"/>
      <c r="V145" s="170"/>
      <c r="Z145">
        <v>0</v>
      </c>
    </row>
    <row r="146" spans="1:26" ht="24.9" customHeight="1" x14ac:dyDescent="0.3">
      <c r="A146" s="167">
        <v>121</v>
      </c>
      <c r="B146" s="162" t="s">
        <v>378</v>
      </c>
      <c r="C146" s="168" t="s">
        <v>381</v>
      </c>
      <c r="D146" s="162" t="s">
        <v>382</v>
      </c>
      <c r="E146" s="162" t="s">
        <v>130</v>
      </c>
      <c r="F146" s="163">
        <v>0.66000000000000014</v>
      </c>
      <c r="G146" s="169"/>
      <c r="H146" s="169"/>
      <c r="I146" s="164">
        <f t="shared" si="30"/>
        <v>0</v>
      </c>
      <c r="J146" s="162">
        <f t="shared" si="31"/>
        <v>0</v>
      </c>
      <c r="K146" s="165">
        <f t="shared" si="32"/>
        <v>0</v>
      </c>
      <c r="L146" s="165">
        <f t="shared" si="33"/>
        <v>0</v>
      </c>
      <c r="M146" s="165">
        <f t="shared" si="34"/>
        <v>0</v>
      </c>
      <c r="N146" s="165">
        <v>0</v>
      </c>
      <c r="O146" s="165"/>
      <c r="P146" s="170">
        <v>0.55000000000000004</v>
      </c>
      <c r="Q146" s="170"/>
      <c r="R146" s="170">
        <v>0.55000000000000004</v>
      </c>
      <c r="S146" s="165">
        <f t="shared" si="35"/>
        <v>0.36299999999999999</v>
      </c>
      <c r="T146" s="166"/>
      <c r="U146" s="166"/>
      <c r="V146" s="170"/>
      <c r="Z146">
        <v>0</v>
      </c>
    </row>
    <row r="147" spans="1:26" x14ac:dyDescent="0.3">
      <c r="A147" s="62"/>
      <c r="B147" s="62"/>
      <c r="C147" s="152" t="s">
        <v>293</v>
      </c>
      <c r="D147" s="151" t="s">
        <v>76</v>
      </c>
      <c r="E147" s="62"/>
      <c r="F147" s="150"/>
      <c r="G147" s="141">
        <f>ROUND((SUM(L108:L146))/1,2)</f>
        <v>0</v>
      </c>
      <c r="H147" s="141">
        <f>ROUND((SUM(M108:M146))/1,2)</f>
        <v>0</v>
      </c>
      <c r="I147" s="141">
        <f>ROUND((SUM(I108:I146))/1,2)</f>
        <v>0</v>
      </c>
      <c r="J147" s="62"/>
      <c r="K147" s="62"/>
      <c r="L147" s="62">
        <f>ROUND((SUM(L108:L146))/1,2)</f>
        <v>0</v>
      </c>
      <c r="M147" s="62">
        <f>ROUND((SUM(M108:M146))/1,2)</f>
        <v>0</v>
      </c>
      <c r="N147" s="62"/>
      <c r="O147" s="62"/>
      <c r="P147" s="171"/>
      <c r="Q147" s="62"/>
      <c r="R147" s="62"/>
      <c r="S147" s="171">
        <f>ROUND((SUM(S108:S146))/1,2)</f>
        <v>155.19</v>
      </c>
      <c r="T147" s="137"/>
      <c r="U147" s="137"/>
      <c r="V147" s="2">
        <f>ROUND((SUM(V108:V146))/1,2)</f>
        <v>2165.15</v>
      </c>
      <c r="W147" s="137"/>
      <c r="X147" s="137"/>
      <c r="Y147" s="137"/>
      <c r="Z147" s="137"/>
    </row>
    <row r="148" spans="1:26" x14ac:dyDescent="0.3">
      <c r="A148" s="1"/>
      <c r="B148" s="1"/>
      <c r="C148" s="1"/>
      <c r="D148" s="1"/>
      <c r="E148" s="1"/>
      <c r="F148" s="146"/>
      <c r="G148" s="134"/>
      <c r="H148" s="134"/>
      <c r="I148" s="134"/>
      <c r="J148" s="1"/>
      <c r="K148" s="1"/>
      <c r="L148" s="1"/>
      <c r="M148" s="1"/>
      <c r="N148" s="1"/>
      <c r="O148" s="1"/>
      <c r="P148" s="1"/>
      <c r="Q148" s="1"/>
      <c r="R148" s="1"/>
      <c r="S148" s="1"/>
      <c r="V148" s="1"/>
    </row>
    <row r="149" spans="1:26" x14ac:dyDescent="0.3">
      <c r="A149" s="62"/>
      <c r="B149" s="62"/>
      <c r="C149" s="152" t="s">
        <v>383</v>
      </c>
      <c r="D149" s="151" t="s">
        <v>77</v>
      </c>
      <c r="E149" s="62"/>
      <c r="F149" s="150"/>
      <c r="G149" s="76"/>
      <c r="H149" s="76"/>
      <c r="I149" s="76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137"/>
      <c r="U149" s="137"/>
      <c r="V149" s="62"/>
      <c r="W149" s="137"/>
      <c r="X149" s="137"/>
      <c r="Y149" s="137"/>
      <c r="Z149" s="137"/>
    </row>
    <row r="150" spans="1:26" ht="24.9" customHeight="1" x14ac:dyDescent="0.3">
      <c r="A150" s="158">
        <v>122</v>
      </c>
      <c r="B150" s="153" t="s">
        <v>268</v>
      </c>
      <c r="C150" s="159" t="s">
        <v>384</v>
      </c>
      <c r="D150" s="153" t="s">
        <v>385</v>
      </c>
      <c r="E150" s="153" t="s">
        <v>205</v>
      </c>
      <c r="F150" s="154">
        <v>26900.815516155511</v>
      </c>
      <c r="G150" s="160"/>
      <c r="H150" s="160"/>
      <c r="I150" s="155">
        <f>ROUND(F150*(G150+H150),2)</f>
        <v>0</v>
      </c>
      <c r="J150" s="153">
        <f>ROUND(F150*(N150),2)</f>
        <v>0</v>
      </c>
      <c r="K150" s="156">
        <f>ROUND(F150*(O150),2)</f>
        <v>0</v>
      </c>
      <c r="L150" s="156">
        <f>ROUND(F150*(G150),2)</f>
        <v>0</v>
      </c>
      <c r="M150" s="156">
        <f>ROUND(F150*(H150),2)</f>
        <v>0</v>
      </c>
      <c r="N150" s="156">
        <v>0</v>
      </c>
      <c r="O150" s="156"/>
      <c r="P150" s="161"/>
      <c r="Q150" s="161"/>
      <c r="R150" s="161"/>
      <c r="S150" s="156">
        <f>ROUND(F150*(P150),3)</f>
        <v>0</v>
      </c>
      <c r="T150" s="157"/>
      <c r="U150" s="157"/>
      <c r="V150" s="161"/>
      <c r="Z150">
        <v>0</v>
      </c>
    </row>
    <row r="151" spans="1:26" x14ac:dyDescent="0.3">
      <c r="A151" s="62"/>
      <c r="B151" s="62"/>
      <c r="C151" s="151">
        <v>99</v>
      </c>
      <c r="D151" s="151" t="s">
        <v>77</v>
      </c>
      <c r="E151" s="62"/>
      <c r="F151" s="150"/>
      <c r="G151" s="141">
        <f>ROUND((SUM(L149:L150))/1,2)</f>
        <v>0</v>
      </c>
      <c r="H151" s="141">
        <f>ROUND((SUM(M149:M150))/1,2)</f>
        <v>0</v>
      </c>
      <c r="I151" s="141">
        <f>ROUND((SUM(I149:I150))/1,2)</f>
        <v>0</v>
      </c>
      <c r="J151" s="62"/>
      <c r="K151" s="62"/>
      <c r="L151" s="62">
        <f>ROUND((SUM(L149:L150))/1,2)</f>
        <v>0</v>
      </c>
      <c r="M151" s="62">
        <f>ROUND((SUM(M149:M150))/1,2)</f>
        <v>0</v>
      </c>
      <c r="N151" s="62"/>
      <c r="O151" s="62"/>
      <c r="P151" s="171"/>
      <c r="Q151" s="1"/>
      <c r="R151" s="1"/>
      <c r="S151" s="171">
        <f>ROUND((SUM(S149:S150))/1,2)</f>
        <v>0</v>
      </c>
      <c r="T151" s="172"/>
      <c r="U151" s="172"/>
      <c r="V151" s="2">
        <f>ROUND((SUM(V149:V150))/1,2)</f>
        <v>0</v>
      </c>
    </row>
    <row r="152" spans="1:26" x14ac:dyDescent="0.3">
      <c r="A152" s="1"/>
      <c r="B152" s="1"/>
      <c r="C152" s="1"/>
      <c r="D152" s="1"/>
      <c r="E152" s="1"/>
      <c r="F152" s="146"/>
      <c r="G152" s="134"/>
      <c r="H152" s="134"/>
      <c r="I152" s="134"/>
      <c r="J152" s="1"/>
      <c r="K152" s="1"/>
      <c r="L152" s="1"/>
      <c r="M152" s="1"/>
      <c r="N152" s="1"/>
      <c r="O152" s="1"/>
      <c r="P152" s="1"/>
      <c r="Q152" s="1"/>
      <c r="R152" s="1"/>
      <c r="S152" s="1"/>
      <c r="V152" s="1"/>
    </row>
    <row r="153" spans="1:26" x14ac:dyDescent="0.3">
      <c r="A153" s="62"/>
      <c r="B153" s="62"/>
      <c r="C153" s="62"/>
      <c r="D153" s="2" t="s">
        <v>70</v>
      </c>
      <c r="E153" s="62"/>
      <c r="F153" s="150"/>
      <c r="G153" s="141">
        <f>ROUND((SUM(L9:L152))/2,2)</f>
        <v>0</v>
      </c>
      <c r="H153" s="141">
        <f>ROUND((SUM(M9:M152))/2,2)</f>
        <v>0</v>
      </c>
      <c r="I153" s="141">
        <f>ROUND((SUM(I9:I152))/2,2)</f>
        <v>0</v>
      </c>
      <c r="J153" s="62"/>
      <c r="K153" s="62"/>
      <c r="L153" s="62">
        <f>ROUND((SUM(L9:L152))/2,2)</f>
        <v>0</v>
      </c>
      <c r="M153" s="62">
        <f>ROUND((SUM(M9:M152))/2,2)</f>
        <v>0</v>
      </c>
      <c r="N153" s="62"/>
      <c r="O153" s="62"/>
      <c r="P153" s="171"/>
      <c r="Q153" s="1"/>
      <c r="R153" s="1"/>
      <c r="S153" s="171">
        <f>ROUND((SUM(S9:S152))/2,2)</f>
        <v>26900.82</v>
      </c>
      <c r="V153" s="2">
        <f>ROUND((SUM(V9:V152))/2,2)</f>
        <v>2193.61</v>
      </c>
    </row>
    <row r="154" spans="1:26" x14ac:dyDescent="0.3">
      <c r="A154" s="174"/>
      <c r="B154" s="174"/>
      <c r="C154" s="174"/>
      <c r="D154" s="174" t="s">
        <v>78</v>
      </c>
      <c r="E154" s="174"/>
      <c r="F154" s="175"/>
      <c r="G154" s="176">
        <f>ROUND((SUM(L9:L153))/3,2)</f>
        <v>0</v>
      </c>
      <c r="H154" s="176">
        <f>ROUND((SUM(M9:M153))/3,2)</f>
        <v>0</v>
      </c>
      <c r="I154" s="176">
        <f>ROUND((SUM(I9:I153))/3,2)</f>
        <v>0</v>
      </c>
      <c r="J154" s="174"/>
      <c r="K154" s="176">
        <f>ROUND((SUM(K9:K153))/3,2)</f>
        <v>0</v>
      </c>
      <c r="L154" s="174">
        <f>ROUND((SUM(L9:L153))/3,2)</f>
        <v>0</v>
      </c>
      <c r="M154" s="174">
        <f>ROUND((SUM(M9:M153))/3,2)</f>
        <v>0</v>
      </c>
      <c r="N154" s="174"/>
      <c r="O154" s="174"/>
      <c r="P154" s="175"/>
      <c r="Q154" s="174"/>
      <c r="R154" s="176"/>
      <c r="S154" s="175">
        <f>ROUND((SUM(S9:S153))/3,2)</f>
        <v>26900.82</v>
      </c>
      <c r="T154" s="177"/>
      <c r="U154" s="177"/>
      <c r="V154" s="174">
        <f>ROUND((SUM(V9:V153))/3,2)</f>
        <v>2193.61</v>
      </c>
      <c r="X154" s="173"/>
      <c r="Y154">
        <f>(SUM(Y9:Y153))</f>
        <v>0</v>
      </c>
      <c r="Z154">
        <f>(SUM(Z9:Z153))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Lesná cesta POĽANA - rekonštrukcia / Lesná cesta POĽANA - rekonštrukcia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Výkaz_výmer</vt:lpstr>
      <vt:lpstr>Výkaz_výmer_ZMENY</vt:lpstr>
      <vt:lpstr>'Rekap 957'!Názvy_tlače</vt:lpstr>
      <vt:lpstr>Výkaz_výmer!Názvy_tlače</vt:lpstr>
      <vt:lpstr>Výkaz_výmer_ZMENY!Názvy_tlače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Bohmer</dc:creator>
  <cp:lastModifiedBy>martin.bystriansky</cp:lastModifiedBy>
  <dcterms:created xsi:type="dcterms:W3CDTF">2023-10-30T21:01:41Z</dcterms:created>
  <dcterms:modified xsi:type="dcterms:W3CDTF">2023-10-31T11:04:49Z</dcterms:modified>
</cp:coreProperties>
</file>