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5" yWindow="-15" windowWidth="14415" windowHeight="12780"/>
  </bookViews>
  <sheets>
    <sheet name="Rekapitulácia stavby" sheetId="1" r:id="rId1"/>
    <sheet name="20180301 - Kaštieľ-Fasáda" sheetId="2" r:id="rId2"/>
    <sheet name="20180302 - Kaštieľ-Vnút.o..." sheetId="3" r:id="rId3"/>
    <sheet name="20180303 - Kaštieľ-Podlah..." sheetId="4" r:id="rId4"/>
    <sheet name="20180304 - Kaštieľ-Obkl.a..." sheetId="5" r:id="rId5"/>
    <sheet name="20180305 - Kaštieľ-Oprava..." sheetId="6" r:id="rId6"/>
    <sheet name="20180306 - Kaštieľ-Vým.ok..." sheetId="7" r:id="rId7"/>
    <sheet name="20180308 - Kaštieľ-Merani..." sheetId="8" r:id="rId8"/>
    <sheet name="20230101 - Kaštieľ-Suterén" sheetId="9" r:id="rId9"/>
    <sheet name="20230102 - Kaštieľ-Prízemie" sheetId="10" r:id="rId10"/>
    <sheet name="20230103 - Kaštieľ-Poschodie" sheetId="11" r:id="rId11"/>
    <sheet name="20230105 - Kaštieľ-Exteriér" sheetId="12" r:id="rId12"/>
    <sheet name="20230106 - Kaštieľ-Reštau..." sheetId="13" r:id="rId13"/>
    <sheet name="20230108 - Kaštieľ-ELI-si..." sheetId="14" r:id="rId14"/>
    <sheet name="20230109 - Kaštieľ-ELI-sl..." sheetId="15" r:id="rId15"/>
    <sheet name="20230110 - Kaštieľ-ZTI" sheetId="16" r:id="rId16"/>
    <sheet name="20230111 - Kaštieľ-Vykuro..." sheetId="17" r:id="rId17"/>
  </sheets>
  <definedNames>
    <definedName name="_xlnm._FilterDatabase" localSheetId="1" hidden="1">'20180301 - Kaštieľ-Fasáda'!$C$119:$K$149</definedName>
    <definedName name="_xlnm._FilterDatabase" localSheetId="2" hidden="1">'20180302 - Kaštieľ-Vnút.o...'!$C$121:$K$161</definedName>
    <definedName name="_xlnm._FilterDatabase" localSheetId="3" hidden="1">'20180303 - Kaštieľ-Podlah...'!$C$117:$K$127</definedName>
    <definedName name="_xlnm._FilterDatabase" localSheetId="4" hidden="1">'20180304 - Kaštieľ-Obkl.a...'!$C$127:$K$182</definedName>
    <definedName name="_xlnm._FilterDatabase" localSheetId="5" hidden="1">'20180305 - Kaštieľ-Oprava...'!$C$130:$K$390</definedName>
    <definedName name="_xlnm._FilterDatabase" localSheetId="6" hidden="1">'20180306 - Kaštieľ-Vým.ok...'!$C$121:$K$281</definedName>
    <definedName name="_xlnm._FilterDatabase" localSheetId="7" hidden="1">'20180308 - Kaštieľ-Merani...'!$C$116:$K$124</definedName>
    <definedName name="_xlnm._FilterDatabase" localSheetId="8" hidden="1">'20230101 - Kaštieľ-Suterén'!$C$134:$K$1062</definedName>
    <definedName name="_xlnm._FilterDatabase" localSheetId="9" hidden="1">'20230102 - Kaštieľ-Prízemie'!$C$128:$K$285</definedName>
    <definedName name="_xlnm._FilterDatabase" localSheetId="10" hidden="1">'20230103 - Kaštieľ-Poschodie'!$C$118:$K$134</definedName>
    <definedName name="_xlnm._FilterDatabase" localSheetId="11" hidden="1">'20230105 - Kaštieľ-Exteriér'!$C$128:$K$328</definedName>
    <definedName name="_xlnm._FilterDatabase" localSheetId="12" hidden="1">'20230106 - Kaštieľ-Reštau...'!$C$122:$K$154</definedName>
    <definedName name="_xlnm._FilterDatabase" localSheetId="13" hidden="1">'20230108 - Kaštieľ-ELI-si...'!$C$121:$K$315</definedName>
    <definedName name="_xlnm._FilterDatabase" localSheetId="14" hidden="1">'20230109 - Kaštieľ-ELI-sl...'!$C$121:$K$274</definedName>
    <definedName name="_xlnm._FilterDatabase" localSheetId="15" hidden="1">'20230110 - Kaštieľ-ZTI'!$C$136:$K$375</definedName>
    <definedName name="_xlnm._FilterDatabase" localSheetId="16" hidden="1">'20230111 - Kaštieľ-Vykuro...'!$C$119:$K$189</definedName>
    <definedName name="_xlnm.Print_Titles" localSheetId="1">'20180301 - Kaštieľ-Fasáda'!$119:$119</definedName>
    <definedName name="_xlnm.Print_Titles" localSheetId="2">'20180302 - Kaštieľ-Vnút.o...'!$121:$121</definedName>
    <definedName name="_xlnm.Print_Titles" localSheetId="3">'20180303 - Kaštieľ-Podlah...'!$117:$117</definedName>
    <definedName name="_xlnm.Print_Titles" localSheetId="4">'20180304 - Kaštieľ-Obkl.a...'!$127:$127</definedName>
    <definedName name="_xlnm.Print_Titles" localSheetId="5">'20180305 - Kaštieľ-Oprava...'!$130:$130</definedName>
    <definedName name="_xlnm.Print_Titles" localSheetId="6">'20180306 - Kaštieľ-Vým.ok...'!$121:$121</definedName>
    <definedName name="_xlnm.Print_Titles" localSheetId="7">'20180308 - Kaštieľ-Merani...'!$116:$116</definedName>
    <definedName name="_xlnm.Print_Titles" localSheetId="8">'20230101 - Kaštieľ-Suterén'!$134:$134</definedName>
    <definedName name="_xlnm.Print_Titles" localSheetId="9">'20230102 - Kaštieľ-Prízemie'!$128:$128</definedName>
    <definedName name="_xlnm.Print_Titles" localSheetId="10">'20230103 - Kaštieľ-Poschodie'!$118:$118</definedName>
    <definedName name="_xlnm.Print_Titles" localSheetId="11">'20230105 - Kaštieľ-Exteriér'!$128:$128</definedName>
    <definedName name="_xlnm.Print_Titles" localSheetId="12">'20230106 - Kaštieľ-Reštau...'!$122:$122</definedName>
    <definedName name="_xlnm.Print_Titles" localSheetId="13">'20230108 - Kaštieľ-ELI-si...'!$121:$121</definedName>
    <definedName name="_xlnm.Print_Titles" localSheetId="14">'20230109 - Kaštieľ-ELI-sl...'!$121:$121</definedName>
    <definedName name="_xlnm.Print_Titles" localSheetId="15">'20230110 - Kaštieľ-ZTI'!$136:$136</definedName>
    <definedName name="_xlnm.Print_Titles" localSheetId="16">'20230111 - Kaštieľ-Vykuro...'!$119:$119</definedName>
    <definedName name="_xlnm.Print_Titles" localSheetId="0">'Rekapitulácia stavby'!$92:$92</definedName>
    <definedName name="_xlnm.Print_Area" localSheetId="1">'20180301 - Kaštieľ-Fasáda'!$C$4:$J$76,'20180301 - Kaštieľ-Fasáda'!$C$82:$J$101,'20180301 - Kaštieľ-Fasáda'!$C$107:$J$149</definedName>
    <definedName name="_xlnm.Print_Area" localSheetId="2">'20180302 - Kaštieľ-Vnút.o...'!$C$4:$J$76,'20180302 - Kaštieľ-Vnút.o...'!$C$82:$J$103,'20180302 - Kaštieľ-Vnút.o...'!$C$109:$J$161</definedName>
    <definedName name="_xlnm.Print_Area" localSheetId="3">'20180303 - Kaštieľ-Podlah...'!$C$4:$J$76,'20180303 - Kaštieľ-Podlah...'!$C$82:$J$99,'20180303 - Kaštieľ-Podlah...'!$C$105:$J$127</definedName>
    <definedName name="_xlnm.Print_Area" localSheetId="4">'20180304 - Kaštieľ-Obkl.a...'!$C$4:$J$76,'20180304 - Kaštieľ-Obkl.a...'!$C$82:$J$109,'20180304 - Kaštieľ-Obkl.a...'!$C$115:$J$182</definedName>
    <definedName name="_xlnm.Print_Area" localSheetId="5">'20180305 - Kaštieľ-Oprava...'!$C$4:$J$76,'20180305 - Kaštieľ-Oprava...'!$C$82:$J$112,'20180305 - Kaštieľ-Oprava...'!$C$118:$J$390</definedName>
    <definedName name="_xlnm.Print_Area" localSheetId="6">'20180306 - Kaštieľ-Vým.ok...'!$C$4:$J$76,'20180306 - Kaštieľ-Vým.ok...'!$C$82:$J$103,'20180306 - Kaštieľ-Vým.ok...'!$C$109:$J$281</definedName>
    <definedName name="_xlnm.Print_Area" localSheetId="7">'20180308 - Kaštieľ-Merani...'!$C$4:$J$76,'20180308 - Kaštieľ-Merani...'!$C$82:$J$98,'20180308 - Kaštieľ-Merani...'!$C$104:$J$124</definedName>
    <definedName name="_xlnm.Print_Area" localSheetId="8">'20230101 - Kaštieľ-Suterén'!$C$4:$J$76,'20230101 - Kaštieľ-Suterén'!$C$82:$J$116,'20230101 - Kaštieľ-Suterén'!$C$122:$J$1062</definedName>
    <definedName name="_xlnm.Print_Area" localSheetId="9">'20230102 - Kaštieľ-Prízemie'!$C$4:$J$76,'20230102 - Kaštieľ-Prízemie'!$C$82:$J$110,'20230102 - Kaštieľ-Prízemie'!$C$116:$J$285</definedName>
    <definedName name="_xlnm.Print_Area" localSheetId="10">'20230103 - Kaštieľ-Poschodie'!$C$4:$J$76,'20230103 - Kaštieľ-Poschodie'!$C$82:$J$100,'20230103 - Kaštieľ-Poschodie'!$C$106:$J$134</definedName>
    <definedName name="_xlnm.Print_Area" localSheetId="11">'20230105 - Kaštieľ-Exteriér'!$C$4:$J$76,'20230105 - Kaštieľ-Exteriér'!$C$82:$J$110,'20230105 - Kaštieľ-Exteriér'!$C$116:$J$328</definedName>
    <definedName name="_xlnm.Print_Area" localSheetId="12">'20230106 - Kaštieľ-Reštau...'!$C$4:$J$76,'20230106 - Kaštieľ-Reštau...'!$C$82:$J$104,'20230106 - Kaštieľ-Reštau...'!$C$110:$J$154</definedName>
    <definedName name="_xlnm.Print_Area" localSheetId="13">'20230108 - Kaštieľ-ELI-si...'!$C$4:$J$76,'20230108 - Kaštieľ-ELI-si...'!$C$82:$J$103,'20230108 - Kaštieľ-ELI-si...'!$C$109:$J$315</definedName>
    <definedName name="_xlnm.Print_Area" localSheetId="14">'20230109 - Kaštieľ-ELI-sl...'!$C$4:$J$76,'20230109 - Kaštieľ-ELI-sl...'!$C$82:$J$103,'20230109 - Kaštieľ-ELI-sl...'!$C$109:$J$274</definedName>
    <definedName name="_xlnm.Print_Area" localSheetId="15">'20230110 - Kaštieľ-ZTI'!$C$4:$J$76,'20230110 - Kaštieľ-ZTI'!$C$82:$J$118,'20230110 - Kaštieľ-ZTI'!$C$124:$J$375</definedName>
    <definedName name="_xlnm.Print_Area" localSheetId="16">'20230111 - Kaštieľ-Vykuro...'!$C$4:$J$76,'20230111 - Kaštieľ-Vykuro...'!$C$82:$J$101,'20230111 - Kaštieľ-Vykuro...'!$C$107:$J$189</definedName>
    <definedName name="_xlnm.Print_Area" localSheetId="0">'Rekapitulácia stavby'!$D$4:$AO$76,'Rekapitulácia stavby'!$C$82:$AQ$111</definedName>
  </definedNames>
  <calcPr calcId="125725"/>
</workbook>
</file>

<file path=xl/calcChain.xml><?xml version="1.0" encoding="utf-8"?>
<calcChain xmlns="http://schemas.openxmlformats.org/spreadsheetml/2006/main">
  <c r="J37" i="17"/>
  <c r="J36"/>
  <c r="AY110" i="1"/>
  <c r="J35" i="17"/>
  <c r="AX110" i="1"/>
  <c r="BI189" i="17"/>
  <c r="BH189"/>
  <c r="BG189"/>
  <c r="BE189"/>
  <c r="T189"/>
  <c r="R189"/>
  <c r="P189"/>
  <c r="BI188"/>
  <c r="BH188"/>
  <c r="BG188"/>
  <c r="BE188"/>
  <c r="T188"/>
  <c r="R188"/>
  <c r="P188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4"/>
  <c r="BH124"/>
  <c r="BG124"/>
  <c r="BE124"/>
  <c r="T124"/>
  <c r="R124"/>
  <c r="P124"/>
  <c r="BI123"/>
  <c r="BH123"/>
  <c r="BG123"/>
  <c r="BE123"/>
  <c r="T123"/>
  <c r="R123"/>
  <c r="P123"/>
  <c r="BI122"/>
  <c r="BH122"/>
  <c r="BG122"/>
  <c r="BE122"/>
  <c r="T122"/>
  <c r="R122"/>
  <c r="P122"/>
  <c r="J117"/>
  <c r="J116"/>
  <c r="F116"/>
  <c r="F114"/>
  <c r="E112"/>
  <c r="J92"/>
  <c r="J91"/>
  <c r="F91"/>
  <c r="F89"/>
  <c r="E87"/>
  <c r="J18"/>
  <c r="E18"/>
  <c r="F117" s="1"/>
  <c r="J17"/>
  <c r="J12"/>
  <c r="J89" s="1"/>
  <c r="E7"/>
  <c r="E110" s="1"/>
  <c r="J37" i="16"/>
  <c r="J36"/>
  <c r="AY109" i="1"/>
  <c r="J35" i="16"/>
  <c r="AX109" i="1" s="1"/>
  <c r="BI375" i="16"/>
  <c r="BH375"/>
  <c r="BG375"/>
  <c r="BE375"/>
  <c r="T375"/>
  <c r="T374"/>
  <c r="R375"/>
  <c r="R374" s="1"/>
  <c r="P375"/>
  <c r="P374"/>
  <c r="BI373"/>
  <c r="BH373"/>
  <c r="BG373"/>
  <c r="BE373"/>
  <c r="T373"/>
  <c r="R373"/>
  <c r="P373"/>
  <c r="BI372"/>
  <c r="BH372"/>
  <c r="BG372"/>
  <c r="BE372"/>
  <c r="T372"/>
  <c r="R372"/>
  <c r="P372"/>
  <c r="BI371"/>
  <c r="BH371"/>
  <c r="BG371"/>
  <c r="BE371"/>
  <c r="T371"/>
  <c r="R371"/>
  <c r="P371"/>
  <c r="BI370"/>
  <c r="BH370"/>
  <c r="BG370"/>
  <c r="BE370"/>
  <c r="T370"/>
  <c r="R370"/>
  <c r="P370"/>
  <c r="BI369"/>
  <c r="BH369"/>
  <c r="BG369"/>
  <c r="BE369"/>
  <c r="T369"/>
  <c r="R369"/>
  <c r="P369"/>
  <c r="BI368"/>
  <c r="BH368"/>
  <c r="BG368"/>
  <c r="BE368"/>
  <c r="T368"/>
  <c r="R368"/>
  <c r="P368"/>
  <c r="BI367"/>
  <c r="BH367"/>
  <c r="BG367"/>
  <c r="BE367"/>
  <c r="T367"/>
  <c r="R367"/>
  <c r="P367"/>
  <c r="BI366"/>
  <c r="BH366"/>
  <c r="BG366"/>
  <c r="BE366"/>
  <c r="T366"/>
  <c r="R366"/>
  <c r="P366"/>
  <c r="BI365"/>
  <c r="BH365"/>
  <c r="BG365"/>
  <c r="BE365"/>
  <c r="T365"/>
  <c r="R365"/>
  <c r="P365"/>
  <c r="BI364"/>
  <c r="BH364"/>
  <c r="BG364"/>
  <c r="BE364"/>
  <c r="T364"/>
  <c r="R364"/>
  <c r="P364"/>
  <c r="BI363"/>
  <c r="BH363"/>
  <c r="BG363"/>
  <c r="BE363"/>
  <c r="T363"/>
  <c r="R363"/>
  <c r="P363"/>
  <c r="BI362"/>
  <c r="BH362"/>
  <c r="BG362"/>
  <c r="BE362"/>
  <c r="T362"/>
  <c r="R362"/>
  <c r="P362"/>
  <c r="BI361"/>
  <c r="BH361"/>
  <c r="BG361"/>
  <c r="BE361"/>
  <c r="T361"/>
  <c r="R361"/>
  <c r="P361"/>
  <c r="BI360"/>
  <c r="BH360"/>
  <c r="BG360"/>
  <c r="BE360"/>
  <c r="T360"/>
  <c r="R360"/>
  <c r="P360"/>
  <c r="BI359"/>
  <c r="BH359"/>
  <c r="BG359"/>
  <c r="BE359"/>
  <c r="T359"/>
  <c r="R359"/>
  <c r="P359"/>
  <c r="BI358"/>
  <c r="BH358"/>
  <c r="BG358"/>
  <c r="BE358"/>
  <c r="T358"/>
  <c r="R358"/>
  <c r="P358"/>
  <c r="BI357"/>
  <c r="BH357"/>
  <c r="BG357"/>
  <c r="BE357"/>
  <c r="T357"/>
  <c r="R357"/>
  <c r="P357"/>
  <c r="BI356"/>
  <c r="BH356"/>
  <c r="BG356"/>
  <c r="BE356"/>
  <c r="T356"/>
  <c r="R356"/>
  <c r="P356"/>
  <c r="BI355"/>
  <c r="BH355"/>
  <c r="BG355"/>
  <c r="BE355"/>
  <c r="T355"/>
  <c r="R355"/>
  <c r="P355"/>
  <c r="BI354"/>
  <c r="BH354"/>
  <c r="BG354"/>
  <c r="BE354"/>
  <c r="T354"/>
  <c r="R354"/>
  <c r="P354"/>
  <c r="BI353"/>
  <c r="BH353"/>
  <c r="BG353"/>
  <c r="BE353"/>
  <c r="T353"/>
  <c r="R353"/>
  <c r="P353"/>
  <c r="BI352"/>
  <c r="BH352"/>
  <c r="BG352"/>
  <c r="BE352"/>
  <c r="T352"/>
  <c r="R352"/>
  <c r="P352"/>
  <c r="BI351"/>
  <c r="BH351"/>
  <c r="BG351"/>
  <c r="BE351"/>
  <c r="T351"/>
  <c r="R351"/>
  <c r="P351"/>
  <c r="BI350"/>
  <c r="BH350"/>
  <c r="BG350"/>
  <c r="BE350"/>
  <c r="T350"/>
  <c r="R350"/>
  <c r="P350"/>
  <c r="BI349"/>
  <c r="BH349"/>
  <c r="BG349"/>
  <c r="BE349"/>
  <c r="T349"/>
  <c r="R349"/>
  <c r="P349"/>
  <c r="BI348"/>
  <c r="BH348"/>
  <c r="BG348"/>
  <c r="BE348"/>
  <c r="T348"/>
  <c r="R348"/>
  <c r="P348"/>
  <c r="BI347"/>
  <c r="BH347"/>
  <c r="BG347"/>
  <c r="BE347"/>
  <c r="T347"/>
  <c r="R347"/>
  <c r="P347"/>
  <c r="BI346"/>
  <c r="BH346"/>
  <c r="BG346"/>
  <c r="BE346"/>
  <c r="T346"/>
  <c r="R346"/>
  <c r="P346"/>
  <c r="BI345"/>
  <c r="BH345"/>
  <c r="BG345"/>
  <c r="BE345"/>
  <c r="T345"/>
  <c r="R345"/>
  <c r="P345"/>
  <c r="BI344"/>
  <c r="BH344"/>
  <c r="BG344"/>
  <c r="BE344"/>
  <c r="T344"/>
  <c r="R344"/>
  <c r="P344"/>
  <c r="BI343"/>
  <c r="BH343"/>
  <c r="BG343"/>
  <c r="BE343"/>
  <c r="T343"/>
  <c r="R343"/>
  <c r="P343"/>
  <c r="BI342"/>
  <c r="BH342"/>
  <c r="BG342"/>
  <c r="BE342"/>
  <c r="T342"/>
  <c r="R342"/>
  <c r="P342"/>
  <c r="BI341"/>
  <c r="BH341"/>
  <c r="BG341"/>
  <c r="BE341"/>
  <c r="T341"/>
  <c r="R341"/>
  <c r="P341"/>
  <c r="BI340"/>
  <c r="BH340"/>
  <c r="BG340"/>
  <c r="BE340"/>
  <c r="T340"/>
  <c r="R340"/>
  <c r="P340"/>
  <c r="BI339"/>
  <c r="BH339"/>
  <c r="BG339"/>
  <c r="BE339"/>
  <c r="T339"/>
  <c r="R339"/>
  <c r="P339"/>
  <c r="BI338"/>
  <c r="BH338"/>
  <c r="BG338"/>
  <c r="BE338"/>
  <c r="T338"/>
  <c r="R338"/>
  <c r="P338"/>
  <c r="BI337"/>
  <c r="BH337"/>
  <c r="BG337"/>
  <c r="BE337"/>
  <c r="T337"/>
  <c r="R337"/>
  <c r="P337"/>
  <c r="BI336"/>
  <c r="BH336"/>
  <c r="BG336"/>
  <c r="BE336"/>
  <c r="T336"/>
  <c r="R336"/>
  <c r="P336"/>
  <c r="BI335"/>
  <c r="BH335"/>
  <c r="BG335"/>
  <c r="BE335"/>
  <c r="T335"/>
  <c r="R335"/>
  <c r="P335"/>
  <c r="BI334"/>
  <c r="BH334"/>
  <c r="BG334"/>
  <c r="BE334"/>
  <c r="T334"/>
  <c r="R334"/>
  <c r="P334"/>
  <c r="BI333"/>
  <c r="BH333"/>
  <c r="BG333"/>
  <c r="BE333"/>
  <c r="T333"/>
  <c r="R333"/>
  <c r="P333"/>
  <c r="BI332"/>
  <c r="BH332"/>
  <c r="BG332"/>
  <c r="BE332"/>
  <c r="T332"/>
  <c r="R332"/>
  <c r="P332"/>
  <c r="BI330"/>
  <c r="BH330"/>
  <c r="BG330"/>
  <c r="BE330"/>
  <c r="T330"/>
  <c r="R330"/>
  <c r="P330"/>
  <c r="BI329"/>
  <c r="BH329"/>
  <c r="BG329"/>
  <c r="BE329"/>
  <c r="T329"/>
  <c r="R329"/>
  <c r="P329"/>
  <c r="BI328"/>
  <c r="BH328"/>
  <c r="BG328"/>
  <c r="BE328"/>
  <c r="T328"/>
  <c r="R328"/>
  <c r="P328"/>
  <c r="BI327"/>
  <c r="BH327"/>
  <c r="BG327"/>
  <c r="BE327"/>
  <c r="T327"/>
  <c r="R327"/>
  <c r="P327"/>
  <c r="BI326"/>
  <c r="BH326"/>
  <c r="BG326"/>
  <c r="BE326"/>
  <c r="T326"/>
  <c r="R326"/>
  <c r="P326"/>
  <c r="BI325"/>
  <c r="BH325"/>
  <c r="BG325"/>
  <c r="BE325"/>
  <c r="T325"/>
  <c r="R325"/>
  <c r="P325"/>
  <c r="BI324"/>
  <c r="BH324"/>
  <c r="BG324"/>
  <c r="BE324"/>
  <c r="T324"/>
  <c r="R324"/>
  <c r="P324"/>
  <c r="BI323"/>
  <c r="BH323"/>
  <c r="BG323"/>
  <c r="BE323"/>
  <c r="T323"/>
  <c r="R323"/>
  <c r="P323"/>
  <c r="BI322"/>
  <c r="BH322"/>
  <c r="BG322"/>
  <c r="BE322"/>
  <c r="T322"/>
  <c r="R322"/>
  <c r="P322"/>
  <c r="BI321"/>
  <c r="BH321"/>
  <c r="BG321"/>
  <c r="BE321"/>
  <c r="T321"/>
  <c r="R321"/>
  <c r="P321"/>
  <c r="BI320"/>
  <c r="BH320"/>
  <c r="BG320"/>
  <c r="BE320"/>
  <c r="T320"/>
  <c r="R320"/>
  <c r="P320"/>
  <c r="BI319"/>
  <c r="BH319"/>
  <c r="BG319"/>
  <c r="BE319"/>
  <c r="T319"/>
  <c r="R319"/>
  <c r="P319"/>
  <c r="BI318"/>
  <c r="BH318"/>
  <c r="BG318"/>
  <c r="BE318"/>
  <c r="T318"/>
  <c r="R318"/>
  <c r="P318"/>
  <c r="BI317"/>
  <c r="BH317"/>
  <c r="BG317"/>
  <c r="BE317"/>
  <c r="T317"/>
  <c r="R317"/>
  <c r="P317"/>
  <c r="BI316"/>
  <c r="BH316"/>
  <c r="BG316"/>
  <c r="BE316"/>
  <c r="T316"/>
  <c r="R316"/>
  <c r="P316"/>
  <c r="BI315"/>
  <c r="BH315"/>
  <c r="BG315"/>
  <c r="BE315"/>
  <c r="T315"/>
  <c r="R315"/>
  <c r="P315"/>
  <c r="BI314"/>
  <c r="BH314"/>
  <c r="BG314"/>
  <c r="BE314"/>
  <c r="T314"/>
  <c r="R314"/>
  <c r="P314"/>
  <c r="BI313"/>
  <c r="BH313"/>
  <c r="BG313"/>
  <c r="BE313"/>
  <c r="T313"/>
  <c r="R313"/>
  <c r="P313"/>
  <c r="BI312"/>
  <c r="BH312"/>
  <c r="BG312"/>
  <c r="BE312"/>
  <c r="T312"/>
  <c r="R312"/>
  <c r="P312"/>
  <c r="BI311"/>
  <c r="BH311"/>
  <c r="BG311"/>
  <c r="BE311"/>
  <c r="T311"/>
  <c r="R311"/>
  <c r="P311"/>
  <c r="BI310"/>
  <c r="BH310"/>
  <c r="BG310"/>
  <c r="BE310"/>
  <c r="T310"/>
  <c r="R310"/>
  <c r="P310"/>
  <c r="BI309"/>
  <c r="BH309"/>
  <c r="BG309"/>
  <c r="BE309"/>
  <c r="T309"/>
  <c r="R309"/>
  <c r="P309"/>
  <c r="BI308"/>
  <c r="BH308"/>
  <c r="BG308"/>
  <c r="BE308"/>
  <c r="T308"/>
  <c r="R308"/>
  <c r="P308"/>
  <c r="BI307"/>
  <c r="BH307"/>
  <c r="BG307"/>
  <c r="BE307"/>
  <c r="T307"/>
  <c r="R307"/>
  <c r="P307"/>
  <c r="BI306"/>
  <c r="BH306"/>
  <c r="BG306"/>
  <c r="BE306"/>
  <c r="T306"/>
  <c r="R306"/>
  <c r="P306"/>
  <c r="BI305"/>
  <c r="BH305"/>
  <c r="BG305"/>
  <c r="BE305"/>
  <c r="T305"/>
  <c r="R305"/>
  <c r="P305"/>
  <c r="BI304"/>
  <c r="BH304"/>
  <c r="BG304"/>
  <c r="BE304"/>
  <c r="T304"/>
  <c r="R304"/>
  <c r="P304"/>
  <c r="BI303"/>
  <c r="BH303"/>
  <c r="BG303"/>
  <c r="BE303"/>
  <c r="T303"/>
  <c r="R303"/>
  <c r="P303"/>
  <c r="BI302"/>
  <c r="BH302"/>
  <c r="BG302"/>
  <c r="BE302"/>
  <c r="T302"/>
  <c r="R302"/>
  <c r="P302"/>
  <c r="BI301"/>
  <c r="BH301"/>
  <c r="BG301"/>
  <c r="BE301"/>
  <c r="T301"/>
  <c r="R301"/>
  <c r="P301"/>
  <c r="BI300"/>
  <c r="BH300"/>
  <c r="BG300"/>
  <c r="BE300"/>
  <c r="T300"/>
  <c r="R300"/>
  <c r="P300"/>
  <c r="BI299"/>
  <c r="BH299"/>
  <c r="BG299"/>
  <c r="BE299"/>
  <c r="T299"/>
  <c r="R299"/>
  <c r="P299"/>
  <c r="BI298"/>
  <c r="BH298"/>
  <c r="BG298"/>
  <c r="BE298"/>
  <c r="T298"/>
  <c r="R298"/>
  <c r="P298"/>
  <c r="BI297"/>
  <c r="BH297"/>
  <c r="BG297"/>
  <c r="BE297"/>
  <c r="T297"/>
  <c r="R297"/>
  <c r="P297"/>
  <c r="BI296"/>
  <c r="BH296"/>
  <c r="BG296"/>
  <c r="BE296"/>
  <c r="T296"/>
  <c r="R296"/>
  <c r="P296"/>
  <c r="BI295"/>
  <c r="BH295"/>
  <c r="BG295"/>
  <c r="BE295"/>
  <c r="T295"/>
  <c r="R295"/>
  <c r="P295"/>
  <c r="BI294"/>
  <c r="BH294"/>
  <c r="BG294"/>
  <c r="BE294"/>
  <c r="T294"/>
  <c r="R294"/>
  <c r="P294"/>
  <c r="BI293"/>
  <c r="BH293"/>
  <c r="BG293"/>
  <c r="BE293"/>
  <c r="T293"/>
  <c r="R293"/>
  <c r="P293"/>
  <c r="BI292"/>
  <c r="BH292"/>
  <c r="BG292"/>
  <c r="BE292"/>
  <c r="T292"/>
  <c r="R292"/>
  <c r="P292"/>
  <c r="BI291"/>
  <c r="BH291"/>
  <c r="BG291"/>
  <c r="BE291"/>
  <c r="T291"/>
  <c r="R291"/>
  <c r="P291"/>
  <c r="BI290"/>
  <c r="BH290"/>
  <c r="BG290"/>
  <c r="BE290"/>
  <c r="T290"/>
  <c r="R290"/>
  <c r="P290"/>
  <c r="BI289"/>
  <c r="BH289"/>
  <c r="BG289"/>
  <c r="BE289"/>
  <c r="T289"/>
  <c r="R289"/>
  <c r="P289"/>
  <c r="BI288"/>
  <c r="BH288"/>
  <c r="BG288"/>
  <c r="BE288"/>
  <c r="T288"/>
  <c r="R288"/>
  <c r="P288"/>
  <c r="BI287"/>
  <c r="BH287"/>
  <c r="BG287"/>
  <c r="BE287"/>
  <c r="T287"/>
  <c r="R287"/>
  <c r="P287"/>
  <c r="BI286"/>
  <c r="BH286"/>
  <c r="BG286"/>
  <c r="BE286"/>
  <c r="T286"/>
  <c r="R286"/>
  <c r="P286"/>
  <c r="BI284"/>
  <c r="BH284"/>
  <c r="BG284"/>
  <c r="BE284"/>
  <c r="T284"/>
  <c r="R284"/>
  <c r="P284"/>
  <c r="BI283"/>
  <c r="BH283"/>
  <c r="BG283"/>
  <c r="BE283"/>
  <c r="T283"/>
  <c r="R283"/>
  <c r="P283"/>
  <c r="BI282"/>
  <c r="BH282"/>
  <c r="BG282"/>
  <c r="BE282"/>
  <c r="T282"/>
  <c r="R282"/>
  <c r="P282"/>
  <c r="BI281"/>
  <c r="BH281"/>
  <c r="BG281"/>
  <c r="BE281"/>
  <c r="T281"/>
  <c r="R281"/>
  <c r="P281"/>
  <c r="BI280"/>
  <c r="BH280"/>
  <c r="BG280"/>
  <c r="BE280"/>
  <c r="T280"/>
  <c r="R280"/>
  <c r="P280"/>
  <c r="BI279"/>
  <c r="BH279"/>
  <c r="BG279"/>
  <c r="BE279"/>
  <c r="T279"/>
  <c r="R279"/>
  <c r="P279"/>
  <c r="BI278"/>
  <c r="BH278"/>
  <c r="BG278"/>
  <c r="BE278"/>
  <c r="T278"/>
  <c r="R278"/>
  <c r="P278"/>
  <c r="BI277"/>
  <c r="BH277"/>
  <c r="BG277"/>
  <c r="BE277"/>
  <c r="T277"/>
  <c r="R277"/>
  <c r="P277"/>
  <c r="BI276"/>
  <c r="BH276"/>
  <c r="BG276"/>
  <c r="BE276"/>
  <c r="T276"/>
  <c r="R276"/>
  <c r="P276"/>
  <c r="BI275"/>
  <c r="BH275"/>
  <c r="BG275"/>
  <c r="BE275"/>
  <c r="T275"/>
  <c r="R275"/>
  <c r="P275"/>
  <c r="BI274"/>
  <c r="BH274"/>
  <c r="BG274"/>
  <c r="BE274"/>
  <c r="T274"/>
  <c r="R274"/>
  <c r="P274"/>
  <c r="BI273"/>
  <c r="BH273"/>
  <c r="BG273"/>
  <c r="BE273"/>
  <c r="T273"/>
  <c r="R273"/>
  <c r="P273"/>
  <c r="BI272"/>
  <c r="BH272"/>
  <c r="BG272"/>
  <c r="BE272"/>
  <c r="T272"/>
  <c r="R272"/>
  <c r="P272"/>
  <c r="BI271"/>
  <c r="BH271"/>
  <c r="BG271"/>
  <c r="BE271"/>
  <c r="T271"/>
  <c r="R271"/>
  <c r="P271"/>
  <c r="BI270"/>
  <c r="BH270"/>
  <c r="BG270"/>
  <c r="BE270"/>
  <c r="T270"/>
  <c r="R270"/>
  <c r="P270"/>
  <c r="BI269"/>
  <c r="BH269"/>
  <c r="BG269"/>
  <c r="BE269"/>
  <c r="T269"/>
  <c r="R269"/>
  <c r="P269"/>
  <c r="BI268"/>
  <c r="BH268"/>
  <c r="BG268"/>
  <c r="BE268"/>
  <c r="T268"/>
  <c r="R268"/>
  <c r="P268"/>
  <c r="BI267"/>
  <c r="BH267"/>
  <c r="BG267"/>
  <c r="BE267"/>
  <c r="T267"/>
  <c r="R267"/>
  <c r="P267"/>
  <c r="BI266"/>
  <c r="BH266"/>
  <c r="BG266"/>
  <c r="BE266"/>
  <c r="T266"/>
  <c r="R266"/>
  <c r="P266"/>
  <c r="BI265"/>
  <c r="BH265"/>
  <c r="BG265"/>
  <c r="BE265"/>
  <c r="T265"/>
  <c r="R265"/>
  <c r="P265"/>
  <c r="BI264"/>
  <c r="BH264"/>
  <c r="BG264"/>
  <c r="BE264"/>
  <c r="T264"/>
  <c r="R264"/>
  <c r="P264"/>
  <c r="BI263"/>
  <c r="BH263"/>
  <c r="BG263"/>
  <c r="BE263"/>
  <c r="T263"/>
  <c r="R263"/>
  <c r="P263"/>
  <c r="BI262"/>
  <c r="BH262"/>
  <c r="BG262"/>
  <c r="BE262"/>
  <c r="T262"/>
  <c r="R262"/>
  <c r="P262"/>
  <c r="BI261"/>
  <c r="BH261"/>
  <c r="BG261"/>
  <c r="BE261"/>
  <c r="T261"/>
  <c r="R261"/>
  <c r="P261"/>
  <c r="BI260"/>
  <c r="BH260"/>
  <c r="BG260"/>
  <c r="BE260"/>
  <c r="T260"/>
  <c r="R260"/>
  <c r="P260"/>
  <c r="BI259"/>
  <c r="BH259"/>
  <c r="BG259"/>
  <c r="BE259"/>
  <c r="T259"/>
  <c r="R259"/>
  <c r="P259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3"/>
  <c r="BH253"/>
  <c r="BG253"/>
  <c r="BE253"/>
  <c r="T253"/>
  <c r="R253"/>
  <c r="P253"/>
  <c r="BI252"/>
  <c r="BH252"/>
  <c r="BG252"/>
  <c r="BE252"/>
  <c r="T252"/>
  <c r="R252"/>
  <c r="P252"/>
  <c r="BI251"/>
  <c r="BH251"/>
  <c r="BG251"/>
  <c r="BE251"/>
  <c r="T251"/>
  <c r="R251"/>
  <c r="P251"/>
  <c r="BI249"/>
  <c r="BH249"/>
  <c r="BG249"/>
  <c r="BE249"/>
  <c r="T249"/>
  <c r="T248"/>
  <c r="R249"/>
  <c r="R248"/>
  <c r="P249"/>
  <c r="P248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0"/>
  <c r="BH190"/>
  <c r="BG190"/>
  <c r="BE190"/>
  <c r="T190"/>
  <c r="T189" s="1"/>
  <c r="R190"/>
  <c r="R189" s="1"/>
  <c r="P190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1"/>
  <c r="BH171"/>
  <c r="BG171"/>
  <c r="BE171"/>
  <c r="T171"/>
  <c r="T170"/>
  <c r="R171"/>
  <c r="R170" s="1"/>
  <c r="P171"/>
  <c r="P170" s="1"/>
  <c r="BI166"/>
  <c r="BH166"/>
  <c r="BG166"/>
  <c r="BE166"/>
  <c r="T166"/>
  <c r="R166"/>
  <c r="P166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3"/>
  <c r="BH153"/>
  <c r="BG153"/>
  <c r="BE153"/>
  <c r="T153"/>
  <c r="T152"/>
  <c r="R153"/>
  <c r="R152" s="1"/>
  <c r="P153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J134"/>
  <c r="J133"/>
  <c r="F133"/>
  <c r="F131"/>
  <c r="E129"/>
  <c r="J92"/>
  <c r="J91"/>
  <c r="F91"/>
  <c r="F89"/>
  <c r="E87"/>
  <c r="J18"/>
  <c r="E18"/>
  <c r="F134" s="1"/>
  <c r="J17"/>
  <c r="J12"/>
  <c r="J89" s="1"/>
  <c r="E7"/>
  <c r="E85" s="1"/>
  <c r="J37" i="15"/>
  <c r="J36"/>
  <c r="AY108" i="1"/>
  <c r="J35" i="15"/>
  <c r="AX108" i="1"/>
  <c r="BI274" i="15"/>
  <c r="BH274"/>
  <c r="BG274"/>
  <c r="BE274"/>
  <c r="T274"/>
  <c r="R274"/>
  <c r="P274"/>
  <c r="BI273"/>
  <c r="BH273"/>
  <c r="BG273"/>
  <c r="BE273"/>
  <c r="T273"/>
  <c r="R273"/>
  <c r="P273"/>
  <c r="BI272"/>
  <c r="BH272"/>
  <c r="BG272"/>
  <c r="BE272"/>
  <c r="T272"/>
  <c r="R272"/>
  <c r="P272"/>
  <c r="BI271"/>
  <c r="BH271"/>
  <c r="BG271"/>
  <c r="BE271"/>
  <c r="T271"/>
  <c r="R271"/>
  <c r="P271"/>
  <c r="BI270"/>
  <c r="BH270"/>
  <c r="BG270"/>
  <c r="BE270"/>
  <c r="T270"/>
  <c r="R270"/>
  <c r="P270"/>
  <c r="BI269"/>
  <c r="BH269"/>
  <c r="BG269"/>
  <c r="BE269"/>
  <c r="T269"/>
  <c r="R269"/>
  <c r="P269"/>
  <c r="BI268"/>
  <c r="BH268"/>
  <c r="BG268"/>
  <c r="BE268"/>
  <c r="T268"/>
  <c r="R268"/>
  <c r="P268"/>
  <c r="BI267"/>
  <c r="BH267"/>
  <c r="BG267"/>
  <c r="BE267"/>
  <c r="T267"/>
  <c r="R267"/>
  <c r="P267"/>
  <c r="BI266"/>
  <c r="BH266"/>
  <c r="BG266"/>
  <c r="BE266"/>
  <c r="T266"/>
  <c r="R266"/>
  <c r="P266"/>
  <c r="BI265"/>
  <c r="BH265"/>
  <c r="BG265"/>
  <c r="BE265"/>
  <c r="T265"/>
  <c r="R265"/>
  <c r="P265"/>
  <c r="BI264"/>
  <c r="BH264"/>
  <c r="BG264"/>
  <c r="BE264"/>
  <c r="T264"/>
  <c r="R264"/>
  <c r="P264"/>
  <c r="BI263"/>
  <c r="BH263"/>
  <c r="BG263"/>
  <c r="BE263"/>
  <c r="T263"/>
  <c r="R263"/>
  <c r="P263"/>
  <c r="BI262"/>
  <c r="BH262"/>
  <c r="BG262"/>
  <c r="BE262"/>
  <c r="T262"/>
  <c r="R262"/>
  <c r="P262"/>
  <c r="BI261"/>
  <c r="BH261"/>
  <c r="BG261"/>
  <c r="BE261"/>
  <c r="T261"/>
  <c r="R261"/>
  <c r="P261"/>
  <c r="BI260"/>
  <c r="BH260"/>
  <c r="BG260"/>
  <c r="BE260"/>
  <c r="T260"/>
  <c r="R260"/>
  <c r="P260"/>
  <c r="BI259"/>
  <c r="BH259"/>
  <c r="BG259"/>
  <c r="BE259"/>
  <c r="T259"/>
  <c r="R259"/>
  <c r="P259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BI123"/>
  <c r="BH123"/>
  <c r="BG123"/>
  <c r="BE123"/>
  <c r="T123"/>
  <c r="R123"/>
  <c r="P123"/>
  <c r="J119"/>
  <c r="J118"/>
  <c r="F118"/>
  <c r="F116"/>
  <c r="E114"/>
  <c r="J92"/>
  <c r="J91"/>
  <c r="F91"/>
  <c r="F89"/>
  <c r="E87"/>
  <c r="J18"/>
  <c r="E18"/>
  <c r="F92" s="1"/>
  <c r="J17"/>
  <c r="J12"/>
  <c r="J116" s="1"/>
  <c r="E7"/>
  <c r="E85"/>
  <c r="J37" i="14"/>
  <c r="J36"/>
  <c r="AY107" i="1"/>
  <c r="J35" i="14"/>
  <c r="AX107" i="1"/>
  <c r="BI315" i="14"/>
  <c r="BH315"/>
  <c r="BG315"/>
  <c r="BE315"/>
  <c r="T315"/>
  <c r="R315"/>
  <c r="P315"/>
  <c r="BI314"/>
  <c r="BH314"/>
  <c r="BG314"/>
  <c r="BE314"/>
  <c r="T314"/>
  <c r="R314"/>
  <c r="P314"/>
  <c r="BI313"/>
  <c r="BH313"/>
  <c r="BG313"/>
  <c r="BE313"/>
  <c r="T313"/>
  <c r="R313"/>
  <c r="P313"/>
  <c r="BI312"/>
  <c r="BH312"/>
  <c r="BG312"/>
  <c r="BE312"/>
  <c r="T312"/>
  <c r="R312"/>
  <c r="P312"/>
  <c r="BI311"/>
  <c r="BH311"/>
  <c r="BG311"/>
  <c r="BE311"/>
  <c r="T311"/>
  <c r="R311"/>
  <c r="P311"/>
  <c r="BI310"/>
  <c r="BH310"/>
  <c r="BG310"/>
  <c r="BE310"/>
  <c r="T310"/>
  <c r="R310"/>
  <c r="P310"/>
  <c r="BI309"/>
  <c r="BH309"/>
  <c r="BG309"/>
  <c r="BE309"/>
  <c r="T309"/>
  <c r="R309"/>
  <c r="P309"/>
  <c r="BI308"/>
  <c r="BH308"/>
  <c r="BG308"/>
  <c r="BE308"/>
  <c r="T308"/>
  <c r="R308"/>
  <c r="P308"/>
  <c r="BI307"/>
  <c r="BH307"/>
  <c r="BG307"/>
  <c r="BE307"/>
  <c r="T307"/>
  <c r="R307"/>
  <c r="P307"/>
  <c r="BI306"/>
  <c r="BH306"/>
  <c r="BG306"/>
  <c r="BE306"/>
  <c r="T306"/>
  <c r="R306"/>
  <c r="P306"/>
  <c r="BI305"/>
  <c r="BH305"/>
  <c r="BG305"/>
  <c r="BE305"/>
  <c r="T305"/>
  <c r="R305"/>
  <c r="P305"/>
  <c r="BI304"/>
  <c r="BH304"/>
  <c r="BG304"/>
  <c r="BE304"/>
  <c r="T304"/>
  <c r="R304"/>
  <c r="P304"/>
  <c r="BI303"/>
  <c r="BH303"/>
  <c r="BG303"/>
  <c r="BE303"/>
  <c r="T303"/>
  <c r="R303"/>
  <c r="P303"/>
  <c r="BI302"/>
  <c r="BH302"/>
  <c r="BG302"/>
  <c r="BE302"/>
  <c r="T302"/>
  <c r="R302"/>
  <c r="P302"/>
  <c r="BI301"/>
  <c r="BH301"/>
  <c r="BG301"/>
  <c r="BE301"/>
  <c r="T301"/>
  <c r="R301"/>
  <c r="P301"/>
  <c r="BI300"/>
  <c r="BH300"/>
  <c r="BG300"/>
  <c r="BE300"/>
  <c r="T300"/>
  <c r="R300"/>
  <c r="P300"/>
  <c r="BI299"/>
  <c r="BH299"/>
  <c r="BG299"/>
  <c r="BE299"/>
  <c r="T299"/>
  <c r="R299"/>
  <c r="P299"/>
  <c r="BI298"/>
  <c r="BH298"/>
  <c r="BG298"/>
  <c r="BE298"/>
  <c r="T298"/>
  <c r="R298"/>
  <c r="P298"/>
  <c r="BI297"/>
  <c r="BH297"/>
  <c r="BG297"/>
  <c r="BE297"/>
  <c r="T297"/>
  <c r="R297"/>
  <c r="P297"/>
  <c r="BI296"/>
  <c r="BH296"/>
  <c r="BG296"/>
  <c r="BE296"/>
  <c r="T296"/>
  <c r="R296"/>
  <c r="P296"/>
  <c r="BI295"/>
  <c r="BH295"/>
  <c r="BG295"/>
  <c r="BE295"/>
  <c r="T295"/>
  <c r="R295"/>
  <c r="P295"/>
  <c r="BI294"/>
  <c r="BH294"/>
  <c r="BG294"/>
  <c r="BE294"/>
  <c r="T294"/>
  <c r="R294"/>
  <c r="P294"/>
  <c r="BI293"/>
  <c r="BH293"/>
  <c r="BG293"/>
  <c r="BE293"/>
  <c r="T293"/>
  <c r="R293"/>
  <c r="P293"/>
  <c r="BI292"/>
  <c r="BH292"/>
  <c r="BG292"/>
  <c r="BE292"/>
  <c r="T292"/>
  <c r="R292"/>
  <c r="P292"/>
  <c r="BI291"/>
  <c r="BH291"/>
  <c r="BG291"/>
  <c r="BE291"/>
  <c r="T291"/>
  <c r="R291"/>
  <c r="P291"/>
  <c r="BI290"/>
  <c r="BH290"/>
  <c r="BG290"/>
  <c r="BE290"/>
  <c r="T290"/>
  <c r="R290"/>
  <c r="P290"/>
  <c r="BI289"/>
  <c r="BH289"/>
  <c r="BG289"/>
  <c r="BE289"/>
  <c r="T289"/>
  <c r="R289"/>
  <c r="P289"/>
  <c r="BI288"/>
  <c r="BH288"/>
  <c r="BG288"/>
  <c r="BE288"/>
  <c r="T288"/>
  <c r="R288"/>
  <c r="P288"/>
  <c r="BI287"/>
  <c r="BH287"/>
  <c r="BG287"/>
  <c r="BE287"/>
  <c r="T287"/>
  <c r="R287"/>
  <c r="P287"/>
  <c r="BI286"/>
  <c r="BH286"/>
  <c r="BG286"/>
  <c r="BE286"/>
  <c r="T286"/>
  <c r="R286"/>
  <c r="P286"/>
  <c r="BI285"/>
  <c r="BH285"/>
  <c r="BG285"/>
  <c r="BE285"/>
  <c r="T285"/>
  <c r="R285"/>
  <c r="P285"/>
  <c r="BI284"/>
  <c r="BH284"/>
  <c r="BG284"/>
  <c r="BE284"/>
  <c r="T284"/>
  <c r="R284"/>
  <c r="P284"/>
  <c r="BI283"/>
  <c r="BH283"/>
  <c r="BG283"/>
  <c r="BE283"/>
  <c r="T283"/>
  <c r="R283"/>
  <c r="P283"/>
  <c r="BI282"/>
  <c r="BH282"/>
  <c r="BG282"/>
  <c r="BE282"/>
  <c r="T282"/>
  <c r="R282"/>
  <c r="P282"/>
  <c r="BI281"/>
  <c r="BH281"/>
  <c r="BG281"/>
  <c r="BE281"/>
  <c r="T281"/>
  <c r="R281"/>
  <c r="P281"/>
  <c r="BI280"/>
  <c r="BH280"/>
  <c r="BG280"/>
  <c r="BE280"/>
  <c r="T280"/>
  <c r="R280"/>
  <c r="P280"/>
  <c r="BI279"/>
  <c r="BH279"/>
  <c r="BG279"/>
  <c r="BE279"/>
  <c r="T279"/>
  <c r="R279"/>
  <c r="P279"/>
  <c r="BI278"/>
  <c r="BH278"/>
  <c r="BG278"/>
  <c r="BE278"/>
  <c r="T278"/>
  <c r="R278"/>
  <c r="P278"/>
  <c r="BI277"/>
  <c r="BH277"/>
  <c r="BG277"/>
  <c r="BE277"/>
  <c r="T277"/>
  <c r="R277"/>
  <c r="P277"/>
  <c r="BI276"/>
  <c r="BH276"/>
  <c r="BG276"/>
  <c r="BE276"/>
  <c r="T276"/>
  <c r="R276"/>
  <c r="P276"/>
  <c r="BI275"/>
  <c r="BH275"/>
  <c r="BG275"/>
  <c r="BE275"/>
  <c r="T275"/>
  <c r="R275"/>
  <c r="P275"/>
  <c r="BI274"/>
  <c r="BH274"/>
  <c r="BG274"/>
  <c r="BE274"/>
  <c r="T274"/>
  <c r="R274"/>
  <c r="P274"/>
  <c r="BI273"/>
  <c r="BH273"/>
  <c r="BG273"/>
  <c r="BE273"/>
  <c r="T273"/>
  <c r="R273"/>
  <c r="P273"/>
  <c r="BI272"/>
  <c r="BH272"/>
  <c r="BG272"/>
  <c r="BE272"/>
  <c r="T272"/>
  <c r="R272"/>
  <c r="P272"/>
  <c r="BI271"/>
  <c r="BH271"/>
  <c r="BG271"/>
  <c r="BE271"/>
  <c r="T271"/>
  <c r="R271"/>
  <c r="P271"/>
  <c r="BI270"/>
  <c r="BH270"/>
  <c r="BG270"/>
  <c r="BE270"/>
  <c r="T270"/>
  <c r="R270"/>
  <c r="P270"/>
  <c r="BI269"/>
  <c r="BH269"/>
  <c r="BG269"/>
  <c r="BE269"/>
  <c r="T269"/>
  <c r="R269"/>
  <c r="P269"/>
  <c r="BI268"/>
  <c r="BH268"/>
  <c r="BG268"/>
  <c r="BE268"/>
  <c r="T268"/>
  <c r="R268"/>
  <c r="P268"/>
  <c r="BI267"/>
  <c r="BH267"/>
  <c r="BG267"/>
  <c r="BE267"/>
  <c r="T267"/>
  <c r="R267"/>
  <c r="P267"/>
  <c r="BI266"/>
  <c r="BH266"/>
  <c r="BG266"/>
  <c r="BE266"/>
  <c r="T266"/>
  <c r="R266"/>
  <c r="P266"/>
  <c r="BI265"/>
  <c r="BH265"/>
  <c r="BG265"/>
  <c r="BE265"/>
  <c r="T265"/>
  <c r="R265"/>
  <c r="P265"/>
  <c r="BI264"/>
  <c r="BH264"/>
  <c r="BG264"/>
  <c r="BE264"/>
  <c r="T264"/>
  <c r="R264"/>
  <c r="P264"/>
  <c r="BI263"/>
  <c r="BH263"/>
  <c r="BG263"/>
  <c r="BE263"/>
  <c r="T263"/>
  <c r="R263"/>
  <c r="P263"/>
  <c r="BI262"/>
  <c r="BH262"/>
  <c r="BG262"/>
  <c r="BE262"/>
  <c r="T262"/>
  <c r="R262"/>
  <c r="P262"/>
  <c r="BI261"/>
  <c r="BH261"/>
  <c r="BG261"/>
  <c r="BE261"/>
  <c r="T261"/>
  <c r="R261"/>
  <c r="P261"/>
  <c r="BI260"/>
  <c r="BH260"/>
  <c r="BG260"/>
  <c r="BE260"/>
  <c r="T260"/>
  <c r="R260"/>
  <c r="P260"/>
  <c r="BI259"/>
  <c r="BH259"/>
  <c r="BG259"/>
  <c r="BE259"/>
  <c r="T259"/>
  <c r="R259"/>
  <c r="P259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1"/>
  <c r="BH161"/>
  <c r="BG161"/>
  <c r="BE161"/>
  <c r="T161"/>
  <c r="R161"/>
  <c r="P161"/>
  <c r="BI160"/>
  <c r="BH160"/>
  <c r="BG160"/>
  <c r="BE160"/>
  <c r="T160"/>
  <c r="R160"/>
  <c r="P160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J119"/>
  <c r="J118"/>
  <c r="F118"/>
  <c r="F116"/>
  <c r="E114"/>
  <c r="J92"/>
  <c r="J91"/>
  <c r="F91"/>
  <c r="F89"/>
  <c r="E87"/>
  <c r="J18"/>
  <c r="E18"/>
  <c r="F92"/>
  <c r="J17"/>
  <c r="J12"/>
  <c r="J116" s="1"/>
  <c r="E7"/>
  <c r="E112" s="1"/>
  <c r="J37" i="13"/>
  <c r="J36"/>
  <c r="AY106" i="1"/>
  <c r="J35" i="13"/>
  <c r="AX106" i="1"/>
  <c r="BI154" i="13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7"/>
  <c r="BH147"/>
  <c r="BG147"/>
  <c r="BE147"/>
  <c r="T147"/>
  <c r="R147"/>
  <c r="P147"/>
  <c r="BI144"/>
  <c r="BH144"/>
  <c r="BG144"/>
  <c r="BE144"/>
  <c r="T144"/>
  <c r="R144"/>
  <c r="P144"/>
  <c r="BI142"/>
  <c r="BH142"/>
  <c r="BG142"/>
  <c r="BE142"/>
  <c r="T142"/>
  <c r="T141" s="1"/>
  <c r="R142"/>
  <c r="R141" s="1"/>
  <c r="P142"/>
  <c r="P141" s="1"/>
  <c r="BI140"/>
  <c r="BH140"/>
  <c r="BG140"/>
  <c r="BE140"/>
  <c r="T140"/>
  <c r="T139"/>
  <c r="R140"/>
  <c r="R139" s="1"/>
  <c r="P140"/>
  <c r="P139"/>
  <c r="BI138"/>
  <c r="BH138"/>
  <c r="BG138"/>
  <c r="BE138"/>
  <c r="T138"/>
  <c r="R138"/>
  <c r="P138"/>
  <c r="BI137"/>
  <c r="BH137"/>
  <c r="BG137"/>
  <c r="BE137"/>
  <c r="T137"/>
  <c r="R137"/>
  <c r="P137"/>
  <c r="BI135"/>
  <c r="BH135"/>
  <c r="BG135"/>
  <c r="BE135"/>
  <c r="T135"/>
  <c r="T134" s="1"/>
  <c r="R135"/>
  <c r="R134" s="1"/>
  <c r="P135"/>
  <c r="P134" s="1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J120"/>
  <c r="J119"/>
  <c r="F119"/>
  <c r="F117"/>
  <c r="E115"/>
  <c r="J92"/>
  <c r="J91"/>
  <c r="F91"/>
  <c r="F89"/>
  <c r="E87"/>
  <c r="J18"/>
  <c r="E18"/>
  <c r="F92"/>
  <c r="J17"/>
  <c r="J12"/>
  <c r="J117" s="1"/>
  <c r="E7"/>
  <c r="E113" s="1"/>
  <c r="J37" i="12"/>
  <c r="J36"/>
  <c r="AY105" i="1"/>
  <c r="J35" i="12"/>
  <c r="AX105" i="1"/>
  <c r="BI323" i="12"/>
  <c r="BH323"/>
  <c r="BG323"/>
  <c r="BE323"/>
  <c r="T323"/>
  <c r="T318"/>
  <c r="R323"/>
  <c r="P323"/>
  <c r="P318"/>
  <c r="BI319"/>
  <c r="BH319"/>
  <c r="BG319"/>
  <c r="BE319"/>
  <c r="T319"/>
  <c r="R319"/>
  <c r="R318" s="1"/>
  <c r="P319"/>
  <c r="BI317"/>
  <c r="BH317"/>
  <c r="BG317"/>
  <c r="BE317"/>
  <c r="T317"/>
  <c r="R317"/>
  <c r="P317"/>
  <c r="BI313"/>
  <c r="BH313"/>
  <c r="BG313"/>
  <c r="BE313"/>
  <c r="T313"/>
  <c r="R313"/>
  <c r="P313"/>
  <c r="BI308"/>
  <c r="BH308"/>
  <c r="BG308"/>
  <c r="BE308"/>
  <c r="T308"/>
  <c r="T307"/>
  <c r="R308"/>
  <c r="R307" s="1"/>
  <c r="P308"/>
  <c r="P307"/>
  <c r="BI306"/>
  <c r="BH306"/>
  <c r="BG306"/>
  <c r="BE306"/>
  <c r="T306"/>
  <c r="R306"/>
  <c r="P306"/>
  <c r="BI303"/>
  <c r="BH303"/>
  <c r="BG303"/>
  <c r="BE303"/>
  <c r="T303"/>
  <c r="R303"/>
  <c r="P303"/>
  <c r="BI302"/>
  <c r="BH302"/>
  <c r="BG302"/>
  <c r="BE302"/>
  <c r="T302"/>
  <c r="R302"/>
  <c r="P302"/>
  <c r="BI300"/>
  <c r="BH300"/>
  <c r="BG300"/>
  <c r="BE300"/>
  <c r="T300"/>
  <c r="R300"/>
  <c r="P300"/>
  <c r="BI299"/>
  <c r="BH299"/>
  <c r="BG299"/>
  <c r="BE299"/>
  <c r="T299"/>
  <c r="R299"/>
  <c r="P299"/>
  <c r="BI295"/>
  <c r="BH295"/>
  <c r="BG295"/>
  <c r="BE295"/>
  <c r="T295"/>
  <c r="R295"/>
  <c r="P295"/>
  <c r="BI294"/>
  <c r="BH294"/>
  <c r="BG294"/>
  <c r="BE294"/>
  <c r="T294"/>
  <c r="R294"/>
  <c r="P294"/>
  <c r="BI290"/>
  <c r="BH290"/>
  <c r="BG290"/>
  <c r="BE290"/>
  <c r="T290"/>
  <c r="R290"/>
  <c r="P290"/>
  <c r="BI289"/>
  <c r="BH289"/>
  <c r="BG289"/>
  <c r="BE289"/>
  <c r="T289"/>
  <c r="R289"/>
  <c r="P289"/>
  <c r="BI286"/>
  <c r="BH286"/>
  <c r="BG286"/>
  <c r="BE286"/>
  <c r="T286"/>
  <c r="R286"/>
  <c r="P286"/>
  <c r="BI285"/>
  <c r="BH285"/>
  <c r="BG285"/>
  <c r="BE285"/>
  <c r="T285"/>
  <c r="R285"/>
  <c r="P285"/>
  <c r="BI281"/>
  <c r="BH281"/>
  <c r="BG281"/>
  <c r="BE281"/>
  <c r="T281"/>
  <c r="R281"/>
  <c r="P281"/>
  <c r="BI280"/>
  <c r="BH280"/>
  <c r="BG280"/>
  <c r="BE280"/>
  <c r="T280"/>
  <c r="R280"/>
  <c r="P280"/>
  <c r="BI277"/>
  <c r="BH277"/>
  <c r="BG277"/>
  <c r="BE277"/>
  <c r="T277"/>
  <c r="R277"/>
  <c r="P277"/>
  <c r="BI274"/>
  <c r="BH274"/>
  <c r="BG274"/>
  <c r="BE274"/>
  <c r="T274"/>
  <c r="R274"/>
  <c r="P274"/>
  <c r="BI271"/>
  <c r="BH271"/>
  <c r="BG271"/>
  <c r="BE271"/>
  <c r="T271"/>
  <c r="R271"/>
  <c r="P271"/>
  <c r="BI268"/>
  <c r="BH268"/>
  <c r="BG268"/>
  <c r="BE268"/>
  <c r="T268"/>
  <c r="R268"/>
  <c r="P268"/>
  <c r="BI265"/>
  <c r="BH265"/>
  <c r="BG265"/>
  <c r="BE265"/>
  <c r="T265"/>
  <c r="R265"/>
  <c r="P265"/>
  <c r="BI264"/>
  <c r="BH264"/>
  <c r="BG264"/>
  <c r="BE264"/>
  <c r="T264"/>
  <c r="R264"/>
  <c r="P264"/>
  <c r="BI263"/>
  <c r="BH263"/>
  <c r="BG263"/>
  <c r="BE263"/>
  <c r="T263"/>
  <c r="R263"/>
  <c r="P263"/>
  <c r="BI259"/>
  <c r="BH259"/>
  <c r="BG259"/>
  <c r="BE259"/>
  <c r="T259"/>
  <c r="R259"/>
  <c r="P259"/>
  <c r="BI256"/>
  <c r="BH256"/>
  <c r="BG256"/>
  <c r="BE256"/>
  <c r="T256"/>
  <c r="R256"/>
  <c r="P256"/>
  <c r="BI254"/>
  <c r="BH254"/>
  <c r="BG254"/>
  <c r="BE254"/>
  <c r="T254"/>
  <c r="R254"/>
  <c r="P254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6"/>
  <c r="BH246"/>
  <c r="BG246"/>
  <c r="BE246"/>
  <c r="T246"/>
  <c r="R246"/>
  <c r="P246"/>
  <c r="BI245"/>
  <c r="BH245"/>
  <c r="BG245"/>
  <c r="BE245"/>
  <c r="T245"/>
  <c r="R245"/>
  <c r="P245"/>
  <c r="BI243"/>
  <c r="BH243"/>
  <c r="BG243"/>
  <c r="BE243"/>
  <c r="T243"/>
  <c r="R243"/>
  <c r="P243"/>
  <c r="BI242"/>
  <c r="BH242"/>
  <c r="BG242"/>
  <c r="BE242"/>
  <c r="T242"/>
  <c r="R242"/>
  <c r="P242"/>
  <c r="BI238"/>
  <c r="BH238"/>
  <c r="BG238"/>
  <c r="BE238"/>
  <c r="T238"/>
  <c r="R238"/>
  <c r="P238"/>
  <c r="BI235"/>
  <c r="BH235"/>
  <c r="BG235"/>
  <c r="BE235"/>
  <c r="T235"/>
  <c r="R235"/>
  <c r="P235"/>
  <c r="BI233"/>
  <c r="BH233"/>
  <c r="BG233"/>
  <c r="BE233"/>
  <c r="T233"/>
  <c r="R233"/>
  <c r="P233"/>
  <c r="BI230"/>
  <c r="BH230"/>
  <c r="BG230"/>
  <c r="BE230"/>
  <c r="T230"/>
  <c r="R230"/>
  <c r="P230"/>
  <c r="BI226"/>
  <c r="BH226"/>
  <c r="BG226"/>
  <c r="BE226"/>
  <c r="T226"/>
  <c r="R226"/>
  <c r="P226"/>
  <c r="BI223"/>
  <c r="BH223"/>
  <c r="BG223"/>
  <c r="BE223"/>
  <c r="T223"/>
  <c r="R223"/>
  <c r="P223"/>
  <c r="BI221"/>
  <c r="BH221"/>
  <c r="BG221"/>
  <c r="BE221"/>
  <c r="T221"/>
  <c r="R221"/>
  <c r="P221"/>
  <c r="BI218"/>
  <c r="BH218"/>
  <c r="BG218"/>
  <c r="BE218"/>
  <c r="T218"/>
  <c r="R218"/>
  <c r="P218"/>
  <c r="BI216"/>
  <c r="BH216"/>
  <c r="BG216"/>
  <c r="BE216"/>
  <c r="T216"/>
  <c r="R216"/>
  <c r="P216"/>
  <c r="BI213"/>
  <c r="BH213"/>
  <c r="BG213"/>
  <c r="BE213"/>
  <c r="T213"/>
  <c r="R213"/>
  <c r="P213"/>
  <c r="BI209"/>
  <c r="BH209"/>
  <c r="BG209"/>
  <c r="BE209"/>
  <c r="T209"/>
  <c r="T208"/>
  <c r="R209"/>
  <c r="R208" s="1"/>
  <c r="P209"/>
  <c r="P208"/>
  <c r="BI207"/>
  <c r="BH207"/>
  <c r="BG207"/>
  <c r="BE207"/>
  <c r="T207"/>
  <c r="R207"/>
  <c r="P207"/>
  <c r="BI203"/>
  <c r="BH203"/>
  <c r="BG203"/>
  <c r="BE203"/>
  <c r="T203"/>
  <c r="R203"/>
  <c r="P203"/>
  <c r="BI200"/>
  <c r="BH200"/>
  <c r="BG200"/>
  <c r="BE200"/>
  <c r="T200"/>
  <c r="T199"/>
  <c r="R200"/>
  <c r="R199" s="1"/>
  <c r="P200"/>
  <c r="P199"/>
  <c r="BI198"/>
  <c r="BH198"/>
  <c r="BG198"/>
  <c r="BE198"/>
  <c r="T198"/>
  <c r="R198"/>
  <c r="P198"/>
  <c r="BI196"/>
  <c r="BH196"/>
  <c r="BG196"/>
  <c r="BE196"/>
  <c r="T196"/>
  <c r="R196"/>
  <c r="P196"/>
  <c r="BI194"/>
  <c r="BH194"/>
  <c r="BG194"/>
  <c r="BE194"/>
  <c r="T194"/>
  <c r="R194"/>
  <c r="P194"/>
  <c r="BI193"/>
  <c r="BH193"/>
  <c r="BG193"/>
  <c r="BE193"/>
  <c r="T193"/>
  <c r="R193"/>
  <c r="P193"/>
  <c r="BI189"/>
  <c r="BH189"/>
  <c r="BG189"/>
  <c r="BE189"/>
  <c r="T189"/>
  <c r="R189"/>
  <c r="P189"/>
  <c r="BI183"/>
  <c r="BH183"/>
  <c r="BG183"/>
  <c r="BE183"/>
  <c r="T183"/>
  <c r="R183"/>
  <c r="P183"/>
  <c r="BI176"/>
  <c r="BH176"/>
  <c r="BG176"/>
  <c r="BE176"/>
  <c r="T176"/>
  <c r="R176"/>
  <c r="P176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6"/>
  <c r="BH156"/>
  <c r="BG156"/>
  <c r="BE156"/>
  <c r="T156"/>
  <c r="R156"/>
  <c r="P156"/>
  <c r="BI151"/>
  <c r="BH151"/>
  <c r="BG151"/>
  <c r="BE151"/>
  <c r="T151"/>
  <c r="R151"/>
  <c r="P151"/>
  <c r="BI147"/>
  <c r="BH147"/>
  <c r="BG147"/>
  <c r="BE147"/>
  <c r="T147"/>
  <c r="R147"/>
  <c r="P147"/>
  <c r="BI142"/>
  <c r="BH142"/>
  <c r="BG142"/>
  <c r="BE142"/>
  <c r="T142"/>
  <c r="R142"/>
  <c r="P142"/>
  <c r="BI140"/>
  <c r="BH140"/>
  <c r="BG140"/>
  <c r="BE140"/>
  <c r="T140"/>
  <c r="R140"/>
  <c r="P140"/>
  <c r="BI136"/>
  <c r="BH136"/>
  <c r="BG136"/>
  <c r="BE136"/>
  <c r="T136"/>
  <c r="R136"/>
  <c r="P136"/>
  <c r="BI132"/>
  <c r="BH132"/>
  <c r="BG132"/>
  <c r="BE132"/>
  <c r="T132"/>
  <c r="R132"/>
  <c r="P132"/>
  <c r="J126"/>
  <c r="J125"/>
  <c r="F125"/>
  <c r="F123"/>
  <c r="E121"/>
  <c r="J92"/>
  <c r="J91"/>
  <c r="F91"/>
  <c r="F89"/>
  <c r="E87"/>
  <c r="J18"/>
  <c r="E18"/>
  <c r="F92"/>
  <c r="J17"/>
  <c r="J12"/>
  <c r="J123" s="1"/>
  <c r="E7"/>
  <c r="E119" s="1"/>
  <c r="J37" i="11"/>
  <c r="J36"/>
  <c r="AY104" i="1"/>
  <c r="J35" i="11"/>
  <c r="AX104" i="1"/>
  <c r="BI134" i="11"/>
  <c r="BH134"/>
  <c r="BG134"/>
  <c r="BE134"/>
  <c r="T134"/>
  <c r="R134"/>
  <c r="P134"/>
  <c r="BI133"/>
  <c r="BH133"/>
  <c r="BG133"/>
  <c r="BE133"/>
  <c r="T133"/>
  <c r="R133"/>
  <c r="P133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6"/>
  <c r="BH126"/>
  <c r="BG126"/>
  <c r="BE126"/>
  <c r="T126"/>
  <c r="R126"/>
  <c r="P126"/>
  <c r="BI122"/>
  <c r="BH122"/>
  <c r="BG122"/>
  <c r="BE122"/>
  <c r="T122"/>
  <c r="T121"/>
  <c r="R122"/>
  <c r="R121"/>
  <c r="P122"/>
  <c r="P121"/>
  <c r="J116"/>
  <c r="J115"/>
  <c r="F115"/>
  <c r="F113"/>
  <c r="E111"/>
  <c r="J92"/>
  <c r="J91"/>
  <c r="F91"/>
  <c r="F89"/>
  <c r="E87"/>
  <c r="J18"/>
  <c r="E18"/>
  <c r="F92"/>
  <c r="J17"/>
  <c r="J12"/>
  <c r="J89" s="1"/>
  <c r="E7"/>
  <c r="E85"/>
  <c r="J37" i="10"/>
  <c r="J36"/>
  <c r="AY103" i="1"/>
  <c r="J35" i="10"/>
  <c r="AX103" i="1" s="1"/>
  <c r="BI284" i="10"/>
  <c r="BH284"/>
  <c r="BG284"/>
  <c r="BE284"/>
  <c r="T284"/>
  <c r="T283"/>
  <c r="R284"/>
  <c r="R283" s="1"/>
  <c r="P284"/>
  <c r="P283"/>
  <c r="BI280"/>
  <c r="BH280"/>
  <c r="BG280"/>
  <c r="BE280"/>
  <c r="T280"/>
  <c r="R280"/>
  <c r="P280"/>
  <c r="BI277"/>
  <c r="BH277"/>
  <c r="BG277"/>
  <c r="BE277"/>
  <c r="T277"/>
  <c r="R277"/>
  <c r="P277"/>
  <c r="BI274"/>
  <c r="BH274"/>
  <c r="BG274"/>
  <c r="BE274"/>
  <c r="T274"/>
  <c r="R274"/>
  <c r="P274"/>
  <c r="BI272"/>
  <c r="BH272"/>
  <c r="BG272"/>
  <c r="BE272"/>
  <c r="T272"/>
  <c r="R272"/>
  <c r="P272"/>
  <c r="BI267"/>
  <c r="BH267"/>
  <c r="BG267"/>
  <c r="BE267"/>
  <c r="T267"/>
  <c r="R267"/>
  <c r="P267"/>
  <c r="BI265"/>
  <c r="BH265"/>
  <c r="BG265"/>
  <c r="BE265"/>
  <c r="T265"/>
  <c r="R265"/>
  <c r="P265"/>
  <c r="BI257"/>
  <c r="BH257"/>
  <c r="BG257"/>
  <c r="BE257"/>
  <c r="T257"/>
  <c r="R257"/>
  <c r="P257"/>
  <c r="BI255"/>
  <c r="BH255"/>
  <c r="BG255"/>
  <c r="BE255"/>
  <c r="T255"/>
  <c r="R255"/>
  <c r="P255"/>
  <c r="BI254"/>
  <c r="BH254"/>
  <c r="BG254"/>
  <c r="BE254"/>
  <c r="T254"/>
  <c r="R254"/>
  <c r="P254"/>
  <c r="BI253"/>
  <c r="BH253"/>
  <c r="BG253"/>
  <c r="BE253"/>
  <c r="T253"/>
  <c r="R253"/>
  <c r="P253"/>
  <c r="BI251"/>
  <c r="BH251"/>
  <c r="BG251"/>
  <c r="BE251"/>
  <c r="T251"/>
  <c r="R251"/>
  <c r="P251"/>
  <c r="BI248"/>
  <c r="BH248"/>
  <c r="BG248"/>
  <c r="BE248"/>
  <c r="T248"/>
  <c r="R248"/>
  <c r="P248"/>
  <c r="BI246"/>
  <c r="BH246"/>
  <c r="BG246"/>
  <c r="BE246"/>
  <c r="T246"/>
  <c r="R246"/>
  <c r="P246"/>
  <c r="BI244"/>
  <c r="BH244"/>
  <c r="BG244"/>
  <c r="BE244"/>
  <c r="T244"/>
  <c r="R244"/>
  <c r="P244"/>
  <c r="BI242"/>
  <c r="BH242"/>
  <c r="BG242"/>
  <c r="BE242"/>
  <c r="T242"/>
  <c r="R242"/>
  <c r="P242"/>
  <c r="BI236"/>
  <c r="BH236"/>
  <c r="BG236"/>
  <c r="BE236"/>
  <c r="T236"/>
  <c r="R236"/>
  <c r="P236"/>
  <c r="BI233"/>
  <c r="BH233"/>
  <c r="BG233"/>
  <c r="BE233"/>
  <c r="T233"/>
  <c r="R233"/>
  <c r="P233"/>
  <c r="BI231"/>
  <c r="BH231"/>
  <c r="BG231"/>
  <c r="BE231"/>
  <c r="T231"/>
  <c r="R231"/>
  <c r="P231"/>
  <c r="BI222"/>
  <c r="BH222"/>
  <c r="BG222"/>
  <c r="BE222"/>
  <c r="T222"/>
  <c r="R222"/>
  <c r="P222"/>
  <c r="BI219"/>
  <c r="BH219"/>
  <c r="BG219"/>
  <c r="BE219"/>
  <c r="T219"/>
  <c r="T218" s="1"/>
  <c r="R219"/>
  <c r="R218"/>
  <c r="P219"/>
  <c r="P218" s="1"/>
  <c r="BI217"/>
  <c r="BH217"/>
  <c r="BG217"/>
  <c r="BE217"/>
  <c r="T217"/>
  <c r="R217"/>
  <c r="P217"/>
  <c r="BI216"/>
  <c r="BH216"/>
  <c r="BG216"/>
  <c r="BE216"/>
  <c r="T216"/>
  <c r="R216"/>
  <c r="P216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08"/>
  <c r="BH208"/>
  <c r="BG208"/>
  <c r="BE208"/>
  <c r="T208"/>
  <c r="R208"/>
  <c r="P208"/>
  <c r="BI206"/>
  <c r="BH206"/>
  <c r="BG206"/>
  <c r="BE206"/>
  <c r="T206"/>
  <c r="R206"/>
  <c r="P206"/>
  <c r="BI205"/>
  <c r="BH205"/>
  <c r="BG205"/>
  <c r="BE205"/>
  <c r="T205"/>
  <c r="R205"/>
  <c r="P205"/>
  <c r="BI203"/>
  <c r="BH203"/>
  <c r="BG203"/>
  <c r="BE203"/>
  <c r="T203"/>
  <c r="R203"/>
  <c r="P203"/>
  <c r="BI177"/>
  <c r="BH177"/>
  <c r="BG177"/>
  <c r="BE177"/>
  <c r="T177"/>
  <c r="R177"/>
  <c r="P177"/>
  <c r="BI176"/>
  <c r="BH176"/>
  <c r="BG176"/>
  <c r="BE176"/>
  <c r="T176"/>
  <c r="R176"/>
  <c r="P176"/>
  <c r="BI171"/>
  <c r="BH171"/>
  <c r="BG171"/>
  <c r="BE171"/>
  <c r="T171"/>
  <c r="R171"/>
  <c r="P171"/>
  <c r="BI163"/>
  <c r="BH163"/>
  <c r="BG163"/>
  <c r="BE163"/>
  <c r="T163"/>
  <c r="R163"/>
  <c r="P163"/>
  <c r="BI160"/>
  <c r="BH160"/>
  <c r="BG160"/>
  <c r="BE160"/>
  <c r="T160"/>
  <c r="R160"/>
  <c r="P160"/>
  <c r="BI155"/>
  <c r="BH155"/>
  <c r="BG155"/>
  <c r="BE155"/>
  <c r="T155"/>
  <c r="R155"/>
  <c r="P155"/>
  <c r="BI150"/>
  <c r="BH150"/>
  <c r="BG150"/>
  <c r="BE150"/>
  <c r="T150"/>
  <c r="R150"/>
  <c r="P150"/>
  <c r="BI147"/>
  <c r="BH147"/>
  <c r="BG147"/>
  <c r="BE147"/>
  <c r="T147"/>
  <c r="R147"/>
  <c r="P147"/>
  <c r="BI143"/>
  <c r="BH143"/>
  <c r="BG143"/>
  <c r="BE143"/>
  <c r="T143"/>
  <c r="R143"/>
  <c r="P143"/>
  <c r="BI132"/>
  <c r="BH132"/>
  <c r="BG132"/>
  <c r="BE132"/>
  <c r="T132"/>
  <c r="R132"/>
  <c r="P132"/>
  <c r="J126"/>
  <c r="J125"/>
  <c r="F125"/>
  <c r="F123"/>
  <c r="E121"/>
  <c r="J92"/>
  <c r="J91"/>
  <c r="F91"/>
  <c r="F89"/>
  <c r="E87"/>
  <c r="J18"/>
  <c r="E18"/>
  <c r="F92" s="1"/>
  <c r="J17"/>
  <c r="J12"/>
  <c r="J89" s="1"/>
  <c r="E7"/>
  <c r="E85"/>
  <c r="J37" i="9"/>
  <c r="J36"/>
  <c r="AY102" i="1"/>
  <c r="J35" i="9"/>
  <c r="AX102" i="1" s="1"/>
  <c r="BI1059" i="9"/>
  <c r="BH1059"/>
  <c r="BG1059"/>
  <c r="BE1059"/>
  <c r="T1059"/>
  <c r="T1058"/>
  <c r="T1057"/>
  <c r="R1059"/>
  <c r="R1058" s="1"/>
  <c r="R1057" s="1"/>
  <c r="P1059"/>
  <c r="P1058" s="1"/>
  <c r="P1057" s="1"/>
  <c r="BI1053"/>
  <c r="BH1053"/>
  <c r="BG1053"/>
  <c r="BE1053"/>
  <c r="T1053"/>
  <c r="R1053"/>
  <c r="P1053"/>
  <c r="BI1041"/>
  <c r="BH1041"/>
  <c r="BG1041"/>
  <c r="BE1041"/>
  <c r="T1041"/>
  <c r="R1041"/>
  <c r="P1041"/>
  <c r="BI1022"/>
  <c r="BH1022"/>
  <c r="BG1022"/>
  <c r="BE1022"/>
  <c r="T1022"/>
  <c r="R1022"/>
  <c r="P1022"/>
  <c r="BI1014"/>
  <c r="BH1014"/>
  <c r="BG1014"/>
  <c r="BE1014"/>
  <c r="T1014"/>
  <c r="R1014"/>
  <c r="P1014"/>
  <c r="BI1007"/>
  <c r="BH1007"/>
  <c r="BG1007"/>
  <c r="BE1007"/>
  <c r="T1007"/>
  <c r="T1006" s="1"/>
  <c r="R1007"/>
  <c r="R1006" s="1"/>
  <c r="P1007"/>
  <c r="P1006" s="1"/>
  <c r="BI1004"/>
  <c r="BH1004"/>
  <c r="BG1004"/>
  <c r="BE1004"/>
  <c r="T1004"/>
  <c r="R1004"/>
  <c r="P1004"/>
  <c r="BI1002"/>
  <c r="BH1002"/>
  <c r="BG1002"/>
  <c r="BE1002"/>
  <c r="T1002"/>
  <c r="R1002"/>
  <c r="P1002"/>
  <c r="BI998"/>
  <c r="BH998"/>
  <c r="BG998"/>
  <c r="BE998"/>
  <c r="T998"/>
  <c r="R998"/>
  <c r="P998"/>
  <c r="BI996"/>
  <c r="BH996"/>
  <c r="BG996"/>
  <c r="BE996"/>
  <c r="T996"/>
  <c r="R996"/>
  <c r="P996"/>
  <c r="BI994"/>
  <c r="BH994"/>
  <c r="BG994"/>
  <c r="BE994"/>
  <c r="T994"/>
  <c r="R994"/>
  <c r="P994"/>
  <c r="BI985"/>
  <c r="BH985"/>
  <c r="BG985"/>
  <c r="BE985"/>
  <c r="T985"/>
  <c r="R985"/>
  <c r="P985"/>
  <c r="BI981"/>
  <c r="BH981"/>
  <c r="BG981"/>
  <c r="BE981"/>
  <c r="T981"/>
  <c r="R981"/>
  <c r="P981"/>
  <c r="BI979"/>
  <c r="BH979"/>
  <c r="BG979"/>
  <c r="BE979"/>
  <c r="T979"/>
  <c r="R979"/>
  <c r="P979"/>
  <c r="BI977"/>
  <c r="BH977"/>
  <c r="BG977"/>
  <c r="BE977"/>
  <c r="T977"/>
  <c r="R977"/>
  <c r="P977"/>
  <c r="BI975"/>
  <c r="BH975"/>
  <c r="BG975"/>
  <c r="BE975"/>
  <c r="T975"/>
  <c r="R975"/>
  <c r="P975"/>
  <c r="BI973"/>
  <c r="BH973"/>
  <c r="BG973"/>
  <c r="BE973"/>
  <c r="T973"/>
  <c r="R973"/>
  <c r="P973"/>
  <c r="BI972"/>
  <c r="BH972"/>
  <c r="BG972"/>
  <c r="BE972"/>
  <c r="T972"/>
  <c r="R972"/>
  <c r="P972"/>
  <c r="BI968"/>
  <c r="BH968"/>
  <c r="BG968"/>
  <c r="BE968"/>
  <c r="T968"/>
  <c r="R968"/>
  <c r="P968"/>
  <c r="BI967"/>
  <c r="BH967"/>
  <c r="BG967"/>
  <c r="BE967"/>
  <c r="T967"/>
  <c r="R967"/>
  <c r="P967"/>
  <c r="BI964"/>
  <c r="BH964"/>
  <c r="BG964"/>
  <c r="BE964"/>
  <c r="T964"/>
  <c r="R964"/>
  <c r="P964"/>
  <c r="BI963"/>
  <c r="BH963"/>
  <c r="BG963"/>
  <c r="BE963"/>
  <c r="T963"/>
  <c r="R963"/>
  <c r="P963"/>
  <c r="BI960"/>
  <c r="BH960"/>
  <c r="BG960"/>
  <c r="BE960"/>
  <c r="T960"/>
  <c r="R960"/>
  <c r="P960"/>
  <c r="BI958"/>
  <c r="BH958"/>
  <c r="BG958"/>
  <c r="BE958"/>
  <c r="T958"/>
  <c r="R958"/>
  <c r="P958"/>
  <c r="BI952"/>
  <c r="BH952"/>
  <c r="BG952"/>
  <c r="BE952"/>
  <c r="T952"/>
  <c r="R952"/>
  <c r="P952"/>
  <c r="BI951"/>
  <c r="BH951"/>
  <c r="BG951"/>
  <c r="BE951"/>
  <c r="T951"/>
  <c r="R951"/>
  <c r="P951"/>
  <c r="BI947"/>
  <c r="BH947"/>
  <c r="BG947"/>
  <c r="BE947"/>
  <c r="T947"/>
  <c r="R947"/>
  <c r="P947"/>
  <c r="BI946"/>
  <c r="BH946"/>
  <c r="BG946"/>
  <c r="BE946"/>
  <c r="T946"/>
  <c r="R946"/>
  <c r="P946"/>
  <c r="BI943"/>
  <c r="BH943"/>
  <c r="BG943"/>
  <c r="BE943"/>
  <c r="T943"/>
  <c r="R943"/>
  <c r="P943"/>
  <c r="BI936"/>
  <c r="BH936"/>
  <c r="BG936"/>
  <c r="BE936"/>
  <c r="T936"/>
  <c r="R936"/>
  <c r="P936"/>
  <c r="BI935"/>
  <c r="BH935"/>
  <c r="BG935"/>
  <c r="BE935"/>
  <c r="T935"/>
  <c r="R935"/>
  <c r="P935"/>
  <c r="BI934"/>
  <c r="BH934"/>
  <c r="BG934"/>
  <c r="BE934"/>
  <c r="T934"/>
  <c r="R934"/>
  <c r="P934"/>
  <c r="BI932"/>
  <c r="BH932"/>
  <c r="BG932"/>
  <c r="BE932"/>
  <c r="T932"/>
  <c r="R932"/>
  <c r="P932"/>
  <c r="BI931"/>
  <c r="BH931"/>
  <c r="BG931"/>
  <c r="BE931"/>
  <c r="T931"/>
  <c r="R931"/>
  <c r="P931"/>
  <c r="BI930"/>
  <c r="BH930"/>
  <c r="BG930"/>
  <c r="BE930"/>
  <c r="T930"/>
  <c r="R930"/>
  <c r="P930"/>
  <c r="BI914"/>
  <c r="BH914"/>
  <c r="BG914"/>
  <c r="BE914"/>
  <c r="T914"/>
  <c r="R914"/>
  <c r="P914"/>
  <c r="BI882"/>
  <c r="BH882"/>
  <c r="BG882"/>
  <c r="BE882"/>
  <c r="T882"/>
  <c r="R882"/>
  <c r="P882"/>
  <c r="BI878"/>
  <c r="BH878"/>
  <c r="BG878"/>
  <c r="BE878"/>
  <c r="T878"/>
  <c r="R878"/>
  <c r="P878"/>
  <c r="BI874"/>
  <c r="BH874"/>
  <c r="BG874"/>
  <c r="BE874"/>
  <c r="T874"/>
  <c r="R874"/>
  <c r="P874"/>
  <c r="BI872"/>
  <c r="BH872"/>
  <c r="BG872"/>
  <c r="BE872"/>
  <c r="T872"/>
  <c r="R872"/>
  <c r="P872"/>
  <c r="BI868"/>
  <c r="BH868"/>
  <c r="BG868"/>
  <c r="BE868"/>
  <c r="T868"/>
  <c r="R868"/>
  <c r="P868"/>
  <c r="BI867"/>
  <c r="BH867"/>
  <c r="BG867"/>
  <c r="BE867"/>
  <c r="T867"/>
  <c r="R867"/>
  <c r="P867"/>
  <c r="BI862"/>
  <c r="BH862"/>
  <c r="BG862"/>
  <c r="BE862"/>
  <c r="T862"/>
  <c r="R862"/>
  <c r="P862"/>
  <c r="BI860"/>
  <c r="BH860"/>
  <c r="BG860"/>
  <c r="BE860"/>
  <c r="T860"/>
  <c r="R860"/>
  <c r="P860"/>
  <c r="BI853"/>
  <c r="BH853"/>
  <c r="BG853"/>
  <c r="BE853"/>
  <c r="T853"/>
  <c r="R853"/>
  <c r="P853"/>
  <c r="BI851"/>
  <c r="BH851"/>
  <c r="BG851"/>
  <c r="BE851"/>
  <c r="T851"/>
  <c r="R851"/>
  <c r="P851"/>
  <c r="BI847"/>
  <c r="BH847"/>
  <c r="BG847"/>
  <c r="BE847"/>
  <c r="T847"/>
  <c r="R847"/>
  <c r="P847"/>
  <c r="BI843"/>
  <c r="BH843"/>
  <c r="BG843"/>
  <c r="BE843"/>
  <c r="T843"/>
  <c r="R843"/>
  <c r="P843"/>
  <c r="BI841"/>
  <c r="BH841"/>
  <c r="BG841"/>
  <c r="BE841"/>
  <c r="T841"/>
  <c r="R841"/>
  <c r="P841"/>
  <c r="BI839"/>
  <c r="BH839"/>
  <c r="BG839"/>
  <c r="BE839"/>
  <c r="T839"/>
  <c r="R839"/>
  <c r="P839"/>
  <c r="BI834"/>
  <c r="BH834"/>
  <c r="BG834"/>
  <c r="BE834"/>
  <c r="T834"/>
  <c r="R834"/>
  <c r="P834"/>
  <c r="BI831"/>
  <c r="BH831"/>
  <c r="BG831"/>
  <c r="BE831"/>
  <c r="T831"/>
  <c r="T830" s="1"/>
  <c r="R831"/>
  <c r="R830" s="1"/>
  <c r="P831"/>
  <c r="P830" s="1"/>
  <c r="BI829"/>
  <c r="BH829"/>
  <c r="BG829"/>
  <c r="BE829"/>
  <c r="T829"/>
  <c r="R829"/>
  <c r="P829"/>
  <c r="BI827"/>
  <c r="BH827"/>
  <c r="BG827"/>
  <c r="BE827"/>
  <c r="T827"/>
  <c r="R827"/>
  <c r="P827"/>
  <c r="BI826"/>
  <c r="BH826"/>
  <c r="BG826"/>
  <c r="BE826"/>
  <c r="T826"/>
  <c r="R826"/>
  <c r="P826"/>
  <c r="BI824"/>
  <c r="BH824"/>
  <c r="BG824"/>
  <c r="BE824"/>
  <c r="T824"/>
  <c r="R824"/>
  <c r="P824"/>
  <c r="BI823"/>
  <c r="BH823"/>
  <c r="BG823"/>
  <c r="BE823"/>
  <c r="T823"/>
  <c r="R823"/>
  <c r="P823"/>
  <c r="BI822"/>
  <c r="BH822"/>
  <c r="BG822"/>
  <c r="BE822"/>
  <c r="T822"/>
  <c r="R822"/>
  <c r="P822"/>
  <c r="BI817"/>
  <c r="BH817"/>
  <c r="BG817"/>
  <c r="BE817"/>
  <c r="T817"/>
  <c r="R817"/>
  <c r="P817"/>
  <c r="BI814"/>
  <c r="BH814"/>
  <c r="BG814"/>
  <c r="BE814"/>
  <c r="T814"/>
  <c r="R814"/>
  <c r="P814"/>
  <c r="BI811"/>
  <c r="BH811"/>
  <c r="BG811"/>
  <c r="BE811"/>
  <c r="T811"/>
  <c r="R811"/>
  <c r="P811"/>
  <c r="BI809"/>
  <c r="BH809"/>
  <c r="BG809"/>
  <c r="BE809"/>
  <c r="T809"/>
  <c r="R809"/>
  <c r="P809"/>
  <c r="BI806"/>
  <c r="BH806"/>
  <c r="BG806"/>
  <c r="BE806"/>
  <c r="T806"/>
  <c r="R806"/>
  <c r="P806"/>
  <c r="BI804"/>
  <c r="BH804"/>
  <c r="BG804"/>
  <c r="BE804"/>
  <c r="T804"/>
  <c r="R804"/>
  <c r="P804"/>
  <c r="BI800"/>
  <c r="BH800"/>
  <c r="BG800"/>
  <c r="BE800"/>
  <c r="T800"/>
  <c r="R800"/>
  <c r="P800"/>
  <c r="BI785"/>
  <c r="BH785"/>
  <c r="BG785"/>
  <c r="BE785"/>
  <c r="T785"/>
  <c r="R785"/>
  <c r="P785"/>
  <c r="BI781"/>
  <c r="BH781"/>
  <c r="BG781"/>
  <c r="BE781"/>
  <c r="T781"/>
  <c r="R781"/>
  <c r="P781"/>
  <c r="BI780"/>
  <c r="BH780"/>
  <c r="BG780"/>
  <c r="BE780"/>
  <c r="T780"/>
  <c r="R780"/>
  <c r="P780"/>
  <c r="BI765"/>
  <c r="BH765"/>
  <c r="BG765"/>
  <c r="BE765"/>
  <c r="T765"/>
  <c r="R765"/>
  <c r="P765"/>
  <c r="BI760"/>
  <c r="BH760"/>
  <c r="BG760"/>
  <c r="BE760"/>
  <c r="T760"/>
  <c r="R760"/>
  <c r="P760"/>
  <c r="BI756"/>
  <c r="BH756"/>
  <c r="BG756"/>
  <c r="BE756"/>
  <c r="T756"/>
  <c r="R756"/>
  <c r="P756"/>
  <c r="BI752"/>
  <c r="BH752"/>
  <c r="BG752"/>
  <c r="BE752"/>
  <c r="T752"/>
  <c r="R752"/>
  <c r="P752"/>
  <c r="BI748"/>
  <c r="BH748"/>
  <c r="BG748"/>
  <c r="BE748"/>
  <c r="T748"/>
  <c r="R748"/>
  <c r="P748"/>
  <c r="BI746"/>
  <c r="BH746"/>
  <c r="BG746"/>
  <c r="BE746"/>
  <c r="T746"/>
  <c r="R746"/>
  <c r="P746"/>
  <c r="BI742"/>
  <c r="BH742"/>
  <c r="BG742"/>
  <c r="BE742"/>
  <c r="T742"/>
  <c r="R742"/>
  <c r="P742"/>
  <c r="BI737"/>
  <c r="BH737"/>
  <c r="BG737"/>
  <c r="BE737"/>
  <c r="T737"/>
  <c r="R737"/>
  <c r="P737"/>
  <c r="BI734"/>
  <c r="BH734"/>
  <c r="BG734"/>
  <c r="BE734"/>
  <c r="T734"/>
  <c r="R734"/>
  <c r="P734"/>
  <c r="BI733"/>
  <c r="BH733"/>
  <c r="BG733"/>
  <c r="BE733"/>
  <c r="T733"/>
  <c r="R733"/>
  <c r="P733"/>
  <c r="BI731"/>
  <c r="BH731"/>
  <c r="BG731"/>
  <c r="BE731"/>
  <c r="T731"/>
  <c r="R731"/>
  <c r="P731"/>
  <c r="BI728"/>
  <c r="BH728"/>
  <c r="BG728"/>
  <c r="BE728"/>
  <c r="T728"/>
  <c r="R728"/>
  <c r="P728"/>
  <c r="BI727"/>
  <c r="BH727"/>
  <c r="BG727"/>
  <c r="BE727"/>
  <c r="T727"/>
  <c r="R727"/>
  <c r="P727"/>
  <c r="BI724"/>
  <c r="BH724"/>
  <c r="BG724"/>
  <c r="BE724"/>
  <c r="T724"/>
  <c r="R724"/>
  <c r="P724"/>
  <c r="BI723"/>
  <c r="BH723"/>
  <c r="BG723"/>
  <c r="BE723"/>
  <c r="T723"/>
  <c r="R723"/>
  <c r="P723"/>
  <c r="BI722"/>
  <c r="BH722"/>
  <c r="BG722"/>
  <c r="BE722"/>
  <c r="T722"/>
  <c r="R722"/>
  <c r="P722"/>
  <c r="BI721"/>
  <c r="BH721"/>
  <c r="BG721"/>
  <c r="BE721"/>
  <c r="T721"/>
  <c r="R721"/>
  <c r="P721"/>
  <c r="BI718"/>
  <c r="BH718"/>
  <c r="BG718"/>
  <c r="BE718"/>
  <c r="T718"/>
  <c r="R718"/>
  <c r="P718"/>
  <c r="BI693"/>
  <c r="BH693"/>
  <c r="BG693"/>
  <c r="BE693"/>
  <c r="T693"/>
  <c r="R693"/>
  <c r="P693"/>
  <c r="BI689"/>
  <c r="BH689"/>
  <c r="BG689"/>
  <c r="BE689"/>
  <c r="T689"/>
  <c r="R689"/>
  <c r="P689"/>
  <c r="BI663"/>
  <c r="BH663"/>
  <c r="BG663"/>
  <c r="BE663"/>
  <c r="T663"/>
  <c r="R663"/>
  <c r="P663"/>
  <c r="BI626"/>
  <c r="BH626"/>
  <c r="BG626"/>
  <c r="BE626"/>
  <c r="T626"/>
  <c r="R626"/>
  <c r="P626"/>
  <c r="BI624"/>
  <c r="BH624"/>
  <c r="BG624"/>
  <c r="BE624"/>
  <c r="T624"/>
  <c r="R624"/>
  <c r="P624"/>
  <c r="BI607"/>
  <c r="BH607"/>
  <c r="BG607"/>
  <c r="BE607"/>
  <c r="T607"/>
  <c r="R607"/>
  <c r="P607"/>
  <c r="BI606"/>
  <c r="BH606"/>
  <c r="BG606"/>
  <c r="BE606"/>
  <c r="T606"/>
  <c r="R606"/>
  <c r="P606"/>
  <c r="BI605"/>
  <c r="BH605"/>
  <c r="BG605"/>
  <c r="BE605"/>
  <c r="T605"/>
  <c r="R605"/>
  <c r="P605"/>
  <c r="BI603"/>
  <c r="BH603"/>
  <c r="BG603"/>
  <c r="BE603"/>
  <c r="T603"/>
  <c r="R603"/>
  <c r="P603"/>
  <c r="BI599"/>
  <c r="BH599"/>
  <c r="BG599"/>
  <c r="BE599"/>
  <c r="T599"/>
  <c r="R599"/>
  <c r="P599"/>
  <c r="BI597"/>
  <c r="BH597"/>
  <c r="BG597"/>
  <c r="BE597"/>
  <c r="T597"/>
  <c r="R597"/>
  <c r="P597"/>
  <c r="BI592"/>
  <c r="BH592"/>
  <c r="BG592"/>
  <c r="BE592"/>
  <c r="T592"/>
  <c r="R592"/>
  <c r="P592"/>
  <c r="BI588"/>
  <c r="BH588"/>
  <c r="BG588"/>
  <c r="BE588"/>
  <c r="T588"/>
  <c r="R588"/>
  <c r="P588"/>
  <c r="BI585"/>
  <c r="BH585"/>
  <c r="BG585"/>
  <c r="BE585"/>
  <c r="T585"/>
  <c r="R585"/>
  <c r="P585"/>
  <c r="BI581"/>
  <c r="BH581"/>
  <c r="BG581"/>
  <c r="BE581"/>
  <c r="T581"/>
  <c r="R581"/>
  <c r="P581"/>
  <c r="BI580"/>
  <c r="BH580"/>
  <c r="BG580"/>
  <c r="BE580"/>
  <c r="T580"/>
  <c r="R580"/>
  <c r="P580"/>
  <c r="BI578"/>
  <c r="BH578"/>
  <c r="BG578"/>
  <c r="BE578"/>
  <c r="T578"/>
  <c r="R578"/>
  <c r="P578"/>
  <c r="BI575"/>
  <c r="BH575"/>
  <c r="BG575"/>
  <c r="BE575"/>
  <c r="T575"/>
  <c r="R575"/>
  <c r="P575"/>
  <c r="BI572"/>
  <c r="BH572"/>
  <c r="BG572"/>
  <c r="BE572"/>
  <c r="T572"/>
  <c r="R572"/>
  <c r="P572"/>
  <c r="BI567"/>
  <c r="BH567"/>
  <c r="BG567"/>
  <c r="BE567"/>
  <c r="T567"/>
  <c r="R567"/>
  <c r="P567"/>
  <c r="BI560"/>
  <c r="BH560"/>
  <c r="BG560"/>
  <c r="BE560"/>
  <c r="T560"/>
  <c r="R560"/>
  <c r="P560"/>
  <c r="BI553"/>
  <c r="BH553"/>
  <c r="BG553"/>
  <c r="BE553"/>
  <c r="T553"/>
  <c r="R553"/>
  <c r="P553"/>
  <c r="BI524"/>
  <c r="BH524"/>
  <c r="BG524"/>
  <c r="BE524"/>
  <c r="T524"/>
  <c r="R524"/>
  <c r="P524"/>
  <c r="BI491"/>
  <c r="BH491"/>
  <c r="BG491"/>
  <c r="BE491"/>
  <c r="T491"/>
  <c r="R491"/>
  <c r="P491"/>
  <c r="BI460"/>
  <c r="BH460"/>
  <c r="BG460"/>
  <c r="BE460"/>
  <c r="T460"/>
  <c r="R460"/>
  <c r="P460"/>
  <c r="BI427"/>
  <c r="BH427"/>
  <c r="BG427"/>
  <c r="BE427"/>
  <c r="T427"/>
  <c r="R427"/>
  <c r="P427"/>
  <c r="BI425"/>
  <c r="BH425"/>
  <c r="BG425"/>
  <c r="BE425"/>
  <c r="T425"/>
  <c r="R425"/>
  <c r="P425"/>
  <c r="BI423"/>
  <c r="BH423"/>
  <c r="BG423"/>
  <c r="BE423"/>
  <c r="T423"/>
  <c r="R423"/>
  <c r="P423"/>
  <c r="BI415"/>
  <c r="BH415"/>
  <c r="BG415"/>
  <c r="BE415"/>
  <c r="T415"/>
  <c r="R415"/>
  <c r="P415"/>
  <c r="BI412"/>
  <c r="BH412"/>
  <c r="BG412"/>
  <c r="BE412"/>
  <c r="T412"/>
  <c r="R412"/>
  <c r="P412"/>
  <c r="BI409"/>
  <c r="BH409"/>
  <c r="BG409"/>
  <c r="BE409"/>
  <c r="T409"/>
  <c r="R409"/>
  <c r="P409"/>
  <c r="BI405"/>
  <c r="BH405"/>
  <c r="BG405"/>
  <c r="BE405"/>
  <c r="T405"/>
  <c r="R405"/>
  <c r="P405"/>
  <c r="BI392"/>
  <c r="BH392"/>
  <c r="BG392"/>
  <c r="BE392"/>
  <c r="T392"/>
  <c r="R392"/>
  <c r="P392"/>
  <c r="BI390"/>
  <c r="BH390"/>
  <c r="BG390"/>
  <c r="BE390"/>
  <c r="T390"/>
  <c r="R390"/>
  <c r="P390"/>
  <c r="BI388"/>
  <c r="BH388"/>
  <c r="BG388"/>
  <c r="BE388"/>
  <c r="T388"/>
  <c r="R388"/>
  <c r="P388"/>
  <c r="BI339"/>
  <c r="BH339"/>
  <c r="BG339"/>
  <c r="BE339"/>
  <c r="T339"/>
  <c r="R339"/>
  <c r="P339"/>
  <c r="BI334"/>
  <c r="BH334"/>
  <c r="BG334"/>
  <c r="BE334"/>
  <c r="T334"/>
  <c r="R334"/>
  <c r="P334"/>
  <c r="BI329"/>
  <c r="BH329"/>
  <c r="BG329"/>
  <c r="BE329"/>
  <c r="T329"/>
  <c r="R329"/>
  <c r="P329"/>
  <c r="BI322"/>
  <c r="BH322"/>
  <c r="BG322"/>
  <c r="BE322"/>
  <c r="T322"/>
  <c r="R322"/>
  <c r="P322"/>
  <c r="BI315"/>
  <c r="BH315"/>
  <c r="BG315"/>
  <c r="BE315"/>
  <c r="T315"/>
  <c r="R315"/>
  <c r="P315"/>
  <c r="BI314"/>
  <c r="BH314"/>
  <c r="BG314"/>
  <c r="BE314"/>
  <c r="T314"/>
  <c r="R314"/>
  <c r="P314"/>
  <c r="BI311"/>
  <c r="BH311"/>
  <c r="BG311"/>
  <c r="BE311"/>
  <c r="T311"/>
  <c r="R311"/>
  <c r="P311"/>
  <c r="BI309"/>
  <c r="BH309"/>
  <c r="BG309"/>
  <c r="BE309"/>
  <c r="T309"/>
  <c r="R309"/>
  <c r="P309"/>
  <c r="BI307"/>
  <c r="BH307"/>
  <c r="BG307"/>
  <c r="BE307"/>
  <c r="T307"/>
  <c r="R307"/>
  <c r="P307"/>
  <c r="BI296"/>
  <c r="BH296"/>
  <c r="BG296"/>
  <c r="BE296"/>
  <c r="T296"/>
  <c r="R296"/>
  <c r="P296"/>
  <c r="BI293"/>
  <c r="BH293"/>
  <c r="BG293"/>
  <c r="BE293"/>
  <c r="T293"/>
  <c r="R293"/>
  <c r="P293"/>
  <c r="BI292"/>
  <c r="BH292"/>
  <c r="BG292"/>
  <c r="BE292"/>
  <c r="T292"/>
  <c r="R292"/>
  <c r="P292"/>
  <c r="BI290"/>
  <c r="BH290"/>
  <c r="BG290"/>
  <c r="BE290"/>
  <c r="T290"/>
  <c r="R290"/>
  <c r="P290"/>
  <c r="BI279"/>
  <c r="BH279"/>
  <c r="BG279"/>
  <c r="BE279"/>
  <c r="T279"/>
  <c r="R279"/>
  <c r="P279"/>
  <c r="BI230"/>
  <c r="BH230"/>
  <c r="BG230"/>
  <c r="BE230"/>
  <c r="T230"/>
  <c r="R230"/>
  <c r="P230"/>
  <c r="BI211"/>
  <c r="BH211"/>
  <c r="BG211"/>
  <c r="BE211"/>
  <c r="T211"/>
  <c r="R211"/>
  <c r="P211"/>
  <c r="BI183"/>
  <c r="BH183"/>
  <c r="BG183"/>
  <c r="BE183"/>
  <c r="T183"/>
  <c r="R183"/>
  <c r="P183"/>
  <c r="BI165"/>
  <c r="BH165"/>
  <c r="BG165"/>
  <c r="BE165"/>
  <c r="T165"/>
  <c r="R165"/>
  <c r="P165"/>
  <c r="BI138"/>
  <c r="BH138"/>
  <c r="BG138"/>
  <c r="BE138"/>
  <c r="T138"/>
  <c r="R138"/>
  <c r="P138"/>
  <c r="J132"/>
  <c r="J131"/>
  <c r="F131"/>
  <c r="F129"/>
  <c r="E127"/>
  <c r="J92"/>
  <c r="J91"/>
  <c r="F91"/>
  <c r="F89"/>
  <c r="E87"/>
  <c r="J18"/>
  <c r="E18"/>
  <c r="F132" s="1"/>
  <c r="J17"/>
  <c r="J12"/>
  <c r="J129" s="1"/>
  <c r="E7"/>
  <c r="E125"/>
  <c r="J37" i="8"/>
  <c r="J36"/>
  <c r="AY101" i="1"/>
  <c r="J35" i="8"/>
  <c r="AX101" i="1"/>
  <c r="BI124" i="8"/>
  <c r="BH124"/>
  <c r="BG124"/>
  <c r="BE124"/>
  <c r="T124"/>
  <c r="R124"/>
  <c r="P124"/>
  <c r="BI123"/>
  <c r="BH123"/>
  <c r="BG123"/>
  <c r="BE123"/>
  <c r="T123"/>
  <c r="R123"/>
  <c r="P123"/>
  <c r="BI122"/>
  <c r="BH122"/>
  <c r="BG122"/>
  <c r="BE122"/>
  <c r="T122"/>
  <c r="R122"/>
  <c r="P122"/>
  <c r="BI121"/>
  <c r="BH121"/>
  <c r="BG121"/>
  <c r="BE121"/>
  <c r="T121"/>
  <c r="R121"/>
  <c r="P121"/>
  <c r="BI120"/>
  <c r="BH120"/>
  <c r="BG120"/>
  <c r="BE120"/>
  <c r="T120"/>
  <c r="R120"/>
  <c r="P120"/>
  <c r="BI119"/>
  <c r="BH119"/>
  <c r="BG119"/>
  <c r="BE119"/>
  <c r="T119"/>
  <c r="R119"/>
  <c r="P119"/>
  <c r="J114"/>
  <c r="J113"/>
  <c r="F113"/>
  <c r="F111"/>
  <c r="E109"/>
  <c r="J92"/>
  <c r="J91"/>
  <c r="F91"/>
  <c r="F89"/>
  <c r="E87"/>
  <c r="J18"/>
  <c r="E18"/>
  <c r="F114"/>
  <c r="J17"/>
  <c r="J12"/>
  <c r="J89" s="1"/>
  <c r="E7"/>
  <c r="E107" s="1"/>
  <c r="J37" i="7"/>
  <c r="J36"/>
  <c r="AY100" i="1"/>
  <c r="J35" i="7"/>
  <c r="AX100" i="1"/>
  <c r="BI277" i="7"/>
  <c r="BH277"/>
  <c r="BG277"/>
  <c r="BE277"/>
  <c r="T277"/>
  <c r="T276"/>
  <c r="R277"/>
  <c r="R276"/>
  <c r="P277"/>
  <c r="P276"/>
  <c r="BI275"/>
  <c r="BH275"/>
  <c r="BG275"/>
  <c r="BE275"/>
  <c r="T275"/>
  <c r="R275"/>
  <c r="P275"/>
  <c r="BI274"/>
  <c r="BH274"/>
  <c r="BG274"/>
  <c r="BE274"/>
  <c r="T274"/>
  <c r="R274"/>
  <c r="P274"/>
  <c r="BI265"/>
  <c r="BH265"/>
  <c r="BG265"/>
  <c r="BE265"/>
  <c r="T265"/>
  <c r="R265"/>
  <c r="P265"/>
  <c r="BI261"/>
  <c r="BH261"/>
  <c r="BG261"/>
  <c r="BE261"/>
  <c r="T261"/>
  <c r="R261"/>
  <c r="P261"/>
  <c r="BI257"/>
  <c r="BH257"/>
  <c r="BG257"/>
  <c r="BE257"/>
  <c r="T257"/>
  <c r="R257"/>
  <c r="P257"/>
  <c r="BI253"/>
  <c r="BH253"/>
  <c r="BG253"/>
  <c r="BE253"/>
  <c r="T253"/>
  <c r="R253"/>
  <c r="P253"/>
  <c r="BI249"/>
  <c r="BH249"/>
  <c r="BG249"/>
  <c r="BE249"/>
  <c r="T249"/>
  <c r="R249"/>
  <c r="P249"/>
  <c r="BI245"/>
  <c r="BH245"/>
  <c r="BG245"/>
  <c r="BE245"/>
  <c r="T245"/>
  <c r="R245"/>
  <c r="P245"/>
  <c r="BI244"/>
  <c r="BH244"/>
  <c r="BG244"/>
  <c r="BE244"/>
  <c r="T244"/>
  <c r="R244"/>
  <c r="P244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4"/>
  <c r="BH234"/>
  <c r="BG234"/>
  <c r="BE234"/>
  <c r="T234"/>
  <c r="R234"/>
  <c r="P234"/>
  <c r="BI233"/>
  <c r="BH233"/>
  <c r="BG233"/>
  <c r="BE233"/>
  <c r="T233"/>
  <c r="R233"/>
  <c r="P233"/>
  <c r="BI228"/>
  <c r="BH228"/>
  <c r="BG228"/>
  <c r="BE228"/>
  <c r="T228"/>
  <c r="R228"/>
  <c r="P228"/>
  <c r="BI225"/>
  <c r="BH225"/>
  <c r="BG225"/>
  <c r="BE225"/>
  <c r="T225"/>
  <c r="R225"/>
  <c r="P225"/>
  <c r="BI222"/>
  <c r="BH222"/>
  <c r="BG222"/>
  <c r="BE222"/>
  <c r="T222"/>
  <c r="R222"/>
  <c r="P222"/>
  <c r="BI219"/>
  <c r="BH219"/>
  <c r="BG219"/>
  <c r="BE219"/>
  <c r="T219"/>
  <c r="R219"/>
  <c r="P219"/>
  <c r="BI216"/>
  <c r="BH216"/>
  <c r="BG216"/>
  <c r="BE216"/>
  <c r="T216"/>
  <c r="R216"/>
  <c r="P216"/>
  <c r="BI213"/>
  <c r="BH213"/>
  <c r="BG213"/>
  <c r="BE213"/>
  <c r="T213"/>
  <c r="R213"/>
  <c r="P213"/>
  <c r="BI210"/>
  <c r="BH210"/>
  <c r="BG210"/>
  <c r="BE210"/>
  <c r="T210"/>
  <c r="R210"/>
  <c r="P210"/>
  <c r="BI207"/>
  <c r="BH207"/>
  <c r="BG207"/>
  <c r="BE207"/>
  <c r="T207"/>
  <c r="R207"/>
  <c r="P207"/>
  <c r="BI204"/>
  <c r="BH204"/>
  <c r="BG204"/>
  <c r="BE204"/>
  <c r="T204"/>
  <c r="R204"/>
  <c r="P204"/>
  <c r="BI201"/>
  <c r="BH201"/>
  <c r="BG201"/>
  <c r="BE201"/>
  <c r="T201"/>
  <c r="R201"/>
  <c r="P201"/>
  <c r="BI198"/>
  <c r="BH198"/>
  <c r="BG198"/>
  <c r="BE198"/>
  <c r="T198"/>
  <c r="R198"/>
  <c r="P198"/>
  <c r="BI195"/>
  <c r="BH195"/>
  <c r="BG195"/>
  <c r="BE195"/>
  <c r="T195"/>
  <c r="R195"/>
  <c r="P195"/>
  <c r="BI192"/>
  <c r="BH192"/>
  <c r="BG192"/>
  <c r="BE192"/>
  <c r="T192"/>
  <c r="R192"/>
  <c r="P192"/>
  <c r="BI189"/>
  <c r="BH189"/>
  <c r="BG189"/>
  <c r="BE189"/>
  <c r="T189"/>
  <c r="R189"/>
  <c r="P189"/>
  <c r="BI186"/>
  <c r="BH186"/>
  <c r="BG186"/>
  <c r="BE186"/>
  <c r="T186"/>
  <c r="R186"/>
  <c r="P186"/>
  <c r="BI183"/>
  <c r="BH183"/>
  <c r="BG183"/>
  <c r="BE183"/>
  <c r="T183"/>
  <c r="R183"/>
  <c r="P183"/>
  <c r="BI180"/>
  <c r="BH180"/>
  <c r="BG180"/>
  <c r="BE180"/>
  <c r="T180"/>
  <c r="R180"/>
  <c r="P180"/>
  <c r="BI177"/>
  <c r="BH177"/>
  <c r="BG177"/>
  <c r="BE177"/>
  <c r="T177"/>
  <c r="R177"/>
  <c r="P177"/>
  <c r="BI176"/>
  <c r="BH176"/>
  <c r="BG176"/>
  <c r="BE176"/>
  <c r="T176"/>
  <c r="R176"/>
  <c r="P176"/>
  <c r="BI173"/>
  <c r="BH173"/>
  <c r="BG173"/>
  <c r="BE173"/>
  <c r="T173"/>
  <c r="R173"/>
  <c r="P173"/>
  <c r="BI170"/>
  <c r="BH170"/>
  <c r="BG170"/>
  <c r="BE170"/>
  <c r="T170"/>
  <c r="R170"/>
  <c r="P170"/>
  <c r="BI167"/>
  <c r="BH167"/>
  <c r="BG167"/>
  <c r="BE167"/>
  <c r="T167"/>
  <c r="R167"/>
  <c r="P167"/>
  <c r="BI164"/>
  <c r="BH164"/>
  <c r="BG164"/>
  <c r="BE164"/>
  <c r="T164"/>
  <c r="R164"/>
  <c r="P164"/>
  <c r="BI161"/>
  <c r="BH161"/>
  <c r="BG161"/>
  <c r="BE161"/>
  <c r="T161"/>
  <c r="R161"/>
  <c r="P161"/>
  <c r="BI158"/>
  <c r="BH158"/>
  <c r="BG158"/>
  <c r="BE158"/>
  <c r="T158"/>
  <c r="R158"/>
  <c r="P158"/>
  <c r="BI155"/>
  <c r="BH155"/>
  <c r="BG155"/>
  <c r="BE155"/>
  <c r="T155"/>
  <c r="R155"/>
  <c r="P155"/>
  <c r="BI152"/>
  <c r="BH152"/>
  <c r="BG152"/>
  <c r="BE152"/>
  <c r="T152"/>
  <c r="R152"/>
  <c r="P152"/>
  <c r="BI149"/>
  <c r="BH149"/>
  <c r="BG149"/>
  <c r="BE149"/>
  <c r="T149"/>
  <c r="R149"/>
  <c r="P149"/>
  <c r="BI145"/>
  <c r="BH145"/>
  <c r="BG145"/>
  <c r="BE145"/>
  <c r="T145"/>
  <c r="R145"/>
  <c r="P145"/>
  <c r="BI142"/>
  <c r="BH142"/>
  <c r="BG142"/>
  <c r="BE142"/>
  <c r="T142"/>
  <c r="T141"/>
  <c r="R142"/>
  <c r="R141" s="1"/>
  <c r="P142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29"/>
  <c r="BH129"/>
  <c r="BG129"/>
  <c r="BE129"/>
  <c r="T129"/>
  <c r="R129"/>
  <c r="P129"/>
  <c r="BI128"/>
  <c r="BH128"/>
  <c r="BG128"/>
  <c r="BE128"/>
  <c r="T128"/>
  <c r="R128"/>
  <c r="P128"/>
  <c r="BI125"/>
  <c r="BH125"/>
  <c r="BG125"/>
  <c r="BE125"/>
  <c r="T125"/>
  <c r="R125"/>
  <c r="P125"/>
  <c r="J119"/>
  <c r="J118"/>
  <c r="F118"/>
  <c r="F116"/>
  <c r="E114"/>
  <c r="J92"/>
  <c r="J91"/>
  <c r="F91"/>
  <c r="F89"/>
  <c r="E87"/>
  <c r="J18"/>
  <c r="E18"/>
  <c r="F119"/>
  <c r="J17"/>
  <c r="J12"/>
  <c r="J89"/>
  <c r="E7"/>
  <c r="E112" s="1"/>
  <c r="J37" i="6"/>
  <c r="J36"/>
  <c r="AY99" i="1"/>
  <c r="J35" i="6"/>
  <c r="AX99" i="1"/>
  <c r="BI390" i="6"/>
  <c r="BH390"/>
  <c r="BG390"/>
  <c r="BE390"/>
  <c r="T390"/>
  <c r="R390"/>
  <c r="P390"/>
  <c r="BI389"/>
  <c r="BH389"/>
  <c r="BG389"/>
  <c r="BE389"/>
  <c r="T389"/>
  <c r="R389"/>
  <c r="P389"/>
  <c r="BI385"/>
  <c r="BH385"/>
  <c r="BG385"/>
  <c r="BE385"/>
  <c r="T385"/>
  <c r="R385"/>
  <c r="P385"/>
  <c r="BI383"/>
  <c r="BH383"/>
  <c r="BG383"/>
  <c r="BE383"/>
  <c r="T383"/>
  <c r="R383"/>
  <c r="P383"/>
  <c r="BI380"/>
  <c r="BH380"/>
  <c r="BG380"/>
  <c r="BE380"/>
  <c r="T380"/>
  <c r="R380"/>
  <c r="P380"/>
  <c r="BI369"/>
  <c r="BH369"/>
  <c r="BG369"/>
  <c r="BE369"/>
  <c r="T369"/>
  <c r="R369"/>
  <c r="P369"/>
  <c r="BI359"/>
  <c r="BH359"/>
  <c r="BG359"/>
  <c r="BE359"/>
  <c r="T359"/>
  <c r="R359"/>
  <c r="P359"/>
  <c r="BI358"/>
  <c r="BH358"/>
  <c r="BG358"/>
  <c r="BE358"/>
  <c r="T358"/>
  <c r="R358"/>
  <c r="P358"/>
  <c r="BI354"/>
  <c r="BH354"/>
  <c r="BG354"/>
  <c r="BE354"/>
  <c r="T354"/>
  <c r="R354"/>
  <c r="P354"/>
  <c r="BI353"/>
  <c r="BH353"/>
  <c r="BG353"/>
  <c r="BE353"/>
  <c r="T353"/>
  <c r="R353"/>
  <c r="P353"/>
  <c r="BI351"/>
  <c r="BH351"/>
  <c r="BG351"/>
  <c r="BE351"/>
  <c r="T351"/>
  <c r="R351"/>
  <c r="P351"/>
  <c r="BI350"/>
  <c r="BH350"/>
  <c r="BG350"/>
  <c r="BE350"/>
  <c r="T350"/>
  <c r="R350"/>
  <c r="P350"/>
  <c r="BI347"/>
  <c r="BH347"/>
  <c r="BG347"/>
  <c r="BE347"/>
  <c r="T347"/>
  <c r="R347"/>
  <c r="P347"/>
  <c r="BI343"/>
  <c r="BH343"/>
  <c r="BG343"/>
  <c r="BE343"/>
  <c r="T343"/>
  <c r="R343"/>
  <c r="P343"/>
  <c r="BI339"/>
  <c r="BH339"/>
  <c r="BG339"/>
  <c r="BE339"/>
  <c r="T339"/>
  <c r="R339"/>
  <c r="P339"/>
  <c r="BI335"/>
  <c r="BH335"/>
  <c r="BG335"/>
  <c r="BE335"/>
  <c r="T335"/>
  <c r="R335"/>
  <c r="P335"/>
  <c r="BI329"/>
  <c r="BH329"/>
  <c r="BG329"/>
  <c r="BE329"/>
  <c r="T329"/>
  <c r="R329"/>
  <c r="P329"/>
  <c r="BI325"/>
  <c r="BH325"/>
  <c r="BG325"/>
  <c r="BE325"/>
  <c r="T325"/>
  <c r="R325"/>
  <c r="P325"/>
  <c r="BI324"/>
  <c r="BH324"/>
  <c r="BG324"/>
  <c r="BE324"/>
  <c r="T324"/>
  <c r="R324"/>
  <c r="P324"/>
  <c r="BI323"/>
  <c r="BH323"/>
  <c r="BG323"/>
  <c r="BE323"/>
  <c r="T323"/>
  <c r="R323"/>
  <c r="P323"/>
  <c r="BI319"/>
  <c r="BH319"/>
  <c r="BG319"/>
  <c r="BE319"/>
  <c r="T319"/>
  <c r="R319"/>
  <c r="P319"/>
  <c r="BI315"/>
  <c r="BH315"/>
  <c r="BG315"/>
  <c r="BE315"/>
  <c r="T315"/>
  <c r="R315"/>
  <c r="P315"/>
  <c r="BI311"/>
  <c r="BH311"/>
  <c r="BG311"/>
  <c r="BE311"/>
  <c r="T311"/>
  <c r="R311"/>
  <c r="P311"/>
  <c r="BI310"/>
  <c r="BH310"/>
  <c r="BG310"/>
  <c r="BE310"/>
  <c r="T310"/>
  <c r="R310"/>
  <c r="P310"/>
  <c r="BI305"/>
  <c r="BH305"/>
  <c r="BG305"/>
  <c r="BE305"/>
  <c r="T305"/>
  <c r="R305"/>
  <c r="P305"/>
  <c r="BI299"/>
  <c r="BH299"/>
  <c r="BG299"/>
  <c r="BE299"/>
  <c r="T299"/>
  <c r="R299"/>
  <c r="P299"/>
  <c r="BI297"/>
  <c r="BH297"/>
  <c r="BG297"/>
  <c r="BE297"/>
  <c r="T297"/>
  <c r="T296"/>
  <c r="R297"/>
  <c r="R296" s="1"/>
  <c r="P297"/>
  <c r="P296" s="1"/>
  <c r="BI295"/>
  <c r="BH295"/>
  <c r="BG295"/>
  <c r="BE295"/>
  <c r="T295"/>
  <c r="R295"/>
  <c r="P295"/>
  <c r="BI294"/>
  <c r="BH294"/>
  <c r="BG294"/>
  <c r="BE294"/>
  <c r="T294"/>
  <c r="R294"/>
  <c r="P294"/>
  <c r="BI292"/>
  <c r="BH292"/>
  <c r="BG292"/>
  <c r="BE292"/>
  <c r="T292"/>
  <c r="R292"/>
  <c r="P292"/>
  <c r="BI290"/>
  <c r="BH290"/>
  <c r="BG290"/>
  <c r="BE290"/>
  <c r="T290"/>
  <c r="R290"/>
  <c r="P290"/>
  <c r="BI286"/>
  <c r="BH286"/>
  <c r="BG286"/>
  <c r="BE286"/>
  <c r="T286"/>
  <c r="R286"/>
  <c r="P286"/>
  <c r="BI284"/>
  <c r="BH284"/>
  <c r="BG284"/>
  <c r="BE284"/>
  <c r="T284"/>
  <c r="R284"/>
  <c r="P284"/>
  <c r="BI282"/>
  <c r="BH282"/>
  <c r="BG282"/>
  <c r="BE282"/>
  <c r="T282"/>
  <c r="R282"/>
  <c r="P282"/>
  <c r="BI280"/>
  <c r="BH280"/>
  <c r="BG280"/>
  <c r="BE280"/>
  <c r="T280"/>
  <c r="R280"/>
  <c r="P280"/>
  <c r="BI278"/>
  <c r="BH278"/>
  <c r="BG278"/>
  <c r="BE278"/>
  <c r="T278"/>
  <c r="R278"/>
  <c r="P278"/>
  <c r="BI275"/>
  <c r="BH275"/>
  <c r="BG275"/>
  <c r="BE275"/>
  <c r="T275"/>
  <c r="R275"/>
  <c r="P275"/>
  <c r="BI270"/>
  <c r="BH270"/>
  <c r="BG270"/>
  <c r="BE270"/>
  <c r="T270"/>
  <c r="R270"/>
  <c r="P270"/>
  <c r="BI266"/>
  <c r="BH266"/>
  <c r="BG266"/>
  <c r="BE266"/>
  <c r="T266"/>
  <c r="R266"/>
  <c r="P266"/>
  <c r="BI263"/>
  <c r="BH263"/>
  <c r="BG263"/>
  <c r="BE263"/>
  <c r="T263"/>
  <c r="R263"/>
  <c r="P263"/>
  <c r="BI261"/>
  <c r="BH261"/>
  <c r="BG261"/>
  <c r="BE261"/>
  <c r="T261"/>
  <c r="R261"/>
  <c r="P261"/>
  <c r="BI257"/>
  <c r="BH257"/>
  <c r="BG257"/>
  <c r="BE257"/>
  <c r="T257"/>
  <c r="R257"/>
  <c r="P257"/>
  <c r="BI253"/>
  <c r="BH253"/>
  <c r="BG253"/>
  <c r="BE253"/>
  <c r="T253"/>
  <c r="R253"/>
  <c r="P253"/>
  <c r="BI250"/>
  <c r="BH250"/>
  <c r="BG250"/>
  <c r="BE250"/>
  <c r="T250"/>
  <c r="R250"/>
  <c r="P250"/>
  <c r="BI248"/>
  <c r="BH248"/>
  <c r="BG248"/>
  <c r="BE248"/>
  <c r="T248"/>
  <c r="R248"/>
  <c r="P248"/>
  <c r="BI246"/>
  <c r="BH246"/>
  <c r="BG246"/>
  <c r="BE246"/>
  <c r="T246"/>
  <c r="R246"/>
  <c r="P246"/>
  <c r="BI244"/>
  <c r="BH244"/>
  <c r="BG244"/>
  <c r="BE244"/>
  <c r="T244"/>
  <c r="R244"/>
  <c r="P244"/>
  <c r="BI240"/>
  <c r="BH240"/>
  <c r="BG240"/>
  <c r="BE240"/>
  <c r="T240"/>
  <c r="R240"/>
  <c r="P240"/>
  <c r="BI237"/>
  <c r="BH237"/>
  <c r="BG237"/>
  <c r="BE237"/>
  <c r="T237"/>
  <c r="R237"/>
  <c r="P237"/>
  <c r="BI236"/>
  <c r="BH236"/>
  <c r="BG236"/>
  <c r="BE236"/>
  <c r="T236"/>
  <c r="R236"/>
  <c r="P236"/>
  <c r="BI232"/>
  <c r="BH232"/>
  <c r="BG232"/>
  <c r="BE232"/>
  <c r="T232"/>
  <c r="R232"/>
  <c r="P232"/>
  <c r="BI229"/>
  <c r="BH229"/>
  <c r="BG229"/>
  <c r="BE229"/>
  <c r="T229"/>
  <c r="R229"/>
  <c r="P229"/>
  <c r="BI228"/>
  <c r="BH228"/>
  <c r="BG228"/>
  <c r="BE228"/>
  <c r="T228"/>
  <c r="R228"/>
  <c r="P228"/>
  <c r="BI225"/>
  <c r="BH225"/>
  <c r="BG225"/>
  <c r="BE225"/>
  <c r="T225"/>
  <c r="R225"/>
  <c r="P225"/>
  <c r="BI220"/>
  <c r="BH220"/>
  <c r="BG220"/>
  <c r="BE220"/>
  <c r="T220"/>
  <c r="R220"/>
  <c r="P220"/>
  <c r="BI217"/>
  <c r="BH217"/>
  <c r="BG217"/>
  <c r="BE217"/>
  <c r="T217"/>
  <c r="R217"/>
  <c r="P217"/>
  <c r="BI214"/>
  <c r="BH214"/>
  <c r="BG214"/>
  <c r="BE214"/>
  <c r="T214"/>
  <c r="R214"/>
  <c r="P214"/>
  <c r="BI213"/>
  <c r="BH213"/>
  <c r="BG213"/>
  <c r="BE213"/>
  <c r="T213"/>
  <c r="R213"/>
  <c r="P213"/>
  <c r="BI209"/>
  <c r="BH209"/>
  <c r="BG209"/>
  <c r="BE209"/>
  <c r="T209"/>
  <c r="R209"/>
  <c r="P209"/>
  <c r="BI208"/>
  <c r="BH208"/>
  <c r="BG208"/>
  <c r="BE208"/>
  <c r="T208"/>
  <c r="R208"/>
  <c r="P208"/>
  <c r="BI205"/>
  <c r="BH205"/>
  <c r="BG205"/>
  <c r="BE205"/>
  <c r="T205"/>
  <c r="R205"/>
  <c r="P205"/>
  <c r="BI202"/>
  <c r="BH202"/>
  <c r="BG202"/>
  <c r="BE202"/>
  <c r="T202"/>
  <c r="R202"/>
  <c r="P202"/>
  <c r="BI192"/>
  <c r="BH192"/>
  <c r="BG192"/>
  <c r="BE192"/>
  <c r="T192"/>
  <c r="R192"/>
  <c r="P192"/>
  <c r="BI183"/>
  <c r="BH183"/>
  <c r="BG183"/>
  <c r="BE183"/>
  <c r="T183"/>
  <c r="R183"/>
  <c r="P183"/>
  <c r="BI181"/>
  <c r="BH181"/>
  <c r="BG181"/>
  <c r="BE181"/>
  <c r="T181"/>
  <c r="R181"/>
  <c r="P181"/>
  <c r="BI179"/>
  <c r="BH179"/>
  <c r="BG179"/>
  <c r="BE179"/>
  <c r="T179"/>
  <c r="R179"/>
  <c r="P179"/>
  <c r="BI175"/>
  <c r="BH175"/>
  <c r="BG175"/>
  <c r="BE175"/>
  <c r="T175"/>
  <c r="R175"/>
  <c r="P175"/>
  <c r="BI172"/>
  <c r="BH172"/>
  <c r="BG172"/>
  <c r="BE172"/>
  <c r="T172"/>
  <c r="R172"/>
  <c r="P172"/>
  <c r="BI168"/>
  <c r="BH168"/>
  <c r="BG168"/>
  <c r="BE168"/>
  <c r="T168"/>
  <c r="R168"/>
  <c r="P168"/>
  <c r="BI166"/>
  <c r="BH166"/>
  <c r="BG166"/>
  <c r="BE166"/>
  <c r="T166"/>
  <c r="R166"/>
  <c r="P166"/>
  <c r="BI163"/>
  <c r="BH163"/>
  <c r="BG163"/>
  <c r="BE163"/>
  <c r="T163"/>
  <c r="R163"/>
  <c r="P163"/>
  <c r="BI160"/>
  <c r="BH160"/>
  <c r="BG160"/>
  <c r="BE160"/>
  <c r="T160"/>
  <c r="R160"/>
  <c r="P160"/>
  <c r="BI157"/>
  <c r="BH157"/>
  <c r="BG157"/>
  <c r="BE157"/>
  <c r="T157"/>
  <c r="R157"/>
  <c r="P157"/>
  <c r="BI147"/>
  <c r="BH147"/>
  <c r="BG147"/>
  <c r="BE147"/>
  <c r="T147"/>
  <c r="R147"/>
  <c r="P147"/>
  <c r="BI144"/>
  <c r="BH144"/>
  <c r="BG144"/>
  <c r="BE144"/>
  <c r="T144"/>
  <c r="R144"/>
  <c r="P144"/>
  <c r="BI140"/>
  <c r="BH140"/>
  <c r="BG140"/>
  <c r="BE140"/>
  <c r="T140"/>
  <c r="R140"/>
  <c r="P140"/>
  <c r="BI135"/>
  <c r="BH135"/>
  <c r="BG135"/>
  <c r="BE135"/>
  <c r="T135"/>
  <c r="R135"/>
  <c r="P135"/>
  <c r="BI133"/>
  <c r="BH133"/>
  <c r="BG133"/>
  <c r="BE133"/>
  <c r="T133"/>
  <c r="T132"/>
  <c r="R133"/>
  <c r="R132" s="1"/>
  <c r="P133"/>
  <c r="P132"/>
  <c r="J128"/>
  <c r="J127"/>
  <c r="F127"/>
  <c r="F125"/>
  <c r="E123"/>
  <c r="J92"/>
  <c r="J91"/>
  <c r="F91"/>
  <c r="F89"/>
  <c r="E87"/>
  <c r="J18"/>
  <c r="E18"/>
  <c r="F128" s="1"/>
  <c r="J17"/>
  <c r="J12"/>
  <c r="J89" s="1"/>
  <c r="E7"/>
  <c r="E121" s="1"/>
  <c r="J37" i="5"/>
  <c r="J36"/>
  <c r="AY98" i="1"/>
  <c r="J35" i="5"/>
  <c r="AX98" i="1"/>
  <c r="BI182" i="5"/>
  <c r="BH182"/>
  <c r="BG182"/>
  <c r="BE182"/>
  <c r="T182"/>
  <c r="R182"/>
  <c r="P182"/>
  <c r="BI181"/>
  <c r="BH181"/>
  <c r="BG181"/>
  <c r="BE181"/>
  <c r="T181"/>
  <c r="R181"/>
  <c r="P181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3"/>
  <c r="BH173"/>
  <c r="BG173"/>
  <c r="BE173"/>
  <c r="T173"/>
  <c r="R173"/>
  <c r="P173"/>
  <c r="BI172"/>
  <c r="BH172"/>
  <c r="BG172"/>
  <c r="BE172"/>
  <c r="T172"/>
  <c r="R172"/>
  <c r="P172"/>
  <c r="BI170"/>
  <c r="BH170"/>
  <c r="BG170"/>
  <c r="BE170"/>
  <c r="T170"/>
  <c r="R170"/>
  <c r="P170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1"/>
  <c r="BH161"/>
  <c r="BG161"/>
  <c r="BE161"/>
  <c r="T161"/>
  <c r="R161"/>
  <c r="P161"/>
  <c r="BI160"/>
  <c r="BH160"/>
  <c r="BG160"/>
  <c r="BE160"/>
  <c r="T160"/>
  <c r="R160"/>
  <c r="P160"/>
  <c r="BI157"/>
  <c r="BH157"/>
  <c r="BG157"/>
  <c r="BE157"/>
  <c r="T157"/>
  <c r="T156"/>
  <c r="R157"/>
  <c r="R156" s="1"/>
  <c r="P157"/>
  <c r="P156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8"/>
  <c r="BH148"/>
  <c r="BG148"/>
  <c r="BE148"/>
  <c r="T148"/>
  <c r="R148"/>
  <c r="P148"/>
  <c r="BI145"/>
  <c r="BH145"/>
  <c r="BG145"/>
  <c r="BE145"/>
  <c r="T145"/>
  <c r="R145"/>
  <c r="P145"/>
  <c r="BI140"/>
  <c r="BH140"/>
  <c r="BG140"/>
  <c r="BE140"/>
  <c r="T140"/>
  <c r="R140"/>
  <c r="P140"/>
  <c r="BI137"/>
  <c r="BH137"/>
  <c r="BG137"/>
  <c r="BE137"/>
  <c r="T137"/>
  <c r="R137"/>
  <c r="P137"/>
  <c r="BI134"/>
  <c r="BH134"/>
  <c r="BG134"/>
  <c r="BE134"/>
  <c r="T134"/>
  <c r="R134"/>
  <c r="P134"/>
  <c r="BI131"/>
  <c r="BH131"/>
  <c r="BG131"/>
  <c r="BE131"/>
  <c r="T131"/>
  <c r="R131"/>
  <c r="P131"/>
  <c r="J125"/>
  <c r="J124"/>
  <c r="F124"/>
  <c r="F122"/>
  <c r="E120"/>
  <c r="J92"/>
  <c r="J91"/>
  <c r="F91"/>
  <c r="F89"/>
  <c r="E87"/>
  <c r="J18"/>
  <c r="E18"/>
  <c r="F92"/>
  <c r="J17"/>
  <c r="J12"/>
  <c r="J122" s="1"/>
  <c r="E7"/>
  <c r="E85" s="1"/>
  <c r="J119" i="4"/>
  <c r="J37"/>
  <c r="J36"/>
  <c r="AY97" i="1" s="1"/>
  <c r="J35" i="4"/>
  <c r="AX97" i="1"/>
  <c r="BI127" i="4"/>
  <c r="BH127"/>
  <c r="BG127"/>
  <c r="BE127"/>
  <c r="T127"/>
  <c r="R127"/>
  <c r="P127"/>
  <c r="BI121"/>
  <c r="BH121"/>
  <c r="BG121"/>
  <c r="BE121"/>
  <c r="T121"/>
  <c r="R121"/>
  <c r="P121"/>
  <c r="J97"/>
  <c r="J115"/>
  <c r="J114"/>
  <c r="F114"/>
  <c r="F112"/>
  <c r="E110"/>
  <c r="J92"/>
  <c r="J91"/>
  <c r="F91"/>
  <c r="F89"/>
  <c r="E87"/>
  <c r="J18"/>
  <c r="E18"/>
  <c r="F115"/>
  <c r="J17"/>
  <c r="J12"/>
  <c r="J89" s="1"/>
  <c r="E7"/>
  <c r="E108" s="1"/>
  <c r="J37" i="3"/>
  <c r="J36"/>
  <c r="AY96" i="1"/>
  <c r="J35" i="3"/>
  <c r="AX96" i="1" s="1"/>
  <c r="BI161" i="3"/>
  <c r="BH161"/>
  <c r="BG161"/>
  <c r="BE161"/>
  <c r="T161"/>
  <c r="R161"/>
  <c r="P161"/>
  <c r="BI151"/>
  <c r="BH151"/>
  <c r="BG151"/>
  <c r="BE151"/>
  <c r="T151"/>
  <c r="R151"/>
  <c r="P151"/>
  <c r="BI150"/>
  <c r="BH150"/>
  <c r="BG150"/>
  <c r="BE150"/>
  <c r="T150"/>
  <c r="R150"/>
  <c r="P150"/>
  <c r="BI148"/>
  <c r="BH148"/>
  <c r="BG148"/>
  <c r="BE148"/>
  <c r="T148"/>
  <c r="R148"/>
  <c r="P148"/>
  <c r="BI143"/>
  <c r="BH143"/>
  <c r="BG143"/>
  <c r="BE143"/>
  <c r="T143"/>
  <c r="R143"/>
  <c r="P143"/>
  <c r="BI137"/>
  <c r="BH137"/>
  <c r="BG137"/>
  <c r="BE137"/>
  <c r="T137"/>
  <c r="R137"/>
  <c r="P137"/>
  <c r="BI136"/>
  <c r="BH136"/>
  <c r="BG136"/>
  <c r="BE136"/>
  <c r="T136"/>
  <c r="R136"/>
  <c r="P136"/>
  <c r="BI133"/>
  <c r="BH133"/>
  <c r="BG133"/>
  <c r="BE133"/>
  <c r="T133"/>
  <c r="T132"/>
  <c r="R133"/>
  <c r="R132" s="1"/>
  <c r="P133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J119"/>
  <c r="J118"/>
  <c r="F118"/>
  <c r="F116"/>
  <c r="E114"/>
  <c r="J92"/>
  <c r="J91"/>
  <c r="F91"/>
  <c r="F89"/>
  <c r="E87"/>
  <c r="J18"/>
  <c r="E18"/>
  <c r="F119" s="1"/>
  <c r="J17"/>
  <c r="J12"/>
  <c r="J89" s="1"/>
  <c r="E7"/>
  <c r="E112" s="1"/>
  <c r="J37" i="2"/>
  <c r="J36"/>
  <c r="AY95" i="1"/>
  <c r="J35" i="2"/>
  <c r="AX95" i="1"/>
  <c r="BI149" i="2"/>
  <c r="BH149"/>
  <c r="BG149"/>
  <c r="BE149"/>
  <c r="T149"/>
  <c r="R149"/>
  <c r="P149"/>
  <c r="BI146"/>
  <c r="BH146"/>
  <c r="BG146"/>
  <c r="BE146"/>
  <c r="T146"/>
  <c r="R146"/>
  <c r="P146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33"/>
  <c r="BH133"/>
  <c r="BG133"/>
  <c r="BE133"/>
  <c r="T133"/>
  <c r="T132"/>
  <c r="R133"/>
  <c r="R132"/>
  <c r="P133"/>
  <c r="P132"/>
  <c r="BI131"/>
  <c r="BH131"/>
  <c r="BG131"/>
  <c r="BE131"/>
  <c r="T131"/>
  <c r="R131"/>
  <c r="P131"/>
  <c r="BI123"/>
  <c r="BH123"/>
  <c r="BG123"/>
  <c r="BE123"/>
  <c r="T123"/>
  <c r="R123"/>
  <c r="P123"/>
  <c r="J117"/>
  <c r="J116"/>
  <c r="F116"/>
  <c r="F114"/>
  <c r="E112"/>
  <c r="J92"/>
  <c r="J91"/>
  <c r="F91"/>
  <c r="F89"/>
  <c r="E87"/>
  <c r="J18"/>
  <c r="E18"/>
  <c r="F92"/>
  <c r="J17"/>
  <c r="J12"/>
  <c r="J89" s="1"/>
  <c r="E7"/>
  <c r="E110" s="1"/>
  <c r="L90" i="1"/>
  <c r="AM90"/>
  <c r="AM89"/>
  <c r="L89"/>
  <c r="AM87"/>
  <c r="L87"/>
  <c r="L85"/>
  <c r="L84"/>
  <c r="BK141" i="2"/>
  <c r="AS94" i="1"/>
  <c r="J140" i="5"/>
  <c r="BK150"/>
  <c r="BK152"/>
  <c r="BK177"/>
  <c r="J181"/>
  <c r="BK389" i="6"/>
  <c r="BK220"/>
  <c r="BK175"/>
  <c r="J286"/>
  <c r="BK358"/>
  <c r="J236"/>
  <c r="BK135"/>
  <c r="J311"/>
  <c r="J172"/>
  <c r="BK278"/>
  <c r="J297"/>
  <c r="J202"/>
  <c r="BK335"/>
  <c r="J183"/>
  <c r="BK139" i="7"/>
  <c r="J213"/>
  <c r="BK244"/>
  <c r="J234"/>
  <c r="J245"/>
  <c r="BK274"/>
  <c r="J210"/>
  <c r="BK142"/>
  <c r="BK152"/>
  <c r="J123" i="8"/>
  <c r="BK624" i="9"/>
  <c r="BK626"/>
  <c r="J415"/>
  <c r="J829"/>
  <c r="BK165"/>
  <c r="BK293"/>
  <c r="J605"/>
  <c r="J626"/>
  <c r="BK1059"/>
  <c r="J943"/>
  <c r="BK847"/>
  <c r="J1004"/>
  <c r="J930"/>
  <c r="J824"/>
  <c r="J553"/>
  <c r="BK1022"/>
  <c r="J841"/>
  <c r="J572"/>
  <c r="J964"/>
  <c r="J746"/>
  <c r="BK996"/>
  <c r="BK934"/>
  <c r="BK607"/>
  <c r="BK236" i="10"/>
  <c r="BK242"/>
  <c r="J257"/>
  <c r="J132"/>
  <c r="J236"/>
  <c r="J212"/>
  <c r="J131" i="11"/>
  <c r="J126"/>
  <c r="BK290" i="12"/>
  <c r="BK281"/>
  <c r="BK160"/>
  <c r="J248"/>
  <c r="BK156"/>
  <c r="J274"/>
  <c r="BK250"/>
  <c r="BK246"/>
  <c r="J277"/>
  <c r="J243"/>
  <c r="BK254"/>
  <c r="BK302"/>
  <c r="J163"/>
  <c r="J216"/>
  <c r="J226"/>
  <c r="J189"/>
  <c r="BK128" i="13"/>
  <c r="J133"/>
  <c r="J130"/>
  <c r="J312" i="14"/>
  <c r="J257"/>
  <c r="J157"/>
  <c r="J265"/>
  <c r="J211"/>
  <c r="BK154"/>
  <c r="J299"/>
  <c r="BK240"/>
  <c r="J205"/>
  <c r="J268"/>
  <c r="BK168"/>
  <c r="BK299"/>
  <c r="BK247"/>
  <c r="BK143"/>
  <c r="BK255"/>
  <c r="J184"/>
  <c r="J127"/>
  <c r="J261"/>
  <c r="J210"/>
  <c r="BK170"/>
  <c r="J310"/>
  <c r="BK233"/>
  <c r="BK213"/>
  <c r="BK137"/>
  <c r="BK288"/>
  <c r="BK223"/>
  <c r="BK183"/>
  <c r="BK307"/>
  <c r="J297"/>
  <c r="BK210"/>
  <c r="BK148"/>
  <c r="BK270"/>
  <c r="J223"/>
  <c r="J171"/>
  <c r="J279"/>
  <c r="BK202"/>
  <c r="BK199" i="15"/>
  <c r="BK152"/>
  <c r="J243"/>
  <c r="J216"/>
  <c r="J136"/>
  <c r="BK189"/>
  <c r="BK155"/>
  <c r="BK224"/>
  <c r="BK181"/>
  <c r="J239"/>
  <c r="BK157"/>
  <c r="BK249"/>
  <c r="BK182"/>
  <c r="BK209"/>
  <c r="BK124"/>
  <c r="BK185"/>
  <c r="J148"/>
  <c r="J265"/>
  <c r="J179"/>
  <c r="BK272"/>
  <c r="BK251"/>
  <c r="BK174"/>
  <c r="BK258"/>
  <c r="J190"/>
  <c r="J235"/>
  <c r="J154"/>
  <c r="BK312" i="16"/>
  <c r="BK235"/>
  <c r="J343"/>
  <c r="J289"/>
  <c r="J246"/>
  <c r="J188"/>
  <c r="BK322"/>
  <c r="BK224"/>
  <c r="BK180"/>
  <c r="J356"/>
  <c r="BK238"/>
  <c r="J197"/>
  <c r="J359"/>
  <c r="BK305"/>
  <c r="J179"/>
  <c r="BK318"/>
  <c r="J226"/>
  <c r="J306"/>
  <c r="BK252"/>
  <c r="J211"/>
  <c r="BK157"/>
  <c r="J370"/>
  <c r="J238"/>
  <c r="J192"/>
  <c r="BK336"/>
  <c r="J284"/>
  <c r="BK232"/>
  <c r="BK142"/>
  <c r="BK339"/>
  <c r="J297"/>
  <c r="J219"/>
  <c r="BK367"/>
  <c r="BK309"/>
  <c r="BK257"/>
  <c r="J203"/>
  <c r="J317"/>
  <c r="J274"/>
  <c r="BK244"/>
  <c r="BK151"/>
  <c r="BK170" i="17"/>
  <c r="BK124"/>
  <c r="J158"/>
  <c r="J167"/>
  <c r="BK180"/>
  <c r="BK173"/>
  <c r="J189"/>
  <c r="J134"/>
  <c r="J137"/>
  <c r="BK129"/>
  <c r="J152"/>
  <c r="J146" i="2"/>
  <c r="BK131"/>
  <c r="J130" i="3"/>
  <c r="J151"/>
  <c r="J128"/>
  <c r="J157" i="5"/>
  <c r="J160"/>
  <c r="J150"/>
  <c r="BK137"/>
  <c r="BK176"/>
  <c r="BK369" i="6"/>
  <c r="J147"/>
  <c r="J163"/>
  <c r="BK353"/>
  <c r="BK166"/>
  <c r="BK144"/>
  <c r="BK248"/>
  <c r="BK232"/>
  <c r="J284"/>
  <c r="J347"/>
  <c r="J228"/>
  <c r="BK380"/>
  <c r="J323"/>
  <c r="BK181"/>
  <c r="J125" i="7"/>
  <c r="J204"/>
  <c r="BK129"/>
  <c r="BK161"/>
  <c r="J173"/>
  <c r="BK201"/>
  <c r="J219"/>
  <c r="J137"/>
  <c r="BK180"/>
  <c r="BK124" i="8"/>
  <c r="J851" i="9"/>
  <c r="J588"/>
  <c r="BK491"/>
  <c r="BK599"/>
  <c r="BK839"/>
  <c r="J292"/>
  <c r="J311"/>
  <c r="BK722"/>
  <c r="BK806"/>
  <c r="BK415"/>
  <c r="BK1002"/>
  <c r="BK960"/>
  <c r="J862"/>
  <c r="J427"/>
  <c r="BK931"/>
  <c r="J831"/>
  <c r="BK804"/>
  <c r="BK412"/>
  <c r="BK975"/>
  <c r="J752"/>
  <c r="BK973"/>
  <c r="BK867"/>
  <c r="BK693"/>
  <c r="BK279"/>
  <c r="BK947"/>
  <c r="BK329"/>
  <c r="J205" i="10"/>
  <c r="BK217"/>
  <c r="BK246"/>
  <c r="J255"/>
  <c r="BK216"/>
  <c r="J272"/>
  <c r="J254"/>
  <c r="J244"/>
  <c r="J122" i="11"/>
  <c r="BK313" i="12"/>
  <c r="J268"/>
  <c r="BK306"/>
  <c r="BK285"/>
  <c r="BK299"/>
  <c r="J183"/>
  <c r="BK207"/>
  <c r="J223"/>
  <c r="J263"/>
  <c r="BK132"/>
  <c r="BK256"/>
  <c r="J193"/>
  <c r="J152" i="13"/>
  <c r="J132"/>
  <c r="BK147"/>
  <c r="J150"/>
  <c r="J262" i="14"/>
  <c r="J195"/>
  <c r="BK138"/>
  <c r="BK234"/>
  <c r="BK199"/>
  <c r="J128"/>
  <c r="BK261"/>
  <c r="BK229"/>
  <c r="BK301"/>
  <c r="BK245"/>
  <c r="BK164"/>
  <c r="BK297"/>
  <c r="J243"/>
  <c r="BK134"/>
  <c r="BK264"/>
  <c r="BK187"/>
  <c r="BK142"/>
  <c r="BK279"/>
  <c r="BK254"/>
  <c r="J198"/>
  <c r="BK146"/>
  <c r="BK296"/>
  <c r="J229"/>
  <c r="J188"/>
  <c r="BK147"/>
  <c r="BK315"/>
  <c r="J221"/>
  <c r="BK155"/>
  <c r="J305"/>
  <c r="J244"/>
  <c r="J155"/>
  <c r="J294"/>
  <c r="BK209"/>
  <c r="J139"/>
  <c r="J271"/>
  <c r="J206"/>
  <c r="BK165"/>
  <c r="BK213" i="15"/>
  <c r="J156"/>
  <c r="BK238"/>
  <c r="J212"/>
  <c r="BK260"/>
  <c r="BK193"/>
  <c r="BK154"/>
  <c r="BK220"/>
  <c r="BK139"/>
  <c r="BK246"/>
  <c r="BK208"/>
  <c r="BK176"/>
  <c r="BK133"/>
  <c r="BK229"/>
  <c r="J153"/>
  <c r="BK196"/>
  <c r="BK127"/>
  <c r="J202"/>
  <c r="J160"/>
  <c r="J272"/>
  <c r="J204"/>
  <c r="J164"/>
  <c r="J267"/>
  <c r="BK178"/>
  <c r="J131"/>
  <c r="J215"/>
  <c r="BK131"/>
  <c r="J221"/>
  <c r="BK130"/>
  <c r="J279" i="16"/>
  <c r="J223"/>
  <c r="BK360"/>
  <c r="J315"/>
  <c r="J268"/>
  <c r="J234"/>
  <c r="BK190"/>
  <c r="J329"/>
  <c r="BK256"/>
  <c r="BK187"/>
  <c r="J142"/>
  <c r="BK319"/>
  <c r="J208"/>
  <c r="J360"/>
  <c r="BK300"/>
  <c r="J361"/>
  <c r="BK237"/>
  <c r="BK304"/>
  <c r="J221"/>
  <c r="J160"/>
  <c r="BK364"/>
  <c r="BK263"/>
  <c r="BK209"/>
  <c r="BK347"/>
  <c r="BK293"/>
  <c r="BK255"/>
  <c r="BK369"/>
  <c r="J298"/>
  <c r="BK279"/>
  <c r="J217"/>
  <c r="BK363"/>
  <c r="BK315"/>
  <c r="J259"/>
  <c r="BK211"/>
  <c r="J340"/>
  <c r="J303"/>
  <c r="BK272"/>
  <c r="BK241"/>
  <c r="BK177" i="17"/>
  <c r="BK178"/>
  <c r="BK138"/>
  <c r="J127"/>
  <c r="J157"/>
  <c r="BK136"/>
  <c r="BK137"/>
  <c r="BK165"/>
  <c r="BK185"/>
  <c r="J183"/>
  <c r="J188"/>
  <c r="BK146"/>
  <c r="J164"/>
  <c r="BK122"/>
  <c r="BK149" i="2"/>
  <c r="BK133"/>
  <c r="J143" i="3"/>
  <c r="J127" i="4"/>
  <c r="BK166" i="5"/>
  <c r="BK131"/>
  <c r="J165"/>
  <c r="BK160"/>
  <c r="J152"/>
  <c r="J343" i="6"/>
  <c r="BK172"/>
  <c r="J315"/>
  <c r="J350"/>
  <c r="J192"/>
  <c r="J278"/>
  <c r="BK179"/>
  <c r="J261"/>
  <c r="BK351"/>
  <c r="BK229"/>
  <c r="J389"/>
  <c r="BK390"/>
  <c r="J295"/>
  <c r="BK192"/>
  <c r="J319"/>
  <c r="J237"/>
  <c r="J144"/>
  <c r="BK128" i="7"/>
  <c r="BK245"/>
  <c r="J249"/>
  <c r="J216"/>
  <c r="BK225"/>
  <c r="BK249"/>
  <c r="J142"/>
  <c r="J138"/>
  <c r="BK173"/>
  <c r="J139"/>
  <c r="J119" i="8"/>
  <c r="BK423" i="9"/>
  <c r="J567"/>
  <c r="BK663"/>
  <c r="J460"/>
  <c r="J827"/>
  <c r="J731"/>
  <c r="BK390"/>
  <c r="J800"/>
  <c r="J293"/>
  <c r="BK748"/>
  <c r="BK314"/>
  <c r="J994"/>
  <c r="J934"/>
  <c r="BK860"/>
  <c r="J322"/>
  <c r="J977"/>
  <c r="J853"/>
  <c r="J734"/>
  <c r="J279"/>
  <c r="J860"/>
  <c r="J996"/>
  <c r="BK862"/>
  <c r="J390"/>
  <c r="BK994"/>
  <c r="BK935"/>
  <c r="BK853"/>
  <c r="BK248" i="10"/>
  <c r="J160"/>
  <c r="J251"/>
  <c r="J233"/>
  <c r="BK132"/>
  <c r="J280"/>
  <c r="J163"/>
  <c r="J143"/>
  <c r="BK133" i="11"/>
  <c r="BK319" i="12"/>
  <c r="BK172"/>
  <c r="BK271"/>
  <c r="J147"/>
  <c r="BK233"/>
  <c r="J271"/>
  <c r="BK183"/>
  <c r="J323"/>
  <c r="J172"/>
  <c r="J308"/>
  <c r="BK196"/>
  <c r="BK213"/>
  <c r="BK161"/>
  <c r="BK126" i="13"/>
  <c r="J154"/>
  <c r="J129"/>
  <c r="J275" i="14"/>
  <c r="J215"/>
  <c r="J142"/>
  <c r="BK286"/>
  <c r="J202"/>
  <c r="J134"/>
  <c r="BK271"/>
  <c r="J234"/>
  <c r="J129"/>
  <c r="BK252"/>
  <c r="BK133"/>
  <c r="BK276"/>
  <c r="BK161"/>
  <c r="J278"/>
  <c r="BK196"/>
  <c r="J164"/>
  <c r="J283"/>
  <c r="J230"/>
  <c r="BK185"/>
  <c r="J143"/>
  <c r="J302"/>
  <c r="J219"/>
  <c r="J146"/>
  <c r="J303"/>
  <c r="BK227"/>
  <c r="J175"/>
  <c r="J131"/>
  <c r="BK282"/>
  <c r="BK188"/>
  <c r="BK295"/>
  <c r="BK228"/>
  <c r="J160"/>
  <c r="BK277"/>
  <c r="J241"/>
  <c r="BK172"/>
  <c r="J194" i="15"/>
  <c r="BK126"/>
  <c r="BK231"/>
  <c r="BK151"/>
  <c r="BK241"/>
  <c r="BK159"/>
  <c r="BK235"/>
  <c r="J138"/>
  <c r="J238"/>
  <c r="BK163"/>
  <c r="BK256"/>
  <c r="BK202"/>
  <c r="BK175"/>
  <c r="BK222"/>
  <c r="J187"/>
  <c r="BK123"/>
  <c r="J268"/>
  <c r="BK183"/>
  <c r="BK274"/>
  <c r="BK226"/>
  <c r="J134"/>
  <c r="BK218"/>
  <c r="J149"/>
  <c r="J249"/>
  <c r="BK192"/>
  <c r="J254"/>
  <c r="BK158"/>
  <c r="BK351" i="16"/>
  <c r="J280"/>
  <c r="BK162"/>
  <c r="J354"/>
  <c r="BK284"/>
  <c r="BK259"/>
  <c r="J215"/>
  <c r="BK147"/>
  <c r="J282"/>
  <c r="BK193"/>
  <c r="J366"/>
  <c r="BK249"/>
  <c r="BK206"/>
  <c r="BK159"/>
  <c r="BK350"/>
  <c r="J184"/>
  <c r="BK342"/>
  <c r="J244"/>
  <c r="BK177"/>
  <c r="J300"/>
  <c r="J235"/>
  <c r="J161"/>
  <c r="J353"/>
  <c r="BK262"/>
  <c r="BK143"/>
  <c r="BK335"/>
  <c r="J277"/>
  <c r="J207"/>
  <c r="J336"/>
  <c r="J287"/>
  <c r="J220"/>
  <c r="BK368"/>
  <c r="J318"/>
  <c r="BK265"/>
  <c r="BK230"/>
  <c r="J362"/>
  <c r="J304"/>
  <c r="BK273"/>
  <c r="BK240"/>
  <c r="BK181" i="17"/>
  <c r="BK130"/>
  <c r="J133"/>
  <c r="J144"/>
  <c r="J159"/>
  <c r="J168"/>
  <c r="J169"/>
  <c r="BK189"/>
  <c r="J178"/>
  <c r="J174"/>
  <c r="J181"/>
  <c r="BK134"/>
  <c r="BK157"/>
  <c r="J142" i="2"/>
  <c r="J141"/>
  <c r="J137" i="3"/>
  <c r="BK129"/>
  <c r="J161"/>
  <c r="BK133"/>
  <c r="J151" i="5"/>
  <c r="J175"/>
  <c r="BK173"/>
  <c r="J137"/>
  <c r="BK153"/>
  <c r="BK263" i="6"/>
  <c r="BK253"/>
  <c r="BK329"/>
  <c r="BK339"/>
  <c r="BK214"/>
  <c r="J217"/>
  <c r="J240"/>
  <c r="J248"/>
  <c r="BK280"/>
  <c r="BK385"/>
  <c r="BK299"/>
  <c r="J220"/>
  <c r="BK347"/>
  <c r="BK275"/>
  <c r="J189" i="7"/>
  <c r="J257"/>
  <c r="J207"/>
  <c r="BK257"/>
  <c r="J136"/>
  <c r="J239"/>
  <c r="BK239"/>
  <c r="J261"/>
  <c r="BK158"/>
  <c r="BK183"/>
  <c r="BK155"/>
  <c r="J124" i="8"/>
  <c r="BK765" i="9"/>
  <c r="J578"/>
  <c r="BK339"/>
  <c r="J592"/>
  <c r="BK388"/>
  <c r="BK841"/>
  <c r="J314"/>
  <c r="BK734"/>
  <c r="BK553"/>
  <c r="BK809"/>
  <c r="J307"/>
  <c r="J973"/>
  <c r="BK878"/>
  <c r="J728"/>
  <c r="BK1014"/>
  <c r="BK968"/>
  <c r="BK826"/>
  <c r="J689"/>
  <c r="J1053"/>
  <c r="BK952"/>
  <c r="BK733"/>
  <c r="BK292"/>
  <c r="J947"/>
  <c r="J780"/>
  <c r="BK307"/>
  <c r="J963"/>
  <c r="J834"/>
  <c r="BK206" i="10"/>
  <c r="BK213"/>
  <c r="J211"/>
  <c r="BK233"/>
  <c r="BK143"/>
  <c r="BK277"/>
  <c r="J277"/>
  <c r="BK131" i="11"/>
  <c r="BK218" i="12"/>
  <c r="BK194"/>
  <c r="BK142"/>
  <c r="J200"/>
  <c r="J245"/>
  <c r="BK147"/>
  <c r="BK264"/>
  <c r="BK323"/>
  <c r="J250"/>
  <c r="J281"/>
  <c r="BK265"/>
  <c r="BK142" i="13"/>
  <c r="J131"/>
  <c r="BK138"/>
  <c r="J300" i="14"/>
  <c r="J193"/>
  <c r="J307"/>
  <c r="BK225"/>
  <c r="J172"/>
  <c r="J270"/>
  <c r="BK222"/>
  <c r="BK132"/>
  <c r="BK253"/>
  <c r="J161"/>
  <c r="BK275"/>
  <c r="J209"/>
  <c r="BK274"/>
  <c r="J132"/>
  <c r="J266"/>
  <c r="J207"/>
  <c r="BK314"/>
  <c r="J285"/>
  <c r="J199"/>
  <c r="BK175"/>
  <c r="BK313"/>
  <c r="J249"/>
  <c r="BK207"/>
  <c r="BK145"/>
  <c r="BK303"/>
  <c r="BK241"/>
  <c r="BK186"/>
  <c r="BK291"/>
  <c r="BK232"/>
  <c r="BK174"/>
  <c r="BK269"/>
  <c r="J196"/>
  <c r="BK216" i="15"/>
  <c r="J135"/>
  <c r="BK221"/>
  <c r="J266"/>
  <c r="J198"/>
  <c r="BK129"/>
  <c r="BK207"/>
  <c r="J137"/>
  <c r="J206"/>
  <c r="BK153"/>
  <c r="BK217"/>
  <c r="J170"/>
  <c r="BK219"/>
  <c r="BK162"/>
  <c r="BK230"/>
  <c r="J165"/>
  <c r="BK271"/>
  <c r="BK203"/>
  <c r="BK160"/>
  <c r="J255"/>
  <c r="J183"/>
  <c r="J271"/>
  <c r="BK225"/>
  <c r="J132"/>
  <c r="J180"/>
  <c r="J143"/>
  <c r="J321" i="16"/>
  <c r="BK277"/>
  <c r="BK153"/>
  <c r="BK316"/>
  <c r="BK251"/>
  <c r="J200"/>
  <c r="J313"/>
  <c r="J251"/>
  <c r="BK186"/>
  <c r="BK362"/>
  <c r="J241"/>
  <c r="J216"/>
  <c r="BK183"/>
  <c r="BK358"/>
  <c r="J301"/>
  <c r="BK171"/>
  <c r="BK267"/>
  <c r="J181"/>
  <c r="BK282"/>
  <c r="BK246"/>
  <c r="BK174"/>
  <c r="BK373"/>
  <c r="J322"/>
  <c r="BK214"/>
  <c r="J371"/>
  <c r="J316"/>
  <c r="J264"/>
  <c r="J177"/>
  <c r="J357"/>
  <c r="BK295"/>
  <c r="BK223"/>
  <c r="J369"/>
  <c r="BK337"/>
  <c r="J266"/>
  <c r="BK243"/>
  <c r="J157"/>
  <c r="BK326"/>
  <c r="BK280"/>
  <c r="BK242"/>
  <c r="BK145"/>
  <c r="J123" i="17"/>
  <c r="J179"/>
  <c r="J155"/>
  <c r="BK168"/>
  <c r="J171"/>
  <c r="J162"/>
  <c r="J143"/>
  <c r="J172"/>
  <c r="J175"/>
  <c r="J128"/>
  <c r="J142"/>
  <c r="J182"/>
  <c r="BK143" i="2"/>
  <c r="BK161" i="3"/>
  <c r="BK130"/>
  <c r="J131"/>
  <c r="J136"/>
  <c r="BK165" i="5"/>
  <c r="BK134"/>
  <c r="BK148"/>
  <c r="J145"/>
  <c r="J167"/>
  <c r="BK270" i="6"/>
  <c r="J246"/>
  <c r="BK208"/>
  <c r="BK183"/>
  <c r="BK205"/>
  <c r="J214"/>
  <c r="BK294"/>
  <c r="J353"/>
  <c r="BK343"/>
  <c r="J232"/>
  <c r="J140"/>
  <c r="BK202"/>
  <c r="J133"/>
  <c r="J155" i="7"/>
  <c r="BK138"/>
  <c r="BK125"/>
  <c r="BK136"/>
  <c r="BK145"/>
  <c r="BK277"/>
  <c r="J274"/>
  <c r="J228"/>
  <c r="BK219"/>
  <c r="J129"/>
  <c r="BK121" i="8"/>
  <c r="J597" i="9"/>
  <c r="BK575"/>
  <c r="BK603"/>
  <c r="J339"/>
  <c r="J290"/>
  <c r="BK405"/>
  <c r="J724"/>
  <c r="BK138"/>
  <c r="BK737"/>
  <c r="BK211"/>
  <c r="BK998"/>
  <c r="J932"/>
  <c r="BK843"/>
  <c r="J315"/>
  <c r="BK882"/>
  <c r="BK742"/>
  <c r="J575"/>
  <c r="BK951"/>
  <c r="J760"/>
  <c r="J412"/>
  <c r="BK958"/>
  <c r="J781"/>
  <c r="BK567"/>
  <c r="J1022"/>
  <c r="BK943"/>
  <c r="J733"/>
  <c r="J211"/>
  <c r="J203" i="10"/>
  <c r="J222"/>
  <c r="J176"/>
  <c r="BK267"/>
  <c r="J284"/>
  <c r="BK274"/>
  <c r="J248"/>
  <c r="J133" i="11"/>
  <c r="BK317" i="12"/>
  <c r="J196"/>
  <c r="J233"/>
  <c r="J319"/>
  <c r="BK235"/>
  <c r="BK277"/>
  <c r="J209"/>
  <c r="BK216"/>
  <c r="BK203"/>
  <c r="J221"/>
  <c r="J264"/>
  <c r="BK133" i="13"/>
  <c r="BK153"/>
  <c r="BK130"/>
  <c r="BK150"/>
  <c r="J311" i="14"/>
  <c r="BK198"/>
  <c r="BK169"/>
  <c r="J289"/>
  <c r="J186"/>
  <c r="BK125"/>
  <c r="J259"/>
  <c r="J182"/>
  <c r="BK258"/>
  <c r="J181"/>
  <c r="J125"/>
  <c r="J252"/>
  <c r="BK205"/>
  <c r="J301"/>
  <c r="BK195"/>
  <c r="J141"/>
  <c r="BK278"/>
  <c r="BK250"/>
  <c r="BK192"/>
  <c r="J126"/>
  <c r="BK293"/>
  <c r="BK220"/>
  <c r="J189"/>
  <c r="BK150"/>
  <c r="BK129"/>
  <c r="J284"/>
  <c r="BK236"/>
  <c r="BK191"/>
  <c r="BK152"/>
  <c r="BK312"/>
  <c r="BK256"/>
  <c r="BK179"/>
  <c r="J281"/>
  <c r="BK221"/>
  <c r="J145"/>
  <c r="BK280"/>
  <c r="J231"/>
  <c r="J169"/>
  <c r="J225" i="15"/>
  <c r="BK257"/>
  <c r="J232"/>
  <c r="J171"/>
  <c r="BK254"/>
  <c r="BK212"/>
  <c r="BK143"/>
  <c r="BK201"/>
  <c r="J129"/>
  <c r="J207"/>
  <c r="BK164"/>
  <c r="BK250"/>
  <c r="J189"/>
  <c r="J252"/>
  <c r="BK211"/>
  <c r="BK169"/>
  <c r="BK263"/>
  <c r="J142"/>
  <c r="J258"/>
  <c r="J182"/>
  <c r="BK268"/>
  <c r="BK215"/>
  <c r="BK141"/>
  <c r="BK206"/>
  <c r="J139"/>
  <c r="J234"/>
  <c r="J151"/>
  <c r="BK341" i="16"/>
  <c r="BK278"/>
  <c r="J209"/>
  <c r="J342"/>
  <c r="BK269"/>
  <c r="BK192"/>
  <c r="J324"/>
  <c r="BK203"/>
  <c r="J143"/>
  <c r="BK325"/>
  <c r="BK205"/>
  <c r="BK156"/>
  <c r="J348"/>
  <c r="BK275"/>
  <c r="BK344"/>
  <c r="BK289"/>
  <c r="J145"/>
  <c r="J275"/>
  <c r="J218"/>
  <c r="J162"/>
  <c r="BK375"/>
  <c r="J347"/>
  <c r="BK215"/>
  <c r="BK146"/>
  <c r="BK332"/>
  <c r="BK276"/>
  <c r="BK197"/>
  <c r="BK370"/>
  <c r="J335"/>
  <c r="J286"/>
  <c r="J224"/>
  <c r="BK176"/>
  <c r="BK359"/>
  <c r="J272"/>
  <c r="J242"/>
  <c r="BK353"/>
  <c r="J325"/>
  <c r="BK290"/>
  <c r="J261"/>
  <c r="J194"/>
  <c r="J144"/>
  <c r="BK144" i="17"/>
  <c r="J146"/>
  <c r="BK182"/>
  <c r="J147"/>
  <c r="BK145"/>
  <c r="J165"/>
  <c r="BK179"/>
  <c r="J149"/>
  <c r="BK186"/>
  <c r="BK188"/>
  <c r="J150"/>
  <c r="BK160"/>
  <c r="BK128"/>
  <c r="J156"/>
  <c r="J143" i="2"/>
  <c r="BK137" i="3"/>
  <c r="BK143"/>
  <c r="J126"/>
  <c r="J177" i="5"/>
  <c r="BK161"/>
  <c r="J153"/>
  <c r="BK181"/>
  <c r="J131"/>
  <c r="BK145"/>
  <c r="BK236" i="6"/>
  <c r="BK228"/>
  <c r="J244"/>
  <c r="BK286"/>
  <c r="J292"/>
  <c r="J257"/>
  <c r="BK310"/>
  <c r="J390"/>
  <c r="J270"/>
  <c r="BK325"/>
  <c r="BK217"/>
  <c r="J213"/>
  <c r="J135"/>
  <c r="BK234" i="7"/>
  <c r="BK238"/>
  <c r="J198"/>
  <c r="BK135"/>
  <c r="J222"/>
  <c r="J244"/>
  <c r="J233"/>
  <c r="BK204"/>
  <c r="BK140"/>
  <c r="BK176"/>
  <c r="BK122" i="8"/>
  <c r="BK731" i="9"/>
  <c r="BK851"/>
  <c r="BK572"/>
  <c r="J721"/>
  <c r="J425"/>
  <c r="J524"/>
  <c r="J607"/>
  <c r="J847"/>
  <c r="J606"/>
  <c r="J822"/>
  <c r="J491"/>
  <c r="BK1053"/>
  <c r="J951"/>
  <c r="BK823"/>
  <c r="J309"/>
  <c r="BK936"/>
  <c r="BK752"/>
  <c r="J580"/>
  <c r="BK963"/>
  <c r="J756"/>
  <c r="J1014"/>
  <c r="J882"/>
  <c r="BK309"/>
  <c r="J958"/>
  <c r="BK872"/>
  <c r="J230"/>
  <c r="J242" i="10"/>
  <c r="J177"/>
  <c r="J208"/>
  <c r="BK208"/>
  <c r="J214"/>
  <c r="J216"/>
  <c r="J150"/>
  <c r="J171"/>
  <c r="BK134" i="11"/>
  <c r="BK308" i="12"/>
  <c r="J306"/>
  <c r="BK163"/>
  <c r="BK245"/>
  <c r="J290"/>
  <c r="J170"/>
  <c r="BK209"/>
  <c r="J265"/>
  <c r="BK251"/>
  <c r="BK295"/>
  <c r="BK238"/>
  <c r="BK132" i="13"/>
  <c r="BK144"/>
  <c r="BK129"/>
  <c r="J144"/>
  <c r="BK287" i="14"/>
  <c r="BK235"/>
  <c r="BK171"/>
  <c r="J253"/>
  <c r="BK215"/>
  <c r="J149"/>
  <c r="BK239"/>
  <c r="J218"/>
  <c r="J286"/>
  <c r="J176"/>
  <c r="BK290"/>
  <c r="J214"/>
  <c r="BK308"/>
  <c r="J245"/>
  <c r="BK166"/>
  <c r="J124"/>
  <c r="BK262"/>
  <c r="BK184"/>
  <c r="J138"/>
  <c r="BK284"/>
  <c r="J190"/>
  <c r="BK157"/>
  <c r="BK124"/>
  <c r="BK224"/>
  <c r="BK181"/>
  <c r="J315"/>
  <c r="J264"/>
  <c r="J224"/>
  <c r="BK167"/>
  <c r="J290"/>
  <c r="J242"/>
  <c r="BK190"/>
  <c r="BK281"/>
  <c r="J248"/>
  <c r="J212"/>
  <c r="J170"/>
  <c r="BK245" i="15"/>
  <c r="J125"/>
  <c r="J220"/>
  <c r="BK188"/>
  <c r="J259"/>
  <c r="J177"/>
  <c r="J157"/>
  <c r="BK232"/>
  <c r="J174"/>
  <c r="J230"/>
  <c r="J193"/>
  <c r="J262"/>
  <c r="J201"/>
  <c r="BK125"/>
  <c r="BK200"/>
  <c r="BK148"/>
  <c r="BK262"/>
  <c r="J176"/>
  <c r="J130"/>
  <c r="BK239"/>
  <c r="J178"/>
  <c r="J269"/>
  <c r="BK214"/>
  <c r="J159"/>
  <c r="BK248"/>
  <c r="BK149"/>
  <c r="J211"/>
  <c r="J127"/>
  <c r="BK323" i="16"/>
  <c r="BK239"/>
  <c r="J363"/>
  <c r="J293"/>
  <c r="J245"/>
  <c r="BK208"/>
  <c r="BK340"/>
  <c r="BK266"/>
  <c r="BK194"/>
  <c r="J141"/>
  <c r="J253"/>
  <c r="J225"/>
  <c r="BK184"/>
  <c r="BK357"/>
  <c r="J294"/>
  <c r="BK343"/>
  <c r="J288"/>
  <c r="BK141"/>
  <c r="J273"/>
  <c r="BK236"/>
  <c r="J206"/>
  <c r="J150"/>
  <c r="BK356"/>
  <c r="J230"/>
  <c r="J375"/>
  <c r="J319"/>
  <c r="BK270"/>
  <c r="J183"/>
  <c r="J358"/>
  <c r="J291"/>
  <c r="BK225"/>
  <c r="BK166"/>
  <c r="BK334"/>
  <c r="BK268"/>
  <c r="BK231"/>
  <c r="BK179"/>
  <c r="BK327"/>
  <c r="J302"/>
  <c r="BK271"/>
  <c r="J239"/>
  <c r="J146"/>
  <c r="BK169" i="17"/>
  <c r="J145"/>
  <c r="J170"/>
  <c r="BK142"/>
  <c r="J122"/>
  <c r="BK156"/>
  <c r="BK166"/>
  <c r="J177"/>
  <c r="J131"/>
  <c r="BK127"/>
  <c r="BK143"/>
  <c r="BK162"/>
  <c r="J133" i="2"/>
  <c r="BK142"/>
  <c r="BK136" i="3"/>
  <c r="BK148"/>
  <c r="J125"/>
  <c r="BK127" i="4"/>
  <c r="BK172" i="5"/>
  <c r="BK178"/>
  <c r="BK182"/>
  <c r="J170"/>
  <c r="J324" i="6"/>
  <c r="BK297"/>
  <c r="BK282"/>
  <c r="BK354"/>
  <c r="J160"/>
  <c r="BK133"/>
  <c r="J225"/>
  <c r="BK295"/>
  <c r="J157"/>
  <c r="J266"/>
  <c r="BK257"/>
  <c r="BK213"/>
  <c r="J250"/>
  <c r="BK163"/>
  <c r="BK157"/>
  <c r="J152" i="7"/>
  <c r="BK222"/>
  <c r="J180"/>
  <c r="BK253"/>
  <c r="J240"/>
  <c r="J195"/>
  <c r="J176"/>
  <c r="J177"/>
  <c r="J186"/>
  <c r="J121" i="8"/>
  <c r="BK760" i="9"/>
  <c r="BK718"/>
  <c r="BK834"/>
  <c r="BK597"/>
  <c r="BK409"/>
  <c r="J817"/>
  <c r="J742"/>
  <c r="BK811"/>
  <c r="BK334"/>
  <c r="BK756"/>
  <c r="BK606"/>
  <c r="BK1004"/>
  <c r="J872"/>
  <c r="BK780"/>
  <c r="J1041"/>
  <c r="J960"/>
  <c r="J814"/>
  <c r="BK581"/>
  <c r="BK964"/>
  <c r="BK874"/>
  <c r="BK1041"/>
  <c r="J935"/>
  <c r="J785"/>
  <c r="J296"/>
  <c r="J952"/>
  <c r="BK930"/>
  <c r="BK322"/>
  <c r="J206" i="10"/>
  <c r="BK147"/>
  <c r="BK219"/>
  <c r="BK284"/>
  <c r="J213"/>
  <c r="J219"/>
  <c r="BK253"/>
  <c r="BK130" i="11"/>
  <c r="BK122"/>
  <c r="J238" i="12"/>
  <c r="J295"/>
  <c r="BK162"/>
  <c r="J259"/>
  <c r="BK226"/>
  <c r="J303"/>
  <c r="J256"/>
  <c r="J280"/>
  <c r="J317"/>
  <c r="BK300"/>
  <c r="BK259"/>
  <c r="BK242"/>
  <c r="J138" i="13"/>
  <c r="J126"/>
  <c r="BK127"/>
  <c r="J293" i="14"/>
  <c r="BK208"/>
  <c r="BK139"/>
  <c r="J237"/>
  <c r="BK160"/>
  <c r="BK294"/>
  <c r="J255"/>
  <c r="J180"/>
  <c r="BK230"/>
  <c r="J137"/>
  <c r="J267"/>
  <c r="BK206"/>
  <c r="BK285"/>
  <c r="J192"/>
  <c r="BK149"/>
  <c r="BK272"/>
  <c r="J247"/>
  <c r="J152"/>
  <c r="BK305"/>
  <c r="J232"/>
  <c r="J177"/>
  <c r="BK136"/>
  <c r="J250"/>
  <c r="BK219"/>
  <c r="J156"/>
  <c r="BK309"/>
  <c r="BK302"/>
  <c r="BK217"/>
  <c r="BK304"/>
  <c r="BK265"/>
  <c r="BK177"/>
  <c r="J282"/>
  <c r="BK249"/>
  <c r="BK189"/>
  <c r="J144"/>
  <c r="J185" i="15"/>
  <c r="J248"/>
  <c r="J217"/>
  <c r="BK150"/>
  <c r="J247"/>
  <c r="BK170"/>
  <c r="BK156"/>
  <c r="BK236"/>
  <c r="J141"/>
  <c r="BK240"/>
  <c r="J205"/>
  <c r="BK147"/>
  <c r="J218"/>
  <c r="BK145"/>
  <c r="BK205"/>
  <c r="J155"/>
  <c r="J264"/>
  <c r="BK171"/>
  <c r="J256"/>
  <c r="J191"/>
  <c r="J270"/>
  <c r="J222"/>
  <c r="BK146"/>
  <c r="BK243"/>
  <c r="BK140"/>
  <c r="J224"/>
  <c r="J152"/>
  <c r="BK294" i="16"/>
  <c r="J265"/>
  <c r="J159"/>
  <c r="J314"/>
  <c r="J252"/>
  <c r="J214"/>
  <c r="J345"/>
  <c r="J299"/>
  <c r="J198"/>
  <c r="BK144"/>
  <c r="BK320"/>
  <c r="J231"/>
  <c r="J140"/>
  <c r="J312"/>
  <c r="J147"/>
  <c r="J311"/>
  <c r="BK204"/>
  <c r="J283"/>
  <c r="J233"/>
  <c r="J187"/>
  <c r="J151"/>
  <c r="BK308"/>
  <c r="BK227"/>
  <c r="J171"/>
  <c r="J339"/>
  <c r="J308"/>
  <c r="J263"/>
  <c r="BK148"/>
  <c r="J367"/>
  <c r="J327"/>
  <c r="J258"/>
  <c r="BK140"/>
  <c r="J338"/>
  <c r="J292"/>
  <c r="J256"/>
  <c r="BK212"/>
  <c r="J352"/>
  <c r="BK291"/>
  <c r="BK196"/>
  <c r="J184" i="17"/>
  <c r="BK164"/>
  <c r="J163"/>
  <c r="BK147"/>
  <c r="BK158"/>
  <c r="J154"/>
  <c r="J136"/>
  <c r="BK126"/>
  <c r="J135"/>
  <c r="BK167"/>
  <c r="J180"/>
  <c r="J160"/>
  <c r="J123" i="2"/>
  <c r="J148" i="3"/>
  <c r="J127"/>
  <c r="J129"/>
  <c r="J176" i="5"/>
  <c r="BK151"/>
  <c r="BK170"/>
  <c r="J178"/>
  <c r="J182"/>
  <c r="J380" i="6"/>
  <c r="BK266"/>
  <c r="J166"/>
  <c r="J181"/>
  <c r="J385"/>
  <c r="J310"/>
  <c r="BK160"/>
  <c r="J209"/>
  <c r="J354"/>
  <c r="BK383"/>
  <c r="J229"/>
  <c r="J383"/>
  <c r="BK209"/>
  <c r="J280"/>
  <c r="BK192" i="7"/>
  <c r="J265"/>
  <c r="J145"/>
  <c r="BK240"/>
  <c r="J128"/>
  <c r="J253"/>
  <c r="BK207"/>
  <c r="J277"/>
  <c r="BK210"/>
  <c r="BK189"/>
  <c r="J122" i="8"/>
  <c r="J811" i="9"/>
  <c r="BK580"/>
  <c r="J409"/>
  <c r="J624"/>
  <c r="J560"/>
  <c r="BK814"/>
  <c r="BK829"/>
  <c r="J165"/>
  <c r="BK721"/>
  <c r="J823"/>
  <c r="BK724"/>
  <c r="BK183"/>
  <c r="J968"/>
  <c r="BK868"/>
  <c r="BK460"/>
  <c r="BK979"/>
  <c r="J843"/>
  <c r="J737"/>
  <c r="BK560"/>
  <c r="BK985"/>
  <c r="J914"/>
  <c r="J581"/>
  <c r="BK1007"/>
  <c r="J931"/>
  <c r="BK727"/>
  <c r="J1007"/>
  <c r="J946"/>
  <c r="J599"/>
  <c r="BK265" i="10"/>
  <c r="BK211"/>
  <c r="BK251"/>
  <c r="J147"/>
  <c r="BK205"/>
  <c r="BK176"/>
  <c r="J246"/>
  <c r="BK126" i="11"/>
  <c r="BK289" i="12"/>
  <c r="BK193"/>
  <c r="J302"/>
  <c r="BK170"/>
  <c r="J286"/>
  <c r="J251"/>
  <c r="BK248"/>
  <c r="BK230"/>
  <c r="BK151"/>
  <c r="BK274"/>
  <c r="J176"/>
  <c r="J198"/>
  <c r="J246"/>
  <c r="J156"/>
  <c r="BK303"/>
  <c r="J142"/>
  <c r="J242"/>
  <c r="J140"/>
  <c r="BK135" i="13"/>
  <c r="J142"/>
  <c r="BK152"/>
  <c r="J239" i="14"/>
  <c r="J130"/>
  <c r="BK216"/>
  <c r="J173"/>
  <c r="J295"/>
  <c r="J238"/>
  <c r="J217"/>
  <c r="J287"/>
  <c r="J201"/>
  <c r="J147"/>
  <c r="J292"/>
  <c r="BK246"/>
  <c r="J194"/>
  <c r="BK289"/>
  <c r="BK197"/>
  <c r="J167"/>
  <c r="J291"/>
  <c r="J225"/>
  <c r="BK193"/>
  <c r="BK127"/>
  <c r="J276"/>
  <c r="BK212"/>
  <c r="J154"/>
  <c r="J133"/>
  <c r="BK267"/>
  <c r="BK218"/>
  <c r="BK144"/>
  <c r="J251"/>
  <c r="BK204"/>
  <c r="J140"/>
  <c r="BK243"/>
  <c r="BK140"/>
  <c r="J274"/>
  <c r="J235"/>
  <c r="BK130"/>
  <c r="J184" i="15"/>
  <c r="J251"/>
  <c r="BK198"/>
  <c r="J123"/>
  <c r="J166"/>
  <c r="J263"/>
  <c r="J192"/>
  <c r="BK259"/>
  <c r="J229"/>
  <c r="BK165"/>
  <c r="BK255"/>
  <c r="J196"/>
  <c r="J169"/>
  <c r="J214"/>
  <c r="J172"/>
  <c r="J273"/>
  <c r="J213"/>
  <c r="J145"/>
  <c r="J257"/>
  <c r="J223"/>
  <c r="BK161"/>
  <c r="J260"/>
  <c r="BK195"/>
  <c r="BK269"/>
  <c r="BK191"/>
  <c r="BK267"/>
  <c r="J168"/>
  <c r="BK144"/>
  <c r="BK330" i="16"/>
  <c r="BK221"/>
  <c r="BK329"/>
  <c r="BK281"/>
  <c r="J237"/>
  <c r="BK173"/>
  <c r="BK306"/>
  <c r="J204"/>
  <c r="J182"/>
  <c r="BK345"/>
  <c r="BK233"/>
  <c r="BK185"/>
  <c r="BK149"/>
  <c r="J334"/>
  <c r="BK288"/>
  <c r="BK338"/>
  <c r="BK228"/>
  <c r="BK346"/>
  <c r="BK245"/>
  <c r="J199"/>
  <c r="J149"/>
  <c r="BK297"/>
  <c r="J185"/>
  <c r="J364"/>
  <c r="BK333"/>
  <c r="J309"/>
  <c r="J240"/>
  <c r="J373"/>
  <c r="J305"/>
  <c r="J278"/>
  <c r="J180"/>
  <c r="J323"/>
  <c r="BK258"/>
  <c r="J210"/>
  <c r="J333"/>
  <c r="BK311"/>
  <c r="J262"/>
  <c r="J166"/>
  <c r="J124" i="17"/>
  <c r="J185"/>
  <c r="BK148"/>
  <c r="J151"/>
  <c r="J161"/>
  <c r="J131" i="2"/>
  <c r="BK123"/>
  <c r="BK131" i="3"/>
  <c r="BK125"/>
  <c r="J121" i="4"/>
  <c r="BK175" i="5"/>
  <c r="BK157"/>
  <c r="BK164"/>
  <c r="J134"/>
  <c r="J358" i="6"/>
  <c r="BK350"/>
  <c r="BK311"/>
  <c r="BK290"/>
  <c r="BK140"/>
  <c r="BK244"/>
  <c r="J205"/>
  <c r="J282"/>
  <c r="BK168"/>
  <c r="J305"/>
  <c r="BK225"/>
  <c r="BK323"/>
  <c r="BK261"/>
  <c r="BK186" i="7"/>
  <c r="BK228"/>
  <c r="J170"/>
  <c r="J225"/>
  <c r="J135"/>
  <c r="BK164"/>
  <c r="J167"/>
  <c r="BK177"/>
  <c r="BK261"/>
  <c r="BK167"/>
  <c r="BK119" i="8"/>
  <c r="J603" i="9"/>
  <c r="J727"/>
  <c r="BK425"/>
  <c r="BK689"/>
  <c r="BK588"/>
  <c r="J405"/>
  <c r="J748"/>
  <c r="J722"/>
  <c r="J809"/>
  <c r="J329"/>
  <c r="J718"/>
  <c r="J975"/>
  <c r="J867"/>
  <c r="J334"/>
  <c r="J985"/>
  <c r="J868"/>
  <c r="J806"/>
  <c r="J663"/>
  <c r="J1002"/>
  <c r="BK946"/>
  <c r="J693"/>
  <c r="BK981"/>
  <c r="J878"/>
  <c r="BK392"/>
  <c r="J981"/>
  <c r="J874"/>
  <c r="BK254" i="10"/>
  <c r="BK177"/>
  <c r="BK272"/>
  <c r="J217"/>
  <c r="BK214"/>
  <c r="BK231"/>
  <c r="J274"/>
  <c r="J265"/>
  <c r="BK160"/>
  <c r="J129" i="11"/>
  <c r="BK286" i="12"/>
  <c r="J299"/>
  <c r="BK189"/>
  <c r="BK140"/>
  <c r="J213"/>
  <c r="J289"/>
  <c r="BK136"/>
  <c r="J194"/>
  <c r="J218"/>
  <c r="BK198"/>
  <c r="J136"/>
  <c r="J140" i="13"/>
  <c r="BK137"/>
  <c r="J137"/>
  <c r="J147"/>
  <c r="J296" i="14"/>
  <c r="J246"/>
  <c r="J308"/>
  <c r="J236"/>
  <c r="J187"/>
  <c r="BK300"/>
  <c r="J260"/>
  <c r="J226"/>
  <c r="J179"/>
  <c r="BK211"/>
  <c r="BK126"/>
  <c r="J228"/>
  <c r="BK200"/>
  <c r="J216"/>
  <c r="J168"/>
  <c r="BK263"/>
  <c r="J197"/>
  <c r="BK311"/>
  <c r="J277"/>
  <c r="J178"/>
  <c r="J135"/>
  <c r="BK260"/>
  <c r="J208"/>
  <c r="BK153"/>
  <c r="J314"/>
  <c r="BK259"/>
  <c r="J136"/>
  <c r="J269"/>
  <c r="J213"/>
  <c r="BK292"/>
  <c r="BK244"/>
  <c r="J153"/>
  <c r="J195" i="15"/>
  <c r="BK132"/>
  <c r="BK234"/>
  <c r="BK172"/>
  <c r="J242"/>
  <c r="J158"/>
  <c r="J261"/>
  <c r="J219"/>
  <c r="BK264"/>
  <c r="J140"/>
  <c r="J236"/>
  <c r="BK180"/>
  <c r="BK273"/>
  <c r="BK252"/>
  <c r="J173"/>
  <c r="BK265"/>
  <c r="J197"/>
  <c r="BK270"/>
  <c r="J208"/>
  <c r="BK136"/>
  <c r="BK324" i="16"/>
  <c r="J193"/>
  <c r="J328"/>
  <c r="J270"/>
  <c r="BK220"/>
  <c r="J148"/>
  <c r="J307"/>
  <c r="BK253"/>
  <c r="BK181"/>
  <c r="J349"/>
  <c r="J232"/>
  <c r="J186"/>
  <c r="BK150"/>
  <c r="BK299"/>
  <c r="J365"/>
  <c r="J295"/>
  <c r="BK207"/>
  <c r="J326"/>
  <c r="J249"/>
  <c r="BK182"/>
  <c r="BK371"/>
  <c r="BK286"/>
  <c r="J205"/>
  <c r="J346"/>
  <c r="BK314"/>
  <c r="J271"/>
  <c r="J190"/>
  <c r="BK372"/>
  <c r="BK328"/>
  <c r="BK292"/>
  <c r="BK229"/>
  <c r="J174"/>
  <c r="J341"/>
  <c r="BK302"/>
  <c r="BK260"/>
  <c r="J229"/>
  <c r="J176"/>
  <c r="J320"/>
  <c r="J260"/>
  <c r="BK188"/>
  <c r="BK174" i="17"/>
  <c r="J141"/>
  <c r="BK153"/>
  <c r="BK175"/>
  <c r="J139"/>
  <c r="BK139"/>
  <c r="BK151"/>
  <c r="BK163"/>
  <c r="J176"/>
  <c r="BK123"/>
  <c r="J153"/>
  <c r="J186"/>
  <c r="J132"/>
  <c r="BK161"/>
  <c r="BK146" i="2"/>
  <c r="BK128" i="3"/>
  <c r="J133"/>
  <c r="BK150"/>
  <c r="BK121" i="4"/>
  <c r="J173" i="5"/>
  <c r="J148"/>
  <c r="BK163"/>
  <c r="BK140"/>
  <c r="J166"/>
  <c r="J351" i="6"/>
  <c r="J329"/>
  <c r="BK284"/>
  <c r="J299"/>
  <c r="BK246"/>
  <c r="J294"/>
  <c r="BK315"/>
  <c r="J208"/>
  <c r="J275"/>
  <c r="J369"/>
  <c r="BK292"/>
  <c r="J168"/>
  <c r="J253"/>
  <c r="BK240"/>
  <c r="J183" i="7"/>
  <c r="J161"/>
  <c r="J201"/>
  <c r="BK216"/>
  <c r="BK198"/>
  <c r="J238"/>
  <c r="BK213"/>
  <c r="J158"/>
  <c r="BK170"/>
  <c r="J164"/>
  <c r="J120" i="8"/>
  <c r="BK592" i="9"/>
  <c r="BK781"/>
  <c r="J585"/>
  <c r="BK831"/>
  <c r="BK746"/>
  <c r="BK290"/>
  <c r="BK723"/>
  <c r="BK824"/>
  <c r="BK296"/>
  <c r="J972"/>
  <c r="BK914"/>
  <c r="BK785"/>
  <c r="J1059"/>
  <c r="BK967"/>
  <c r="BK827"/>
  <c r="BK728"/>
  <c r="BK578"/>
  <c r="J979"/>
  <c r="J804"/>
  <c r="BK230"/>
  <c r="J936"/>
  <c r="BK800"/>
  <c r="BK605"/>
  <c r="J138"/>
  <c r="BK972"/>
  <c r="BK822"/>
  <c r="BK222" i="10"/>
  <c r="BK155"/>
  <c r="J267"/>
  <c r="BK171"/>
  <c r="BK280"/>
  <c r="BK244"/>
  <c r="J253"/>
  <c r="BK163"/>
  <c r="J130" i="11"/>
  <c r="J294" i="12"/>
  <c r="BK280"/>
  <c r="J300"/>
  <c r="BK243"/>
  <c r="BK294"/>
  <c r="J254"/>
  <c r="J249"/>
  <c r="BK221"/>
  <c r="J313"/>
  <c r="BK200"/>
  <c r="BK223"/>
  <c r="J230"/>
  <c r="J162"/>
  <c r="J203"/>
  <c r="BK171"/>
  <c r="BK176"/>
  <c r="BK151" i="13"/>
  <c r="J151"/>
  <c r="J128"/>
  <c r="J127"/>
  <c r="BK140"/>
  <c r="BK131"/>
  <c r="BK266" i="14"/>
  <c r="BK194"/>
  <c r="BK135"/>
  <c r="J233"/>
  <c r="BK180"/>
  <c r="J309"/>
  <c r="J258"/>
  <c r="J200"/>
  <c r="BK257"/>
  <c r="J306"/>
  <c r="J254"/>
  <c r="J204"/>
  <c r="J273"/>
  <c r="J191"/>
  <c r="BK128"/>
  <c r="BK248"/>
  <c r="J183"/>
  <c r="BK306"/>
  <c r="BK238"/>
  <c r="J185"/>
  <c r="J148"/>
  <c r="BK310"/>
  <c r="J222"/>
  <c r="J150"/>
  <c r="J304"/>
  <c r="J240"/>
  <c r="J166"/>
  <c r="J280"/>
  <c r="BK231"/>
  <c r="BK178"/>
  <c r="BK283"/>
  <c r="BK268"/>
  <c r="J203"/>
  <c r="BK223" i="15"/>
  <c r="J175"/>
  <c r="J233"/>
  <c r="BK204"/>
  <c r="J133"/>
  <c r="J240"/>
  <c r="J161"/>
  <c r="BK247"/>
  <c r="J150"/>
  <c r="J241"/>
  <c r="BK194"/>
  <c r="J126"/>
  <c r="J203"/>
  <c r="BK187"/>
  <c r="J250"/>
  <c r="J144"/>
  <c r="BK184"/>
  <c r="BK134"/>
  <c r="BK242"/>
  <c r="BK173"/>
  <c r="BK266"/>
  <c r="BK197"/>
  <c r="BK135"/>
  <c r="BK237"/>
  <c r="J181"/>
  <c r="BK261"/>
  <c r="BK166"/>
  <c r="BK348" i="16"/>
  <c r="J281"/>
  <c r="J227"/>
  <c r="BK160"/>
  <c r="BK296"/>
  <c r="J236"/>
  <c r="J196"/>
  <c r="BK310"/>
  <c r="J228"/>
  <c r="BK175"/>
  <c r="J355"/>
  <c r="BK234"/>
  <c r="J155"/>
  <c r="BK352"/>
  <c r="BK287"/>
  <c r="BK349"/>
  <c r="J290"/>
  <c r="BK200"/>
  <c r="J267"/>
  <c r="BK210"/>
  <c r="J153"/>
  <c r="BK365"/>
  <c r="BK301"/>
  <c r="BK216"/>
  <c r="BK355"/>
  <c r="J330"/>
  <c r="J257"/>
  <c r="J156"/>
  <c r="J337"/>
  <c r="J296"/>
  <c r="J269"/>
  <c r="BK218"/>
  <c r="BK366"/>
  <c r="BK303"/>
  <c r="BK264"/>
  <c r="J255"/>
  <c r="BK161"/>
  <c r="J332"/>
  <c r="BK283"/>
  <c r="J243"/>
  <c r="BK155"/>
  <c r="BK154" i="17"/>
  <c r="BK155"/>
  <c r="J166"/>
  <c r="J148"/>
  <c r="BK152"/>
  <c r="BK172"/>
  <c r="BK133"/>
  <c r="J130"/>
  <c r="J173"/>
  <c r="BK184"/>
  <c r="BK132"/>
  <c r="BK171"/>
  <c r="BK183"/>
  <c r="BK149"/>
  <c r="J149" i="2"/>
  <c r="BK151" i="3"/>
  <c r="BK127"/>
  <c r="J150"/>
  <c r="BK126"/>
  <c r="BK167" i="5"/>
  <c r="J163"/>
  <c r="J161"/>
  <c r="J164"/>
  <c r="J172"/>
  <c r="J325" i="6"/>
  <c r="J335"/>
  <c r="J339"/>
  <c r="J359"/>
  <c r="BK237"/>
  <c r="BK319"/>
  <c r="BK359"/>
  <c r="BK250"/>
  <c r="J290"/>
  <c r="J263"/>
  <c r="BK324"/>
  <c r="BK147"/>
  <c r="BK305"/>
  <c r="J175"/>
  <c r="J179"/>
  <c r="J149" i="7"/>
  <c r="BK265"/>
  <c r="BK195"/>
  <c r="BK137"/>
  <c r="BK233"/>
  <c r="BK275"/>
  <c r="J140"/>
  <c r="BK149"/>
  <c r="J275"/>
  <c r="J192"/>
  <c r="BK123" i="8"/>
  <c r="BK120"/>
  <c r="BK315" i="9"/>
  <c r="J826"/>
  <c r="BK427"/>
  <c r="J388"/>
  <c r="J392"/>
  <c r="J765"/>
  <c r="BK524"/>
  <c r="BK585"/>
  <c r="J998"/>
  <c r="J839"/>
  <c r="J423"/>
  <c r="J967"/>
  <c r="BK817"/>
  <c r="J723"/>
  <c r="J183"/>
  <c r="BK977"/>
  <c r="BK932"/>
  <c r="BK311"/>
  <c r="BK150" i="10"/>
  <c r="J231"/>
  <c r="BK212"/>
  <c r="BK255"/>
  <c r="J155"/>
  <c r="BK203"/>
  <c r="BK257"/>
  <c r="J134" i="11"/>
  <c r="BK129"/>
  <c r="J207" i="12"/>
  <c r="J161"/>
  <c r="J151"/>
  <c r="BK249"/>
  <c r="J171"/>
  <c r="BK263"/>
  <c r="J132"/>
  <c r="BK268"/>
  <c r="J285"/>
  <c r="J160"/>
  <c r="J235"/>
  <c r="J153" i="13"/>
  <c r="BK154"/>
  <c r="J135"/>
  <c r="J272" i="14"/>
  <c r="J174"/>
  <c r="J313"/>
  <c r="BK226"/>
  <c r="BK176"/>
  <c r="J298"/>
  <c r="J256"/>
  <c r="BK201"/>
  <c r="J288"/>
  <c r="BK182"/>
  <c r="BK141"/>
  <c r="J263"/>
  <c r="BK203"/>
  <c r="BK237"/>
  <c r="J165"/>
  <c r="BK273"/>
  <c r="BK242"/>
  <c r="BK173"/>
  <c r="J220"/>
  <c r="BK298"/>
  <c r="J227"/>
  <c r="BK131"/>
  <c r="BK251"/>
  <c r="BK214"/>
  <c r="BK156"/>
  <c r="BK179" i="15"/>
  <c r="BK253"/>
  <c r="J226"/>
  <c r="J163"/>
  <c r="J253"/>
  <c r="J162"/>
  <c r="BK128"/>
  <c r="J200"/>
  <c r="J128"/>
  <c r="J231"/>
  <c r="BK177"/>
  <c r="BK137"/>
  <c r="BK190"/>
  <c r="J146"/>
  <c r="J188"/>
  <c r="J274"/>
  <c r="J245"/>
  <c r="BK138"/>
  <c r="J246"/>
  <c r="J199"/>
  <c r="J147"/>
  <c r="J237"/>
  <c r="BK168"/>
  <c r="BK233"/>
  <c r="J124"/>
  <c r="J209"/>
  <c r="BK142"/>
  <c r="BK317" i="16"/>
  <c r="J276"/>
  <c r="J368"/>
  <c r="BK307"/>
  <c r="BK261"/>
  <c r="J212"/>
  <c r="BK321"/>
  <c r="BK199"/>
  <c r="J178"/>
  <c r="BK354"/>
  <c r="BK219"/>
  <c r="J175"/>
  <c r="J351"/>
  <c r="BK178"/>
  <c r="J310"/>
  <c r="BK361"/>
  <c r="BK274"/>
  <c r="BK226"/>
  <c r="J173"/>
  <c r="J372"/>
  <c r="BK298"/>
  <c r="BK198"/>
  <c r="J350"/>
  <c r="BK313"/>
  <c r="BK217"/>
  <c r="J344"/>
  <c r="BK135" i="17"/>
  <c r="BK150"/>
  <c r="J129"/>
  <c r="J138"/>
  <c r="BK176"/>
  <c r="BK131"/>
  <c r="BK159"/>
  <c r="J126"/>
  <c r="BK141"/>
  <c r="T140" i="2" l="1"/>
  <c r="R124" i="3"/>
  <c r="R123" s="1"/>
  <c r="T149"/>
  <c r="R120" i="4"/>
  <c r="R118" s="1"/>
  <c r="T144" i="5"/>
  <c r="P159"/>
  <c r="P174"/>
  <c r="R134" i="6"/>
  <c r="P201"/>
  <c r="R298"/>
  <c r="BK384"/>
  <c r="J384" s="1"/>
  <c r="J111" s="1"/>
  <c r="P137" i="9"/>
  <c r="BK229"/>
  <c r="J229" s="1"/>
  <c r="J99" s="1"/>
  <c r="P229"/>
  <c r="BK840"/>
  <c r="BK832" s="1"/>
  <c r="J832" s="1"/>
  <c r="J103" s="1"/>
  <c r="T933"/>
  <c r="R974"/>
  <c r="BK175" i="10"/>
  <c r="J175" s="1"/>
  <c r="J100" s="1"/>
  <c r="BK256"/>
  <c r="J256" s="1"/>
  <c r="J107" s="1"/>
  <c r="R125" i="11"/>
  <c r="R120"/>
  <c r="R119" s="1"/>
  <c r="T155" i="12"/>
  <c r="T312"/>
  <c r="T125" i="13"/>
  <c r="T123" i="14"/>
  <c r="T159"/>
  <c r="T158"/>
  <c r="BK154" i="16"/>
  <c r="J154" s="1"/>
  <c r="J100" s="1"/>
  <c r="BK254"/>
  <c r="J254"/>
  <c r="J114" s="1"/>
  <c r="BK124" i="3"/>
  <c r="J124"/>
  <c r="J98"/>
  <c r="R149"/>
  <c r="BK149" i="5"/>
  <c r="J149"/>
  <c r="J100"/>
  <c r="R159"/>
  <c r="T174"/>
  <c r="R167" i="6"/>
  <c r="P235"/>
  <c r="P298"/>
  <c r="R384"/>
  <c r="R118" i="8"/>
  <c r="R117"/>
  <c r="P306" i="9"/>
  <c r="R873"/>
  <c r="P980"/>
  <c r="R149" i="10"/>
  <c r="BK221"/>
  <c r="T245"/>
  <c r="P273"/>
  <c r="P222" i="12"/>
  <c r="P312"/>
  <c r="P136" i="13"/>
  <c r="BK123" i="14"/>
  <c r="T151"/>
  <c r="T167" i="15"/>
  <c r="P244"/>
  <c r="P158" i="16"/>
  <c r="T222"/>
  <c r="P285"/>
  <c r="R122" i="2"/>
  <c r="BK130" i="5"/>
  <c r="J130"/>
  <c r="J98" s="1"/>
  <c r="R149"/>
  <c r="BK171"/>
  <c r="J171"/>
  <c r="J105" s="1"/>
  <c r="R180"/>
  <c r="R179"/>
  <c r="T201" i="6"/>
  <c r="BK298"/>
  <c r="J298" s="1"/>
  <c r="J107" s="1"/>
  <c r="T384"/>
  <c r="T124" i="7"/>
  <c r="T123" s="1"/>
  <c r="BK118" i="8"/>
  <c r="BK117"/>
  <c r="J117" s="1"/>
  <c r="T306" i="9"/>
  <c r="P873"/>
  <c r="BK980"/>
  <c r="J980" s="1"/>
  <c r="J110" s="1"/>
  <c r="T149" i="10"/>
  <c r="T130" s="1"/>
  <c r="P221"/>
  <c r="P245"/>
  <c r="R273"/>
  <c r="T131" i="12"/>
  <c r="P146"/>
  <c r="BK202"/>
  <c r="J202"/>
  <c r="J103"/>
  <c r="P212"/>
  <c r="P125" i="13"/>
  <c r="P124"/>
  <c r="P123" i="14"/>
  <c r="BK159"/>
  <c r="BK158" s="1"/>
  <c r="J158" s="1"/>
  <c r="J99" s="1"/>
  <c r="BK186" i="15"/>
  <c r="J186" s="1"/>
  <c r="J98" s="1"/>
  <c r="T210"/>
  <c r="T158" i="16"/>
  <c r="R195"/>
  <c r="T213"/>
  <c r="BK285"/>
  <c r="J285" s="1"/>
  <c r="J115" s="1"/>
  <c r="P124" i="3"/>
  <c r="P123"/>
  <c r="R144" i="5"/>
  <c r="BK162"/>
  <c r="J162"/>
  <c r="J104"/>
  <c r="BK174"/>
  <c r="J174" s="1"/>
  <c r="J106" s="1"/>
  <c r="BK134" i="6"/>
  <c r="J134" s="1"/>
  <c r="J98" s="1"/>
  <c r="BK201"/>
  <c r="J201"/>
  <c r="J101" s="1"/>
  <c r="R235"/>
  <c r="R239"/>
  <c r="R238"/>
  <c r="BK352"/>
  <c r="J352" s="1"/>
  <c r="J108" s="1"/>
  <c r="P124" i="7"/>
  <c r="P123" s="1"/>
  <c r="T118" i="8"/>
  <c r="T117"/>
  <c r="R598" i="9"/>
  <c r="R840"/>
  <c r="P959"/>
  <c r="BK149" i="10"/>
  <c r="J149"/>
  <c r="J99" s="1"/>
  <c r="R221"/>
  <c r="BK245"/>
  <c r="J245"/>
  <c r="J105" s="1"/>
  <c r="BK273"/>
  <c r="J273"/>
  <c r="J108"/>
  <c r="BK222" i="12"/>
  <c r="J222" s="1"/>
  <c r="J106" s="1"/>
  <c r="BK312"/>
  <c r="J312" s="1"/>
  <c r="J108" s="1"/>
  <c r="T136" i="13"/>
  <c r="R151" i="14"/>
  <c r="BK167" i="15"/>
  <c r="J167" s="1"/>
  <c r="J97" s="1"/>
  <c r="T244"/>
  <c r="P139" i="16"/>
  <c r="P154"/>
  <c r="P191"/>
  <c r="P222"/>
  <c r="T250"/>
  <c r="T254"/>
  <c r="T121" i="17"/>
  <c r="P140" i="2"/>
  <c r="BK135" i="3"/>
  <c r="J135" s="1"/>
  <c r="J101" s="1"/>
  <c r="T149" i="5"/>
  <c r="T162"/>
  <c r="BK180"/>
  <c r="J180"/>
  <c r="J108"/>
  <c r="BK167" i="6"/>
  <c r="J167" s="1"/>
  <c r="J100" s="1"/>
  <c r="T247"/>
  <c r="R379"/>
  <c r="R378" s="1"/>
  <c r="R124" i="7"/>
  <c r="R123"/>
  <c r="R306" i="9"/>
  <c r="BK873"/>
  <c r="J873"/>
  <c r="J106"/>
  <c r="T959"/>
  <c r="BK1021"/>
  <c r="J1021"/>
  <c r="J113"/>
  <c r="P131" i="10"/>
  <c r="BK232"/>
  <c r="J232"/>
  <c r="J104"/>
  <c r="P252"/>
  <c r="P125" i="11"/>
  <c r="P120"/>
  <c r="P119"/>
  <c r="AU104" i="1" s="1"/>
  <c r="R222" i="12"/>
  <c r="R125" i="13"/>
  <c r="R123" i="14"/>
  <c r="R159"/>
  <c r="R158" s="1"/>
  <c r="R167" i="15"/>
  <c r="BK244"/>
  <c r="J244" s="1"/>
  <c r="J102" s="1"/>
  <c r="BK139" i="16"/>
  <c r="J139"/>
  <c r="J98" s="1"/>
  <c r="P172"/>
  <c r="T191"/>
  <c r="R202"/>
  <c r="R250"/>
  <c r="R247" s="1"/>
  <c r="P254"/>
  <c r="P121" i="17"/>
  <c r="T125"/>
  <c r="BK598" i="9"/>
  <c r="J598" s="1"/>
  <c r="J101" s="1"/>
  <c r="T873"/>
  <c r="T980"/>
  <c r="P149" i="10"/>
  <c r="T221"/>
  <c r="T256"/>
  <c r="BK125" i="11"/>
  <c r="J125"/>
  <c r="J99"/>
  <c r="R155" i="12"/>
  <c r="BK143" i="13"/>
  <c r="J143" s="1"/>
  <c r="J103" s="1"/>
  <c r="BK163" i="14"/>
  <c r="BK162" s="1"/>
  <c r="J162" s="1"/>
  <c r="J101" s="1"/>
  <c r="P167" i="15"/>
  <c r="R244"/>
  <c r="BK158" i="16"/>
  <c r="J158"/>
  <c r="J101" s="1"/>
  <c r="BK195"/>
  <c r="J195" s="1"/>
  <c r="J106" s="1"/>
  <c r="BK213"/>
  <c r="J213" s="1"/>
  <c r="J109" s="1"/>
  <c r="T285"/>
  <c r="P140" i="17"/>
  <c r="T122" i="2"/>
  <c r="T121" s="1"/>
  <c r="T120" s="1"/>
  <c r="R135" i="3"/>
  <c r="R134" s="1"/>
  <c r="T130" i="5"/>
  <c r="T129"/>
  <c r="P162"/>
  <c r="R174"/>
  <c r="T167" i="6"/>
  <c r="T235"/>
  <c r="P239"/>
  <c r="P238" s="1"/>
  <c r="P352"/>
  <c r="P384"/>
  <c r="P144" i="7"/>
  <c r="P143" s="1"/>
  <c r="BK306" i="9"/>
  <c r="J306"/>
  <c r="J100" s="1"/>
  <c r="T840"/>
  <c r="R959"/>
  <c r="BK997"/>
  <c r="J997" s="1"/>
  <c r="J111" s="1"/>
  <c r="T997"/>
  <c r="R131" i="10"/>
  <c r="R130" s="1"/>
  <c r="T232"/>
  <c r="R252"/>
  <c r="P131" i="12"/>
  <c r="BK146"/>
  <c r="J146" s="1"/>
  <c r="J99" s="1"/>
  <c r="P202"/>
  <c r="P201"/>
  <c r="R312"/>
  <c r="BK136" i="13"/>
  <c r="J136"/>
  <c r="J100"/>
  <c r="P163" i="14"/>
  <c r="P162" s="1"/>
  <c r="BK210" i="15"/>
  <c r="J210"/>
  <c r="J99" s="1"/>
  <c r="P228"/>
  <c r="P227"/>
  <c r="T139" i="16"/>
  <c r="R172"/>
  <c r="R191"/>
  <c r="P202"/>
  <c r="P250"/>
  <c r="P247" s="1"/>
  <c r="BK331"/>
  <c r="J331"/>
  <c r="J116"/>
  <c r="T140" i="17"/>
  <c r="R140" i="2"/>
  <c r="BK149" i="3"/>
  <c r="J149"/>
  <c r="J102" s="1"/>
  <c r="P149" i="5"/>
  <c r="R162"/>
  <c r="P180"/>
  <c r="P179" s="1"/>
  <c r="T134" i="6"/>
  <c r="R146"/>
  <c r="R247"/>
  <c r="BK379"/>
  <c r="J379" s="1"/>
  <c r="J110" s="1"/>
  <c r="BK144" i="7"/>
  <c r="J144" s="1"/>
  <c r="J101" s="1"/>
  <c r="P118" i="8"/>
  <c r="P117" s="1"/>
  <c r="AU101" i="1" s="1"/>
  <c r="T137" i="9"/>
  <c r="R229"/>
  <c r="P833"/>
  <c r="BK933"/>
  <c r="J933"/>
  <c r="J107" s="1"/>
  <c r="R980"/>
  <c r="T1021"/>
  <c r="P175" i="10"/>
  <c r="R245"/>
  <c r="T222" i="12"/>
  <c r="BK125" i="13"/>
  <c r="BK151" i="14"/>
  <c r="J151" s="1"/>
  <c r="J98" s="1"/>
  <c r="P159"/>
  <c r="P158"/>
  <c r="R186" i="15"/>
  <c r="BK228"/>
  <c r="J228"/>
  <c r="J101"/>
  <c r="R158" i="16"/>
  <c r="R222"/>
  <c r="P331"/>
  <c r="R121" i="17"/>
  <c r="P125"/>
  <c r="BK187"/>
  <c r="J187"/>
  <c r="J100"/>
  <c r="BK122" i="2"/>
  <c r="J122" s="1"/>
  <c r="J98" s="1"/>
  <c r="P135" i="3"/>
  <c r="T120" i="4"/>
  <c r="T118" s="1"/>
  <c r="BK144" i="5"/>
  <c r="J144"/>
  <c r="J99" s="1"/>
  <c r="T159"/>
  <c r="T180"/>
  <c r="T179"/>
  <c r="P167" i="6"/>
  <c r="P247"/>
  <c r="P379"/>
  <c r="P378"/>
  <c r="R144" i="7"/>
  <c r="R143" s="1"/>
  <c r="BK137" i="9"/>
  <c r="J137"/>
  <c r="J98" s="1"/>
  <c r="R137"/>
  <c r="T229"/>
  <c r="T833"/>
  <c r="P933"/>
  <c r="BK974"/>
  <c r="J974"/>
  <c r="J109"/>
  <c r="R1021"/>
  <c r="R175" i="10"/>
  <c r="R256"/>
  <c r="BK155" i="12"/>
  <c r="J155" s="1"/>
  <c r="J100" s="1"/>
  <c r="T202"/>
  <c r="T212"/>
  <c r="R136" i="13"/>
  <c r="T163" i="14"/>
  <c r="T162"/>
  <c r="T186" i="15"/>
  <c r="R228"/>
  <c r="R227"/>
  <c r="R154" i="16"/>
  <c r="BK222"/>
  <c r="J222" s="1"/>
  <c r="J110" s="1"/>
  <c r="R285"/>
  <c r="R140" i="17"/>
  <c r="BK140" i="2"/>
  <c r="J140"/>
  <c r="J100"/>
  <c r="P149" i="3"/>
  <c r="BK120" i="4"/>
  <c r="J120"/>
  <c r="J98"/>
  <c r="R130" i="5"/>
  <c r="R129" s="1"/>
  <c r="T171"/>
  <c r="P134" i="6"/>
  <c r="R201"/>
  <c r="BK239"/>
  <c r="J239"/>
  <c r="J104"/>
  <c r="T239"/>
  <c r="T238" s="1"/>
  <c r="R352"/>
  <c r="T144" i="7"/>
  <c r="T143" s="1"/>
  <c r="P598" i="9"/>
  <c r="P840"/>
  <c r="BK959"/>
  <c r="J959" s="1"/>
  <c r="J108" s="1"/>
  <c r="T974"/>
  <c r="P997"/>
  <c r="R997"/>
  <c r="BK131" i="10"/>
  <c r="J131"/>
  <c r="J98"/>
  <c r="P232"/>
  <c r="BK252"/>
  <c r="J252"/>
  <c r="J106"/>
  <c r="T273"/>
  <c r="P155" i="12"/>
  <c r="R212"/>
  <c r="T143" i="13"/>
  <c r="R163" i="14"/>
  <c r="R162" s="1"/>
  <c r="T154" i="16"/>
  <c r="BK191"/>
  <c r="J191" s="1"/>
  <c r="J105" s="1"/>
  <c r="P195"/>
  <c r="T202"/>
  <c r="T201" s="1"/>
  <c r="T331"/>
  <c r="BK121" i="17"/>
  <c r="J121"/>
  <c r="J97" s="1"/>
  <c r="BK125"/>
  <c r="J125" s="1"/>
  <c r="J98" s="1"/>
  <c r="R187"/>
  <c r="T135" i="3"/>
  <c r="T134" s="1"/>
  <c r="P144" i="5"/>
  <c r="R171"/>
  <c r="BK146" i="6"/>
  <c r="J146" s="1"/>
  <c r="J99" s="1"/>
  <c r="T146"/>
  <c r="BK235"/>
  <c r="J235" s="1"/>
  <c r="J102" s="1"/>
  <c r="T298"/>
  <c r="T379"/>
  <c r="T378" s="1"/>
  <c r="BK124" i="7"/>
  <c r="J124" s="1"/>
  <c r="J98" s="1"/>
  <c r="T131" i="10"/>
  <c r="R232"/>
  <c r="T252"/>
  <c r="T125" i="11"/>
  <c r="T120" s="1"/>
  <c r="T119" s="1"/>
  <c r="BK131" i="12"/>
  <c r="J131" s="1"/>
  <c r="J98" s="1"/>
  <c r="R146"/>
  <c r="R202"/>
  <c r="R201" s="1"/>
  <c r="R143" i="13"/>
  <c r="P186" i="15"/>
  <c r="R210"/>
  <c r="BK172" i="16"/>
  <c r="J172" s="1"/>
  <c r="J103" s="1"/>
  <c r="BK202"/>
  <c r="J202" s="1"/>
  <c r="J108" s="1"/>
  <c r="R213"/>
  <c r="BK250"/>
  <c r="J250" s="1"/>
  <c r="J113" s="1"/>
  <c r="R254"/>
  <c r="BK140" i="17"/>
  <c r="J140" s="1"/>
  <c r="J99" s="1"/>
  <c r="P187"/>
  <c r="P122" i="2"/>
  <c r="P121" s="1"/>
  <c r="P120" s="1"/>
  <c r="AU95" i="1" s="1"/>
  <c r="T124" i="3"/>
  <c r="T123" s="1"/>
  <c r="T122" s="1"/>
  <c r="P120" i="4"/>
  <c r="P118" s="1"/>
  <c r="AU97" i="1" s="1"/>
  <c r="P130" i="5"/>
  <c r="P129"/>
  <c r="BK159"/>
  <c r="J159"/>
  <c r="J103" s="1"/>
  <c r="P171"/>
  <c r="P158" s="1"/>
  <c r="P146" i="6"/>
  <c r="BK247"/>
  <c r="J247" s="1"/>
  <c r="J105" s="1"/>
  <c r="T352"/>
  <c r="T598" i="9"/>
  <c r="BK833"/>
  <c r="J833" s="1"/>
  <c r="J104" s="1"/>
  <c r="R833"/>
  <c r="R933"/>
  <c r="P974"/>
  <c r="P1021"/>
  <c r="T175" i="10"/>
  <c r="P256"/>
  <c r="R131" i="12"/>
  <c r="T146"/>
  <c r="BK212"/>
  <c r="J212" s="1"/>
  <c r="J105" s="1"/>
  <c r="P143" i="13"/>
  <c r="P151" i="14"/>
  <c r="P210" i="15"/>
  <c r="T228"/>
  <c r="T227" s="1"/>
  <c r="R139" i="16"/>
  <c r="T172"/>
  <c r="T195"/>
  <c r="P213"/>
  <c r="R331"/>
  <c r="R125" i="17"/>
  <c r="T187"/>
  <c r="BK141" i="7"/>
  <c r="J141" s="1"/>
  <c r="J99" s="1"/>
  <c r="BK218" i="10"/>
  <c r="J218" s="1"/>
  <c r="J101" s="1"/>
  <c r="BK132" i="2"/>
  <c r="J132" s="1"/>
  <c r="J99" s="1"/>
  <c r="BK132" i="6"/>
  <c r="BK189" i="16"/>
  <c r="J189" s="1"/>
  <c r="J104" s="1"/>
  <c r="BK1006" i="9"/>
  <c r="J1006"/>
  <c r="J112" s="1"/>
  <c r="BK318" i="12"/>
  <c r="J318" s="1"/>
  <c r="J109" s="1"/>
  <c r="BK139" i="13"/>
  <c r="J139" s="1"/>
  <c r="J101" s="1"/>
  <c r="BK152" i="16"/>
  <c r="J152" s="1"/>
  <c r="J99" s="1"/>
  <c r="BK132" i="3"/>
  <c r="J132"/>
  <c r="J99" s="1"/>
  <c r="BK141" i="13"/>
  <c r="J141" s="1"/>
  <c r="J102" s="1"/>
  <c r="BK283" i="10"/>
  <c r="J283" s="1"/>
  <c r="J109" s="1"/>
  <c r="BK1058" i="9"/>
  <c r="BK1057" s="1"/>
  <c r="J1057" s="1"/>
  <c r="J114" s="1"/>
  <c r="BK170" i="16"/>
  <c r="J170"/>
  <c r="J102" s="1"/>
  <c r="J123" i="10"/>
  <c r="BK121" i="11"/>
  <c r="J121"/>
  <c r="J98" s="1"/>
  <c r="BK208" i="12"/>
  <c r="J208" s="1"/>
  <c r="J104" s="1"/>
  <c r="BK307"/>
  <c r="J307" s="1"/>
  <c r="J107" s="1"/>
  <c r="BK374" i="16"/>
  <c r="J374" s="1"/>
  <c r="J117" s="1"/>
  <c r="BK296" i="6"/>
  <c r="J296"/>
  <c r="J106" s="1"/>
  <c r="BK134" i="13"/>
  <c r="J134" s="1"/>
  <c r="J99" s="1"/>
  <c r="BK830" i="9"/>
  <c r="J830" s="1"/>
  <c r="J102" s="1"/>
  <c r="BK156" i="5"/>
  <c r="J156" s="1"/>
  <c r="J101" s="1"/>
  <c r="BK276" i="7"/>
  <c r="J276"/>
  <c r="J102" s="1"/>
  <c r="BK199" i="12"/>
  <c r="J199" s="1"/>
  <c r="J101" s="1"/>
  <c r="BK248" i="16"/>
  <c r="J248" s="1"/>
  <c r="J112" s="1"/>
  <c r="J114" i="17"/>
  <c r="BF131"/>
  <c r="BF135"/>
  <c r="BF165"/>
  <c r="BF170"/>
  <c r="BF173"/>
  <c r="F92"/>
  <c r="BF130"/>
  <c r="BF144"/>
  <c r="BF150"/>
  <c r="BF155"/>
  <c r="BF164"/>
  <c r="BF166"/>
  <c r="BF178"/>
  <c r="BF129"/>
  <c r="BF133"/>
  <c r="BF138"/>
  <c r="BF151"/>
  <c r="BF158"/>
  <c r="BF159"/>
  <c r="BF171"/>
  <c r="BF186"/>
  <c r="BF168"/>
  <c r="BF179"/>
  <c r="BF182"/>
  <c r="BF183"/>
  <c r="BF188"/>
  <c r="E85"/>
  <c r="BF157"/>
  <c r="BF174"/>
  <c r="BF184"/>
  <c r="BF189"/>
  <c r="BK201" i="16"/>
  <c r="J201"/>
  <c r="J107" s="1"/>
  <c r="BF124" i="17"/>
  <c r="BF134"/>
  <c r="BF137"/>
  <c r="BF142"/>
  <c r="BF145"/>
  <c r="BF162"/>
  <c r="BF177"/>
  <c r="BF128"/>
  <c r="BF132"/>
  <c r="BF141"/>
  <c r="BF176"/>
  <c r="BF123"/>
  <c r="BF149"/>
  <c r="BF153"/>
  <c r="BF163"/>
  <c r="BF181"/>
  <c r="BF136"/>
  <c r="BF139"/>
  <c r="BF154"/>
  <c r="BF167"/>
  <c r="BF169"/>
  <c r="BF180"/>
  <c r="BF122"/>
  <c r="BF126"/>
  <c r="BF143"/>
  <c r="BF147"/>
  <c r="BF152"/>
  <c r="BF160"/>
  <c r="BF172"/>
  <c r="BF185"/>
  <c r="BF127"/>
  <c r="BF146"/>
  <c r="BF148"/>
  <c r="BF156"/>
  <c r="BF161"/>
  <c r="BF175"/>
  <c r="J131" i="16"/>
  <c r="BF148"/>
  <c r="BF171"/>
  <c r="BF175"/>
  <c r="BF180"/>
  <c r="BF205"/>
  <c r="BF218"/>
  <c r="BF220"/>
  <c r="BF230"/>
  <c r="BF234"/>
  <c r="BF253"/>
  <c r="BF258"/>
  <c r="BF267"/>
  <c r="BF281"/>
  <c r="BF288"/>
  <c r="BF292"/>
  <c r="BF321"/>
  <c r="BF341"/>
  <c r="BF345"/>
  <c r="BF354"/>
  <c r="BF141"/>
  <c r="BF159"/>
  <c r="BF162"/>
  <c r="BF174"/>
  <c r="BF177"/>
  <c r="BF193"/>
  <c r="BF206"/>
  <c r="BF215"/>
  <c r="BF244"/>
  <c r="BF269"/>
  <c r="BF273"/>
  <c r="BF287"/>
  <c r="BF290"/>
  <c r="BF319"/>
  <c r="BF326"/>
  <c r="BF328"/>
  <c r="BF360"/>
  <c r="BF364"/>
  <c r="BF181"/>
  <c r="BF188"/>
  <c r="BF212"/>
  <c r="BF233"/>
  <c r="BF237"/>
  <c r="BF238"/>
  <c r="BF240"/>
  <c r="BF242"/>
  <c r="BF259"/>
  <c r="BF270"/>
  <c r="BF306"/>
  <c r="BF310"/>
  <c r="BF313"/>
  <c r="BF322"/>
  <c r="BF347"/>
  <c r="BF349"/>
  <c r="BF359"/>
  <c r="E127"/>
  <c r="BF143"/>
  <c r="BF157"/>
  <c r="BF161"/>
  <c r="BF204"/>
  <c r="BF224"/>
  <c r="BF241"/>
  <c r="BF249"/>
  <c r="BF265"/>
  <c r="BF278"/>
  <c r="BF323"/>
  <c r="BF353"/>
  <c r="BF366"/>
  <c r="BF367"/>
  <c r="BF370"/>
  <c r="BF372"/>
  <c r="BF140"/>
  <c r="BF147"/>
  <c r="BF150"/>
  <c r="BF199"/>
  <c r="BF203"/>
  <c r="BF221"/>
  <c r="BF239"/>
  <c r="BF252"/>
  <c r="BF264"/>
  <c r="BF268"/>
  <c r="BF274"/>
  <c r="BF279"/>
  <c r="BF299"/>
  <c r="BF305"/>
  <c r="BF348"/>
  <c r="BF369"/>
  <c r="BF371"/>
  <c r="BF373"/>
  <c r="BF375"/>
  <c r="F92"/>
  <c r="BF183"/>
  <c r="BF207"/>
  <c r="BF227"/>
  <c r="BF280"/>
  <c r="BF307"/>
  <c r="BF317"/>
  <c r="BF320"/>
  <c r="BF329"/>
  <c r="BF334"/>
  <c r="BF350"/>
  <c r="BF358"/>
  <c r="BF363"/>
  <c r="BF365"/>
  <c r="BF192"/>
  <c r="BF208"/>
  <c r="BF232"/>
  <c r="BF246"/>
  <c r="BF256"/>
  <c r="BF260"/>
  <c r="BF276"/>
  <c r="BF282"/>
  <c r="BF296"/>
  <c r="BF308"/>
  <c r="BF311"/>
  <c r="BF314"/>
  <c r="BF340"/>
  <c r="BF351"/>
  <c r="BF355"/>
  <c r="BK227" i="15"/>
  <c r="J227" s="1"/>
  <c r="J100" s="1"/>
  <c r="BF149" i="16"/>
  <c r="BF153"/>
  <c r="BF156"/>
  <c r="BF185"/>
  <c r="BF284"/>
  <c r="BF289"/>
  <c r="BF291"/>
  <c r="BF297"/>
  <c r="BF302"/>
  <c r="BF309"/>
  <c r="BF316"/>
  <c r="BF324"/>
  <c r="BF335"/>
  <c r="BF337"/>
  <c r="BF342"/>
  <c r="BF361"/>
  <c r="BF144"/>
  <c r="BF151"/>
  <c r="BF187"/>
  <c r="BF198"/>
  <c r="BF217"/>
  <c r="BF226"/>
  <c r="BF229"/>
  <c r="BF235"/>
  <c r="BF245"/>
  <c r="BF251"/>
  <c r="BF255"/>
  <c r="BF257"/>
  <c r="BF312"/>
  <c r="BF339"/>
  <c r="BF352"/>
  <c r="BF357"/>
  <c r="BF145"/>
  <c r="BF160"/>
  <c r="BF176"/>
  <c r="BF196"/>
  <c r="BF209"/>
  <c r="BF211"/>
  <c r="BF219"/>
  <c r="BF225"/>
  <c r="BF231"/>
  <c r="BF236"/>
  <c r="BF261"/>
  <c r="BF272"/>
  <c r="BF275"/>
  <c r="BF277"/>
  <c r="BF293"/>
  <c r="BF295"/>
  <c r="BF301"/>
  <c r="BF315"/>
  <c r="BF330"/>
  <c r="BF333"/>
  <c r="BF336"/>
  <c r="BF346"/>
  <c r="BF142"/>
  <c r="BF178"/>
  <c r="BF186"/>
  <c r="BF197"/>
  <c r="BF216"/>
  <c r="BF223"/>
  <c r="BF243"/>
  <c r="BF262"/>
  <c r="BF266"/>
  <c r="BF271"/>
  <c r="BF286"/>
  <c r="BF294"/>
  <c r="BF300"/>
  <c r="BF304"/>
  <c r="BF344"/>
  <c r="BF146"/>
  <c r="BF155"/>
  <c r="BF166"/>
  <c r="BF173"/>
  <c r="BF179"/>
  <c r="BF182"/>
  <c r="BF184"/>
  <c r="BF190"/>
  <c r="BF194"/>
  <c r="BF200"/>
  <c r="BF210"/>
  <c r="BF214"/>
  <c r="BF228"/>
  <c r="BF263"/>
  <c r="BF283"/>
  <c r="BF298"/>
  <c r="BF303"/>
  <c r="BF318"/>
  <c r="BF325"/>
  <c r="BF327"/>
  <c r="BF332"/>
  <c r="BF338"/>
  <c r="BF343"/>
  <c r="BF356"/>
  <c r="BF362"/>
  <c r="BF368"/>
  <c r="J163" i="14"/>
  <c r="J102"/>
  <c r="J89" i="15"/>
  <c r="E112"/>
  <c r="BF123"/>
  <c r="BF178"/>
  <c r="BF183"/>
  <c r="BF188"/>
  <c r="BF190"/>
  <c r="BF205"/>
  <c r="BF218"/>
  <c r="BF239"/>
  <c r="BF245"/>
  <c r="BF249"/>
  <c r="BF266"/>
  <c r="J159" i="14"/>
  <c r="J100" s="1"/>
  <c r="BF125" i="15"/>
  <c r="BF144"/>
  <c r="BF162"/>
  <c r="BF164"/>
  <c r="BF171"/>
  <c r="BF213"/>
  <c r="BF223"/>
  <c r="BF250"/>
  <c r="BF252"/>
  <c r="BF271"/>
  <c r="BF273"/>
  <c r="BF142"/>
  <c r="BF150"/>
  <c r="BF160"/>
  <c r="BF201"/>
  <c r="BF207"/>
  <c r="BF229"/>
  <c r="BF238"/>
  <c r="BF242"/>
  <c r="BF261"/>
  <c r="BF267"/>
  <c r="BF269"/>
  <c r="BF270"/>
  <c r="J123" i="14"/>
  <c r="J97"/>
  <c r="BF126" i="15"/>
  <c r="BF129"/>
  <c r="BF131"/>
  <c r="BF140"/>
  <c r="BF143"/>
  <c r="BF148"/>
  <c r="BF153"/>
  <c r="BF169"/>
  <c r="BF174"/>
  <c r="BF189"/>
  <c r="BF195"/>
  <c r="BF216"/>
  <c r="BF219"/>
  <c r="BF230"/>
  <c r="BF234"/>
  <c r="BF240"/>
  <c r="BF254"/>
  <c r="F119"/>
  <c r="BF135"/>
  <c r="BF149"/>
  <c r="BF152"/>
  <c r="BF161"/>
  <c r="BF166"/>
  <c r="BF172"/>
  <c r="BF191"/>
  <c r="BF194"/>
  <c r="BF226"/>
  <c r="BF260"/>
  <c r="BF268"/>
  <c r="BF272"/>
  <c r="BF274"/>
  <c r="BF128"/>
  <c r="BF133"/>
  <c r="BF139"/>
  <c r="BF145"/>
  <c r="BF151"/>
  <c r="BF156"/>
  <c r="BF159"/>
  <c r="BF163"/>
  <c r="BF176"/>
  <c r="BF184"/>
  <c r="BF197"/>
  <c r="BF202"/>
  <c r="BF206"/>
  <c r="BF215"/>
  <c r="BF231"/>
  <c r="BF253"/>
  <c r="BF130"/>
  <c r="BF136"/>
  <c r="BF141"/>
  <c r="BF165"/>
  <c r="BF211"/>
  <c r="BF220"/>
  <c r="BF224"/>
  <c r="BF235"/>
  <c r="BF246"/>
  <c r="BF251"/>
  <c r="BF257"/>
  <c r="BF264"/>
  <c r="BF124"/>
  <c r="BF127"/>
  <c r="BF138"/>
  <c r="BF182"/>
  <c r="BF198"/>
  <c r="BF209"/>
  <c r="BF212"/>
  <c r="BF217"/>
  <c r="BF232"/>
  <c r="BF247"/>
  <c r="BF262"/>
  <c r="BF132"/>
  <c r="BF170"/>
  <c r="BF175"/>
  <c r="BF179"/>
  <c r="BF193"/>
  <c r="BF204"/>
  <c r="BF222"/>
  <c r="BF225"/>
  <c r="BF237"/>
  <c r="BF241"/>
  <c r="BF255"/>
  <c r="BF134"/>
  <c r="BF147"/>
  <c r="BF168"/>
  <c r="BF173"/>
  <c r="BF187"/>
  <c r="BF236"/>
  <c r="BF243"/>
  <c r="BF248"/>
  <c r="BF263"/>
  <c r="BF137"/>
  <c r="BF155"/>
  <c r="BF158"/>
  <c r="BF180"/>
  <c r="BF185"/>
  <c r="BF192"/>
  <c r="BF199"/>
  <c r="BF258"/>
  <c r="BF265"/>
  <c r="BF146"/>
  <c r="BF154"/>
  <c r="BF157"/>
  <c r="BF177"/>
  <c r="BF181"/>
  <c r="BF196"/>
  <c r="BF200"/>
  <c r="BF203"/>
  <c r="BF208"/>
  <c r="BF214"/>
  <c r="BF221"/>
  <c r="BF233"/>
  <c r="BF256"/>
  <c r="BF259"/>
  <c r="J125" i="13"/>
  <c r="J98" s="1"/>
  <c r="BF134" i="14"/>
  <c r="BF166"/>
  <c r="BF180"/>
  <c r="BF192"/>
  <c r="BF216"/>
  <c r="BF232"/>
  <c r="BF238"/>
  <c r="BF245"/>
  <c r="BF278"/>
  <c r="BF288"/>
  <c r="BF295"/>
  <c r="BF299"/>
  <c r="BF132"/>
  <c r="BF137"/>
  <c r="BF149"/>
  <c r="BF155"/>
  <c r="BF172"/>
  <c r="BF182"/>
  <c r="BF193"/>
  <c r="BF198"/>
  <c r="BF224"/>
  <c r="BF234"/>
  <c r="BF244"/>
  <c r="BF246"/>
  <c r="BF250"/>
  <c r="BF254"/>
  <c r="BF257"/>
  <c r="BF258"/>
  <c r="BF272"/>
  <c r="BF277"/>
  <c r="BF282"/>
  <c r="BF292"/>
  <c r="BF305"/>
  <c r="BF310"/>
  <c r="F119"/>
  <c r="BF127"/>
  <c r="BF141"/>
  <c r="BF143"/>
  <c r="BF156"/>
  <c r="BF176"/>
  <c r="BF213"/>
  <c r="BF215"/>
  <c r="BF227"/>
  <c r="BF230"/>
  <c r="BF242"/>
  <c r="BF252"/>
  <c r="BF286"/>
  <c r="BF291"/>
  <c r="BF314"/>
  <c r="J89"/>
  <c r="BF128"/>
  <c r="BF133"/>
  <c r="BF140"/>
  <c r="BF146"/>
  <c r="BF157"/>
  <c r="BF179"/>
  <c r="BF200"/>
  <c r="BF203"/>
  <c r="BF204"/>
  <c r="BF209"/>
  <c r="BF229"/>
  <c r="BF237"/>
  <c r="BF239"/>
  <c r="BF264"/>
  <c r="BF268"/>
  <c r="BF285"/>
  <c r="BF293"/>
  <c r="BF298"/>
  <c r="BF304"/>
  <c r="BF308"/>
  <c r="BF312"/>
  <c r="BF313"/>
  <c r="BF169"/>
  <c r="BF191"/>
  <c r="BF226"/>
  <c r="BF266"/>
  <c r="BF274"/>
  <c r="BF297"/>
  <c r="BF300"/>
  <c r="BF315"/>
  <c r="BF124"/>
  <c r="BF144"/>
  <c r="BF168"/>
  <c r="BF178"/>
  <c r="BF181"/>
  <c r="BF194"/>
  <c r="BF199"/>
  <c r="BF231"/>
  <c r="BF243"/>
  <c r="BF251"/>
  <c r="BF267"/>
  <c r="BF270"/>
  <c r="BF280"/>
  <c r="BF284"/>
  <c r="BF289"/>
  <c r="BF136"/>
  <c r="BF139"/>
  <c r="BF147"/>
  <c r="BF150"/>
  <c r="BF153"/>
  <c r="BF171"/>
  <c r="BF188"/>
  <c r="BF214"/>
  <c r="BF217"/>
  <c r="BF221"/>
  <c r="BF233"/>
  <c r="BF240"/>
  <c r="BF259"/>
  <c r="BF281"/>
  <c r="BF296"/>
  <c r="BF302"/>
  <c r="BF303"/>
  <c r="BF306"/>
  <c r="E85"/>
  <c r="BF125"/>
  <c r="BF129"/>
  <c r="BF152"/>
  <c r="BF167"/>
  <c r="BF173"/>
  <c r="BF184"/>
  <c r="BF186"/>
  <c r="BF195"/>
  <c r="BF197"/>
  <c r="BF201"/>
  <c r="BF207"/>
  <c r="BF225"/>
  <c r="BF261"/>
  <c r="BF294"/>
  <c r="BF307"/>
  <c r="BF138"/>
  <c r="BF142"/>
  <c r="BF145"/>
  <c r="BF165"/>
  <c r="BF170"/>
  <c r="BF205"/>
  <c r="BF218"/>
  <c r="BF222"/>
  <c r="BF228"/>
  <c r="BF236"/>
  <c r="BF241"/>
  <c r="BF255"/>
  <c r="BF269"/>
  <c r="BF275"/>
  <c r="BF311"/>
  <c r="BF126"/>
  <c r="BF161"/>
  <c r="BF175"/>
  <c r="BF177"/>
  <c r="BF183"/>
  <c r="BF185"/>
  <c r="BF202"/>
  <c r="BF208"/>
  <c r="BF210"/>
  <c r="BF219"/>
  <c r="BF223"/>
  <c r="BF235"/>
  <c r="BF248"/>
  <c r="BF253"/>
  <c r="BF262"/>
  <c r="BF265"/>
  <c r="BF301"/>
  <c r="BF130"/>
  <c r="BF135"/>
  <c r="BF164"/>
  <c r="BF174"/>
  <c r="BF189"/>
  <c r="BF206"/>
  <c r="BF212"/>
  <c r="BF220"/>
  <c r="BF247"/>
  <c r="BF256"/>
  <c r="BF271"/>
  <c r="BF283"/>
  <c r="BF287"/>
  <c r="BF290"/>
  <c r="BF131"/>
  <c r="BF148"/>
  <c r="BF154"/>
  <c r="BF160"/>
  <c r="BF187"/>
  <c r="BF190"/>
  <c r="BF196"/>
  <c r="BF211"/>
  <c r="BF249"/>
  <c r="BF260"/>
  <c r="BF263"/>
  <c r="BF273"/>
  <c r="BF276"/>
  <c r="BF279"/>
  <c r="BF309"/>
  <c r="J89" i="13"/>
  <c r="E85"/>
  <c r="BF126"/>
  <c r="BF128"/>
  <c r="BF131"/>
  <c r="BF132"/>
  <c r="BF142"/>
  <c r="BF151"/>
  <c r="BF138"/>
  <c r="F120"/>
  <c r="BF130"/>
  <c r="BF140"/>
  <c r="BF147"/>
  <c r="BF129"/>
  <c r="BF133"/>
  <c r="BF127"/>
  <c r="BF137"/>
  <c r="BF154"/>
  <c r="BF144"/>
  <c r="BF153"/>
  <c r="BF135"/>
  <c r="BF150"/>
  <c r="BF152"/>
  <c r="BK120" i="11"/>
  <c r="J120"/>
  <c r="J97" s="1"/>
  <c r="F126" i="12"/>
  <c r="BF156"/>
  <c r="BF162"/>
  <c r="BF183"/>
  <c r="BF209"/>
  <c r="BF274"/>
  <c r="BF216"/>
  <c r="BF230"/>
  <c r="BF243"/>
  <c r="BF251"/>
  <c r="BF263"/>
  <c r="BF286"/>
  <c r="BF290"/>
  <c r="BF147"/>
  <c r="BF207"/>
  <c r="BF213"/>
  <c r="BF254"/>
  <c r="BF294"/>
  <c r="E85"/>
  <c r="BF136"/>
  <c r="BF226"/>
  <c r="BF242"/>
  <c r="BF249"/>
  <c r="BF250"/>
  <c r="BF317"/>
  <c r="J89"/>
  <c r="BF170"/>
  <c r="BF176"/>
  <c r="BF189"/>
  <c r="BF198"/>
  <c r="BF235"/>
  <c r="BF277"/>
  <c r="BF281"/>
  <c r="BF319"/>
  <c r="BF323"/>
  <c r="BF140"/>
  <c r="BF160"/>
  <c r="BF171"/>
  <c r="BF194"/>
  <c r="BF200"/>
  <c r="BF259"/>
  <c r="BF163"/>
  <c r="BF233"/>
  <c r="BF265"/>
  <c r="BF289"/>
  <c r="BF299"/>
  <c r="BF306"/>
  <c r="BF193"/>
  <c r="BF196"/>
  <c r="BF246"/>
  <c r="BF268"/>
  <c r="BF271"/>
  <c r="BF280"/>
  <c r="BF302"/>
  <c r="BF142"/>
  <c r="BF161"/>
  <c r="BF203"/>
  <c r="BF238"/>
  <c r="BF256"/>
  <c r="BF295"/>
  <c r="BF303"/>
  <c r="BF308"/>
  <c r="BF172"/>
  <c r="BF218"/>
  <c r="BF223"/>
  <c r="BF132"/>
  <c r="BF151"/>
  <c r="BF245"/>
  <c r="BF248"/>
  <c r="BF264"/>
  <c r="BF285"/>
  <c r="BF300"/>
  <c r="BF313"/>
  <c r="BF221"/>
  <c r="BK130" i="10"/>
  <c r="J130" s="1"/>
  <c r="J97" s="1"/>
  <c r="J221"/>
  <c r="J103"/>
  <c r="F116" i="11"/>
  <c r="E109"/>
  <c r="BF129"/>
  <c r="J113"/>
  <c r="BF126"/>
  <c r="BF131"/>
  <c r="BF133"/>
  <c r="BF134"/>
  <c r="BF122"/>
  <c r="BF130"/>
  <c r="E119" i="10"/>
  <c r="BF213"/>
  <c r="BF231"/>
  <c r="BF254"/>
  <c r="BF265"/>
  <c r="F126"/>
  <c r="BF155"/>
  <c r="BF208"/>
  <c r="BF214"/>
  <c r="BF274"/>
  <c r="BF132"/>
  <c r="BF284"/>
  <c r="BF143"/>
  <c r="BF246"/>
  <c r="BF277"/>
  <c r="BF280"/>
  <c r="BF147"/>
  <c r="BF211"/>
  <c r="BF219"/>
  <c r="BF251"/>
  <c r="BF176"/>
  <c r="BF206"/>
  <c r="BF217"/>
  <c r="BF236"/>
  <c r="BF272"/>
  <c r="BF171"/>
  <c r="BF233"/>
  <c r="BF267"/>
  <c r="BF253"/>
  <c r="BF163"/>
  <c r="BF177"/>
  <c r="BF205"/>
  <c r="BF216"/>
  <c r="BF222"/>
  <c r="BF242"/>
  <c r="BF257"/>
  <c r="BF150"/>
  <c r="BF160"/>
  <c r="BF203"/>
  <c r="BF212"/>
  <c r="BF248"/>
  <c r="BF244"/>
  <c r="BF255"/>
  <c r="F92" i="9"/>
  <c r="BF718"/>
  <c r="BF839"/>
  <c r="BF847"/>
  <c r="BF860"/>
  <c r="BF868"/>
  <c r="BF874"/>
  <c r="BF914"/>
  <c r="BF936"/>
  <c r="BF951"/>
  <c r="BF958"/>
  <c r="BF967"/>
  <c r="J89"/>
  <c r="BF405"/>
  <c r="BF423"/>
  <c r="BF460"/>
  <c r="BF588"/>
  <c r="BF606"/>
  <c r="BF663"/>
  <c r="BF748"/>
  <c r="BF760"/>
  <c r="BF826"/>
  <c r="BF841"/>
  <c r="BF934"/>
  <c r="BF946"/>
  <c r="BF952"/>
  <c r="BF963"/>
  <c r="BF994"/>
  <c r="BF1004"/>
  <c r="J118" i="8"/>
  <c r="J97"/>
  <c r="BF138" i="9"/>
  <c r="BF183"/>
  <c r="BF293"/>
  <c r="BF314"/>
  <c r="BF427"/>
  <c r="BF585"/>
  <c r="BF592"/>
  <c r="BF626"/>
  <c r="BF785"/>
  <c r="BF822"/>
  <c r="BF872"/>
  <c r="BF882"/>
  <c r="BF943"/>
  <c r="BF960"/>
  <c r="BF979"/>
  <c r="BF981"/>
  <c r="BF1014"/>
  <c r="BF165"/>
  <c r="BF329"/>
  <c r="BF339"/>
  <c r="BF425"/>
  <c r="BF722"/>
  <c r="BF781"/>
  <c r="BF817"/>
  <c r="BF834"/>
  <c r="BF867"/>
  <c r="BF878"/>
  <c r="BF930"/>
  <c r="BF935"/>
  <c r="BF964"/>
  <c r="BF973"/>
  <c r="BF975"/>
  <c r="BF977"/>
  <c r="BF1002"/>
  <c r="BF1007"/>
  <c r="BF1041"/>
  <c r="BF290"/>
  <c r="BF491"/>
  <c r="BF578"/>
  <c r="BF737"/>
  <c r="BF752"/>
  <c r="BF800"/>
  <c r="BF804"/>
  <c r="BF824"/>
  <c r="BF827"/>
  <c r="BF862"/>
  <c r="BF931"/>
  <c r="BF932"/>
  <c r="BF947"/>
  <c r="BF968"/>
  <c r="BF972"/>
  <c r="BF985"/>
  <c r="BF996"/>
  <c r="BF998"/>
  <c r="BF1022"/>
  <c r="BF1053"/>
  <c r="BF1059"/>
  <c r="BF292"/>
  <c r="BF309"/>
  <c r="BF315"/>
  <c r="BF388"/>
  <c r="BF607"/>
  <c r="BF731"/>
  <c r="BF211"/>
  <c r="BF409"/>
  <c r="BF560"/>
  <c r="BF572"/>
  <c r="BF581"/>
  <c r="BF599"/>
  <c r="BF814"/>
  <c r="BF831"/>
  <c r="BF851"/>
  <c r="BF230"/>
  <c r="BF307"/>
  <c r="BF334"/>
  <c r="BF415"/>
  <c r="BF553"/>
  <c r="BF605"/>
  <c r="BF624"/>
  <c r="BF689"/>
  <c r="BF724"/>
  <c r="BF756"/>
  <c r="BF806"/>
  <c r="BF575"/>
  <c r="BF580"/>
  <c r="BF693"/>
  <c r="BF723"/>
  <c r="BF734"/>
  <c r="BF780"/>
  <c r="BF279"/>
  <c r="BF311"/>
  <c r="BF524"/>
  <c r="BF567"/>
  <c r="BF733"/>
  <c r="BF742"/>
  <c r="BF765"/>
  <c r="BF811"/>
  <c r="BF823"/>
  <c r="BF829"/>
  <c r="E85"/>
  <c r="BF296"/>
  <c r="BF392"/>
  <c r="BF412"/>
  <c r="BF597"/>
  <c r="BF603"/>
  <c r="BF721"/>
  <c r="BF728"/>
  <c r="BF746"/>
  <c r="BF809"/>
  <c r="BF843"/>
  <c r="BF853"/>
  <c r="BF322"/>
  <c r="BF390"/>
  <c r="BF727"/>
  <c r="E85" i="8"/>
  <c r="BF119"/>
  <c r="BF123"/>
  <c r="J111"/>
  <c r="F92"/>
  <c r="BF122"/>
  <c r="BF120"/>
  <c r="BF124"/>
  <c r="BK123" i="7"/>
  <c r="J123" s="1"/>
  <c r="J97" s="1"/>
  <c r="BF121" i="8"/>
  <c r="BF170" i="7"/>
  <c r="BF207"/>
  <c r="BF228"/>
  <c r="BF238"/>
  <c r="BF249"/>
  <c r="J132" i="6"/>
  <c r="J97" s="1"/>
  <c r="BF142" i="7"/>
  <c r="BF155"/>
  <c r="BF213"/>
  <c r="BF136"/>
  <c r="BF138"/>
  <c r="BF176"/>
  <c r="BF216"/>
  <c r="BF261"/>
  <c r="E85"/>
  <c r="BF135"/>
  <c r="BF152"/>
  <c r="BF192"/>
  <c r="BF222"/>
  <c r="BF239"/>
  <c r="BF274"/>
  <c r="BF275"/>
  <c r="BF145"/>
  <c r="BF158"/>
  <c r="BF180"/>
  <c r="BF189"/>
  <c r="BF204"/>
  <c r="BF225"/>
  <c r="BF234"/>
  <c r="BF245"/>
  <c r="BF277"/>
  <c r="J116"/>
  <c r="BF195"/>
  <c r="BF244"/>
  <c r="F92"/>
  <c r="BF140"/>
  <c r="BF149"/>
  <c r="BF161"/>
  <c r="BF167"/>
  <c r="BF186"/>
  <c r="BF198"/>
  <c r="BF265"/>
  <c r="BK378" i="6"/>
  <c r="J378"/>
  <c r="J109" s="1"/>
  <c r="BF173" i="7"/>
  <c r="BF219"/>
  <c r="BF233"/>
  <c r="BF253"/>
  <c r="BF128"/>
  <c r="BF137"/>
  <c r="BF183"/>
  <c r="BF257"/>
  <c r="BF125"/>
  <c r="BF139"/>
  <c r="BF164"/>
  <c r="BF177"/>
  <c r="BF201"/>
  <c r="BF129"/>
  <c r="BF210"/>
  <c r="BF240"/>
  <c r="BF172" i="6"/>
  <c r="BF213"/>
  <c r="BF232"/>
  <c r="BF248"/>
  <c r="BF270"/>
  <c r="BF292"/>
  <c r="BF299"/>
  <c r="F92"/>
  <c r="BF147"/>
  <c r="BF179"/>
  <c r="BF202"/>
  <c r="BF278"/>
  <c r="BF315"/>
  <c r="BF351"/>
  <c r="BF160"/>
  <c r="BF166"/>
  <c r="BF205"/>
  <c r="BF240"/>
  <c r="BF311"/>
  <c r="BF339"/>
  <c r="BF354"/>
  <c r="BF359"/>
  <c r="BK129" i="5"/>
  <c r="J129" s="1"/>
  <c r="J97" s="1"/>
  <c r="BF157" i="6"/>
  <c r="BF244"/>
  <c r="BF250"/>
  <c r="BF261"/>
  <c r="BF266"/>
  <c r="BF329"/>
  <c r="BF133"/>
  <c r="BF297"/>
  <c r="BF319"/>
  <c r="BF347"/>
  <c r="BF390"/>
  <c r="BF175"/>
  <c r="BF183"/>
  <c r="BF214"/>
  <c r="BF236"/>
  <c r="BF263"/>
  <c r="BF280"/>
  <c r="BF228"/>
  <c r="BF284"/>
  <c r="BF290"/>
  <c r="BF295"/>
  <c r="BF324"/>
  <c r="BF353"/>
  <c r="BK179" i="5"/>
  <c r="J179"/>
  <c r="J107"/>
  <c r="E85" i="6"/>
  <c r="BF168"/>
  <c r="BF208"/>
  <c r="BF220"/>
  <c r="BF369"/>
  <c r="BF144"/>
  <c r="BF209"/>
  <c r="BF217"/>
  <c r="BF282"/>
  <c r="BF323"/>
  <c r="BF325"/>
  <c r="BF350"/>
  <c r="BF380"/>
  <c r="BF385"/>
  <c r="J125"/>
  <c r="BF225"/>
  <c r="BF246"/>
  <c r="BF253"/>
  <c r="BF305"/>
  <c r="BF343"/>
  <c r="BF140"/>
  <c r="BF192"/>
  <c r="BF229"/>
  <c r="BF257"/>
  <c r="BF275"/>
  <c r="BF358"/>
  <c r="BF389"/>
  <c r="BF135"/>
  <c r="BF163"/>
  <c r="BF181"/>
  <c r="BF237"/>
  <c r="BF286"/>
  <c r="BF294"/>
  <c r="BF310"/>
  <c r="BF335"/>
  <c r="BF383"/>
  <c r="BK118" i="4"/>
  <c r="J118" s="1"/>
  <c r="J96" s="1"/>
  <c r="BF131" i="5"/>
  <c r="BF134"/>
  <c r="F125"/>
  <c r="BF140"/>
  <c r="BF166"/>
  <c r="BF182"/>
  <c r="J89"/>
  <c r="BF151"/>
  <c r="BF152"/>
  <c r="BF153"/>
  <c r="BF157"/>
  <c r="BF137"/>
  <c r="BF150"/>
  <c r="BF170"/>
  <c r="BF173"/>
  <c r="BF176"/>
  <c r="BF178"/>
  <c r="BF164"/>
  <c r="BF167"/>
  <c r="BF172"/>
  <c r="BF175"/>
  <c r="BF163"/>
  <c r="BF177"/>
  <c r="BF145"/>
  <c r="BF160"/>
  <c r="BF165"/>
  <c r="E118"/>
  <c r="BF181"/>
  <c r="BF148"/>
  <c r="BF161"/>
  <c r="BK134" i="3"/>
  <c r="J134"/>
  <c r="J100"/>
  <c r="F92" i="4"/>
  <c r="BK123" i="3"/>
  <c r="J123"/>
  <c r="J97"/>
  <c r="J112" i="4"/>
  <c r="E85"/>
  <c r="BF121"/>
  <c r="BF127"/>
  <c r="F92" i="3"/>
  <c r="BF129"/>
  <c r="J116"/>
  <c r="BK121" i="2"/>
  <c r="BK120" s="1"/>
  <c r="J120" s="1"/>
  <c r="J96" s="1"/>
  <c r="E85" i="3"/>
  <c r="BF151"/>
  <c r="BF143"/>
  <c r="BF161"/>
  <c r="BF128"/>
  <c r="BF126"/>
  <c r="BF130"/>
  <c r="BF136"/>
  <c r="BF150"/>
  <c r="BF137"/>
  <c r="BF127"/>
  <c r="BF131"/>
  <c r="BF148"/>
  <c r="BF133"/>
  <c r="BF125"/>
  <c r="BF149" i="2"/>
  <c r="J114"/>
  <c r="E85"/>
  <c r="BF123"/>
  <c r="BF133"/>
  <c r="BF131"/>
  <c r="BF142"/>
  <c r="BF146"/>
  <c r="F117"/>
  <c r="BF143"/>
  <c r="BF141"/>
  <c r="F33" i="3"/>
  <c r="AZ96" i="1"/>
  <c r="J33" i="6"/>
  <c r="AV99" i="1" s="1"/>
  <c r="F37" i="10"/>
  <c r="BD103" i="1" s="1"/>
  <c r="F36" i="12"/>
  <c r="BC105" i="1" s="1"/>
  <c r="F35" i="14"/>
  <c r="BB107" i="1" s="1"/>
  <c r="F37" i="17"/>
  <c r="BD110" i="1" s="1"/>
  <c r="F33" i="2"/>
  <c r="AZ95" i="1" s="1"/>
  <c r="J33" i="4"/>
  <c r="AV97" i="1" s="1"/>
  <c r="F33" i="7"/>
  <c r="AZ100" i="1" s="1"/>
  <c r="F35" i="9"/>
  <c r="BB102" i="1" s="1"/>
  <c r="J33" i="15"/>
  <c r="AV108" i="1" s="1"/>
  <c r="F36" i="16"/>
  <c r="BC109" i="1" s="1"/>
  <c r="F37" i="3"/>
  <c r="BD96" i="1" s="1"/>
  <c r="F35" i="6"/>
  <c r="BB99" i="1" s="1"/>
  <c r="F33" i="11"/>
  <c r="AZ104" i="1" s="1"/>
  <c r="F37" i="11"/>
  <c r="BD104" i="1" s="1"/>
  <c r="J33" i="11"/>
  <c r="AV104" i="1" s="1"/>
  <c r="F33" i="12"/>
  <c r="AZ105" i="1" s="1"/>
  <c r="F37" i="13"/>
  <c r="BD106" i="1" s="1"/>
  <c r="F33" i="15"/>
  <c r="AZ108" i="1" s="1"/>
  <c r="F35" i="16"/>
  <c r="BB109" i="1" s="1"/>
  <c r="F33" i="4"/>
  <c r="AZ97" i="1" s="1"/>
  <c r="F35" i="4"/>
  <c r="BB97" i="1" s="1"/>
  <c r="F37" i="5"/>
  <c r="BD98" i="1" s="1"/>
  <c r="F36" i="7"/>
  <c r="BC100" i="1" s="1"/>
  <c r="F33" i="10"/>
  <c r="AZ103" i="1"/>
  <c r="F36" i="11"/>
  <c r="BC104" i="1"/>
  <c r="F35" i="12"/>
  <c r="BB105" i="1"/>
  <c r="F33" i="14"/>
  <c r="AZ107" i="1"/>
  <c r="J33" i="17"/>
  <c r="AV110" i="1"/>
  <c r="F35" i="3"/>
  <c r="BB96" i="1"/>
  <c r="F33" i="6"/>
  <c r="AZ99" i="1" s="1"/>
  <c r="J33" i="10"/>
  <c r="AV103" i="1"/>
  <c r="F35" i="11"/>
  <c r="BB104" i="1" s="1"/>
  <c r="J33" i="12"/>
  <c r="AV105" i="1"/>
  <c r="J33" i="14"/>
  <c r="AV107" i="1" s="1"/>
  <c r="F36" i="17"/>
  <c r="BC110" i="1"/>
  <c r="F37" i="2"/>
  <c r="BD95" i="1" s="1"/>
  <c r="F37" i="4"/>
  <c r="BD97" i="1"/>
  <c r="F36" i="6"/>
  <c r="BC99" i="1" s="1"/>
  <c r="F35" i="10"/>
  <c r="BB103" i="1"/>
  <c r="F37" i="12"/>
  <c r="BD105" i="1" s="1"/>
  <c r="F37" i="14"/>
  <c r="BD107" i="1"/>
  <c r="J33" i="2"/>
  <c r="AV95" i="1" s="1"/>
  <c r="F36" i="4"/>
  <c r="BC97" i="1"/>
  <c r="F33" i="5"/>
  <c r="AZ98" i="1" s="1"/>
  <c r="F35" i="7"/>
  <c r="BB100" i="1"/>
  <c r="F33" i="9"/>
  <c r="AZ102" i="1" s="1"/>
  <c r="F36" i="15"/>
  <c r="BC108" i="1"/>
  <c r="J33" i="16"/>
  <c r="AV109" i="1" s="1"/>
  <c r="F36" i="2"/>
  <c r="BC95" i="1"/>
  <c r="J33" i="5"/>
  <c r="AV98" i="1" s="1"/>
  <c r="J33" i="7"/>
  <c r="AV100" i="1"/>
  <c r="J33" i="9"/>
  <c r="AV102" i="1" s="1"/>
  <c r="F35" i="15"/>
  <c r="BB108" i="1"/>
  <c r="F37" i="16"/>
  <c r="BD109" i="1" s="1"/>
  <c r="J33" i="3"/>
  <c r="AV96" i="1"/>
  <c r="F37" i="6"/>
  <c r="BD99" i="1" s="1"/>
  <c r="F36" i="10"/>
  <c r="BC103" i="1"/>
  <c r="F33" i="13"/>
  <c r="AZ106" i="1" s="1"/>
  <c r="J33" i="13"/>
  <c r="AV106" i="1"/>
  <c r="F35" i="13"/>
  <c r="BB106" i="1" s="1"/>
  <c r="F36" i="13"/>
  <c r="BC106" i="1"/>
  <c r="F36" i="14"/>
  <c r="BC107" i="1" s="1"/>
  <c r="F35" i="17"/>
  <c r="BB110" i="1"/>
  <c r="F35" i="2"/>
  <c r="BB95" i="1" s="1"/>
  <c r="F35" i="5"/>
  <c r="BB98" i="1"/>
  <c r="F37" i="7"/>
  <c r="BD100" i="1" s="1"/>
  <c r="F37" i="9"/>
  <c r="BD102" i="1"/>
  <c r="F33" i="16"/>
  <c r="AZ109" i="1" s="1"/>
  <c r="F36" i="3"/>
  <c r="BC96" i="1"/>
  <c r="F36" i="5"/>
  <c r="BC98" i="1" s="1"/>
  <c r="F33" i="8"/>
  <c r="AZ101" i="1"/>
  <c r="F37" i="8"/>
  <c r="BD101" i="1" s="1"/>
  <c r="F35" i="8"/>
  <c r="BB101" i="1"/>
  <c r="F36" i="8"/>
  <c r="BC101" i="1" s="1"/>
  <c r="J33" i="8"/>
  <c r="AV101" i="1"/>
  <c r="F36" i="9"/>
  <c r="BC102" i="1" s="1"/>
  <c r="F37" i="15"/>
  <c r="BD108" i="1"/>
  <c r="F33" i="17"/>
  <c r="AZ110" i="1" s="1"/>
  <c r="P128" i="5" l="1"/>
  <c r="AU98" i="1" s="1"/>
  <c r="T122" i="15"/>
  <c r="J96" i="8"/>
  <c r="J30"/>
  <c r="BK136" i="9"/>
  <c r="BK201" i="12"/>
  <c r="J201" s="1"/>
  <c r="J102" s="1"/>
  <c r="BK138" i="16"/>
  <c r="J138" s="1"/>
  <c r="J97" s="1"/>
  <c r="J1058" i="9"/>
  <c r="J115" s="1"/>
  <c r="J840"/>
  <c r="J105" s="1"/>
  <c r="BK247" i="16"/>
  <c r="J247" s="1"/>
  <c r="J111" s="1"/>
  <c r="BK143" i="7"/>
  <c r="J143" s="1"/>
  <c r="J100" s="1"/>
  <c r="P832" i="9"/>
  <c r="P130" i="10"/>
  <c r="P129" s="1"/>
  <c r="AU103" i="1" s="1"/>
  <c r="R122" i="14"/>
  <c r="BK220" i="10"/>
  <c r="J220" s="1"/>
  <c r="J102" s="1"/>
  <c r="T201" i="12"/>
  <c r="T247" i="16"/>
  <c r="P220" i="10"/>
  <c r="BK124" i="13"/>
  <c r="J124"/>
  <c r="J97" s="1"/>
  <c r="T131" i="6"/>
  <c r="R130" i="12"/>
  <c r="R129"/>
  <c r="R124" i="13"/>
  <c r="R123" s="1"/>
  <c r="T136" i="9"/>
  <c r="P130" i="12"/>
  <c r="P129" s="1"/>
  <c r="AU105" i="1" s="1"/>
  <c r="T120" i="17"/>
  <c r="R120"/>
  <c r="P122" i="15"/>
  <c r="AU108" i="1" s="1"/>
  <c r="T220" i="10"/>
  <c r="T129"/>
  <c r="P122" i="7"/>
  <c r="AU100" i="1" s="1"/>
  <c r="P123" i="13"/>
  <c r="AU106" i="1"/>
  <c r="T122" i="7"/>
  <c r="T130" i="12"/>
  <c r="BK122" i="14"/>
  <c r="J122"/>
  <c r="J96" s="1"/>
  <c r="T122"/>
  <c r="T138" i="16"/>
  <c r="T137"/>
  <c r="T832" i="9"/>
  <c r="R201" i="16"/>
  <c r="R138"/>
  <c r="R137" s="1"/>
  <c r="T158" i="5"/>
  <c r="T128" s="1"/>
  <c r="P122" i="14"/>
  <c r="AU107" i="1" s="1"/>
  <c r="R122" i="15"/>
  <c r="R158" i="5"/>
  <c r="R128"/>
  <c r="P120" i="17"/>
  <c r="AU110" i="1" s="1"/>
  <c r="R122" i="7"/>
  <c r="R121" i="2"/>
  <c r="R120" s="1"/>
  <c r="P131" i="6"/>
  <c r="AU99" i="1" s="1"/>
  <c r="P134" i="3"/>
  <c r="P122" s="1"/>
  <c r="AU96" i="1" s="1"/>
  <c r="R220" i="10"/>
  <c r="R129"/>
  <c r="T124" i="13"/>
  <c r="T123" s="1"/>
  <c r="P136" i="9"/>
  <c r="P135"/>
  <c r="AU102" i="1" s="1"/>
  <c r="R122" i="3"/>
  <c r="P201" i="16"/>
  <c r="P138"/>
  <c r="P137" s="1"/>
  <c r="AU109" i="1" s="1"/>
  <c r="R136" i="9"/>
  <c r="R135"/>
  <c r="R832"/>
  <c r="R131" i="6"/>
  <c r="BK238"/>
  <c r="J238"/>
  <c r="J103" s="1"/>
  <c r="BK158" i="5"/>
  <c r="J158" s="1"/>
  <c r="J102" s="1"/>
  <c r="BK120" i="17"/>
  <c r="J120" s="1"/>
  <c r="J30" s="1"/>
  <c r="AG110" i="1" s="1"/>
  <c r="BK130" i="12"/>
  <c r="J130"/>
  <c r="J97" s="1"/>
  <c r="BK137" i="16"/>
  <c r="J137" s="1"/>
  <c r="J30" s="1"/>
  <c r="AG109" i="1" s="1"/>
  <c r="BK122" i="15"/>
  <c r="J122" s="1"/>
  <c r="J30" s="1"/>
  <c r="AG108" i="1" s="1"/>
  <c r="BK119" i="11"/>
  <c r="J119" s="1"/>
  <c r="J96" s="1"/>
  <c r="BK129" i="10"/>
  <c r="J129" s="1"/>
  <c r="J96" s="1"/>
  <c r="BK135" i="9"/>
  <c r="J135" s="1"/>
  <c r="J96" s="1"/>
  <c r="J136"/>
  <c r="J97"/>
  <c r="AG101" i="1"/>
  <c r="BK122" i="7"/>
  <c r="J122" s="1"/>
  <c r="J96" s="1"/>
  <c r="BK131" i="6"/>
  <c r="J131" s="1"/>
  <c r="J30" s="1"/>
  <c r="AG99" i="1" s="1"/>
  <c r="BK122" i="3"/>
  <c r="J122" s="1"/>
  <c r="J30" s="1"/>
  <c r="AG96" i="1" s="1"/>
  <c r="J121" i="2"/>
  <c r="J97" s="1"/>
  <c r="F34" i="4"/>
  <c r="BA97" i="1" s="1"/>
  <c r="J34" i="7"/>
  <c r="AW100" i="1" s="1"/>
  <c r="AT100" s="1"/>
  <c r="J34" i="15"/>
  <c r="AW108" i="1" s="1"/>
  <c r="AT108" s="1"/>
  <c r="J34" i="9"/>
  <c r="AW102" i="1" s="1"/>
  <c r="AT102" s="1"/>
  <c r="J34" i="2"/>
  <c r="AW95" i="1"/>
  <c r="AT95" s="1"/>
  <c r="J34" i="8"/>
  <c r="AW101" i="1" s="1"/>
  <c r="AT101" s="1"/>
  <c r="AN101" s="1"/>
  <c r="F34" i="10"/>
  <c r="BA103" i="1" s="1"/>
  <c r="F34" i="16"/>
  <c r="BA109" i="1" s="1"/>
  <c r="F34" i="6"/>
  <c r="BA99" i="1" s="1"/>
  <c r="F34" i="17"/>
  <c r="BA110" i="1" s="1"/>
  <c r="J34" i="3"/>
  <c r="AW96" i="1" s="1"/>
  <c r="AT96" s="1"/>
  <c r="J34" i="11"/>
  <c r="AW104" i="1"/>
  <c r="AT104" s="1"/>
  <c r="F34" i="13"/>
  <c r="BA106" i="1" s="1"/>
  <c r="F34" i="14"/>
  <c r="BA107" i="1" s="1"/>
  <c r="J34" i="5"/>
  <c r="AW98" i="1" s="1"/>
  <c r="AT98" s="1"/>
  <c r="J34" i="12"/>
  <c r="AW105" i="1"/>
  <c r="AT105" s="1"/>
  <c r="BB94"/>
  <c r="AX94" s="1"/>
  <c r="BD94"/>
  <c r="W33" s="1"/>
  <c r="J30" i="2"/>
  <c r="AG95" i="1" s="1"/>
  <c r="F34" i="5"/>
  <c r="BA98" i="1" s="1"/>
  <c r="F34" i="12"/>
  <c r="BA105" i="1" s="1"/>
  <c r="BC94"/>
  <c r="W32" s="1"/>
  <c r="AZ94"/>
  <c r="AV94" s="1"/>
  <c r="AK29" s="1"/>
  <c r="F34" i="2"/>
  <c r="BA95" i="1"/>
  <c r="F34" i="8"/>
  <c r="BA101" i="1"/>
  <c r="J34" i="10"/>
  <c r="AW103" i="1"/>
  <c r="AT103" s="1"/>
  <c r="J34" i="16"/>
  <c r="AW109" i="1" s="1"/>
  <c r="AT109" s="1"/>
  <c r="J34" i="4"/>
  <c r="AW97" i="1"/>
  <c r="AT97" s="1"/>
  <c r="F34" i="7"/>
  <c r="BA100" i="1" s="1"/>
  <c r="F34" i="15"/>
  <c r="BA108" i="1" s="1"/>
  <c r="F34" i="3"/>
  <c r="BA96" i="1" s="1"/>
  <c r="F34" i="9"/>
  <c r="BA102" i="1" s="1"/>
  <c r="J30" i="4"/>
  <c r="AG97" i="1" s="1"/>
  <c r="J34" i="6"/>
  <c r="AW99" i="1" s="1"/>
  <c r="AT99" s="1"/>
  <c r="J34" i="17"/>
  <c r="AW110" i="1"/>
  <c r="AT110" s="1"/>
  <c r="F34" i="11"/>
  <c r="BA104" i="1"/>
  <c r="J34" i="13"/>
  <c r="AW106" i="1"/>
  <c r="AT106" s="1"/>
  <c r="J34" i="14"/>
  <c r="AW107" i="1" s="1"/>
  <c r="AT107" s="1"/>
  <c r="AN110" l="1"/>
  <c r="BK128" i="5"/>
  <c r="J128" s="1"/>
  <c r="J96" s="1"/>
  <c r="T135" i="9"/>
  <c r="T129" i="12"/>
  <c r="BK123" i="13"/>
  <c r="J123" s="1"/>
  <c r="J96" s="1"/>
  <c r="BK129" i="12"/>
  <c r="J129"/>
  <c r="J96" s="1"/>
  <c r="J96" i="17"/>
  <c r="AN109" i="1"/>
  <c r="J96" i="16"/>
  <c r="J39" i="17"/>
  <c r="AN108" i="1"/>
  <c r="J96" i="15"/>
  <c r="J39" i="16"/>
  <c r="J39" i="15"/>
  <c r="J39" i="8"/>
  <c r="AN99" i="1"/>
  <c r="J96" i="6"/>
  <c r="J39"/>
  <c r="AN97" i="1"/>
  <c r="AN96"/>
  <c r="J96" i="3"/>
  <c r="J39" i="4"/>
  <c r="AN95" i="1"/>
  <c r="J39" i="3"/>
  <c r="J39" i="2"/>
  <c r="AU94" i="1"/>
  <c r="J30" i="9"/>
  <c r="AG102" i="1" s="1"/>
  <c r="AN102" s="1"/>
  <c r="W29"/>
  <c r="J30" i="14"/>
  <c r="AG107" i="1" s="1"/>
  <c r="J30" i="5"/>
  <c r="AG98" i="1" s="1"/>
  <c r="AN98" s="1"/>
  <c r="J30" i="10"/>
  <c r="AG103" i="1"/>
  <c r="AN103" s="1"/>
  <c r="J30" i="11"/>
  <c r="AG104" i="1" s="1"/>
  <c r="AN104" s="1"/>
  <c r="BA94"/>
  <c r="W30" s="1"/>
  <c r="AY94"/>
  <c r="J30" i="7"/>
  <c r="AG100" i="1" s="1"/>
  <c r="AN100" s="1"/>
  <c r="W31"/>
  <c r="J39" i="14" l="1"/>
  <c r="J39" i="11"/>
  <c r="J39" i="10"/>
  <c r="J39" i="9"/>
  <c r="J39" i="7"/>
  <c r="J39" i="5"/>
  <c r="AN107" i="1"/>
  <c r="J30" i="12"/>
  <c r="AG105" i="1"/>
  <c r="AN105" s="1"/>
  <c r="J30" i="13"/>
  <c r="AG106" i="1" s="1"/>
  <c r="AN106" s="1"/>
  <c r="AW94"/>
  <c r="AK30" s="1"/>
  <c r="J39" i="12" l="1"/>
  <c r="J39" i="13"/>
  <c r="AG94" i="1"/>
  <c r="AK26" s="1"/>
  <c r="AK35" s="1"/>
  <c r="AT94"/>
  <c r="AN94" s="1"/>
</calcChain>
</file>

<file path=xl/sharedStrings.xml><?xml version="1.0" encoding="utf-8"?>
<sst xmlns="http://schemas.openxmlformats.org/spreadsheetml/2006/main" count="30538" uniqueCount="4019">
  <si>
    <t>Export Komplet</t>
  </si>
  <si>
    <t/>
  </si>
  <si>
    <t>2.0</t>
  </si>
  <si>
    <t>ZAMOK</t>
  </si>
  <si>
    <t>False</t>
  </si>
  <si>
    <t>{975f487a-a4c9-443a-a1c5-ac2ebd7dee63}</t>
  </si>
  <si>
    <t>0,001</t>
  </si>
  <si>
    <t>20</t>
  </si>
  <si>
    <t>0,01</t>
  </si>
  <si>
    <t>REKAPITULÁCIA STAVBY</t>
  </si>
  <si>
    <t>v ---  nižšie sa nachádzajú doplnkové a pomocné údaje k zostavám  --- v</t>
  </si>
  <si>
    <t>Návod na vyplnenie</t>
  </si>
  <si>
    <t>Kód:</t>
  </si>
  <si>
    <t>SNM_HUM_VO_zavazny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</si>
  <si>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</si>
  <si>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</si>
  <si>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Obnova areálu a kaštieľa Dolná Krupá</t>
  </si>
  <si>
    <t>JKSO:</t>
  </si>
  <si>
    <t>KS:</t>
  </si>
  <si>
    <t>Miesto:</t>
  </si>
  <si>
    <t>Kaštieľ Dolná Krupá</t>
  </si>
  <si>
    <t>Dátum:</t>
  </si>
  <si>
    <t>30. 1. 2023</t>
  </si>
  <si>
    <t>Objednávateľ:</t>
  </si>
  <si>
    <t>IČO:</t>
  </si>
  <si>
    <t>SNM, Vajanského nábrežie 2, 810 06 Bratislava</t>
  </si>
  <si>
    <t>IČ DPH:</t>
  </si>
  <si>
    <t>Zhotoviteľ:</t>
  </si>
  <si>
    <t>Vyplň údaj</t>
  </si>
  <si>
    <t>Projektant:</t>
  </si>
  <si>
    <t>Ing.Vladimír Kobliška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</si>
  <si>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</si>
  <si>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</si>
  <si>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</si>
  <si>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</si>
  <si>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</si>
  <si>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</si>
  <si>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</si>
  <si>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</si>
  <si>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</si>
  <si>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</si>
  <si>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</si>
  <si>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</si>
  <si>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</si>
  <si>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</si>
  <si>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</si>
  <si>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</si>
  <si>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</si>
  <si>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</si>
  <si>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</si>
  <si>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</si>
  <si>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</si>
  <si>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</si>
  <si>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</si>
  <si>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</si>
  <si>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</si>
  <si>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</si>
  <si>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</si>
  <si>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</si>
  <si>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</si>
  <si>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</si>
  <si>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</si>
  <si>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</si>
  <si>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</si>
  <si>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</si>
  <si>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</si>
  <si>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</si>
  <si>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</si>
  <si>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</si>
  <si>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</si>
  <si>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</si>
  <si>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</si>
  <si>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</si>
  <si>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</si>
  <si>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</si>
  <si>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</si>
  <si>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</si>
  <si>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</si>
  <si>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</si>
  <si>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20180301</t>
  </si>
  <si>
    <t>Kaštieľ-Fasáda</t>
  </si>
  <si>
    <t>STA</t>
  </si>
  <si>
    <t>1</t>
  </si>
  <si>
    <t>{4c9728b4-8c0d-4336-8dad-449ebc0adc0b}</t>
  </si>
  <si>
    <t>20180302</t>
  </si>
  <si>
    <t>Kaštieľ-Vnút.om,SDK,stav.úpravy a maľby</t>
  </si>
  <si>
    <t>{ea531eb1-0e52-4528-b844-45175f548135}</t>
  </si>
  <si>
    <t>20180303</t>
  </si>
  <si>
    <t>Kaštieľ-Podlahy drev.a PVC podklad.vrsvy obsiah.v ker.podl. vr.demontáže</t>
  </si>
  <si>
    <t>{ab0c1839-e835-4a15-974e-8cc9c76a37a8}</t>
  </si>
  <si>
    <t>20180304</t>
  </si>
  <si>
    <t>Kaštieľ-Obkl.a dlažby soc. zariad+podkl.vrsvy podláh suterén vr.demont.podkl.vrstiev</t>
  </si>
  <si>
    <t>{4417f984-876e-4a7b-adce-e5d727e8ced7}</t>
  </si>
  <si>
    <t>20180305</t>
  </si>
  <si>
    <t>Kaštieľ-Oprava prekrytia anglického dvorca</t>
  </si>
  <si>
    <t>{f471bbc8-f7cc-4c13-9320-c691ac233786}</t>
  </si>
  <si>
    <t>20180306</t>
  </si>
  <si>
    <t>Kaštieľ-Vým.okien,dverí,parapetov</t>
  </si>
  <si>
    <t>{1f9126d3-27be-458e-a2bb-bda704b2d6a4}</t>
  </si>
  <si>
    <t>20180308</t>
  </si>
  <si>
    <t>Kaštieľ-Meranie a regulácia</t>
  </si>
  <si>
    <t>{3f31c90b-c81f-45df-8c88-3769f65bed7c}</t>
  </si>
  <si>
    <t>20230101</t>
  </si>
  <si>
    <t>Kaštieľ-Suterén</t>
  </si>
  <si>
    <t>{12eb19d0-920d-4866-bf65-98acc2be9d36}</t>
  </si>
  <si>
    <t>20230102</t>
  </si>
  <si>
    <t>Kaštieľ-Prízemie</t>
  </si>
  <si>
    <t>{7906e956-301b-493a-81da-e861b6f8d61c}</t>
  </si>
  <si>
    <t>20230103</t>
  </si>
  <si>
    <t>Kaštieľ-Poschodie</t>
  </si>
  <si>
    <t>{ca60b362-9ad4-48f0-a617-54735eaae2be}</t>
  </si>
  <si>
    <t>20230105</t>
  </si>
  <si>
    <t>Kaštieľ-Exteriér</t>
  </si>
  <si>
    <t>{24828a5e-68b6-4796-ab24-5312586e6c4d}</t>
  </si>
  <si>
    <t>20230106</t>
  </si>
  <si>
    <t>Kaštieľ-Reštaurátorské práce-interiér</t>
  </si>
  <si>
    <t>{0b7638bf-d055-4359-a1f8-31a9646ed82d}</t>
  </si>
  <si>
    <t>20230108</t>
  </si>
  <si>
    <t>Kaštieľ-ELI-silnoprúd</t>
  </si>
  <si>
    <t>{582eb96e-df97-4f86-96bb-181b30ae562b}</t>
  </si>
  <si>
    <t>20230109</t>
  </si>
  <si>
    <t>Kaštieľ-ELI-slaboprúd</t>
  </si>
  <si>
    <t>{a89cd8e2-92e3-4bdb-a03c-f58c17fb655c}</t>
  </si>
  <si>
    <t>20230110</t>
  </si>
  <si>
    <t>Kaštieľ-ZTI</t>
  </si>
  <si>
    <t>{1bf66985-9cf5-444e-bdca-d674bb736a88}</t>
  </si>
  <si>
    <t>20230111</t>
  </si>
  <si>
    <t>Kaštieľ-Vykurovanie</t>
  </si>
  <si>
    <t>{2984580d-926c-47ef-ada2-f992106a260a}</t>
  </si>
  <si>
    <t xml:space="preserve"> </t>
  </si>
  <si>
    <t>KRYCÍ LIST ROZPOČTU</t>
  </si>
  <si>
    <t>Objekt:</t>
  </si>
  <si>
    <t>20180301 - Kaštieľ-Fasáda</t>
  </si>
  <si>
    <t>REKAPITULÁCIA ROZPOČTU</t>
  </si>
  <si>
    <t>Kód dielu - Popis</t>
  </si>
  <si>
    <t>Cena celkom [EUR]</t>
  </si>
  <si>
    <t>Náklady z rozpočtu</t>
  </si>
  <si>
    <t>-1</t>
  </si>
  <si>
    <t>PSV - Práce a dodávky PSV</t>
  </si>
  <si>
    <t xml:space="preserve">    711 - Izolácie proti vode a vlhkosti</t>
  </si>
  <si>
    <t xml:space="preserve">    763 - Konštrukcie - drevostavby</t>
  </si>
  <si>
    <t xml:space="preserve">    764 - Konštrukcie klampiarske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</si>
  <si>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</si>
  <si>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</si>
  <si>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</si>
  <si>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</si>
  <si>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</si>
  <si>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</si>
  <si>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</si>
  <si>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</si>
  <si>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</si>
  <si>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</si>
  <si>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</si>
  <si>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</si>
  <si>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PSV</t>
  </si>
  <si>
    <t>Práce a dodávky PSV</t>
  </si>
  <si>
    <t>2</t>
  </si>
  <si>
    <t>ROZPOCET</t>
  </si>
  <si>
    <t>711</t>
  </si>
  <si>
    <t>Izolácie proti vode a vlhkosti</t>
  </si>
  <si>
    <t>K</t>
  </si>
  <si>
    <t>711199098</t>
  </si>
  <si>
    <t>Stierka hydroizol tes.hmotou proti vlhkosti</t>
  </si>
  <si>
    <t>M2</t>
  </si>
  <si>
    <t>16</t>
  </si>
  <si>
    <t>1242507679</t>
  </si>
  <si>
    <t>VV</t>
  </si>
  <si>
    <t>"alternatíva hydroizolácia s nataveným</t>
  </si>
  <si>
    <t>"pod schodiskovými stupnami</t>
  </si>
  <si>
    <t>"šírka x dľžka"6,0*7,6</t>
  </si>
  <si>
    <t>"bočné steny schodiska</t>
  </si>
  <si>
    <t>"dľžka x výška x počet"(1,0+1,1*3+0,7+0,5*5)*1,1*2</t>
  </si>
  <si>
    <t>6,0*1,0*2</t>
  </si>
  <si>
    <t>Súčet</t>
  </si>
  <si>
    <t>4</t>
  </si>
  <si>
    <t>998711102</t>
  </si>
  <si>
    <t>Presun hmôt pre izoláciu proti vode v objekt.v.nad 6 do 12m</t>
  </si>
  <si>
    <t>t</t>
  </si>
  <si>
    <t>-1649351731</t>
  </si>
  <si>
    <t>763</t>
  </si>
  <si>
    <t>Konštrukcie - drevostavby</t>
  </si>
  <si>
    <t>3</t>
  </si>
  <si>
    <t>763153099.1</t>
  </si>
  <si>
    <t>Revízne otvory pre zdvojené dutinové podlahy KNAUF otvor 600x600 mm</t>
  </si>
  <si>
    <t>ks</t>
  </si>
  <si>
    <t>-1794475731</t>
  </si>
  <si>
    <t>"prízemie"</t>
  </si>
  <si>
    <t>"m.č.1,05"5</t>
  </si>
  <si>
    <t>"m.č.1,04"8</t>
  </si>
  <si>
    <t>"m.č.1,06"7</t>
  </si>
  <si>
    <t>"m.č.1,07"5</t>
  </si>
  <si>
    <t>764</t>
  </si>
  <si>
    <t>Konštrukcie klampiarske</t>
  </si>
  <si>
    <t>764259232</t>
  </si>
  <si>
    <t>Žlaby z medeného CU plechu kotlík štvorhranný pre pododkvapové žľaby rozmerov 200 x 300 x 400 mm</t>
  </si>
  <si>
    <t>KUS</t>
  </si>
  <si>
    <t>-288117242</t>
  </si>
  <si>
    <t>5</t>
  </si>
  <si>
    <t>764359821</t>
  </si>
  <si>
    <t>Demontáž žľabov kotlíka oválneho a štvorhranného, so sklonom do 45°    0,0032t</t>
  </si>
  <si>
    <t>1695627739</t>
  </si>
  <si>
    <t>6</t>
  </si>
  <si>
    <t>764454803</t>
  </si>
  <si>
    <t>Demontáž odpadových rúr alebo ich častí rúr kruhových, s priemerom 150 mm       0,00356t</t>
  </si>
  <si>
    <t>M</t>
  </si>
  <si>
    <t>1494209632</t>
  </si>
  <si>
    <t>"K1-dľžka x počet "11,75*8</t>
  </si>
  <si>
    <t>7</t>
  </si>
  <si>
    <t>764554204</t>
  </si>
  <si>
    <t>Odpadové rúry z medeného Cu plechu kruhové s priemerom 150 mm</t>
  </si>
  <si>
    <t>-1465042990</t>
  </si>
  <si>
    <t>8</t>
  </si>
  <si>
    <t>998764102</t>
  </si>
  <si>
    <t>Presun hmôt pre konštrukcie klampiarske v objektoch výšky nad 6 do 12 m</t>
  </si>
  <si>
    <t>-1112424063</t>
  </si>
  <si>
    <t>20180302 - Kaštieľ-Vnút.om,SDK,stav.úpravy a maľby</t>
  </si>
  <si>
    <t>HSV - Práce a dodávky HSV</t>
  </si>
  <si>
    <t xml:space="preserve">    6 - Úpravy povrchov, podlahy, osadenie</t>
  </si>
  <si>
    <t xml:space="preserve">    99 - Presun hmôt HSV</t>
  </si>
  <si>
    <t xml:space="preserve">    784 - Maľby</t>
  </si>
  <si>
    <t>HSV</t>
  </si>
  <si>
    <t>Práce a dodávky HSV</t>
  </si>
  <si>
    <t>Úpravy povrchov, podlahy, osadenie</t>
  </si>
  <si>
    <t>611421231</t>
  </si>
  <si>
    <t>Oprava vnútorných vápenných omietok stropov železobetónových rovných tvárnicových a klenieb,opravovaná plocha nad 5 do 10%,štuková,bez použitia cementu</t>
  </si>
  <si>
    <t>m2</t>
  </si>
  <si>
    <t>-1125059157</t>
  </si>
  <si>
    <t>611471427.1</t>
  </si>
  <si>
    <t>Úprava stropov 2 x ručné nanášanie a vyhľadenie vápenným jemným štukom bez použitia cementu</t>
  </si>
  <si>
    <t>-388310867</t>
  </si>
  <si>
    <t>612421231</t>
  </si>
  <si>
    <t>Oprava vnútorných vápenných omietok stien, opravovaná plocha nad 5 do 10 %,štuková bez použitia cementu</t>
  </si>
  <si>
    <t>-1200300497</t>
  </si>
  <si>
    <t>612421642</t>
  </si>
  <si>
    <t>Sanačná omietka vnútorných stien vápenná bez použitia cementu</t>
  </si>
  <si>
    <t>1238200780</t>
  </si>
  <si>
    <t>612421643</t>
  </si>
  <si>
    <t>Vnútorná omietka stien vápenná bez použitia cementu</t>
  </si>
  <si>
    <t>-153838784</t>
  </si>
  <si>
    <t>612421650</t>
  </si>
  <si>
    <t>Rohová omietacia lišta</t>
  </si>
  <si>
    <t>-1950742274</t>
  </si>
  <si>
    <t>612471427.1</t>
  </si>
  <si>
    <t>Úprava stien 2 x ručné nanášanie s prehladením vápenným jemným štukom bez použitia cementu</t>
  </si>
  <si>
    <t>-2001032458</t>
  </si>
  <si>
    <t>99</t>
  </si>
  <si>
    <t>Presun hmôt HSV</t>
  </si>
  <si>
    <t>998011002</t>
  </si>
  <si>
    <t>Presun hmôt pre budovy JKSO 801, 803,812,zvislá konštr.z tehál,tvárnic,z kovu výšky do 12 m</t>
  </si>
  <si>
    <t>153453109</t>
  </si>
  <si>
    <t>9</t>
  </si>
  <si>
    <t>763111112</t>
  </si>
  <si>
    <t>SDK priečka s izoláciou hr. 100 mm jednoduchá obyčajná kca CW a UW dosky 1x tl 12,5 mm</t>
  </si>
  <si>
    <t>243414960</t>
  </si>
  <si>
    <t>10</t>
  </si>
  <si>
    <t>763111132</t>
  </si>
  <si>
    <t>SDK priečka s izoláciou hr. 100 mm jednoduchá impregnovaná kca CW a UW dosky 1x tl 12,5 mm</t>
  </si>
  <si>
    <t>-1801215936</t>
  </si>
  <si>
    <t>"suterén-dľžka x výška</t>
  </si>
  <si>
    <t>"m.č.007"(1,4+2,27+0,9+1,4)*3,3</t>
  </si>
  <si>
    <t>"m.č.008"(1,65+1,5+1,4+0,1+0,8)*3,3</t>
  </si>
  <si>
    <t>"m.č.009"(1,1+1,75+2,8)*3,3-0,55*3,2</t>
  </si>
  <si>
    <t>11</t>
  </si>
  <si>
    <t>763111134</t>
  </si>
  <si>
    <t>SDK priečka s izoláciou hr. 125 mm jednoduchá impregnovaná kca CW a UW dosky 1x hr.150mm</t>
  </si>
  <si>
    <t>-758984604</t>
  </si>
  <si>
    <t>"m.č.006"(2*2,5+2,2)*3,3</t>
  </si>
  <si>
    <t>"m.č.007,008"(4,22+1,2+0,1+0,15+1,5)*3,3</t>
  </si>
  <si>
    <t>12</t>
  </si>
  <si>
    <t>998763303</t>
  </si>
  <si>
    <t>Presun hmôt pre sádrokartónové konštrukcie v objektoch výšky od 7 do 24 m</t>
  </si>
  <si>
    <t>996891630</t>
  </si>
  <si>
    <t>784</t>
  </si>
  <si>
    <t>Maľby</t>
  </si>
  <si>
    <t>13</t>
  </si>
  <si>
    <t>784451272</t>
  </si>
  <si>
    <t>Maľby vápenné bez pačok. jednofar. dvojnásobné v miestn. výšky nad 3,80 do 5,00 m</t>
  </si>
  <si>
    <t>-1490153812</t>
  </si>
  <si>
    <t>14</t>
  </si>
  <si>
    <t>784452200</t>
  </si>
  <si>
    <t>Maľba stien a stropov na sadrokarton</t>
  </si>
  <si>
    <t>1690429489</t>
  </si>
  <si>
    <t>"poschodie m.č.202-205</t>
  </si>
  <si>
    <t>(2*3,63+8,2)*2,3*2</t>
  </si>
  <si>
    <t>"suterén</t>
  </si>
  <si>
    <t>"m.č.007"(1,4+2,27+0,9+1,4)*3,3*2</t>
  </si>
  <si>
    <t>"m.č.008"(1,65+1,5+1,4+0,1+0,8)*3,3*2</t>
  </si>
  <si>
    <t>"m.č.009"((1,1+1,75+2,8)*3,3-0,55*3,2)*2</t>
  </si>
  <si>
    <t>"m.č.006"(2*2,5+2,2)*3,3*2</t>
  </si>
  <si>
    <t>"m.č.007,008"(4,22+1,2+0,1+0,15+1,5)*3,3*2</t>
  </si>
  <si>
    <t>15</t>
  </si>
  <si>
    <t>784452213</t>
  </si>
  <si>
    <t>Vytmelenie sadrokartonových plôch</t>
  </si>
  <si>
    <t>1240761671</t>
  </si>
  <si>
    <t>20180303 - Kaštieľ-Podlahy drev.a PVC podklad.vrsvy obsiah.v ker.podl. vr.demontáže</t>
  </si>
  <si>
    <t>775 - Podlahy vlysové a parketové</t>
  </si>
  <si>
    <t>775</t>
  </si>
  <si>
    <t>Podlahy vlysové a parketové</t>
  </si>
  <si>
    <t>775551225.3</t>
  </si>
  <si>
    <t>D+M Drevená parketová dlážka na 1np bude prispôsobená rozmerom parkiet dlážky- priblížiť k dobovému stavu zachyt.na histor.fotografiách vr.olišt. Masívne dubové parkety hrúbka 22mm pero-drážka 70x500mm stromčekové kladenie-natur čistá povrchová štruktúra</t>
  </si>
  <si>
    <t>-1105779786</t>
  </si>
  <si>
    <t>"v.archit.plochy miestností dľa jednotl.podl.</t>
  </si>
  <si>
    <t>"ozn.Po5-prízemie m.č.104-107,112-115,117,121</t>
  </si>
  <si>
    <t>84,01+72,6+73,46+61,87+24,53+36,4+17,85+9,33</t>
  </si>
  <si>
    <t>17,9+32,35</t>
  </si>
  <si>
    <t>998775102</t>
  </si>
  <si>
    <t>Presun hmôt pre podlahy vlysové a parketové v objektoch výšky nad 6 do 12 m</t>
  </si>
  <si>
    <t>-1595857260</t>
  </si>
  <si>
    <t>20180304 - Kaštieľ-Obkl.a dlažby soc. zariad+podkl.vrsvy podláh suterén vr.demont.podkl.vrstiev</t>
  </si>
  <si>
    <t xml:space="preserve">    8 - Rúrové vedenie</t>
  </si>
  <si>
    <t xml:space="preserve">    9 - Ostatné konštrukcie a práce-búranie</t>
  </si>
  <si>
    <t xml:space="preserve">    771 - Podlahy z dlaždíc</t>
  </si>
  <si>
    <t xml:space="preserve">    772 - Podlahy z prírodného a konglomerovaného kameňa</t>
  </si>
  <si>
    <t xml:space="preserve">    781 - Obklady</t>
  </si>
  <si>
    <t>M - Práce a dodávky M</t>
  </si>
  <si>
    <t xml:space="preserve">    44-M - Hasiace prístroje</t>
  </si>
  <si>
    <t>631571003.2</t>
  </si>
  <si>
    <t>Násyp z kremičitého štrkopiesku</t>
  </si>
  <si>
    <t>m3</t>
  </si>
  <si>
    <t>-1261844086</t>
  </si>
  <si>
    <t>"dlažba z drev.klátikov plocha x hrúbka P11"49,17*0,05</t>
  </si>
  <si>
    <t>632477203</t>
  </si>
  <si>
    <t>Samonivelizačná podl. hmota, na nasiakavý podklad hr. 5 mm -vyspravenie podlahy AD</t>
  </si>
  <si>
    <t>-1351268880</t>
  </si>
  <si>
    <t>"plocha dľa ker.dlažba Po1,Po2"293,64+13,79</t>
  </si>
  <si>
    <t>632477205</t>
  </si>
  <si>
    <t>Samonivelizačná podl.hmota nivelit,na nasiakavý podklad,vnútorné použitie,hr.10mm</t>
  </si>
  <si>
    <t>-2144094489</t>
  </si>
  <si>
    <t>"plocha dľa kamen.dlažby Po3,Po3a"46,92+57,32</t>
  </si>
  <si>
    <t>632951127</t>
  </si>
  <si>
    <t>Dlažba z drevených klátikov impregn. so zal. škár kociek veľ. do 100x100x100 mm z reziva dubového exteriér</t>
  </si>
  <si>
    <t>1318403854</t>
  </si>
  <si>
    <t>"ozn.P11-prízemie pred hl.vstupom-dľžka x šírka x stratné</t>
  </si>
  <si>
    <t>(3,56+5,38)*5,5*1,3</t>
  </si>
  <si>
    <t>Rúrové vedenie</t>
  </si>
  <si>
    <t>899103111</t>
  </si>
  <si>
    <t>Osadenie poklopu liatinového a oceľového vrátane rámu hmotn. nad 100 do 150 kg</t>
  </si>
  <si>
    <t>-270464461</t>
  </si>
  <si>
    <t>"kanály ÚK"2</t>
  </si>
  <si>
    <t>5524311100.1</t>
  </si>
  <si>
    <t>Poklop ťažký rám 600X600 mm</t>
  </si>
  <si>
    <t>1107397471</t>
  </si>
  <si>
    <t>Ostatné konštrukcie a práce-búranie</t>
  </si>
  <si>
    <t>953944116</t>
  </si>
  <si>
    <t>Nastrelenie klinca typu A D 8x30 až 70mm</t>
  </si>
  <si>
    <t>-664207265</t>
  </si>
  <si>
    <t>959791115</t>
  </si>
  <si>
    <t>ozn.,V2 Krbová vetracia mriežka so žalúziou, farba biela s plechovou prechodkou, Krátki 17x17 cm so žalúziou alebo ekvivalent</t>
  </si>
  <si>
    <t>-1535365880</t>
  </si>
  <si>
    <t>959791115.1</t>
  </si>
  <si>
    <t>ozn.,V2 Krbová vetracia mriežka so žalúziou, farba mosadzná, rustikálna s plechovou prechodkou, Krátki 17x17 cm rustikálna so žalúziou alebo ekvivalent</t>
  </si>
  <si>
    <t>719469069</t>
  </si>
  <si>
    <t>959791116</t>
  </si>
  <si>
    <t>ozn.V3 Odvetr.potrubie kúpelní na posch.s napoj na zber.potr.DN150 vr.spät.klapiek,prip.potr.na ventil. a vetracích komínkov vr.vybúr.otvoru a spätnej povrch.úpravy</t>
  </si>
  <si>
    <t>m</t>
  </si>
  <si>
    <t>238791704</t>
  </si>
  <si>
    <t>95"m"</t>
  </si>
  <si>
    <t>998011002.S</t>
  </si>
  <si>
    <t>Presun hmôt pre budovy občianskej výstavby (801), budovy pre bývanie (803) budovy pre výrobu a služby (812), s nosnou zvislou konštrukciou murovanou z tehál, alebo tvárnic, alebo kovovou, výšky nad 6 do 12 m</t>
  </si>
  <si>
    <t>353449823</t>
  </si>
  <si>
    <t>763124144</t>
  </si>
  <si>
    <t>SDK stena predsad.pred WCs izol.hr.12,5mm jednoduchá požiarna impreg.UW a CW dosky tl 150mm</t>
  </si>
  <si>
    <t>593597083</t>
  </si>
  <si>
    <t>-1391972499</t>
  </si>
  <si>
    <t>771</t>
  </si>
  <si>
    <t>Podlahy z dlaždíc</t>
  </si>
  <si>
    <t>771271210.1</t>
  </si>
  <si>
    <t>ozn.V4 Dod+mont prechod. lišty-medzi dlažbou a dlažbou</t>
  </si>
  <si>
    <t>553066771</t>
  </si>
  <si>
    <t>771445014.1</t>
  </si>
  <si>
    <t>Montáž soklíkov z obkladačiek hutných, keramických do tmelu,rovné</t>
  </si>
  <si>
    <t>-1646168391</t>
  </si>
  <si>
    <t>771575109</t>
  </si>
  <si>
    <t>Montáž podláh z dlaždíc keram. ukladanie do tmelu bez povrch. úpravy alebo glaz.</t>
  </si>
  <si>
    <t>-2110876729</t>
  </si>
  <si>
    <t>17</t>
  </si>
  <si>
    <t>5976398021.5</t>
  </si>
  <si>
    <t>Keramická dlažba  600/600 s protišmykovým prevedením, farba sivá</t>
  </si>
  <si>
    <t>32</t>
  </si>
  <si>
    <t>408355747</t>
  </si>
  <si>
    <t>18</t>
  </si>
  <si>
    <t>5976398021.6</t>
  </si>
  <si>
    <t>Keramická dlažba  450/450mm s protišmykovým prevedením, farba sivá</t>
  </si>
  <si>
    <t>1604160740</t>
  </si>
  <si>
    <t>"Po3,Po6+soklík"(46,92+35,77+73,5*0,15)*1,05</t>
  </si>
  <si>
    <t>19</t>
  </si>
  <si>
    <t>998771102</t>
  </si>
  <si>
    <t>Presun hmôt pre podlahy z dlaždíc v objekt.v.nad 6 do 12m</t>
  </si>
  <si>
    <t>1432762357</t>
  </si>
  <si>
    <t>772</t>
  </si>
  <si>
    <t>Podlahy z prírodného a konglomerovaného kameňa</t>
  </si>
  <si>
    <t>772501140.1</t>
  </si>
  <si>
    <t>D+M Kamenná dlažba klad.so škárami medzi jednotl.kamen.platňami do malt.lôžka z váp.malty a vyškár.váp.maltou 400x400mm protišmyková, samočistice povrchové zušľachtenie</t>
  </si>
  <si>
    <t>31233018</t>
  </si>
  <si>
    <t>21</t>
  </si>
  <si>
    <t>998772102</t>
  </si>
  <si>
    <t>Presun hmôt pre kamennú dlažbu v objekt.v.nad 6 do 12m</t>
  </si>
  <si>
    <t>-1250235154</t>
  </si>
  <si>
    <t>781</t>
  </si>
  <si>
    <t>Obklady</t>
  </si>
  <si>
    <t>22</t>
  </si>
  <si>
    <t>781445020</t>
  </si>
  <si>
    <t>Montáž obkladov stien z obkladačiek hutných, keramických do tmelu</t>
  </si>
  <si>
    <t>1928583094</t>
  </si>
  <si>
    <t>23</t>
  </si>
  <si>
    <t>5976579602.2</t>
  </si>
  <si>
    <t>Obkladačky keramické 300x600mm veľkorozmerný keramický obklad, farebnosť určí KPÚ</t>
  </si>
  <si>
    <t>1776631545</t>
  </si>
  <si>
    <t>24</t>
  </si>
  <si>
    <t>781469715</t>
  </si>
  <si>
    <t>Dod+osad rohové,kútové a ukončujúce lišty,1m2 je 1mb</t>
  </si>
  <si>
    <t>1399962916</t>
  </si>
  <si>
    <t>25</t>
  </si>
  <si>
    <t>998781102</t>
  </si>
  <si>
    <t>Presun hmôt pre obklady keramické v objek.v.nad 6 do 12m</t>
  </si>
  <si>
    <t>1415423027</t>
  </si>
  <si>
    <t>Práce a dodávky M</t>
  </si>
  <si>
    <t>44-M</t>
  </si>
  <si>
    <t>Hasiace prístroje</t>
  </si>
  <si>
    <t>26</t>
  </si>
  <si>
    <t>449831301.0</t>
  </si>
  <si>
    <t>Hasiaci prístroj práškový P6</t>
  </si>
  <si>
    <t>844277768</t>
  </si>
  <si>
    <t>27</t>
  </si>
  <si>
    <t>449831306</t>
  </si>
  <si>
    <t>Hasiaci prístroj snehový  CO2 kg</t>
  </si>
  <si>
    <t>-1087007027</t>
  </si>
  <si>
    <t>20180305 - Kaštieľ-Oprava prekrytia anglického dvorca</t>
  </si>
  <si>
    <t>2 - Zakladanie</t>
  </si>
  <si>
    <t>3 - Zvislé a kompletné konštrukcie</t>
  </si>
  <si>
    <t>4 - Vodorovné konštrukcie</t>
  </si>
  <si>
    <t>6 - Úpravy povrchov, podlahy, osadenie</t>
  </si>
  <si>
    <t>9 - Ostatné konštrukcie a práce-búranie</t>
  </si>
  <si>
    <t>99 - Presun hmôt HSV</t>
  </si>
  <si>
    <t xml:space="preserve">    1 - Zemné práce</t>
  </si>
  <si>
    <t>711 - Izolácie proti vode a vlhkosti</t>
  </si>
  <si>
    <t>764 - Konštrukcie klampiarske</t>
  </si>
  <si>
    <t>767 - Konštrukcie doplnkové kovové</t>
  </si>
  <si>
    <t>783 - Nátery</t>
  </si>
  <si>
    <t xml:space="preserve">    721 - Zdravotechnika - vnútorná kanalizácia</t>
  </si>
  <si>
    <t xml:space="preserve">    769 - Montáže vzduchotechnických zariadení</t>
  </si>
  <si>
    <t>Zakladanie</t>
  </si>
  <si>
    <t>216904391</t>
  </si>
  <si>
    <t>Príplatok k cene za ručné dočistenie oceľovými kefami</t>
  </si>
  <si>
    <t>1171688918</t>
  </si>
  <si>
    <t>Zvislé a kompletné konštrukcie</t>
  </si>
  <si>
    <t>317941127</t>
  </si>
  <si>
    <t>Dodávka+montáž+osadenie+náter oceľovej konštrukcie</t>
  </si>
  <si>
    <t>kg</t>
  </si>
  <si>
    <t>-1178642377</t>
  </si>
  <si>
    <t>"L100/100/10 pre osadenie stropných dosiek</t>
  </si>
  <si>
    <t>"dľžka x hmotnosť na bežný m x stratné</t>
  </si>
  <si>
    <t>(1,2*9+1,5+1,8)*15,04*1,08</t>
  </si>
  <si>
    <t>389381001</t>
  </si>
  <si>
    <t>Dobetónovanie prefabrikovaných konštrukcií vr.deb. a oddeb.</t>
  </si>
  <si>
    <t>-2112701776</t>
  </si>
  <si>
    <t>"stropné dosky-viď architektúra"1,44</t>
  </si>
  <si>
    <t>"dobetonávka vyústenia kanalizácie-kuchyňa"0,85</t>
  </si>
  <si>
    <t>389381001.1</t>
  </si>
  <si>
    <t>356665632</t>
  </si>
  <si>
    <t>"plocha"(9,25+6,56)*0,1+"dobetonávka ukončenia zákrytových dosiek"1,5</t>
  </si>
  <si>
    <t>Vodorovné konštrukcie</t>
  </si>
  <si>
    <t>411121221</t>
  </si>
  <si>
    <t>Montáž dosky stropnej prefabrikovanej zo železobetónu šírky 600mm dľ.do 1800mm</t>
  </si>
  <si>
    <t>-1338802022</t>
  </si>
  <si>
    <t>"celková dľžka / dľžka dosky je počet kusov</t>
  </si>
  <si>
    <t>"(16,3+1,5+14,11+1,2+5,33)/0,6 je "64</t>
  </si>
  <si>
    <t>"(5,38+11,28+1,0+14,21+4,3+6,89)/0,6 je"72</t>
  </si>
  <si>
    <t>Medzisúčet</t>
  </si>
  <si>
    <t>"4,13/0,6 je"7</t>
  </si>
  <si>
    <t>"(5,84-1,6)/0,6 je"7</t>
  </si>
  <si>
    <t>5934317200</t>
  </si>
  <si>
    <t>Stropná doska hrúbky 15 rozm.60/120 cm</t>
  </si>
  <si>
    <t>1342868640</t>
  </si>
  <si>
    <t>"kus x stratné "136*1,01</t>
  </si>
  <si>
    <t>5934317400</t>
  </si>
  <si>
    <t>Stropná doska hrúbky 15 rozm.60/150 cm</t>
  </si>
  <si>
    <t>-1931358056</t>
  </si>
  <si>
    <t>"kus x stratné "7*1,01</t>
  </si>
  <si>
    <t>5934316500</t>
  </si>
  <si>
    <t>Stropná doska hrúbky 15 rozm.60/180 cm</t>
  </si>
  <si>
    <t>-1752930959</t>
  </si>
  <si>
    <t>417361821</t>
  </si>
  <si>
    <t>Výstuž stužujúcich pásov a vencov z beton.ocele 10505</t>
  </si>
  <si>
    <t>134223182</t>
  </si>
  <si>
    <t>617451222</t>
  </si>
  <si>
    <t>Vnútorná omietka cementová uzavretých kanálov hladká</t>
  </si>
  <si>
    <t>746038347</t>
  </si>
  <si>
    <t>"priestor v tuneli</t>
  </si>
  <si>
    <t>9,84*(0,96+1,95)</t>
  </si>
  <si>
    <t>622463260</t>
  </si>
  <si>
    <t>Špeciálna vysprávka reprofilačnou maltou</t>
  </si>
  <si>
    <t>-907179074</t>
  </si>
  <si>
    <t>"dľžka x výška x koeficient x kusy "1,05*0,25*1,3*2*3</t>
  </si>
  <si>
    <t>627991042</t>
  </si>
  <si>
    <t>Vodotesný tmel</t>
  </si>
  <si>
    <t>1896124908</t>
  </si>
  <si>
    <t>"dľžky "16,3+11,16+1,2+1,42+5,33+2,55+1,9+5,84</t>
  </si>
  <si>
    <t>5,38+11,28+1,0+11,24+2,88+6,89</t>
  </si>
  <si>
    <t>632200070.S</t>
  </si>
  <si>
    <t>Montáž dlažby na plochých strechách, terasách, balkónoch kladená na sucho dlaždicami rozmerov 500x500 mm na rektifikačné terče výšky 25-70 mm</t>
  </si>
  <si>
    <t>1972544068</t>
  </si>
  <si>
    <t>"plocha dobetonávky"(9,25+6,56)+"plocha dvorce"(48,42+34,38)</t>
  </si>
  <si>
    <t>592460023000.S1</t>
  </si>
  <si>
    <t>Platňa krycia - štokovaný sivý betón v zmysle rozhodnutia KPU</t>
  </si>
  <si>
    <t>719025506</t>
  </si>
  <si>
    <t>98,61*1,05 "Prepočítané koeficientom množstva</t>
  </si>
  <si>
    <t>-1906830983</t>
  </si>
  <si>
    <t>"otvorená časť-podlaha-dľžka x šírka</t>
  </si>
  <si>
    <t>12,37*(1,15+0,93)*0,5</t>
  </si>
  <si>
    <t>11,26*(2,13+1,23)*0,5</t>
  </si>
  <si>
    <t>11,55*(1,2+2,35)*0,5</t>
  </si>
  <si>
    <t>(11,2+1,28)*(1,09+1,25)*0,5</t>
  </si>
  <si>
    <t>9,84*1,05</t>
  </si>
  <si>
    <t>632477208</t>
  </si>
  <si>
    <t>Stierková hmota vápenným jemným štukom bez použitia cementu</t>
  </si>
  <si>
    <t>1527002513</t>
  </si>
  <si>
    <t>"oporný múr v otvorenej časti-dľžka x výška</t>
  </si>
  <si>
    <t>(1,15+23,6+24,0+1,25)*2,25</t>
  </si>
  <si>
    <t>"otvorená časť-podlaha</t>
  </si>
  <si>
    <t>916362112.S</t>
  </si>
  <si>
    <t>Osadenie cestného obrubníka betónového stojatého so zaliatím a zatrením škár cementovou maltou, so zhotovením lôžka s bočnou oporou z betónu prostého tr. C 16/20</t>
  </si>
  <si>
    <t>-1821623554</t>
  </si>
  <si>
    <t>28,9+28,87</t>
  </si>
  <si>
    <t>918101112.S</t>
  </si>
  <si>
    <t>Lôžko pod obrubníky, krajníky alebo obruby z dlažobných kociek z betónu prostého tr. C 16/20</t>
  </si>
  <si>
    <t>-1863056903</t>
  </si>
  <si>
    <t>(28,9+28,87)*0,06</t>
  </si>
  <si>
    <t>919735124</t>
  </si>
  <si>
    <t>Rezanie betónového krytu alebo podkladu tr. nad C 12/15 hr. nad 150 do 200 mm</t>
  </si>
  <si>
    <t>1082646284</t>
  </si>
  <si>
    <t>953992325.1</t>
  </si>
  <si>
    <t>Systém lep.kotiev vč.vrtu a chem.kotvy do D20 mm</t>
  </si>
  <si>
    <t>kus</t>
  </si>
  <si>
    <t>-1937506704</t>
  </si>
  <si>
    <t>"anglické dvorce"</t>
  </si>
  <si>
    <t>"pre osadenie T-profilov na  podopretie rohov"</t>
  </si>
  <si>
    <t>953992325.2</t>
  </si>
  <si>
    <t>Systém lep.kotiev vč.vrtu a chem.kotvy do D50 mm</t>
  </si>
  <si>
    <t>-1095542004</t>
  </si>
  <si>
    <t>971042441</t>
  </si>
  <si>
    <t>Vybúranie otvoru v betónových priečkach a stenách plochy do 0,25 m2,hr.do 300 mm,  -0,16500t</t>
  </si>
  <si>
    <t>-579397806</t>
  </si>
  <si>
    <t>"pre Z6"1</t>
  </si>
  <si>
    <t>971042551</t>
  </si>
  <si>
    <t>Vybúranie otvoru v betónových priečkach a stenách plochy do 1 m2, akejkolvek hr.,  -2,20000t</t>
  </si>
  <si>
    <t>-1946410853</t>
  </si>
  <si>
    <t>"pre Z5-dľžka x šírka x hrúbka "0,9*0,9*0,2</t>
  </si>
  <si>
    <t>972056015.S</t>
  </si>
  <si>
    <t>Jadrové vrty diamantovými korunkami do stropných konštrukcií železobetónových nad D 150 do 160 mm -0,00048 t</t>
  </si>
  <si>
    <t>cm</t>
  </si>
  <si>
    <t>-1810998174</t>
  </si>
  <si>
    <t>"anglické dvorce -prestupy pre dažďové zvody"</t>
  </si>
  <si>
    <t>12,0*8</t>
  </si>
  <si>
    <t>7,0*8</t>
  </si>
  <si>
    <t>972056016.1</t>
  </si>
  <si>
    <t>Jadrové vrty diamantovými korunkami do stropných konštrukcií železobetónových nad D 160 do 170 mm -0,00054 t</t>
  </si>
  <si>
    <t>-1545720421</t>
  </si>
  <si>
    <t>"anglické dvorce -odvetranie"</t>
  </si>
  <si>
    <t>20,0*3</t>
  </si>
  <si>
    <t>978015271</t>
  </si>
  <si>
    <t>Otlčenie omietok vonkajších, s vyškriabaním škár v I. až IV.st., zlož., v rozsahu do 100 %,  -0,05900t</t>
  </si>
  <si>
    <t>976089431</t>
  </si>
  <si>
    <t>979024441.S</t>
  </si>
  <si>
    <t>Očistenie vybúraných obrubníkov, krajníkov, dosiek alebo panelov od spojovacieho materiálu s odprataním a uložením očistených hmôt a spojovacieho materiálu na skládku na vzdialenosť do 10 m obrubníkov, krajníkov vybúraných z akéhokoľvek lôžka a s akoukoľvek výplňou škár</t>
  </si>
  <si>
    <t>1217628976</t>
  </si>
  <si>
    <t>28</t>
  </si>
  <si>
    <t>979031110.1</t>
  </si>
  <si>
    <t>Montáž  a dodávka historizujúcej odvetrávacej hlavice z umelého kameňa - pol. V5</t>
  </si>
  <si>
    <t>-691280700</t>
  </si>
  <si>
    <t>"novonavrhované konštrukcie -ostatné výrobky"</t>
  </si>
  <si>
    <t>"V5"3</t>
  </si>
  <si>
    <t>29</t>
  </si>
  <si>
    <t>998011001</t>
  </si>
  <si>
    <t>Presun hmôt pre budovy murované výšky do 6 m</t>
  </si>
  <si>
    <t>T</t>
  </si>
  <si>
    <t>-764697441</t>
  </si>
  <si>
    <t>30</t>
  </si>
  <si>
    <t>-2140586518</t>
  </si>
  <si>
    <t>Zemné práce</t>
  </si>
  <si>
    <t>31</t>
  </si>
  <si>
    <t>131211101.S</t>
  </si>
  <si>
    <t>Hĺbenie jám - ručný výkop v hornine tr. 3 - ručným náradím súdržných</t>
  </si>
  <si>
    <t>-488837079</t>
  </si>
  <si>
    <t>"základ pre odvetrávaciu hlavicu"</t>
  </si>
  <si>
    <t>"V5"</t>
  </si>
  <si>
    <t>0,600*0,600*0,700*3</t>
  </si>
  <si>
    <t>131211119.S</t>
  </si>
  <si>
    <t>Hĺbenie jám - ručný výkop v hornine tr. 3 - ručným náradím príplatok za lepivosť horniny</t>
  </si>
  <si>
    <t>-1085093117</t>
  </si>
  <si>
    <t>0,756*0,3</t>
  </si>
  <si>
    <t>33</t>
  </si>
  <si>
    <t>162201102.S</t>
  </si>
  <si>
    <t>Vodorovné premiestnenie výkopku za sucha pre všetky druhy dopravných prostriedkov bez naloženia výkopu, avšak so zložením bez rozhrnutia z horniny 1 až 4 na vzdialenosť nad 20 do 50 m</t>
  </si>
  <si>
    <t>748811256</t>
  </si>
  <si>
    <t>34</t>
  </si>
  <si>
    <t>711471051</t>
  </si>
  <si>
    <t>Zhotovenie  izolácie proti tlakovej vode termoplastami vodorovne fóliou PVC položenou voľne</t>
  </si>
  <si>
    <t>-1776379666</t>
  </si>
  <si>
    <t>35</t>
  </si>
  <si>
    <t>2833000220</t>
  </si>
  <si>
    <t>Fólia 803 hr.2,00 mm hnedá, mliecna, signálna</t>
  </si>
  <si>
    <t>2018973205</t>
  </si>
  <si>
    <t>36</t>
  </si>
  <si>
    <t>711472051.S</t>
  </si>
  <si>
    <t>Zhotovenie izolácie proti povrchovej a podpovrchovej tlakovej vode termoplastami na ploche zvislej fóliou PVC položenou voľne so zvarením spoju</t>
  </si>
  <si>
    <t>-429725841</t>
  </si>
  <si>
    <t>"k ceste"(4,15+17,57)*0,3</t>
  </si>
  <si>
    <t>"vonkajší obvod"(46,49+33,4)*0,3</t>
  </si>
  <si>
    <t>37</t>
  </si>
  <si>
    <t>-1330521369</t>
  </si>
  <si>
    <t>"vonkajší obvod"(46,49+33,4+"pri ceste"17,57)*0,3</t>
  </si>
  <si>
    <t>29,238*1,2 "Prepočítané koeficientom množstva</t>
  </si>
  <si>
    <t>38</t>
  </si>
  <si>
    <t>711491171</t>
  </si>
  <si>
    <t>Zhotovenie  izolácie proti tlakovej vode z ochrannej textílie podkladnej vrstvy vodorovne</t>
  </si>
  <si>
    <t>357899955</t>
  </si>
  <si>
    <t>39</t>
  </si>
  <si>
    <t>6936651300</t>
  </si>
  <si>
    <t>Geotextília netkaná polypropylénová  PP 300</t>
  </si>
  <si>
    <t>-77836830</t>
  </si>
  <si>
    <t>"plocha dobetonávky"((9,25+6,56)+"plocha dvorce"(48,42+34,38))*2</t>
  </si>
  <si>
    <t>197,22*1,05 "Prepočítané koeficientom množstva</t>
  </si>
  <si>
    <t>40</t>
  </si>
  <si>
    <t>711491271.S</t>
  </si>
  <si>
    <t>Zhotovenie textílie na ploche zvislej podkladná vrstva</t>
  </si>
  <si>
    <t>-338407981</t>
  </si>
  <si>
    <t>"k ceste"(4,15+17,57)*0,6"0,3m zalomené dolu""0,1m +0,1 m zalomené hore"</t>
  </si>
  <si>
    <t>"vonkajší obvod"(46,49+33,4)*0,4"0,3m zalomené dolu""0,1m zalomené hore"</t>
  </si>
  <si>
    <t>41</t>
  </si>
  <si>
    <t>1200774214</t>
  </si>
  <si>
    <t>30,483*2,05 "Prepočítané koeficientom množstva</t>
  </si>
  <si>
    <t>42</t>
  </si>
  <si>
    <t>711777278.S</t>
  </si>
  <si>
    <t>Zhotovenie detailov termoplastami dilatačných škár - uzáver opracovanie rúrových prestupov na pevnú alebo voľnú prírubu dotesnenie tmelom priemer do 200 mm</t>
  </si>
  <si>
    <t>1643735180</t>
  </si>
  <si>
    <t>43</t>
  </si>
  <si>
    <t>283220001200</t>
  </si>
  <si>
    <t>Hydroizolačná fólia PVC-P FATRAFOL 804, hr. 2 mm, š. 1,2 m, izolácia balkónov, strešných detailov, farba sivá, FATRA IZOLFA</t>
  </si>
  <si>
    <t>97894974</t>
  </si>
  <si>
    <t>13,3333333333333*0,6 "Prepočítané koeficientom množstva</t>
  </si>
  <si>
    <t>44</t>
  </si>
  <si>
    <t>711790100.S</t>
  </si>
  <si>
    <t>Zhotovenie detailov k hydroizolačným fóliam pre etapové ukončenie, líniové kotvenie, ukončenie na zvislej hrane stenová lišta rš. 50 mm</t>
  </si>
  <si>
    <t>726547626</t>
  </si>
  <si>
    <t>45,29+33,4+4,15+17,57</t>
  </si>
  <si>
    <t>45</t>
  </si>
  <si>
    <t>311970001500.S</t>
  </si>
  <si>
    <t>Vrut do dĺžky 150 mm na upevnenie do kombi dosiek</t>
  </si>
  <si>
    <t>257283691</t>
  </si>
  <si>
    <t>100,41*1,05 "Prepočítané koeficientom množstva</t>
  </si>
  <si>
    <t>46</t>
  </si>
  <si>
    <t>553430004400.S</t>
  </si>
  <si>
    <t>Pásik z poplastovaného plechu pre ukončenie fólií z PVC š. 50 mm, dĺ. 2 m</t>
  </si>
  <si>
    <t>1127214594</t>
  </si>
  <si>
    <t>47</t>
  </si>
  <si>
    <t>711790110.S</t>
  </si>
  <si>
    <t>Zhotovenie detailov k hydroizolačným fóliam pre kotvenie na vnútorných a vonkajších hranách kútová lišta rš. 70 mm</t>
  </si>
  <si>
    <t>210441927</t>
  </si>
  <si>
    <t>46,49+33,4</t>
  </si>
  <si>
    <t>48</t>
  </si>
  <si>
    <t>-1735283313</t>
  </si>
  <si>
    <t>97,46*1,05 "Prepočítané koeficientom množstva</t>
  </si>
  <si>
    <t>49</t>
  </si>
  <si>
    <t>553430004700.S</t>
  </si>
  <si>
    <t>Lišta kútová z poplastovaného plechu pre ukončenie fólií z PVC š. 70 mm, dĺ. 2 m</t>
  </si>
  <si>
    <t>1937164434</t>
  </si>
  <si>
    <t>50</t>
  </si>
  <si>
    <t>998711101</t>
  </si>
  <si>
    <t>Presun hmôt pre izoláciu proti vode v objektoch v.do 6m</t>
  </si>
  <si>
    <t>1521874577</t>
  </si>
  <si>
    <t>51</t>
  </si>
  <si>
    <t>Presun hmôt pre izoláciu proti vode v objektoch výšky nad 6 do 12 m</t>
  </si>
  <si>
    <t>-171850829</t>
  </si>
  <si>
    <t>52</t>
  </si>
  <si>
    <t>998764101</t>
  </si>
  <si>
    <t>Presun hmôt pre konštr.klampiarske v objektoch v.do 6m</t>
  </si>
  <si>
    <t>-44918111</t>
  </si>
  <si>
    <t>767</t>
  </si>
  <si>
    <t>Konštrukcie doplnkové kovové</t>
  </si>
  <si>
    <t>53</t>
  </si>
  <si>
    <t>767211113.S</t>
  </si>
  <si>
    <t>Montáž schodov rovných a podiest, so zábradlím, osadených na oceľovú konštrukciu do muriva - pol. Z1,Z3</t>
  </si>
  <si>
    <t>645019301</t>
  </si>
  <si>
    <t>"novonavrhované konštrukcie"</t>
  </si>
  <si>
    <t xml:space="preserve">"Z1"161,0 </t>
  </si>
  <si>
    <t>"Z3"64,0</t>
  </si>
  <si>
    <t>54</t>
  </si>
  <si>
    <t>767392135.S1</t>
  </si>
  <si>
    <t>D+M+O+N kilogramových konštrukcií</t>
  </si>
  <si>
    <t>-1463030214</t>
  </si>
  <si>
    <t>"dľa výkazu zámočníckych konštrukcií</t>
  </si>
  <si>
    <t>"zábradlie pri AD dopln.o podpor.konštr.pre popín.rastliny</t>
  </si>
  <si>
    <t>"ozn.Z4 "346,0</t>
  </si>
  <si>
    <t>55</t>
  </si>
  <si>
    <t>767392135.1</t>
  </si>
  <si>
    <t>ozn.Z2 D+M Masívne kvetináče z umelého kameňa  vedľa hlavného vstupu</t>
  </si>
  <si>
    <t>45491898</t>
  </si>
  <si>
    <t>56</t>
  </si>
  <si>
    <t>767510111.S</t>
  </si>
  <si>
    <t>Montáž kanálových krytov osadenie krytov</t>
  </si>
  <si>
    <t>-1274188745</t>
  </si>
  <si>
    <t>"Z7"2*16,0</t>
  </si>
  <si>
    <t>57</t>
  </si>
  <si>
    <t>767662121.S</t>
  </si>
  <si>
    <t>Montáž mreží pevných zváraním</t>
  </si>
  <si>
    <t>-1966785894</t>
  </si>
  <si>
    <t>"Z5"2*0,9*0,9</t>
  </si>
  <si>
    <t>58</t>
  </si>
  <si>
    <t>767662310.S</t>
  </si>
  <si>
    <t>Montáž mreží pevných otváravých</t>
  </si>
  <si>
    <t>2113285056</t>
  </si>
  <si>
    <t>"Z6"0,4*0,4</t>
  </si>
  <si>
    <t>59</t>
  </si>
  <si>
    <t>767995103.S</t>
  </si>
  <si>
    <t>Montáž ostatných atypických kovových stavebných doplnkových konštrukcií nad 10 do 20 kg</t>
  </si>
  <si>
    <t>-1648049777</t>
  </si>
  <si>
    <t>60</t>
  </si>
  <si>
    <t>133340000100.S</t>
  </si>
  <si>
    <t>Tyč oceľová T úzka 40x40x5 mm, ozn. 11 373</t>
  </si>
  <si>
    <t>-1999055246</t>
  </si>
  <si>
    <t>61</t>
  </si>
  <si>
    <t>767995200.S</t>
  </si>
  <si>
    <t>Výroba atypického výrobku mreže</t>
  </si>
  <si>
    <t>-666559182</t>
  </si>
  <si>
    <t>"Z5"2*27,7</t>
  </si>
  <si>
    <t>62</t>
  </si>
  <si>
    <t>767995230.S</t>
  </si>
  <si>
    <t>Výroba atypického výrobku schody</t>
  </si>
  <si>
    <t>597919648</t>
  </si>
  <si>
    <t>"Z1"161,0</t>
  </si>
  <si>
    <t>63</t>
  </si>
  <si>
    <t>767995231.S1</t>
  </si>
  <si>
    <t>-1906011820</t>
  </si>
  <si>
    <t>"Z6"7,5</t>
  </si>
  <si>
    <t>64</t>
  </si>
  <si>
    <t>767995365.S1</t>
  </si>
  <si>
    <t>Výroba doplnku stavebného atypického o hmotnosti od 10,01 do 20,0 kg stupňa zložitosti 3</t>
  </si>
  <si>
    <t>-1662491860</t>
  </si>
  <si>
    <t>65</t>
  </si>
  <si>
    <t>767996801</t>
  </si>
  <si>
    <t>Demontáž ostatných doplnkov stavieb s hmotnosťou jednotlivých dielov konštrukcií do 50 kg,  -0,00100t</t>
  </si>
  <si>
    <t>131813853</t>
  </si>
  <si>
    <t>"ozn.OZ2-dľa výkazu "2*11,0</t>
  </si>
  <si>
    <t>"ozn.OR "15,0</t>
  </si>
  <si>
    <t>66</t>
  </si>
  <si>
    <t>767996803</t>
  </si>
  <si>
    <t>Demontáž ostatných doplnkov stavieb s hmotnosťou jednotlivých dielov konšt. nad 100 do 250 kg,  -0,00100t</t>
  </si>
  <si>
    <t>378623265</t>
  </si>
  <si>
    <t>"ozn.OS-dľa výkazu "161,0</t>
  </si>
  <si>
    <t>67</t>
  </si>
  <si>
    <t>998767101</t>
  </si>
  <si>
    <t>Presun hmôt pre kovové stavebné doplnkové konštrukcie v objektoch výšky do 6 m</t>
  </si>
  <si>
    <t>1431758846</t>
  </si>
  <si>
    <t>68</t>
  </si>
  <si>
    <t>998767102.S</t>
  </si>
  <si>
    <t>Presun hmôt pre kovové stavebné a doplnkové konštrukcie v objektoch výšky nad 6 do 12 m</t>
  </si>
  <si>
    <t>179932567</t>
  </si>
  <si>
    <t>783</t>
  </si>
  <si>
    <t>Nátery</t>
  </si>
  <si>
    <t>69</t>
  </si>
  <si>
    <t>783174530.S</t>
  </si>
  <si>
    <t>Nátery oceľových konštrukcií polyuretánové ľahkých "C" alebo veľmi ľahkých "CC" dvojnásobné 2x s emailovaním - 140µm</t>
  </si>
  <si>
    <t>-197877674</t>
  </si>
  <si>
    <t>70</t>
  </si>
  <si>
    <t>783174537.S</t>
  </si>
  <si>
    <t>Nátery oceľových konštrukcií polyuretánové ľahkých "C" alebo veľmi ľahkých "CC" základné - 35µm</t>
  </si>
  <si>
    <t>533467643</t>
  </si>
  <si>
    <t>"zámočnícky výrobok - podopretie rohov , oc T profil"</t>
  </si>
  <si>
    <t>6*1,3*0,04*4</t>
  </si>
  <si>
    <t>71</t>
  </si>
  <si>
    <t>783225400.S</t>
  </si>
  <si>
    <t>Nátery kovových stavebných doplnkových konštrukcií syntetické na vzduchu schnúce dvojnásobné 1x s email. a tmel, - 105µm</t>
  </si>
  <si>
    <t>2067288860</t>
  </si>
  <si>
    <t>72</t>
  </si>
  <si>
    <t>783226100.S</t>
  </si>
  <si>
    <t>Nátery kovových stavebných doplnkových konštrukcií syntetické na vzduchu schnúce základné - 35µm</t>
  </si>
  <si>
    <t>-1694337937</t>
  </si>
  <si>
    <t>"Z1"0,16*0,310*2*1,0*10+10*0,16*2*2</t>
  </si>
  <si>
    <t>"Z3"0,180*0,270*2*4*0,8+0,180*4*2*2+0,06*4*0,720</t>
  </si>
  <si>
    <t>"Z4"50,0*1,0</t>
  </si>
  <si>
    <t>"Z5"0,9*0,9</t>
  </si>
  <si>
    <t>"Z6"0,4*0,4*2</t>
  </si>
  <si>
    <t>"Z7"0,7*1,6*2*2</t>
  </si>
  <si>
    <t>73</t>
  </si>
  <si>
    <t>783903812</t>
  </si>
  <si>
    <t>Ostatné práce odmastenie chemickými saponátmi</t>
  </si>
  <si>
    <t>1562271859</t>
  </si>
  <si>
    <t>721</t>
  </si>
  <si>
    <t>Zdravotechnika - vnútorná kanalizácia</t>
  </si>
  <si>
    <t>74</t>
  </si>
  <si>
    <t>721242117.11</t>
  </si>
  <si>
    <t>Historické lapače strešných splavenín  liatinové - zo šedej liatiny DN 150 - D+M, prvok V14</t>
  </si>
  <si>
    <t>1997564301</t>
  </si>
  <si>
    <t>75</t>
  </si>
  <si>
    <t>998721202.S</t>
  </si>
  <si>
    <t>Presun hmôt pre vnútornú kanalizáciu v objektoch výšky nad 6 do 12 m</t>
  </si>
  <si>
    <t>%</t>
  </si>
  <si>
    <t>631633135</t>
  </si>
  <si>
    <t>769</t>
  </si>
  <si>
    <t>Montáže vzduchotechnických zariadení</t>
  </si>
  <si>
    <t>76</t>
  </si>
  <si>
    <t>769021250.1</t>
  </si>
  <si>
    <t>Montáž ohybnej PVC hadice priemeru 500-630 mm</t>
  </si>
  <si>
    <t>-1660344202</t>
  </si>
  <si>
    <t>"exterier"</t>
  </si>
  <si>
    <t>"odvetranie anglických dvorcov"</t>
  </si>
  <si>
    <t>3*3,0</t>
  </si>
  <si>
    <t>77</t>
  </si>
  <si>
    <t>42984003015.1</t>
  </si>
  <si>
    <t>Hadica ohybná PVC s polyamidovou tkaninou d 508 mm, mechanicky odolná</t>
  </si>
  <si>
    <t>-527546821</t>
  </si>
  <si>
    <t>78</t>
  </si>
  <si>
    <t>998769203.S</t>
  </si>
  <si>
    <t>Presun hmôt pre montáž vzduchotechnických zariadení v stavbách (objektoch) výšky nad 7 do 24 m</t>
  </si>
  <si>
    <t>1116243990</t>
  </si>
  <si>
    <t>20180306 - Kaštieľ-Vým.okien,dverí,parapetov</t>
  </si>
  <si>
    <t xml:space="preserve">    766 - Konštrukcie stolárske</t>
  </si>
  <si>
    <t xml:space="preserve">    783 - Nátery</t>
  </si>
  <si>
    <t>968061126</t>
  </si>
  <si>
    <t>Vyvesenie alebo zavesenie dreveného dverného krídla nad 2 m2</t>
  </si>
  <si>
    <t>-696385053</t>
  </si>
  <si>
    <t>"D25-27,29,31-39"1+1+1+1+1+1+1+1+1+1+1+1+1</t>
  </si>
  <si>
    <t>968062355</t>
  </si>
  <si>
    <t>Vybúranie drevených a kovových rámov okien dvojitých alebo zdvojených, plochy do 2 m2 -0,063 t</t>
  </si>
  <si>
    <t>2077590882</t>
  </si>
  <si>
    <t>968072459</t>
  </si>
  <si>
    <t>Vybúranie okien,stien,dvier,copilitov,mreží,sklobet.tvárnic vč.vyvesenia a parapetov vonkajších a vnútorných</t>
  </si>
  <si>
    <t>-1585442422</t>
  </si>
  <si>
    <t>"D46"1,3*2,1*1</t>
  </si>
  <si>
    <t>"D47"1,3*2,1*1</t>
  </si>
  <si>
    <t>"D48"1,3*2,1</t>
  </si>
  <si>
    <t>"D22,D23" 0,8*2*2</t>
  </si>
  <si>
    <t>968072877</t>
  </si>
  <si>
    <t>Vybúranie a vybratie kovových stien (mreží)</t>
  </si>
  <si>
    <t>276967349</t>
  </si>
  <si>
    <t>979011111</t>
  </si>
  <si>
    <t>Zvislá doprava sutiny a vybúraných hmôt za prvé podlažie nad alebo pod základným podlažím</t>
  </si>
  <si>
    <t>410493961</t>
  </si>
  <si>
    <t>979081111</t>
  </si>
  <si>
    <t>Odvoz sutiny a vybúraných hmôt na skládku do 1 km</t>
  </si>
  <si>
    <t>-661749633</t>
  </si>
  <si>
    <t>979081121</t>
  </si>
  <si>
    <t>Odvoz sutiny a vybúr.hmôt na skládku za každý ďalší 1km</t>
  </si>
  <si>
    <t>274017564</t>
  </si>
  <si>
    <t>979082111</t>
  </si>
  <si>
    <t>Vnútrostavenisková doprava sutiny a vybúr.hmôt do 10m</t>
  </si>
  <si>
    <t>920643539</t>
  </si>
  <si>
    <t>979089012.0</t>
  </si>
  <si>
    <t>Poplatok za skladovanie-betón,tehly,dlaždice (17 01 ),ostatné</t>
  </si>
  <si>
    <t>141493921</t>
  </si>
  <si>
    <t>1712273493</t>
  </si>
  <si>
    <t>766</t>
  </si>
  <si>
    <t>Konštrukcie stolárske</t>
  </si>
  <si>
    <t>766-D01001</t>
  </si>
  <si>
    <t>ozn.D1 D+M+O-Novonavrhované vnút.drev.hladké dvere v oceľ.zárubni 600/1970mm farba hnedá,vr.kovanie zámok,kľučka-kľučka,zár.oceľ, bez prahu</t>
  </si>
  <si>
    <t>-1557671631</t>
  </si>
  <si>
    <t>"šírka x výška x kusy pre všetky dvere</t>
  </si>
  <si>
    <t>"1pp+1np"0,6*1,97*(5)</t>
  </si>
  <si>
    <t>766-D08008</t>
  </si>
  <si>
    <t>ozn.D8 D+M+O-Nový remes.-umel.výrobok-Masívne otvár.dvere s kazet.vzorom v masívnej rám.zárubni 900/2000mm farba hnedá,historizujúce kovanie vr.závesov dverí,v cene zár.,dvere,kovanie</t>
  </si>
  <si>
    <t>-547139137</t>
  </si>
  <si>
    <t>"1pp"0,8*2,0*1</t>
  </si>
  <si>
    <t>766-D15015</t>
  </si>
  <si>
    <t>ozn.D15 D+M+O-Nový remes.-umel.výrobok-Masívne otvár.dvere hladké do oblož.drev.zárubne 800/2000mm farba hnedá,historizujúce kovanie vr.závesov dverí,v cene zár.,dvere,kovanie</t>
  </si>
  <si>
    <t>2053101712</t>
  </si>
  <si>
    <t>"1np"0,8*2,0*1</t>
  </si>
  <si>
    <t>766-D16016</t>
  </si>
  <si>
    <t>ozn.D16 D+M+O-Nový remes.-umel.výrobok-Masívne otvár.dvere hladké do oblož.drev.zárubne 900/2000mm farba hnedá,historizujúce kovanie vr.závesov dverí,v cene zár.,dvere,kovanie</t>
  </si>
  <si>
    <t>-1744392265</t>
  </si>
  <si>
    <t>"1np"0,9*2,0*1</t>
  </si>
  <si>
    <t>766-D17017</t>
  </si>
  <si>
    <t>ozn.D17 D+M+O-Nový remes.-umel.výrobok-Masívne 2-kr.otvár.dvere v oblož.zárubni.kazet.vzor na krídlach 1200/2500mm, farba hnedá,historizujúce kovanie-umelecko-remeselný výrobok so štítkom a kľučkou na jednej strane a s krabicovým zámkom v mosadznom prevedení s kľučkou na druhej strane. Originály nie sú zachované, výroba bude atypová, všetky pohľadové časti budú z tvarovaného a profilovaného mosadzného plechu. vr.závesov dverí, vrátane šikmého prahu</t>
  </si>
  <si>
    <t>514453571</t>
  </si>
  <si>
    <t>"1np"1,2*2,5</t>
  </si>
  <si>
    <t>766-D18018</t>
  </si>
  <si>
    <t>ozn.D18 D+M+O-Nový remes.-umel.výrobok-Masívne otvár.dvere hladké do oblož.drev.zárubne 900/2000mm farba hnedá,vr.kovania v cene zár.,dvere,kovanie</t>
  </si>
  <si>
    <t>-1121258342</t>
  </si>
  <si>
    <t>766-D19019</t>
  </si>
  <si>
    <t>ozn.D19 D+M+O-Nový remes.-umel.výrobok-Masívne otvár.dvere hladké do oblož.drev.zárubne 600/2000mm farba hnedá,vr.kovania v cene zár.,dvere,kovanie</t>
  </si>
  <si>
    <t>1346606658</t>
  </si>
  <si>
    <t>"1np"0,6*2,0*1</t>
  </si>
  <si>
    <t>766-D20020</t>
  </si>
  <si>
    <t>ozn.D20 D+M+O-Nový remes.-umel.výrobok-Masívne otvár.dvere hladké do oblož.drev.zárubne 600/2000mm farba hnedá,vr.kovania v cene zár.,dvere,kovanie</t>
  </si>
  <si>
    <t>-1523871985</t>
  </si>
  <si>
    <t>766-D21021</t>
  </si>
  <si>
    <t>ozn.D21 D+M+O-Nový remes.-umel.výrobok-Masívne otvár.dvere s kazet.vzorom v masívnej rám.zárubni 900/2000mm farba hnedá,historizujúce kovanie vr.závesov dverí,vr.bezp.kovania v cene zár.,dvere,kovanie</t>
  </si>
  <si>
    <t>53981333</t>
  </si>
  <si>
    <t>766-D22022</t>
  </si>
  <si>
    <t>ozn.D22 D+M+O-Nové jednokrídlové dvere so skrytou zárubňou 800/200mm vrátane kovania</t>
  </si>
  <si>
    <t>-1688927990</t>
  </si>
  <si>
    <t>766-D23023</t>
  </si>
  <si>
    <t>ozn.D23 D+M+O-Nové jednokrídlové dvere so skrytou zárubňou 800/200mm vrátane kovania</t>
  </si>
  <si>
    <t>349333868</t>
  </si>
  <si>
    <t>766-D24024</t>
  </si>
  <si>
    <t>ozn.D24 D+M+O-Nový remes.-umel.výrobok-Masívne otvár.dvere s kazet.vzorom v masívnej rám.zárubni 800/2000mm farba hnedá,historizujúce kovanie vr.závesov dverí</t>
  </si>
  <si>
    <t>915753990</t>
  </si>
  <si>
    <t>766-D25025</t>
  </si>
  <si>
    <t>ozn.D25 D+M+O-reštaurátorsky obnovenie výplne remes.-umel.výrobok-Masívne otvár.dvere s kazet.vzorom a presklením  v masívnej rám.zárubni 1250/2500mm farba hnedá,historizujúce kovanie vr.závesov dverí</t>
  </si>
  <si>
    <t>1486270333</t>
  </si>
  <si>
    <t>"1np"1,25*2,5*1</t>
  </si>
  <si>
    <t>766-D26026</t>
  </si>
  <si>
    <t>ozn.D26 D+M+O-reštaurátorsky obnovenie jestv.výplne remes.-umel.výrobok-Masívne 2-kr.otvár.dvere s preskl.časťami,s nadsvetl.v masívnej rám.zárubni 1600/3200mm,upraviť aj masív.prah, farba hnedá,historizujúce kovanie vr.závesov dverí</t>
  </si>
  <si>
    <t>-21989959</t>
  </si>
  <si>
    <t>"1np"1,6*3,2*1</t>
  </si>
  <si>
    <t>766-D27027</t>
  </si>
  <si>
    <t>ozn.D27 D+M+O-reštaurátorsky obnovenie jestv.výplne remes.-umel.výrobok-Masívne 2-kr.otvár.dvere s kazet.reliefom na krídle v masívnej rám.zárubni 1270/2500, farba hnedá,historizujúce kovanie vr.závesov dverí</t>
  </si>
  <si>
    <t>527363164</t>
  </si>
  <si>
    <t>"1np"1,27*2,5*1</t>
  </si>
  <si>
    <t>766-D28028</t>
  </si>
  <si>
    <t>ozn.D28 D+M+O-obnovenie jestv.výplne remes.-umel.výrobok-Masívne otvár.dvere s kazet.vzorom v masívnej rám.zárubni 800/2000mm farba hnedá,historizujúce kovanie vr.závesov dverí a prahu</t>
  </si>
  <si>
    <t>-1997958993</t>
  </si>
  <si>
    <t>766-D29029</t>
  </si>
  <si>
    <t>ozn.D29 D+M+O-obnovenie jestv.výplne remes.-umel.výrobok-Masívne 2-kr.otvár.dvere s kazet.vzorom v masívnej rám.zárubni 1200/2000mm farba hnedá,historizujúce kovanie vr.závesov dverí a prahu</t>
  </si>
  <si>
    <t>1725891598</t>
  </si>
  <si>
    <t>"1np"1,2*2,0*1</t>
  </si>
  <si>
    <t>766-D30030</t>
  </si>
  <si>
    <t>ozn.D30 D+M+O-obnovenie jestv.výplne remes.-umel.výrobok-Masívne otvár.dvere s kazet.vzorom v masívnej rám.zárubni 800/2000mm farba hnedá,historizujúce kovanie vr.závesov dverí a prahu</t>
  </si>
  <si>
    <t>-449877757</t>
  </si>
  <si>
    <t>766-D31031</t>
  </si>
  <si>
    <t>ozn.D31 D+M+O-reštaurátorsky obnovenie jestv.výplne remes.-umel.výrobok-Masívne 2-kr.otvár.dvere v oblož.zárubni.kazet.vzor na krídlach 1400/2600mm, farba hnedá,historizujúce kovanie-umelecko-remeselný výrobok so štítkom a kľučkou na jednej strane a s krabicovým zámkom v mosadznom prevedení s kľučkou na druhej strane. Originály nie sú zachované, výroba bude atypová, všetky pohľadové časti budú z tvarovaného a profilovaného mosadzného plechu. vr.závesov dverí</t>
  </si>
  <si>
    <t>kpl</t>
  </si>
  <si>
    <t>-1120711698</t>
  </si>
  <si>
    <t>"1np"1</t>
  </si>
  <si>
    <t>766-D32032</t>
  </si>
  <si>
    <t xml:space="preserve">ozn.D32 D+M+O-reštaurátorsky obnovenie jestv.výplne remes.-umel.výrobok-Masívne 2-kr.otvár.dvere v oblož.zárubni.kazet.vzor na krídlach 1400/2600mm, farba hnedá,historizujúce kovanie-umelecko-remeselný výrobok so štítkom a kľučkou na jednej strane a s krabicovým zámkom v mosadznom prevedení s kľučkou na druhej strane. Originály nie sú zachované, výroba bude atypová, všetky pohľadové časti budú z tvarovaného a profilovaného mosadzného plechu. vr.závesov dverí, vr.závesov dverí </t>
  </si>
  <si>
    <t>144116056</t>
  </si>
  <si>
    <t>766-D33033</t>
  </si>
  <si>
    <t xml:space="preserve">ozn.D33 D+M+O-reštaurátorsky obnovenie jestv.výplne remes.-umel.výrobok-Masívne 2-kr.otvár.dvere v oblož.zárubni.kazet.vzor na krídlach 1400/2600mm, farba hnedá,historizujúce kovanie-umelecko-remeselný výrobok so štítkom a kľučkou na jednej strane a s krabicovým zámkom v mosadznom prevedení s kľučkou na druhej strane. Originály nie sú zachované, výroba bude atypová, všetky pohľadové časti budú z tvarovaného a profilovaného mosadzného plechu. vr.závesov dverí, vr.závesov dverí </t>
  </si>
  <si>
    <t>-841644951</t>
  </si>
  <si>
    <t>766-D34034</t>
  </si>
  <si>
    <t xml:space="preserve">ozn.D34 D+M+O-reštaurátorsky obnovenie jestv.výplne remes.-umel.výrobok-Masívne 2-kr.otvár.dvere v oblož.zárubni.kazet.vzor na krídlach 1400/2600mm, farba hnedá,historizujúce kovanie-umelecko-remeselný výrobok so štítkom a kľučkou na jednej strane a s krabicovým zámkom v mosadznom prevedení s kľučkou na druhej strane. Originály nie sú zachované, výroba bude atypová, všetky pohľadové časti budú z tvarovaného a profilovaného mosadzného plechu. vr.závesov dverí, vr.závesov dverí </t>
  </si>
  <si>
    <t>1813909444</t>
  </si>
  <si>
    <t>766-D35035</t>
  </si>
  <si>
    <t xml:space="preserve">ozn.D35 D+M+O-reštaurátorsky obnovenie jestv.výplne remes.-umel.výrobok-Masívne 2-kr.dvere v mur.výklenkoch v zárubni.kazet.vzor na krídlach 1450/2000mm, farba hnedá,historizujúce kovanie-umelecko-remeselný výrobok so štítkom a kľučkou na jednej strane a s krabicovým zámkom v mosadznom prevedení s kľučkou na druhej strane. Originály nie sú zachované, výroba bude atypová, všetky pohľadové časti budú z tvarovaného a profilovaného mosadzného plechu. vr.závesov dverí, vr.závesov dverí </t>
  </si>
  <si>
    <t>-996248988</t>
  </si>
  <si>
    <t>766-D36036</t>
  </si>
  <si>
    <t xml:space="preserve">ozn.D36 D+M+O-reštaurátorsky obnovenie jestv.výplne remes.-umel.výrobok-Masívne 2-kr.dvere v mur.výklenkoch v zárubni.kazet.vzor na krídlach 1450/2000mm, farba hnedá,historizujúce kovanie-umelecko-remeselný výrobok so štítkom a kľučkou na jednej strane a s krabicovým zámkom v mosadznom prevedení s kľučkou na druhej strane. Originály nie sú zachované, výroba bude atypová, všetky pohľadové časti budú z tvarovaného a profilovaného mosadzného plechu. vr.závesov dverí, vr.závesov dverí </t>
  </si>
  <si>
    <t>2057959155</t>
  </si>
  <si>
    <t>766-D37037</t>
  </si>
  <si>
    <t>ozn.D37 D+M+O-reštaurátorsky obnovenie jestv.výplne remes.-umel.výrobok-Masívne 2-kr.vnút.okno s poloblúkom 1550/3400mm, farba hnedá,historizujúce kovanie vr.závesov okien</t>
  </si>
  <si>
    <t>-660878023</t>
  </si>
  <si>
    <t>"1np"1,55*3,4*1</t>
  </si>
  <si>
    <t>766-D38038</t>
  </si>
  <si>
    <t>ozn.D38 D+M+O-reštaurátorsky obnovenie jestv.výplne remes.-umel.výrobok-Masívne 2-kr.vnút.okno s poloblúkom 1550/3400mm, farba hnedá,historizujúce kovanie vr.závesov okien</t>
  </si>
  <si>
    <t>-1621306610</t>
  </si>
  <si>
    <t>766-D38039a</t>
  </si>
  <si>
    <t>1326234488</t>
  </si>
  <si>
    <t>"1np"1,55*3,3</t>
  </si>
  <si>
    <t>766-D45051.1</t>
  </si>
  <si>
    <t>Umelecko-remeselný výrobok - drevený exterierový prah dverí</t>
  </si>
  <si>
    <t>-1692807653</t>
  </si>
  <si>
    <t>"hlavné vstupne dvere D39"1</t>
  </si>
  <si>
    <t>766-O01001</t>
  </si>
  <si>
    <t>ozn.O1 D+M+O+N Nový remes.-umel.výr.-Fas.drev.dvojité okno,na vonk.povrchu von otvár.,v int.dnu otvár.1300/1300mm vonk.rám predsad.pred fasádou,v hornej č. oplech.rímsou s okapom,kovová mreža v strede okna izol.2-sklo,kovanie kľučka-kľučka,zaisť.prvok</t>
  </si>
  <si>
    <t>766617227</t>
  </si>
  <si>
    <t>"šírka x výška x kusy pre všetky okná</t>
  </si>
  <si>
    <t>"bez parapetu</t>
  </si>
  <si>
    <t>"1.pp"1,3*1,3*2</t>
  </si>
  <si>
    <t>766-O010011</t>
  </si>
  <si>
    <t>ozn.O2 D+M+O+N Nový remes.-umel.výr.-Fas.drev.dvojité okno,2-kr.na vonk.povrchu von otvár.,v int.dnu otvár.1100/1300mm vonk.rám predsad.pred fasádou,v hornej č. oplech.rímsou s okapom,kov.mreža v strede okna izol.2-sklo,kovanie kľučka-kľučka,zaisť.prvok</t>
  </si>
  <si>
    <t>1471941102</t>
  </si>
  <si>
    <t>766-O02002</t>
  </si>
  <si>
    <t>825166022</t>
  </si>
  <si>
    <t>"parapet drev.masívna doska</t>
  </si>
  <si>
    <t>"1.pp"1,1*1,3*2</t>
  </si>
  <si>
    <t>766-O020021</t>
  </si>
  <si>
    <t>250198062</t>
  </si>
  <si>
    <t>766-O03003</t>
  </si>
  <si>
    <t>1800676804</t>
  </si>
  <si>
    <t>766-O05005</t>
  </si>
  <si>
    <t>ozn.O5 D+M+O+N Nový remes.-umel.výr.-Fas.drev.dvojité okno,2-kr.na vonk.povrchu von otvár.,v int.dnu otvár.850/1300mm vonk.rám predsad.pred fasádou,v hornej č. oplech.rímsou s okapom,kov.mreža v strede okna izol.2-sklo,kovanie kľučka-kľučka,zaisť.prvok</t>
  </si>
  <si>
    <t>1631093788</t>
  </si>
  <si>
    <t>"1.pp"0,85*1,3*1</t>
  </si>
  <si>
    <t>766-M01001</t>
  </si>
  <si>
    <t>D+M+O+N-Nové mreže na okná</t>
  </si>
  <si>
    <t>1936288906</t>
  </si>
  <si>
    <t>766-Ož1001</t>
  </si>
  <si>
    <t>ozn.Ož1 D+M+O Nový remes.umel.výr.fasádna drevená pevná žalúzia, 2KR, rozmer 1300x1300 mm, ostenie hl. 200 mm obložené drevom, vonkajší rám predsadený pred fasádu v hornej časti oplechovaný, farba hnedá</t>
  </si>
  <si>
    <t>1404249179</t>
  </si>
  <si>
    <t>"podrobnosti viď PD</t>
  </si>
  <si>
    <t>"mč 010 kaplnka"1</t>
  </si>
  <si>
    <t>766-Ož2a002</t>
  </si>
  <si>
    <t>ozn.O2 a Ož2 D+M+O Nový remes.umel.výr.drev. okno dvojité,2KR,rozmer1100x1300,ostenie hl.450 mm,s integrov.drev. žalúziou,vonkajší rám predsadený pred fasádu,mreža, na interiérovú obrubu napojené VZT potr.,farba svetlosivá</t>
  </si>
  <si>
    <t>800484359</t>
  </si>
  <si>
    <t>"mč 013"2</t>
  </si>
  <si>
    <t>766-Ož3003</t>
  </si>
  <si>
    <t>ozn.O1 a Ož3 D+M+O Nový remes.umel.výr.drev. okno dvojité,2KR,rozmer1300x1300,ostenie hl.450 mm,s integrov.drev. žalúziou,vonkajší rám predsadený pred fasádu,mreža, v hornej časti oplechovaný,na interiérovú obrubu napojené VZT potr. 200x200mm,farba hnedá</t>
  </si>
  <si>
    <t>287650944</t>
  </si>
  <si>
    <t>"mč 014 regulačná stanica plynu"1</t>
  </si>
  <si>
    <t>766-Ož4004</t>
  </si>
  <si>
    <t>ozn.Ož4 D+M+O Nový remes.umel.výr. fasádna drev. pevná žalúzia, rozmer 600x200mm, ostenie hl.450 mm obložené drevom, vonkajší rám predsad, pred fasádu v hornej časti oplechovaný, na interiérovú obrubu napojené VZT potrubie 200x200mm, farba hnedá</t>
  </si>
  <si>
    <t>856269959</t>
  </si>
  <si>
    <t>766-Ož5a002</t>
  </si>
  <si>
    <t>ozn.O2 a Ož5 D+M+O Nový remes.umel.výr.drev. okno dvojité,2KR,rozmer1100x1300,ostenie hl.450 mm,s integrov.drev. žalúziou,vonkajší rám predsadený pred fasádu,mreža, na interiérovú obrubu napojené VZT potr.,farba svetlosivá</t>
  </si>
  <si>
    <t>-863668342</t>
  </si>
  <si>
    <t>"mč 008 a 009"2</t>
  </si>
  <si>
    <t>766-P01001</t>
  </si>
  <si>
    <t>D+M+O-Nové okenné parapety-vnút.časť-drevený masív</t>
  </si>
  <si>
    <t>1827741355</t>
  </si>
  <si>
    <t>" vyrobiť ako kópie pôvodných v.a š.</t>
  </si>
  <si>
    <t>"parapetov pred oknom z vnút.strany  miestnosti</t>
  </si>
  <si>
    <t>"1.pp-šírka x výška x počet</t>
  </si>
  <si>
    <t xml:space="preserve">"okno O1 1300/1300  </t>
  </si>
  <si>
    <t>1,3*0,85*11</t>
  </si>
  <si>
    <t xml:space="preserve">"okno O2 1100/1300  </t>
  </si>
  <si>
    <t>1,1*0,85*12</t>
  </si>
  <si>
    <t>998766102</t>
  </si>
  <si>
    <t>Presun hmot pre konštr.stolárske v objekt.v.nad 6 do 12m</t>
  </si>
  <si>
    <t>2143825537</t>
  </si>
  <si>
    <t>998766202.S</t>
  </si>
  <si>
    <t>Presun hmôt pre stolárske konštrukcie v objektoch výšky nad 6 do 12 m</t>
  </si>
  <si>
    <t>-1808720751</t>
  </si>
  <si>
    <t>783225400</t>
  </si>
  <si>
    <t>Nátery kov.stav.dopln.konš.syntet.na vzduchu schnúce dvojnás.1x email a tmelením</t>
  </si>
  <si>
    <t>788071100</t>
  </si>
  <si>
    <t>"pôv.zárubne-2.np-šírka+2xvýška x rozvin.šírka x kusy</t>
  </si>
  <si>
    <t>"D42"(0,8+2*1,97)*0,22*18</t>
  </si>
  <si>
    <t>"D43"(0,6+2*1,97)*0,22*16</t>
  </si>
  <si>
    <t>20180308 - Kaštieľ-Meranie a regulácia</t>
  </si>
  <si>
    <t>21.7 - Ostatné práce a inžinierska činnosť</t>
  </si>
  <si>
    <t>21.7</t>
  </si>
  <si>
    <t>Ostatné práce a inžinierska činnosť</t>
  </si>
  <si>
    <t>7.1</t>
  </si>
  <si>
    <t>Software - konfigurácia a oživenie riadenia na podcentrále</t>
  </si>
  <si>
    <t>-1320470270</t>
  </si>
  <si>
    <t>7.3</t>
  </si>
  <si>
    <t>Oživenie a kompletácia</t>
  </si>
  <si>
    <t>1661894567</t>
  </si>
  <si>
    <t>7.4</t>
  </si>
  <si>
    <t>Komplexné skúšky</t>
  </si>
  <si>
    <t>-1591672161</t>
  </si>
  <si>
    <t>7.5</t>
  </si>
  <si>
    <t>Revízia elektro a MAR</t>
  </si>
  <si>
    <t>182434864</t>
  </si>
  <si>
    <t>7.8</t>
  </si>
  <si>
    <t>Podružný materiál</t>
  </si>
  <si>
    <t>1581399307</t>
  </si>
  <si>
    <t>7.9</t>
  </si>
  <si>
    <t>PPV</t>
  </si>
  <si>
    <t>-796071861</t>
  </si>
  <si>
    <t>20230101 - Kaštieľ-Suterén</t>
  </si>
  <si>
    <t xml:space="preserve">    2 - Zakladanie</t>
  </si>
  <si>
    <t xml:space="preserve">    3 - Zvislé a kompletné konštrukcie</t>
  </si>
  <si>
    <t xml:space="preserve">    767 - Konštrukcie doplnkové kovové</t>
  </si>
  <si>
    <t>N00 - Nepomenované práce</t>
  </si>
  <si>
    <t xml:space="preserve">    N01 - Nepomenovaný diel</t>
  </si>
  <si>
    <t>216904211.S.1</t>
  </si>
  <si>
    <t>Očistenie plôch stlačeným vzduchom skalných</t>
  </si>
  <si>
    <t>59130679</t>
  </si>
  <si>
    <t>"suterén"</t>
  </si>
  <si>
    <t>"m.č.0.05"</t>
  </si>
  <si>
    <t>30,2*1,6</t>
  </si>
  <si>
    <t>"m.č.0.01"</t>
  </si>
  <si>
    <t>45,0*1,6</t>
  </si>
  <si>
    <t>"podschodiskový priestor"</t>
  </si>
  <si>
    <t>24,2*2,5+32,0</t>
  </si>
  <si>
    <t>"m.č.0.02"</t>
  </si>
  <si>
    <t>33,0*1,6</t>
  </si>
  <si>
    <t>"m.č.0.06 - kuchyňa"</t>
  </si>
  <si>
    <t>31,6*1,6</t>
  </si>
  <si>
    <t>"m.č.0.06 - schodisko do exterieru"</t>
  </si>
  <si>
    <t>7,5*2,5</t>
  </si>
  <si>
    <t>"m.č.0.18"</t>
  </si>
  <si>
    <t>6,4*2,0</t>
  </si>
  <si>
    <t>"m.č.0.12"</t>
  </si>
  <si>
    <t>14,4*1,6</t>
  </si>
  <si>
    <t>"m.č.0.04 - všetky chodby"</t>
  </si>
  <si>
    <t>54,5*1,8</t>
  </si>
  <si>
    <t>"m.č.0.09 "</t>
  </si>
  <si>
    <t>15,2*1,6</t>
  </si>
  <si>
    <t>"m.č.0.07-0.08 - wc "</t>
  </si>
  <si>
    <t>11,7+1,8</t>
  </si>
  <si>
    <t>"m.č.0.03"</t>
  </si>
  <si>
    <t>8,8*1,6</t>
  </si>
  <si>
    <t>-689954785</t>
  </si>
  <si>
    <t>"technické zázemie"</t>
  </si>
  <si>
    <t>"stropy"</t>
  </si>
  <si>
    <t>"5 m.č. 017 chodba pred kotolňou"3,1*5,2*1,1"R"</t>
  </si>
  <si>
    <t>"015" "klenba"(3,785*6,5+1,32*0,6)*1,1"R"</t>
  </si>
  <si>
    <t>"016"9,06*"klenba"6,015*1,1"R"+"nadpražie okien"1,415*0,750*3</t>
  </si>
  <si>
    <t>"steny"</t>
  </si>
  <si>
    <t>"7 m.č. 017 chodba do mazutu""zadaná stena"3,93+"vstupy"(2,15*0,73)*2+2,59*3,51*2-"2re"0,9*2*2</t>
  </si>
  <si>
    <t>"m.č.016" "priečelia Acad"17,49*2</t>
  </si>
  <si>
    <t>"m.č.016" "bočné steny Acad"29,1*2-"okná"1,255*1,3*3+"ostenia pod oknami"0,75*1,42*6</t>
  </si>
  <si>
    <t>"m.č.015" "bočné steny Acad"21,57*2-"okno a dvere"(1,255*1,35-0,9*2)+"ostenia  pod oknami"1,22*2</t>
  </si>
  <si>
    <t>"m.č.016" " ostenia okien Acad"1,03*6</t>
  </si>
  <si>
    <t>"m.č.016" " prímurovka plocha pôdorysná"9,06*0,2*2+4,5*0,2*2</t>
  </si>
  <si>
    <t>"m.č.016" "preklad -deliaca stena" 5,36*2</t>
  </si>
  <si>
    <t>"m.č.015" " prímurovka plocha pôdorysná"6,5*0,16*2+2,83*0,16*2</t>
  </si>
  <si>
    <t>1386169373</t>
  </si>
  <si>
    <t>721202778</t>
  </si>
  <si>
    <t>310238211.S</t>
  </si>
  <si>
    <t>Zamurovanie otvoru s plochou nad 0,25 m2 do 1 m2 v murive nadzákladovom akýmikoľvek tehlami pálenými pre akúkoľvek hrúbku múra, na akúkoľvek maltu vápennocementovú</t>
  </si>
  <si>
    <t>1538988590</t>
  </si>
  <si>
    <t>"domurovanie drážok"</t>
  </si>
  <si>
    <t>0,53</t>
  </si>
  <si>
    <t>"domurovanie otvoru pri R-UK"</t>
  </si>
  <si>
    <t>1,2*0,95*0,150-1,1*0,55*0,15</t>
  </si>
  <si>
    <t>0,31</t>
  </si>
  <si>
    <t>"domurovanie drážok po potrubiach"</t>
  </si>
  <si>
    <t>0,3*0,15*2,2+0,3*0,15*2,0+0,45*0,25*2,2</t>
  </si>
  <si>
    <t>"domurovanie vodorovnej drážky fasádnej steny"</t>
  </si>
  <si>
    <t>0,3*0,1*11,4</t>
  </si>
  <si>
    <t>"domurovanie drážky s odvetraním podlahy"</t>
  </si>
  <si>
    <t>0,4*0,150*2,4</t>
  </si>
  <si>
    <t>"m.č.0.06 kuchyňa""</t>
  </si>
  <si>
    <t>0,3*0,15*2,2+0,3*0,15*2,2+0,2*0,2*2,2</t>
  </si>
  <si>
    <t>"domurovanie otvoru nad prekladom"</t>
  </si>
  <si>
    <t>0,6*1,5*0,150</t>
  </si>
  <si>
    <t>0,3*0,1*2,5</t>
  </si>
  <si>
    <t>"domurovanie šiestich drážok po potrubiach "</t>
  </si>
  <si>
    <t>0,35*0,2*2,7*6</t>
  </si>
  <si>
    <t>"domurovanie niky pri elektrorozvádzačoch a hydrante"</t>
  </si>
  <si>
    <t>1,5</t>
  </si>
  <si>
    <t>"domurovanie dvoch vodorovných drážok -0.04a.dve nad sebou</t>
  </si>
  <si>
    <t>0,1*0,05*15,7*2</t>
  </si>
  <si>
    <t>"m.č.0.10 - kaplnka"</t>
  </si>
  <si>
    <t>"domurovanie malej niky pri stupačke"</t>
  </si>
  <si>
    <t>0,3*0,3*0,15</t>
  </si>
  <si>
    <t>"m.č.0.09"</t>
  </si>
  <si>
    <t>"domurovanie jednej drážky po potrubiach +  kontrólne dvierka"</t>
  </si>
  <si>
    <t>0,5*0,2*3,0</t>
  </si>
  <si>
    <t>"domurovanie jednej drážky po potrubiach "</t>
  </si>
  <si>
    <t>0,3*0,2*2,2</t>
  </si>
  <si>
    <t>"domurovanie po presunutom hydrante"</t>
  </si>
  <si>
    <t>0,7*0,7*0,2</t>
  </si>
  <si>
    <t>"vyspravenie  rohu muriva"</t>
  </si>
  <si>
    <t>0,1</t>
  </si>
  <si>
    <t>"zamurovanie 3 ks sondy do komína"</t>
  </si>
  <si>
    <t>(0,5*0,5*0,3)*3</t>
  </si>
  <si>
    <t>310239211.S</t>
  </si>
  <si>
    <t>Zamurovanie otvoru s plochou nad 1 m2 do 4 m2 v murive nadzákladovom akýmikoľvek tehlami pálenými pre akúkoľvek hrúbku múra na akúkoľvek maltu vápennocementovú</t>
  </si>
  <si>
    <t>-430230678</t>
  </si>
  <si>
    <t>"domurovanie niky pri schodisku z kuchyne"</t>
  </si>
  <si>
    <t>0,9*0,150*2,2</t>
  </si>
  <si>
    <t>"domurovanie veľkej šachty s potrubím"</t>
  </si>
  <si>
    <t>0,6*0,45*3,2</t>
  </si>
  <si>
    <t>"zamurovanie dverí"</t>
  </si>
  <si>
    <t>1,0*2,0*0,150</t>
  </si>
  <si>
    <t>311271301</t>
  </si>
  <si>
    <t>Murivo nosné (m3) z debniacich tvárnic PREMAC s betónovou výplňou C 16/20 (bez výstuže) hr. 200 mm</t>
  </si>
  <si>
    <t>-1059822687</t>
  </si>
  <si>
    <t>"murivo schodnicové pod schody vstupu do kaplnky" 1,11"m2"*2*0,2</t>
  </si>
  <si>
    <t>311361825.S</t>
  </si>
  <si>
    <t>Výstuž pre murivo z betónových debniacich tvárnic s betónovou výplňou z ocele B500 (10 505)</t>
  </si>
  <si>
    <t>2015305633</t>
  </si>
  <si>
    <t>317162333</t>
  </si>
  <si>
    <t>Keramický spriahntutý preklad POROTHERM KP 14,5 osadený do maltového lôžka šírky 145 mm, výšky 71 mm, dĺžky 1250 mm</t>
  </si>
  <si>
    <t>-654978666</t>
  </si>
  <si>
    <t>"m.č. 005"</t>
  </si>
  <si>
    <t>"nad rozvadzač UK"1</t>
  </si>
  <si>
    <t>319202321.S</t>
  </si>
  <si>
    <t>Vyrovnanie nerovného povrchu vnútorného a vonkajšieho muriva bez pomocného lešenia, bez odsekania chybných tehál primurovaním hr. nad 30 mm do 80 mm</t>
  </si>
  <si>
    <t>32171881</t>
  </si>
  <si>
    <t>5,0</t>
  </si>
  <si>
    <t>"m.č.0.06 kuchyňa"</t>
  </si>
  <si>
    <t>0,5</t>
  </si>
  <si>
    <t>"vyspravenie muriva a rohov v ploche"</t>
  </si>
  <si>
    <t>610991111.S</t>
  </si>
  <si>
    <t>Zakrývanie výplní vnútorných okenných otvorov, predmetov a konštrukcií, ktoré sa zhotovujú pred úpravami povrchu, a obalenie osadených dverných zárubní pred znečistením pri úpravách povrchu nástrekom plastický lepivých) maltovín vrátane neskoršieho odkrytia vykonávané akýmkoľvek vhodným spôsobom</t>
  </si>
  <si>
    <t>-400484757</t>
  </si>
  <si>
    <t>"strop kaplnky"3,41*5,43</t>
  </si>
  <si>
    <t>-701584612</t>
  </si>
  <si>
    <t>"potrubia"(3,2+6,5+0,58+1,16+1+1,33+0,1+4,3+2,65+0,9+4,9+9,1+3,4+3*3,2)*1</t>
  </si>
  <si>
    <t>611421421.S</t>
  </si>
  <si>
    <t>Oprava vnútorných vápenných omietok stropov železobetónových rovných tvárnicových a klenieb v množstve opravenej plochy nad 30 do 50 % hladkých</t>
  </si>
  <si>
    <t>-492707516</t>
  </si>
  <si>
    <t>"koniec chodby 0.04a - telefónna ústredňa"</t>
  </si>
  <si>
    <t>"strop"(2,41+0,88)*1,4</t>
  </si>
  <si>
    <t>611421501.1</t>
  </si>
  <si>
    <t>Príplatok za 1x rákosovanie v množstve opravenej plochy omietka štuková nad 30 do 50 %</t>
  </si>
  <si>
    <t>-486516573</t>
  </si>
  <si>
    <t>611460213.S</t>
  </si>
  <si>
    <t>Vnútorná omietka stropov zo suchých zmesí vápenná jadrová pre historické stavby (hrubá) hr. 20 mm</t>
  </si>
  <si>
    <t>2014332425</t>
  </si>
  <si>
    <t>"m.č. 0.06"</t>
  </si>
  <si>
    <t>"preklad medzi kuchyňou a sálou"</t>
  </si>
  <si>
    <t>1,250*0,500</t>
  </si>
  <si>
    <t>"m.č. 006 preklad nad otvorom smerom do exterieru"</t>
  </si>
  <si>
    <t>(1,275+2*1,0)*0,500</t>
  </si>
  <si>
    <t>611460222.S</t>
  </si>
  <si>
    <t>Vnútorná omietka stropov zo suchých zmesí vápenná štuková pre historické stavby (jemná) hr. 4 mm</t>
  </si>
  <si>
    <t>-298829756</t>
  </si>
  <si>
    <t>611481112.S</t>
  </si>
  <si>
    <t>Potiahnutie stropov rovných, trámových vnútorných v ploche alebo pruhoch na plnom podklade alebo na podklade s dutinami (pod omietku), vrátane pribitia strún a vypnutia pletivom keramickým a funkčne podobným</t>
  </si>
  <si>
    <t>1372184582</t>
  </si>
  <si>
    <t>"Suterén"</t>
  </si>
  <si>
    <t>"m.č. 0.06 "</t>
  </si>
  <si>
    <t>1,250*1,0</t>
  </si>
  <si>
    <t>612421421.S</t>
  </si>
  <si>
    <t>Oprava vnútorných vápenných omietok stien, v množstve opravenej plochy nad 30 do 50 % hladkých</t>
  </si>
  <si>
    <t>566171720</t>
  </si>
  <si>
    <t>"steny"6,340*4,20-1,1650*2,10</t>
  </si>
  <si>
    <t>"ostenie"(0,707+0,801)/2*1,100</t>
  </si>
  <si>
    <t>162968445</t>
  </si>
  <si>
    <t>"vyrovnanie ostenia pred osadením okien"</t>
  </si>
  <si>
    <t>"m.č. 0.16"</t>
  </si>
  <si>
    <t>"O1"1,3*3*0,600*3</t>
  </si>
  <si>
    <t>"m.č. 0.05"</t>
  </si>
  <si>
    <t>"O2"(1,1+2*1,3)*0,600*3</t>
  </si>
  <si>
    <t>"m.č. 0.01"</t>
  </si>
  <si>
    <t>"O3"3,344*0,600*2</t>
  </si>
  <si>
    <t>"m.č. 0.02"</t>
  </si>
  <si>
    <t>"O4"1,806*0,600*3</t>
  </si>
  <si>
    <t>"m.č. 0.15"</t>
  </si>
  <si>
    <t>"O1"1,3*3*0,600</t>
  </si>
  <si>
    <t>"m.č. 0.14"</t>
  </si>
  <si>
    <t>"m.č. 0.13"</t>
  </si>
  <si>
    <t>"O2"(1,1+2*1,3)*0,600*2</t>
  </si>
  <si>
    <t>"m.č. 0.04a"</t>
  </si>
  <si>
    <t>"m.č. 0.08"</t>
  </si>
  <si>
    <t>"O2"(1,1+2*1,3)*0,600</t>
  </si>
  <si>
    <t>"m.č. 0.09"</t>
  </si>
  <si>
    <t>"m.č. 0.10"</t>
  </si>
  <si>
    <t>"m.č. 0.12"</t>
  </si>
  <si>
    <t>"vyspravenie omietky po vybúraní 3 ks otvorov odvetrania 500x500"</t>
  </si>
  <si>
    <t>0,600*3</t>
  </si>
  <si>
    <t>"vyspravenie omietky po zosilnení naddverných prekladov - m.č. 006 "</t>
  </si>
  <si>
    <t>3,0*0,5*3</t>
  </si>
  <si>
    <t>"omietnutie zámurovamných dverí"</t>
  </si>
  <si>
    <t>1,0*2,0*2</t>
  </si>
  <si>
    <t>"vyspravenie omietky okolo osadenej zárubni"</t>
  </si>
  <si>
    <t>(1,1650+2*2,10)*0,250</t>
  </si>
  <si>
    <t>"vyspravenie omietky okolo požiarnych dverí"</t>
  </si>
  <si>
    <t>(0,9+2*2,0)*0,300*0,300*2</t>
  </si>
  <si>
    <t>612421643.1</t>
  </si>
  <si>
    <t>Oprava vnútorných vápenných omietok stien, v množstve opravenej plochy do 5 % štukových</t>
  </si>
  <si>
    <t>579079770</t>
  </si>
  <si>
    <t>"múrik zábradlia" (1,02*3,41)*2</t>
  </si>
  <si>
    <t>Omietacie profily osadené do špeciálnej malty, rohový profil z pozinkovaného plechu pre hrúbku omietky 8 až 12 mm</t>
  </si>
  <si>
    <t>115692205</t>
  </si>
  <si>
    <t>3,41*2</t>
  </si>
  <si>
    <t>612423731.S1</t>
  </si>
  <si>
    <t>Omietka rýh v stenách maltou vápennou šírky ryhy nad 300 mm omietkou štukovou</t>
  </si>
  <si>
    <t>-706509037</t>
  </si>
  <si>
    <t>"vyspravenie stien do hĺbky 100 mm -štuková vrstva"</t>
  </si>
  <si>
    <t>1,7*1,2</t>
  </si>
  <si>
    <t xml:space="preserve">Súčet </t>
  </si>
  <si>
    <t>612425951.S1</t>
  </si>
  <si>
    <t>Omietka vápenná vnútorného ostenia okenného alebo dverného štuková</t>
  </si>
  <si>
    <t>-1185210321</t>
  </si>
  <si>
    <t>"m.č. 0.06 schodisko do exterieru"</t>
  </si>
  <si>
    <t>612451082.S</t>
  </si>
  <si>
    <t>Zatretie škár murovaných vnútorných konštrukcií, pilierov alebo stĺpov akýmkoľvek druhom malty použitej na murovanie muriva (do roviny líca) z tehál alebo kameňa</t>
  </si>
  <si>
    <t>1070883273</t>
  </si>
  <si>
    <t>"výmera prednástrek  - 50 % vysprávok plochy stien"</t>
  </si>
  <si>
    <t>(265,060+313,020)*0,5</t>
  </si>
  <si>
    <t>612460152.S</t>
  </si>
  <si>
    <t>Prednástrek vnútorných stien zo suchých zmesí vápenný hr. 3 mm</t>
  </si>
  <si>
    <t>58926509</t>
  </si>
  <si>
    <t>612460243.S</t>
  </si>
  <si>
    <t>Vnútorná omietka stien zo suchých zmesí vápennocementová jadrová (hrubá) hr. 20 mm</t>
  </si>
  <si>
    <t>2079568894</t>
  </si>
  <si>
    <t>"pod obklad"</t>
  </si>
  <si>
    <t>31,6*1,6*1,5</t>
  </si>
  <si>
    <t>21,0</t>
  </si>
  <si>
    <t>612460363.S</t>
  </si>
  <si>
    <t>Vnútorná omietka stien zo suchých zmesí vápennocementová jednovrstvová hr. 10 mm</t>
  </si>
  <si>
    <t>-207585761</t>
  </si>
  <si>
    <t>"6 kotolňa-miestnosť pred kotolňou""obvod"5,76*"v"2,1-0,6*2</t>
  </si>
  <si>
    <t>612465110</t>
  </si>
  <si>
    <t>Príprava vnútorného podkladu stien BAUMIT cementový Prednástrek, strojné nanášanie</t>
  </si>
  <si>
    <t>-1271616726</t>
  </si>
  <si>
    <t>612466113.S1</t>
  </si>
  <si>
    <t>Vnútorný sanačný systém stien bezcementový, príprava podkladu, sanačný prednástrek krytie 100 %</t>
  </si>
  <si>
    <t>-1327785840</t>
  </si>
  <si>
    <t>"sokel v-500mm"</t>
  </si>
  <si>
    <t>30,2*0,5</t>
  </si>
  <si>
    <t>45,0*0,5</t>
  </si>
  <si>
    <t>24,0*2,5+32</t>
  </si>
  <si>
    <t>33,0*0,5</t>
  </si>
  <si>
    <t>"m.č.0.06 -schody do exterieru"</t>
  </si>
  <si>
    <t>6,4*0,5</t>
  </si>
  <si>
    <t>14,4*0,5</t>
  </si>
  <si>
    <t>54,5*0,5</t>
  </si>
  <si>
    <t>15,2*0,5</t>
  </si>
  <si>
    <t>4,4</t>
  </si>
  <si>
    <t>612466113.S2</t>
  </si>
  <si>
    <t>1712620588</t>
  </si>
  <si>
    <t>"nad soklom"</t>
  </si>
  <si>
    <t>30,2*1,1</t>
  </si>
  <si>
    <t>45*1,1</t>
  </si>
  <si>
    <t>33,0*1,1</t>
  </si>
  <si>
    <t>6,4*1,5</t>
  </si>
  <si>
    <t>14,4*1,1</t>
  </si>
  <si>
    <t>70,7</t>
  </si>
  <si>
    <t>16,7</t>
  </si>
  <si>
    <t>9,6</t>
  </si>
  <si>
    <t>612466163.S1</t>
  </si>
  <si>
    <t>Vnútorný sanačný systém stien bezcementový, sanačná omietka hr. 20 mm</t>
  </si>
  <si>
    <t>-1094266075</t>
  </si>
  <si>
    <t>"omietka 2x20mm"</t>
  </si>
  <si>
    <t>214,500*2</t>
  </si>
  <si>
    <t>612466163.S2</t>
  </si>
  <si>
    <t>1807662553</t>
  </si>
  <si>
    <t>45,0*1,1</t>
  </si>
  <si>
    <t>241,460*2</t>
  </si>
  <si>
    <t>612481119.S</t>
  </si>
  <si>
    <t>Potiahnutie vnútorných stien alebo ostatných plôch rovných i zaoblených v ploche alebo v pruhoch na plnom podklade alebo na podklade s dutinami (pod omietku) sklotextilnou mriežkou s celoplošným prilepením</t>
  </si>
  <si>
    <t>470617284</t>
  </si>
  <si>
    <t>621460114.1</t>
  </si>
  <si>
    <t>Príprava vonkajšieho podkladu podhľadov na hladké nenasiakavé podklady adhéznym mostíkom</t>
  </si>
  <si>
    <t>293245269</t>
  </si>
  <si>
    <t>631315661.S</t>
  </si>
  <si>
    <t>Mazanina z betónu prostého (m3) (z kameniva) hladená dreveným hladidlom hr. nad 120 do 240 mm tr. C 20/25</t>
  </si>
  <si>
    <t>-2018488811</t>
  </si>
  <si>
    <t>"m.č. 0.15"1,750*0,300*0,150*2</t>
  </si>
  <si>
    <t>"m.č. 0.16"2,500*0,400*0,150*4</t>
  </si>
  <si>
    <t>631571001.S</t>
  </si>
  <si>
    <t>Násyp pod podlahy, mazaniny a dlažby, vodorovný alebo v spáde, s utlačením a urovnaním povrchu, pre spevnenie podkladov z kameniva ťaženého 0-4 mm</t>
  </si>
  <si>
    <t>-1138379392</t>
  </si>
  <si>
    <t>"niky pod schodami"</t>
  </si>
  <si>
    <t>5*1,400*1,20*0,03</t>
  </si>
  <si>
    <t>631571002.S</t>
  </si>
  <si>
    <t>-680891240</t>
  </si>
  <si>
    <t>5*1,400*1,20*0,06</t>
  </si>
  <si>
    <t>632001051.S</t>
  </si>
  <si>
    <t>Zhotovenie penetračného náteru pre potery a stierky jednonásobného</t>
  </si>
  <si>
    <t>-1640122932</t>
  </si>
  <si>
    <t>"podlaha" 3,41*1,32</t>
  </si>
  <si>
    <t>585520009100.S</t>
  </si>
  <si>
    <t>Základný penetračný náter na zvýšenie priľnavosti k nasiakavému podkladu</t>
  </si>
  <si>
    <t>-598968195</t>
  </si>
  <si>
    <t>632451421.S</t>
  </si>
  <si>
    <t>Doplnenie cementového poteru na mazaninách a betónových podkladoch hladeného dreveným alebo oceľovým hladidlom (s dodaním hmôt) s plochou jednotlivo do 4 m2 a hr. nad 10 do 20 mm</t>
  </si>
  <si>
    <t>1264695802</t>
  </si>
  <si>
    <t>"poter schodiska "</t>
  </si>
  <si>
    <t>2,0*2,0</t>
  </si>
  <si>
    <t>632451671.S1</t>
  </si>
  <si>
    <t>Oprava betónových schodiskových stupňov a podest reprofilačnou polymércementovou maltou hr. 10 mm</t>
  </si>
  <si>
    <t>217693146</t>
  </si>
  <si>
    <t>"oprava dlažby na schodoch"</t>
  </si>
  <si>
    <t>"m.č. 013 kotolňa"1,5</t>
  </si>
  <si>
    <t>597740001000.S</t>
  </si>
  <si>
    <t>Dlaždice keramické s protišmykovým povrchom, lxv 300x300 mm, jednofarebné</t>
  </si>
  <si>
    <t>-1707121959</t>
  </si>
  <si>
    <t>1,5*1,2 "Prepočítané koeficientom množstva</t>
  </si>
  <si>
    <t>632452628.S</t>
  </si>
  <si>
    <t>Cementová samonivelizačná stierka zo suchých zmesí pevnosti v tlaku 20 MPa hr. 20 mm</t>
  </si>
  <si>
    <t>-1824546376</t>
  </si>
  <si>
    <t>"m.č.0.15"17,69</t>
  </si>
  <si>
    <t>"m.č.0.16"39,56</t>
  </si>
  <si>
    <t>"m.č.0.17"31,90</t>
  </si>
  <si>
    <t>72511-9309</t>
  </si>
  <si>
    <t>Zaplnenie dilatačných škár v mazaninách tmelom silikónovým šírky škáry do 5 mm</t>
  </si>
  <si>
    <t>1591867474</t>
  </si>
  <si>
    <t>919735122</t>
  </si>
  <si>
    <t>Rezanie betónového krytu alebo podkladu tr. nad C 12/15 hr. nad 50 do 100 mm</t>
  </si>
  <si>
    <t>-892030634</t>
  </si>
  <si>
    <t>"drážky pre odvetranie podlahy-napojenie do komína "</t>
  </si>
  <si>
    <t>0,5*3</t>
  </si>
  <si>
    <t>941941041.S</t>
  </si>
  <si>
    <t>Montáž lešenia ľahkého pracovného radového, s podlahami, šírky nad 1,00 do 1,20 m, výšky do 10 m</t>
  </si>
  <si>
    <t>2027408260</t>
  </si>
  <si>
    <t>"obvod miestnosti"(5,43*2+3,41*2)*6,2</t>
  </si>
  <si>
    <t>941941291.S</t>
  </si>
  <si>
    <t>Montáž lešenia ľahkého pracovného radového, s podlahami, príplatok za prvý a každý ďalší i začatý mesiac použitia lešenia šírky nad 1,00 do 1,20 m, výšky do 10 m</t>
  </si>
  <si>
    <t>1571647331</t>
  </si>
  <si>
    <t>941941841.S</t>
  </si>
  <si>
    <t>Demontáž lešenia ľahkého pracovného radového s podlahami šírky nad 1,00 do 1,20 m a výšky do 10 m</t>
  </si>
  <si>
    <t>-1030227462</t>
  </si>
  <si>
    <t>941955002</t>
  </si>
  <si>
    <t>Lešenie ľahké pracovné pomocné, s výškou lešeňovej podlahy nad 1,20 do 1,90 m</t>
  </si>
  <si>
    <t>1239808446</t>
  </si>
  <si>
    <t>"m.č.016"9,020*1,2</t>
  </si>
  <si>
    <t>"m.č.005"(5,350+5,620)*1,2</t>
  </si>
  <si>
    <t>"m.č.001"1,450*1,2*3</t>
  </si>
  <si>
    <t>"m.č.002"(3,0+3,0+3,750)*1,2</t>
  </si>
  <si>
    <t>"m.č.006"9,380*1,2</t>
  </si>
  <si>
    <t>"m.č.015"3,130*1,2</t>
  </si>
  <si>
    <t>"m.č.014"3,050*1,2</t>
  </si>
  <si>
    <t>"m.č.013"3,850*1,2</t>
  </si>
  <si>
    <t>"m.č.003"2,660*1,2</t>
  </si>
  <si>
    <t>"m.č.008"1,1*1,2</t>
  </si>
  <si>
    <t>"m.č.009"1,1*1,2</t>
  </si>
  <si>
    <t>"m.č.010"3,410*1,2</t>
  </si>
  <si>
    <t>"m.č.011"1,550*1,2</t>
  </si>
  <si>
    <t>"m.č.012"3,2*1,2</t>
  </si>
  <si>
    <t>941955002.S</t>
  </si>
  <si>
    <t>-88369543</t>
  </si>
  <si>
    <t>"plocha podláh"20,22+44,2+24,25</t>
  </si>
  <si>
    <t>952901110.S</t>
  </si>
  <si>
    <t>Čistenie budov umývaním vonkajších plôch okien a dverí</t>
  </si>
  <si>
    <t>-81898525</t>
  </si>
  <si>
    <t>"O1"(1,3*1,3)*4*3</t>
  </si>
  <si>
    <t>"O2"(1,1*1,3)*4*3</t>
  </si>
  <si>
    <t>"O3"(1,3*0,650)*4*2+0,45</t>
  </si>
  <si>
    <t>"O2"(1,1*1,3)*3</t>
  </si>
  <si>
    <t>"O1"(1,3*1,3)*3</t>
  </si>
  <si>
    <t>"O4"0,5*3</t>
  </si>
  <si>
    <t>"O1"(1,3*1,3)*4</t>
  </si>
  <si>
    <t>"O2"(1,1*1,3)*4*2</t>
  </si>
  <si>
    <t>"O2"(1,1*1,3)*4</t>
  </si>
  <si>
    <t>"D47"1,1*2,1*2</t>
  </si>
  <si>
    <t>"D48"0,8*2,1*2</t>
  </si>
  <si>
    <t>"D46"1,3*2,1*2</t>
  </si>
  <si>
    <t>952901111.S</t>
  </si>
  <si>
    <t>Vyčistenie budov bytovej, alebo občianskej výstavby - zametenie a umytie podláh, dlažieb, obkladov, schodov v miestnostiach, chodbách a schodiskách, vyčistenie a umytie okien, dverí s rámami, zárubňami, umytie a vyčistenie iných zasklených a natieraných plôch a zariaďovacích predmetov pred odovzdaním do užívania pri svetlej výške podlaží do 4 m</t>
  </si>
  <si>
    <t>1124483583</t>
  </si>
  <si>
    <t>"m.č.001"101,38</t>
  </si>
  <si>
    <t>"m.č.002"63,20</t>
  </si>
  <si>
    <t>"m.č.003"9,23</t>
  </si>
  <si>
    <t>"m.č.004a1"27,58</t>
  </si>
  <si>
    <t>"m.č.004b"5,27</t>
  </si>
  <si>
    <t>"m.č.004c"8,57</t>
  </si>
  <si>
    <t>"m.č.004d"9,20</t>
  </si>
  <si>
    <t>"m.č.004e"5,29</t>
  </si>
  <si>
    <t>"m.č.005"58,84</t>
  </si>
  <si>
    <t>"m.č.006"57,32</t>
  </si>
  <si>
    <t>"m.č.007"8,71</t>
  </si>
  <si>
    <t>"m.č.008"5,94</t>
  </si>
  <si>
    <t>"m.č.009"12,10</t>
  </si>
  <si>
    <t>"m.č.010"18,87</t>
  </si>
  <si>
    <t>"m.č.011"4,73</t>
  </si>
  <si>
    <t>"m.č.012"13,11</t>
  </si>
  <si>
    <t>"m.č.013"42,60</t>
  </si>
  <si>
    <t>"m.č.014"10,17</t>
  </si>
  <si>
    <t>"m.č.015"20,22</t>
  </si>
  <si>
    <t>"m.č.016"44,20</t>
  </si>
  <si>
    <t>"m.č.017"24,25</t>
  </si>
  <si>
    <t>"m.č.018"2,33</t>
  </si>
  <si>
    <t>"m.č.013 kotolňa"42,60*1,2</t>
  </si>
  <si>
    <t>952901114.S</t>
  </si>
  <si>
    <t>Vyčistenie budov bytovej, alebo občianskej výstavby - zametenie a umytie podláh, dlažieb, obkladov, schodov v miestnostiach, chodbách a schodiskách, vyčistenie a umytie okien, dverí s rámami, zárubňami, umytie a vyčistenie iných zasklených a natieraných plôch a zariaďovacích predmetov pred odovzdaním do užívania pri svetlej výške podlaží nad 4 m</t>
  </si>
  <si>
    <t>-888512894</t>
  </si>
  <si>
    <t>"0.10 kaplnka"18,87</t>
  </si>
  <si>
    <t>"0.11 schodisko z exterieru do  kaplnky"5,33</t>
  </si>
  <si>
    <t>952901521.S</t>
  </si>
  <si>
    <t>Vyčistenie ostatných objektov(napr. kanálov, zásobníkov, kôlní a pod.) vynesenie zvyškov stavebnej sutiny, kropenie a 2 x zametenie podláh, oprášenie stien a výplní otvorov akejkoľvek výšky podlaží</t>
  </si>
  <si>
    <t>1844656408</t>
  </si>
  <si>
    <t>953942401.S</t>
  </si>
  <si>
    <t>Osadzovanie drobných kovových predmetov so zaliatím cementovou maltou, liatinových rámov poklopu v podlahách, alebo čistiacich dvierok v dymových kanáloch (bez dodania) liatinového rámu</t>
  </si>
  <si>
    <t>1917192288</t>
  </si>
  <si>
    <t>"0.09"1+"suterén"6</t>
  </si>
  <si>
    <t>553410067200.S</t>
  </si>
  <si>
    <t>Revízne dvierka kovové, rozmer 200x200 mm</t>
  </si>
  <si>
    <t>-870107259</t>
  </si>
  <si>
    <t>953943112.S</t>
  </si>
  <si>
    <t>Osadzovanie drobných kovových predmetov so zaliatím cementovou maltou, ostatných výrobkov inde neuvedených, bez dodania, do vynechaných či vysekaných káps muriva, so zaistením polohy, so zaliatím cementovou maltou, hmotnosti nad 1 do 5 kg/kus</t>
  </si>
  <si>
    <t>-1813567453</t>
  </si>
  <si>
    <t>553410067200.S1</t>
  </si>
  <si>
    <t>-1684300813</t>
  </si>
  <si>
    <t>953947951.S</t>
  </si>
  <si>
    <t>Montáž kovovej vetracej mriežky hranatej, plochy do 0,06 m2</t>
  </si>
  <si>
    <t>1279161304</t>
  </si>
  <si>
    <t>"m.č. 0.11"</t>
  </si>
  <si>
    <t>"otvory pod schodiskom"2</t>
  </si>
  <si>
    <t>429720338900.S</t>
  </si>
  <si>
    <t>Mriežka ventilačná kovová, hranatá so sieťkou, rozmery šxvxhr 150x150x8 mm, pozinkovaná</t>
  </si>
  <si>
    <t>928850958</t>
  </si>
  <si>
    <t>953991121.S</t>
  </si>
  <si>
    <t>Dodanie a osadenie príchytiek vrátane vyvŕtavania otvorov (s dodaním hmôt), v stenách do muriva z tehál alebo mäkkého kameňa vonkajší profil príchytky 10-12 mm</t>
  </si>
  <si>
    <t>1431442384</t>
  </si>
  <si>
    <t>250,0</t>
  </si>
  <si>
    <t>953997967.S</t>
  </si>
  <si>
    <t>Montáž plastovej vetracej mriežky kruhovej, plochy nad 0,008 m2</t>
  </si>
  <si>
    <t>-183267138</t>
  </si>
  <si>
    <t>"miestnosť 0.07+0.08""VZT"2</t>
  </si>
  <si>
    <t>429720338700.S</t>
  </si>
  <si>
    <t>Mriežka ventilačná plastová, kruhová, priemer 150 mm</t>
  </si>
  <si>
    <t>-409800972</t>
  </si>
  <si>
    <t>959941021.S</t>
  </si>
  <si>
    <t>Chemická kotva s kotevným svorníkom tesnená polyesterovou živicou pre chemické kotvenie, s vyvŕtaním otvoru do muriva z tehál plných M12/10/135 mm</t>
  </si>
  <si>
    <t>1379117805</t>
  </si>
  <si>
    <t>959941142.S</t>
  </si>
  <si>
    <t>Chemická kotva s kotevným svorníkom tesnená chemickou ampulkou do betónu, železobetónu a prírodného kameňa, s vyvŕtaním otvoru M20/105/300 mm</t>
  </si>
  <si>
    <t>-369699092</t>
  </si>
  <si>
    <t>"m.č. 0.06 spevnenie naddverných prekladov chem.kotvami"</t>
  </si>
  <si>
    <t>962031132.S</t>
  </si>
  <si>
    <t>Búranie priečok alebo vybúranie otvorov prierezovej plochy nad 4 m2 v priečkach, z akýchkoľvek tehál pálených, plných alebo dutých na maltu vápennú alebo vápennocementovú, hr. do 150 mm -0,196 t</t>
  </si>
  <si>
    <t>-544853136</t>
  </si>
  <si>
    <t>"m.č.12"</t>
  </si>
  <si>
    <t>"vybúranie predsteny z CDM"</t>
  </si>
  <si>
    <t>10,0*2,5</t>
  </si>
  <si>
    <t>962032231.S</t>
  </si>
  <si>
    <t>Búranie muriva nadzákladového alebo vybúranie otvorov prierezovej plochy nad 4 m2 v murive nadzákladovom, z akýchkoľvek tehál pálených, vápenopieskových, cementových na akúkoľvek maltu -1,905 t</t>
  </si>
  <si>
    <t>-1094483827</t>
  </si>
  <si>
    <t>"pod vybúraným oknom"0,635*0,52*1,255</t>
  </si>
  <si>
    <t>965043331.S</t>
  </si>
  <si>
    <t>Búranie podkladov pod dlažby alebo liatych celistvých dlažieb a mazanín betónových s poterom alebo terazzom hr. do 100 mm, plochy do 4 m2 -2,200 t</t>
  </si>
  <si>
    <t>1754885581</t>
  </si>
  <si>
    <t>"vyburanie betonového poteru schodiska "</t>
  </si>
  <si>
    <t>2,0*2,0*0,05</t>
  </si>
  <si>
    <t>965043421.S</t>
  </si>
  <si>
    <t>Búranie podkladov pod dlažby alebo liatych celistvých dlažieb a mazanín betónových s poterom alebo terazzom hr. do 150 mm, plochy do 1 m2 -2,200 t</t>
  </si>
  <si>
    <t>-14212051</t>
  </si>
  <si>
    <t>0,8*0,8*0,15</t>
  </si>
  <si>
    <t>965049120.S1</t>
  </si>
  <si>
    <t>Príplatok k cene za búranie mazanín betónových so zváranou sieťou alebo rabicovým pletivom hr. nad 100 mm</t>
  </si>
  <si>
    <t>1518956349</t>
  </si>
  <si>
    <t>0,8*0,8*0,2</t>
  </si>
  <si>
    <t>965082931.S1</t>
  </si>
  <si>
    <t>Odstránenie násypu pod podlahami a ochranného na strechách hr. do 200 mm -1,400 t</t>
  </si>
  <si>
    <t>1634132846</t>
  </si>
  <si>
    <t>968061112</t>
  </si>
  <si>
    <t>Vyvesenie alebo zavesenie drevených alebo kov. krídiel okien do 1,5 m2</t>
  </si>
  <si>
    <t>-448799774</t>
  </si>
  <si>
    <t>"O1"4*3</t>
  </si>
  <si>
    <t>"O2"4*3</t>
  </si>
  <si>
    <t>"O3"2*1</t>
  </si>
  <si>
    <t>"vyvesenie + zavesenie"</t>
  </si>
  <si>
    <t>50,0+50,0</t>
  </si>
  <si>
    <t>968061113.S</t>
  </si>
  <si>
    <t>Vyvesenie drevených krídiel okien do suti, plochy nad 1,5 m2 -0,016 t</t>
  </si>
  <si>
    <t>-1055462945</t>
  </si>
  <si>
    <t>968061116.S</t>
  </si>
  <si>
    <t>Vybúranie drevených dverí aj so zárubňou 1 bm obvodu, -0,012 t</t>
  </si>
  <si>
    <t>-517913286</t>
  </si>
  <si>
    <t>"vybúranie oceľ zárubní"</t>
  </si>
  <si>
    <t>(1,650+2*2,100)</t>
  </si>
  <si>
    <t>968062245.S1</t>
  </si>
  <si>
    <t>Vybúranie drevených rámov okien jednoduchých pevných alebo s krídlami otvárateľnými, plochy do 2 m2 -0,031 t</t>
  </si>
  <si>
    <t>-279395399</t>
  </si>
  <si>
    <t>"O1"1,3*1,3*3</t>
  </si>
  <si>
    <t>"O2"1,1*1,3*3</t>
  </si>
  <si>
    <t>"O3"1,51*2</t>
  </si>
  <si>
    <t>"O4"0,663*3</t>
  </si>
  <si>
    <t>968062355.S</t>
  </si>
  <si>
    <t>Vybúranie drevených rámov okien dvojitých alebo zdvojených, plochy do 2 m2 -0,062 t</t>
  </si>
  <si>
    <t>-558330411</t>
  </si>
  <si>
    <t>"v kaplnke"1,35*1,25</t>
  </si>
  <si>
    <t>"vstup do kaplnky" 1,35*1,25</t>
  </si>
  <si>
    <t>Vybúranie kovových dverových zárubní plochy do 2 m2 -0,076 t</t>
  </si>
  <si>
    <t>-1367708590</t>
  </si>
  <si>
    <t>"dvere mazut"2*0,9*2</t>
  </si>
  <si>
    <t>971033441.S</t>
  </si>
  <si>
    <t>Vybúranie otvorov v murive základovom alebo nadzákladovom z akýchkoľvek tehál pálených na akúkoľvek maltu plochy do 0,25 m2, hr. do 300 mm -0,146 t</t>
  </si>
  <si>
    <t>-748898426</t>
  </si>
  <si>
    <t xml:space="preserve">"suterén" </t>
  </si>
  <si>
    <t>"sondy do komína"3</t>
  </si>
  <si>
    <t>79</t>
  </si>
  <si>
    <t>971036009.S</t>
  </si>
  <si>
    <t>Jadrové vrty diamantovými korunkami do stien do muriva tehlového nad D 90 do 100 mm -0,00013 t</t>
  </si>
  <si>
    <t>-1307617066</t>
  </si>
  <si>
    <t>"vetracie prieduchy pod schodisko"54+50</t>
  </si>
  <si>
    <t>80</t>
  </si>
  <si>
    <t>973031324.S</t>
  </si>
  <si>
    <t>Vysekanie v murive z akýchkoľvek tehál na akúkoľvek maltu káps plochy do 0,10 m2, hĺbky do 150 mm -0,015 t</t>
  </si>
  <si>
    <t>814948538</t>
  </si>
  <si>
    <t>"kapsy pre preklad nad rozvadzač UK"2</t>
  </si>
  <si>
    <t>81</t>
  </si>
  <si>
    <t>974031143.S</t>
  </si>
  <si>
    <t>Vysekanie rýh v akomkoľvek murive tehlovom na akúkoľvek maltu do hĺbky 70 mm a šírky do 100 mm -0,013 t</t>
  </si>
  <si>
    <t>1628755597</t>
  </si>
  <si>
    <t>1,3+0,600*2</t>
  </si>
  <si>
    <t>82</t>
  </si>
  <si>
    <t>978059521</t>
  </si>
  <si>
    <t>Odsekanie a odobratie obkladov, vrátane otlčenia podkladovej omietky až na murivo z obkladačiek vnútorných z akýchkoľvek materiálov, plochy do 2 m2 -0,068 t</t>
  </si>
  <si>
    <t>-2013771327</t>
  </si>
  <si>
    <t>"6 kotolňa-miestnosť pred kotolňou"5,76*2,1-0,6*2</t>
  </si>
  <si>
    <t>"m.č. 014"11,8*1,5</t>
  </si>
  <si>
    <t>"m.č. "(3,5+1,8+0,4+0,4+3,5+1,8-0,9)*1,5</t>
  </si>
  <si>
    <t>83</t>
  </si>
  <si>
    <t>979011111.S</t>
  </si>
  <si>
    <t>-465601696</t>
  </si>
  <si>
    <t>84</t>
  </si>
  <si>
    <t>979081111.S</t>
  </si>
  <si>
    <t>1548986430</t>
  </si>
  <si>
    <t>85</t>
  </si>
  <si>
    <t>979081121.S</t>
  </si>
  <si>
    <t>Odvoz sutiny a vybúraných hmôt na skládku za každý ďalší 1 km</t>
  </si>
  <si>
    <t>-1356182280</t>
  </si>
  <si>
    <t>12,283*30 "Prepočítané koeficientom množstva</t>
  </si>
  <si>
    <t>86</t>
  </si>
  <si>
    <t>979082111.S</t>
  </si>
  <si>
    <t>Vnútrostavenisková doprava sutiny a vybúraných hmôt do 10 m</t>
  </si>
  <si>
    <t>1304827266</t>
  </si>
  <si>
    <t>87</t>
  </si>
  <si>
    <t>979082121.S</t>
  </si>
  <si>
    <t>Vnútrostavenisková doprava sutiny a vybúraných hmôt za každých ďalších 5 m</t>
  </si>
  <si>
    <t>484787607</t>
  </si>
  <si>
    <t>34,919*4</t>
  </si>
  <si>
    <t>88</t>
  </si>
  <si>
    <t>979089012.S</t>
  </si>
  <si>
    <t>Poplatok za skladovanie stavebného odpadu (17) betón, tehly, dlaždice, obkladačky a keramika (17 01) ostatné (O) (17 01, 02, 03, 07)</t>
  </si>
  <si>
    <t>1652678808</t>
  </si>
  <si>
    <t>89</t>
  </si>
  <si>
    <t>781836528</t>
  </si>
  <si>
    <t>90</t>
  </si>
  <si>
    <t>711199120</t>
  </si>
  <si>
    <t>Zhotovenie izolácie pod keramické obklady v interiéri na ploche vodorovnej 2x stierkou</t>
  </si>
  <si>
    <t>-1101038837</t>
  </si>
  <si>
    <t>"6 kotolňa-miestnosť pred kotolňou""obvod"5,76*"v"2,1-0,6*2 + "horná hrana predstienky" 1,75*0,2</t>
  </si>
  <si>
    <t>"podlaha"1,98</t>
  </si>
  <si>
    <t>"pod umývadlo na chodbe"1,5*0,85</t>
  </si>
  <si>
    <t>91</t>
  </si>
  <si>
    <t>998711102.S</t>
  </si>
  <si>
    <t>-825843050</t>
  </si>
  <si>
    <t>92</t>
  </si>
  <si>
    <t>763124144	SDK stena predsad.pred WCs izol.hr.12,5mm jednoduchá požiarna impreg.UW a CW dosky tl 150mm</t>
  </si>
  <si>
    <t>564605200</t>
  </si>
  <si>
    <t>1,75*1,5</t>
  </si>
  <si>
    <t>93</t>
  </si>
  <si>
    <t>763125325.S1</t>
  </si>
  <si>
    <t>Predsadená sadrokartónová šachtová stena na oceľovú konštrukciu dvojito opláštená s vloženou izoláciou CW+UW 75, TI 75 mm, doska protipožiarna DF 2x12,5 mm</t>
  </si>
  <si>
    <t>-675578604</t>
  </si>
  <si>
    <t>"dvierka na rozdeľovač UK"</t>
  </si>
  <si>
    <t>1,2*0,7</t>
  </si>
  <si>
    <t>94</t>
  </si>
  <si>
    <t>763161510.S</t>
  </si>
  <si>
    <t>Montáž sadrokartónových obkladov, kapotáže, 1x hrana s rohovou lištou, jednoduché opláštenie doskami hr. 12,5 mm r.š. do 500 mm</t>
  </si>
  <si>
    <t>647181835</t>
  </si>
  <si>
    <t>"SDK kapotáž rozvodov v rohu za dverami + kontrólne dvierka"</t>
  </si>
  <si>
    <t>3,1</t>
  </si>
  <si>
    <t>95</t>
  </si>
  <si>
    <t>590110002000.S</t>
  </si>
  <si>
    <t>Doska sadrokartónová štandardná A, hr. 12,5 mm</t>
  </si>
  <si>
    <t>2100547420</t>
  </si>
  <si>
    <t>4,86274509803922*0,51 "Prepočítané koeficientom množstva</t>
  </si>
  <si>
    <t>96</t>
  </si>
  <si>
    <t>763161520.S</t>
  </si>
  <si>
    <t>Montáž sadrokartónových obkladov, kapotáže, 2x hrana s rohovou lištou, jednoduché opláštenie doskami hr. 12,5 mm r.š. do 500 mm</t>
  </si>
  <si>
    <t>-1234214917</t>
  </si>
  <si>
    <t>5,0*(0,4+0,4)</t>
  </si>
  <si>
    <t>"0.07 +0.08 - wc"</t>
  </si>
  <si>
    <t>"SDK kapotáž dvohoch potrubí +2 kontrolné dvierka"</t>
  </si>
  <si>
    <t>2,6*(0,5+0,5)</t>
  </si>
  <si>
    <t>97</t>
  </si>
  <si>
    <t>-12421283</t>
  </si>
  <si>
    <t>7,92*0,51 "Prepočítané koeficientom množstva</t>
  </si>
  <si>
    <t>98</t>
  </si>
  <si>
    <t>763170012.S</t>
  </si>
  <si>
    <t>Montáž revíznych dvierok pre SDK steny a priečky nad 0,25 m2</t>
  </si>
  <si>
    <t>-1948406256</t>
  </si>
  <si>
    <t>"0.09"1</t>
  </si>
  <si>
    <t>"0.07+0.08"2</t>
  </si>
  <si>
    <t>590160002400.S</t>
  </si>
  <si>
    <t>Dvierka revízne vývesné šxl 400x400 mm, do sadrokartónových systémov</t>
  </si>
  <si>
    <t>-358690662</t>
  </si>
  <si>
    <t>100</t>
  </si>
  <si>
    <t>763170064.S</t>
  </si>
  <si>
    <t>Revízne dvierka vývesné protipožiarne pre šachtové a predsadené SDK steny rozmeru 600x600 mm</t>
  </si>
  <si>
    <t>-508497736</t>
  </si>
  <si>
    <t>101</t>
  </si>
  <si>
    <t>998763403.S</t>
  </si>
  <si>
    <t>Presun hmôt pre sadrokartónové konštrukcie v stavbách (objektoch) výšky nad 7 do 24 m</t>
  </si>
  <si>
    <t>-190754202</t>
  </si>
  <si>
    <t>102</t>
  </si>
  <si>
    <t>766- MD 01001</t>
  </si>
  <si>
    <t>D+M+O-Nové schodiskové madlo - drevený masív remes.-umel.výr., kotvené do steny dl.2350 mm, S2</t>
  </si>
  <si>
    <t>1427465723</t>
  </si>
  <si>
    <t>"schodisko do kuchyne a kotolne"</t>
  </si>
  <si>
    <t>" vyrobiť ako kópie pôvodných  dĺžka 2,350x2x2"</t>
  </si>
  <si>
    <t>103</t>
  </si>
  <si>
    <t>766- MD 01002</t>
  </si>
  <si>
    <t>D+M+O-Nové umelecko-remeselné schodiskové madlo s kotvením do steny - drevený masív, ozn. Z11+S1</t>
  </si>
  <si>
    <t>1392012479</t>
  </si>
  <si>
    <t>"schodisko do m.č. 011"</t>
  </si>
  <si>
    <t>" vyrobiť ako kópie pôvodných  "</t>
  </si>
  <si>
    <t>104</t>
  </si>
  <si>
    <t>766621081.S1</t>
  </si>
  <si>
    <t>Montáž okna drevenného - vypenenie medzier PUR penou</t>
  </si>
  <si>
    <t>336857952</t>
  </si>
  <si>
    <t>"O1"(1,3+2*1,3)*3</t>
  </si>
  <si>
    <t>"O2"(1,1+2*1,3)*3</t>
  </si>
  <si>
    <t>"O3"(3,344+1,3)*2</t>
  </si>
  <si>
    <t>"O4"1,806*3</t>
  </si>
  <si>
    <t>"O1"1,3*3</t>
  </si>
  <si>
    <t>"O2"(1,1+2*1,3)*2</t>
  </si>
  <si>
    <t>"O2"(1,1+2*1,3)</t>
  </si>
  <si>
    <t>105</t>
  </si>
  <si>
    <t>766621265.S</t>
  </si>
  <si>
    <t>Montáž okien drevených s exteriérovou a interiérovou hydroizolačnou ISO páskou 1 bm obvodu montáže</t>
  </si>
  <si>
    <t>-1996281781</t>
  </si>
  <si>
    <t>"O1"(1,3+1,3)*2*3</t>
  </si>
  <si>
    <t>"O2"(1,1+1,3)*2*3</t>
  </si>
  <si>
    <t>"O2"(1,1+1,3)*3</t>
  </si>
  <si>
    <t>"O4"(1,806+1,3)*3</t>
  </si>
  <si>
    <t>106</t>
  </si>
  <si>
    <t>283290005800.S</t>
  </si>
  <si>
    <t>Tesniaca paropriepustná fólia polymér-flísová, š. 70 mm, dĺ. 30 m, pre tesnenie pripájacej škáry okenného rámu a muriva z exteriéru</t>
  </si>
  <si>
    <t>-1344360862</t>
  </si>
  <si>
    <t>107</t>
  </si>
  <si>
    <t>283290006200.S</t>
  </si>
  <si>
    <t>Tesniaca paronepriepustná fólia polymér-flísová, š. 70 mm, dĺ. 30 m, pre tesnenie pripájacej škáry okenného rámu a muriva z interiéru</t>
  </si>
  <si>
    <t>1418061378</t>
  </si>
  <si>
    <t>108</t>
  </si>
  <si>
    <t>1238152493</t>
  </si>
  <si>
    <t>109</t>
  </si>
  <si>
    <t>767392136</t>
  </si>
  <si>
    <t>D+M+O+N kilogramových konštrukcií, syntetický náter /podrobnosti podľa PD/ "pol.Z12 oc. schodisko mč 015"</t>
  </si>
  <si>
    <t>-1107126329</t>
  </si>
  <si>
    <t>110</t>
  </si>
  <si>
    <t>767392136.1</t>
  </si>
  <si>
    <t>D+M+O+N kilogramových konštrukcií, syntetický náter /podrobnosti podľa PD/ "pol.Z13 oc. schodisko 016"</t>
  </si>
  <si>
    <t>-647667548</t>
  </si>
  <si>
    <t>111</t>
  </si>
  <si>
    <t>767662120.S</t>
  </si>
  <si>
    <t>981639958</t>
  </si>
  <si>
    <t>"novonavrhované konštrukcie, zám konštr., mreže do okien""</t>
  </si>
  <si>
    <t>"Z8"1,3*1,3*11</t>
  </si>
  <si>
    <t>"Z9"1,3*1,3*12</t>
  </si>
  <si>
    <t>"Z10"1,51*2</t>
  </si>
  <si>
    <t>112</t>
  </si>
  <si>
    <t>767995102.1</t>
  </si>
  <si>
    <t>Montáž ostatných atypických kovových stavebných doplnkových konštrukcií nad 20 do 50 kg</t>
  </si>
  <si>
    <t>1021389354</t>
  </si>
  <si>
    <t>0,950*7,34*2</t>
  </si>
  <si>
    <t>113</t>
  </si>
  <si>
    <t>133310000900.S</t>
  </si>
  <si>
    <t>Tyč oceľová prierezu L rovnoramenný uholník 70x70x7 mm, ozn. 10 000, podľa EN ISO S185</t>
  </si>
  <si>
    <t>1489645277</t>
  </si>
  <si>
    <t>114</t>
  </si>
  <si>
    <t>767995102.2</t>
  </si>
  <si>
    <t>Montáž ostatných atypických kovových stavebných doplnkových konštrukcií nad 5 do 10 kg</t>
  </si>
  <si>
    <t>-35925844</t>
  </si>
  <si>
    <t>4,71*0,5*2</t>
  </si>
  <si>
    <t>115</t>
  </si>
  <si>
    <t>553950001900.S</t>
  </si>
  <si>
    <t>Platnička oceľová 100x100x10 mm</t>
  </si>
  <si>
    <t>-383856804</t>
  </si>
  <si>
    <t>116</t>
  </si>
  <si>
    <t>263719759</t>
  </si>
  <si>
    <t>"Z8"11*7,7</t>
  </si>
  <si>
    <t>"Z9"12*5,6</t>
  </si>
  <si>
    <t>"Z10"2*6,3</t>
  </si>
  <si>
    <t>117</t>
  </si>
  <si>
    <t>998767202.S</t>
  </si>
  <si>
    <t>Presun hmôt pre kovové konštrukcie v objektoch výšky nad 6 do 12 m</t>
  </si>
  <si>
    <t>-1741614618</t>
  </si>
  <si>
    <t>118</t>
  </si>
  <si>
    <t>769021000.S</t>
  </si>
  <si>
    <t>Montáž spiro potrubia do DN 100</t>
  </si>
  <si>
    <t>-2136771681</t>
  </si>
  <si>
    <t>119</t>
  </si>
  <si>
    <t>429810000200</t>
  </si>
  <si>
    <t>Potrubie kruhové spiro DN 100, dĺžka 1000 mm, TZB GLOBAL</t>
  </si>
  <si>
    <t>1615253497</t>
  </si>
  <si>
    <t>120</t>
  </si>
  <si>
    <t>769021289.S</t>
  </si>
  <si>
    <t>Montáž kolena na spiro potrubie 45° DN 80-150</t>
  </si>
  <si>
    <t>415028819</t>
  </si>
  <si>
    <t>121</t>
  </si>
  <si>
    <t>429850002700</t>
  </si>
  <si>
    <t>Koleno KS 45˚ DN 100 pre kruhové spiro potrubie, TZB GLOBAL</t>
  </si>
  <si>
    <t>1419942379</t>
  </si>
  <si>
    <t>122</t>
  </si>
  <si>
    <t>769038024.S</t>
  </si>
  <si>
    <t>Montáž kuchynského digestora veľkého závesného dĺžky 1000-1400 mm</t>
  </si>
  <si>
    <t>-1965486020</t>
  </si>
  <si>
    <t>"digestor pre odvetranie kuchyne s napojením do komína"</t>
  </si>
  <si>
    <t>123</t>
  </si>
  <si>
    <t>42901 -or.pol</t>
  </si>
  <si>
    <t>Závesný digestor pre odvetranie kuchyne do komína, rozmer 90x200 cm, 2300 m3/hod, 230 V, vymeniteľné filtre, výkon 420 W, pre cateringový priemysel</t>
  </si>
  <si>
    <t>2121613591</t>
  </si>
  <si>
    <t>124</t>
  </si>
  <si>
    <t>-182814242</t>
  </si>
  <si>
    <t>125</t>
  </si>
  <si>
    <t>771575109.S</t>
  </si>
  <si>
    <t>Montáž podláh z dlaždíc keramických, ukladanie do tmelu veľ. 300 x 300 mm</t>
  </si>
  <si>
    <t>-1092324461</t>
  </si>
  <si>
    <t>126</t>
  </si>
  <si>
    <t>5976398021.7</t>
  </si>
  <si>
    <t>Dlaždice keramické s protišmykovým povrchom lxvxhr 150x150x11 mm, viacfarebné</t>
  </si>
  <si>
    <t>1390336108</t>
  </si>
  <si>
    <t>1,98*1,04 "Prepočítané koeficientom množstva</t>
  </si>
  <si>
    <t>127</t>
  </si>
  <si>
    <t>998771102.S</t>
  </si>
  <si>
    <t>Presun hmôt pre podlahy z dlaždíc v objektoch výšky nad 6 do 12 m</t>
  </si>
  <si>
    <t>358624489</t>
  </si>
  <si>
    <t>128</t>
  </si>
  <si>
    <t>Kladenie dlažby z kameňa z pravouhlých dosiek alebo dlaždíc kladených najviac z dvoch rozdielnych druhov dosiek, ktoré sa v skladbe pravidelne opakujú, alebo rozdielnych druhov, kladených v pásoch, hr. do 30 mm</t>
  </si>
  <si>
    <t>-1337095360</t>
  </si>
  <si>
    <t>"podlaha pred schodisko"(0,39+1,17)+((1,94-0,39)*0,6)*"stratné" 1,08</t>
  </si>
  <si>
    <t>"podlaha chórus" 3,41*1,32*"stratné" 1,08</t>
  </si>
  <si>
    <t>129</t>
  </si>
  <si>
    <t>772506240.S</t>
  </si>
  <si>
    <t>Kladenie dlažby z kameňa zvláštne zo zlomkov dosiek, ktorých tvar sa upravuje na mieste ručným opracovaním strán, hr. do 30 mm</t>
  </si>
  <si>
    <t>-2033956429</t>
  </si>
  <si>
    <t>5*1,400*1,20</t>
  </si>
  <si>
    <t>"Schody a medzipodesta po vybúraní poteru"</t>
  </si>
  <si>
    <t>"po vyburaní betonového poteru schodiska "</t>
  </si>
  <si>
    <t>2,0*1,9</t>
  </si>
  <si>
    <t>"čielka"</t>
  </si>
  <si>
    <t>2,0*1,9*0,18</t>
  </si>
  <si>
    <t>130</t>
  </si>
  <si>
    <t>583840003501.S</t>
  </si>
  <si>
    <t>Obklad/dlažba nepravidelného tvaru - vápenec, priemer 100-500 mm, hrúbka 20-30 mm</t>
  </si>
  <si>
    <t>-1758025826</t>
  </si>
  <si>
    <t>12,884*1,04 "Prepočítané koeficientom množstva</t>
  </si>
  <si>
    <t>131</t>
  </si>
  <si>
    <t>998772202.S</t>
  </si>
  <si>
    <t>Presun hmôt pre kamenné dlažby v objektoch výšky nad 6 do 12 m</t>
  </si>
  <si>
    <t>1313996947</t>
  </si>
  <si>
    <t>132</t>
  </si>
  <si>
    <t>781445020.S</t>
  </si>
  <si>
    <t>Montáž obkladov vnútorných stien z obkladačiek kladených do tmelu veľ. 300 x 300 mm</t>
  </si>
  <si>
    <t>-1339062677</t>
  </si>
  <si>
    <t>"6 kotolňa-miestnosť pred kotolňou""obvod"5,76*"v"2,1-0,6*2 + 1,75*0,2</t>
  </si>
  <si>
    <t>"pod umývadlo na chodbe" 0,85*1,5</t>
  </si>
  <si>
    <t>133</t>
  </si>
  <si>
    <t>1805497670</t>
  </si>
  <si>
    <t>12,521*1,05 "Prepočítané koeficientom množstva</t>
  </si>
  <si>
    <t>134</t>
  </si>
  <si>
    <t>998781102.S</t>
  </si>
  <si>
    <t>Presun hmôt pre obklady keramické v objektoch výšky nad 6 do 12 m</t>
  </si>
  <si>
    <t>-1149993033</t>
  </si>
  <si>
    <t>0,036+0,02</t>
  </si>
  <si>
    <t>135</t>
  </si>
  <si>
    <t>-1141765403</t>
  </si>
  <si>
    <t>136</t>
  </si>
  <si>
    <t>-2021015895</t>
  </si>
  <si>
    <t>137</t>
  </si>
  <si>
    <t>784422274.S</t>
  </si>
  <si>
    <t>Maľby vápenné dvojnásobné, ručne nanášané základné na podklad hrubozrnný nad výšku 3,80 m</t>
  </si>
  <si>
    <t>1104602753</t>
  </si>
  <si>
    <t>187,323*1,25"priplatok za osekaný podklad"</t>
  </si>
  <si>
    <t>138</t>
  </si>
  <si>
    <t>686957868</t>
  </si>
  <si>
    <t>"m.č.013 kotolňa"</t>
  </si>
  <si>
    <t>"strop"42,60*1,4</t>
  </si>
  <si>
    <t>"steny"30,40*4,25*1,2</t>
  </si>
  <si>
    <t>"O2"-1,1*1,3*2</t>
  </si>
  <si>
    <t>"ostenie"(0,607*1,3*2+0,72+1,2+0,72)*2</t>
  </si>
  <si>
    <t>139</t>
  </si>
  <si>
    <t>784451272.S</t>
  </si>
  <si>
    <t>Maľby z maliarskych zmesí práškových, ručne nanášané, dvojnásobné základné na podklad jemnozrnný nad výšku 3,80 m</t>
  </si>
  <si>
    <t>-2104289307</t>
  </si>
  <si>
    <t>"oprava obvodu hrúbky stropu po vybúraní "((4,04*2+3,41)*0,325)+"klenba"1,91+"zamurovaný otvor"1,32*1,35</t>
  </si>
  <si>
    <t>N00</t>
  </si>
  <si>
    <t>Nepomenované práce</t>
  </si>
  <si>
    <t>N01</t>
  </si>
  <si>
    <t>Nepomenovaný diel</t>
  </si>
  <si>
    <t>140</t>
  </si>
  <si>
    <t>001400034.S</t>
  </si>
  <si>
    <t>D+M Vstupné schodisko z umelého kameňa s profilovanou hranou podstup. obdob. vzhľadu ako hlavné schodisko, stupne ukladané no nové okrajové murivo v zmysle PD výkr. č. 5 Kaplnka-nový stav, Rezy, výkr. č. 4 Kaplnka-nový stav, Pôdorys suterénu a prízemia</t>
  </si>
  <si>
    <t>1024</t>
  </si>
  <si>
    <t>-100905015</t>
  </si>
  <si>
    <t>"stupne 7ks"7*0,31*1,55</t>
  </si>
  <si>
    <t>"podesta"1,1</t>
  </si>
  <si>
    <t>20230102 - Kaštieľ-Prízemie</t>
  </si>
  <si>
    <t>1537589217</t>
  </si>
  <si>
    <t>"m.č.1.03c"</t>
  </si>
  <si>
    <t>"domurovanie niky pri podlahe pre UK"</t>
  </si>
  <si>
    <t>0,5*0,3*0,3</t>
  </si>
  <si>
    <t>"m.č.1.03a ľavá chodba"</t>
  </si>
  <si>
    <t>"domurovanie steny po osadení ER"</t>
  </si>
  <si>
    <t>1,5*0,300</t>
  </si>
  <si>
    <t>"zamurovanbie 6 ks sondy do komína"</t>
  </si>
  <si>
    <t>(0,5*0,5*0,3)*6</t>
  </si>
  <si>
    <t>317162335</t>
  </si>
  <si>
    <t>Keramický spriahntutý preklad POROTHERM KP 14,5 osadený do maltového lôžka šírky 145 mm, výšky 71 mm, dĺžky 1500 mm</t>
  </si>
  <si>
    <t>2034594872</t>
  </si>
  <si>
    <t>"m.č. 1.03 ľavá chodba"</t>
  </si>
  <si>
    <t>"osadenie nad  ER"2</t>
  </si>
  <si>
    <t>342272104</t>
  </si>
  <si>
    <t>Priečky z pórobetónových tvárnic YTONG hladkých na MVC a tenkovrstvovú maltu YTONG 150x249x599 P2-500</t>
  </si>
  <si>
    <t>97299617</t>
  </si>
  <si>
    <t>((0,85+0,1+0,9))*"v"2,3-"2re"(0,7*2)</t>
  </si>
  <si>
    <t>-1120829524</t>
  </si>
  <si>
    <t>"m.č. 1.08"</t>
  </si>
  <si>
    <t>0,450*0,850+1,250*0,750+0,350*2,100</t>
  </si>
  <si>
    <t>612460381.S</t>
  </si>
  <si>
    <t>Vnútorná omietka stien zo suchých zmesí vápennocementová štuková (jemná) hr. 1 mm</t>
  </si>
  <si>
    <t>-1843896214</t>
  </si>
  <si>
    <t>612460383.S</t>
  </si>
  <si>
    <t>Vnútorná omietka stien zo suchých zmesí vápennocementová štuková (jemná) hr. 3 mm</t>
  </si>
  <si>
    <t>-702417923</t>
  </si>
  <si>
    <t>"m.č.108" (1,85+4,65*2+0,6)*1,9</t>
  </si>
  <si>
    <t>-2023174249</t>
  </si>
  <si>
    <t>"m.č.108" (1,85+4,65)*2*4,2</t>
  </si>
  <si>
    <t>(1,85+0,9)*2,3</t>
  </si>
  <si>
    <t>(0,85*2+1,2)*2,3</t>
  </si>
  <si>
    <t>(1,2+0,9+0,85)*2,3</t>
  </si>
  <si>
    <t>1,3*2,3</t>
  </si>
  <si>
    <t>"otvory"-1* 4*(0,6*1,97)</t>
  </si>
  <si>
    <t>612902001.S</t>
  </si>
  <si>
    <t>Brúsenie vnútorných omietok stien rovinných</t>
  </si>
  <si>
    <t>2042728345</t>
  </si>
  <si>
    <t>"m.č. 1.08 a 1.09"</t>
  </si>
  <si>
    <t>16,20*1,0</t>
  </si>
  <si>
    <t>-149445275</t>
  </si>
  <si>
    <t>1056789293</t>
  </si>
  <si>
    <t>"m.č.101"23,61</t>
  </si>
  <si>
    <t>"m.č.102"55,39</t>
  </si>
  <si>
    <t>"m.č.103a"33,63</t>
  </si>
  <si>
    <t>"m.č.103b"17,21</t>
  </si>
  <si>
    <t>"m.č.103c"11,0</t>
  </si>
  <si>
    <t>"m.č.104"84,01</t>
  </si>
  <si>
    <t>"m.č.005"72,6</t>
  </si>
  <si>
    <t>"m.č.006"73,46</t>
  </si>
  <si>
    <t>"m.č.007"61,87</t>
  </si>
  <si>
    <t>"m.č.008"8,93</t>
  </si>
  <si>
    <t>"m.č.009"6,98</t>
  </si>
  <si>
    <t>"m.č.010"19,3</t>
  </si>
  <si>
    <t>"m.č.011"4,42</t>
  </si>
  <si>
    <t>"m.č.012"24,53</t>
  </si>
  <si>
    <t>"m.č.013"36,40</t>
  </si>
  <si>
    <t>"m.č.014"17,85</t>
  </si>
  <si>
    <t>"m.č.015"9,33</t>
  </si>
  <si>
    <t>"m.č.016"2,43</t>
  </si>
  <si>
    <t>"m.č.017"17,90</t>
  </si>
  <si>
    <t>"m.č.118"1,90</t>
  </si>
  <si>
    <t>"m.č.119"4,0</t>
  </si>
  <si>
    <t>"m.č.120"11,5</t>
  </si>
  <si>
    <t>"m.č.121"32,35</t>
  </si>
  <si>
    <t>219622269</t>
  </si>
  <si>
    <t>"miestnosť 1.09 a 1.08""VZT"2</t>
  </si>
  <si>
    <t>-706175494</t>
  </si>
  <si>
    <t>968072455.S</t>
  </si>
  <si>
    <t>-1684739181</t>
  </si>
  <si>
    <t>"m.č. 103a ľavaá chodba"1,8*2</t>
  </si>
  <si>
    <t>-650489880</t>
  </si>
  <si>
    <t>"sondy do komína"6</t>
  </si>
  <si>
    <t>973031325.S</t>
  </si>
  <si>
    <t>Vysekanie v murive z akýchkoľvek tehál na akúkoľvek maltu káps plochy do 0,10 m2, hĺbky do 300 mm -0,031 t</t>
  </si>
  <si>
    <t>-12817668</t>
  </si>
  <si>
    <t>613254613</t>
  </si>
  <si>
    <t>1059474769</t>
  </si>
  <si>
    <t>551425496</t>
  </si>
  <si>
    <t>1,212*30 "Prepočítané koeficientom množstva</t>
  </si>
  <si>
    <t>394526205</t>
  </si>
  <si>
    <t>-300411628</t>
  </si>
  <si>
    <t>-1862691803</t>
  </si>
  <si>
    <t>101711026</t>
  </si>
  <si>
    <t>"plocha miestnosti"8,93</t>
  </si>
  <si>
    <t>-112169403</t>
  </si>
  <si>
    <t>-447244645</t>
  </si>
  <si>
    <t>0,9*2,3"obmurovka SDK Geberit na výšku "+(1,3*2,3)"stienka za umývadlami"</t>
  </si>
  <si>
    <t>763161525.S</t>
  </si>
  <si>
    <t>Montáž sadrokartónových obkladov, kapotáže, 2x hrana s rohovou lištou, jednoduché opláštenie doskami hr. 12,5 mm r.š. nad 500 do 1000 mm</t>
  </si>
  <si>
    <t>-300759888</t>
  </si>
  <si>
    <t>"m.č. 1.08+1.09"</t>
  </si>
  <si>
    <t>2,5*(0,4+0,2)</t>
  </si>
  <si>
    <t>3,5*(0,4+0,3)</t>
  </si>
  <si>
    <t>4,2*(0,3+0,3)</t>
  </si>
  <si>
    <t>186096465</t>
  </si>
  <si>
    <t>6,47*1,02 "Prepočítané koeficientom množstva</t>
  </si>
  <si>
    <t>1325925832</t>
  </si>
  <si>
    <t>766-D45049</t>
  </si>
  <si>
    <t>V10, Eclisse Syntesis tech alebo ekvivalent</t>
  </si>
  <si>
    <t>-1639413076</t>
  </si>
  <si>
    <t>"prízemie"0,6*1,06*2"výlevkové  niky</t>
  </si>
  <si>
    <t>766-D45052.1</t>
  </si>
  <si>
    <t>V11</t>
  </si>
  <si>
    <t>-622758873</t>
  </si>
  <si>
    <t>"prízemie""V11"</t>
  </si>
  <si>
    <t>"1.02"1</t>
  </si>
  <si>
    <t>1699898211</t>
  </si>
  <si>
    <t>1008722031</t>
  </si>
  <si>
    <t>-1698859485</t>
  </si>
  <si>
    <t>1234900845</t>
  </si>
  <si>
    <t>863778368</t>
  </si>
  <si>
    <t>"m.č.108 nové"</t>
  </si>
  <si>
    <t>(1,65+0,9*2+0,5)*2,3</t>
  </si>
  <si>
    <t>(1,2+0,85)*2*2,3</t>
  </si>
  <si>
    <t>(0,9+2,2+1,85+0,8+0,95+1,4)*2,3</t>
  </si>
  <si>
    <t>(1,3+1,85)*2*2,3</t>
  </si>
  <si>
    <t>"otvory:" (4*0,6*1,97)*-1</t>
  </si>
  <si>
    <t>563023934</t>
  </si>
  <si>
    <t>46,907*1,04 "Prepočítané koeficientom množstva</t>
  </si>
  <si>
    <t>Montáž listely kladenej do malty šírky do 30 mm</t>
  </si>
  <si>
    <t>475198814</t>
  </si>
  <si>
    <t>"kúty"16*2,3</t>
  </si>
  <si>
    <t>"nárožie"2,3</t>
  </si>
  <si>
    <t>"ukončenie horizont"1,3+0,8+1,2+0,9+0,6+0,9+2,2+1,3+1,85+1,85*2+0,85*2+1,2+0,9+1,85</t>
  </si>
  <si>
    <t>808671466</t>
  </si>
  <si>
    <t>783201821.S</t>
  </si>
  <si>
    <t>Odstránenie starých náterov z kovových stavebných doplnkových konštrukcií opálením alebo oklepaním</t>
  </si>
  <si>
    <t>769661840</t>
  </si>
  <si>
    <t>2,0*1,0</t>
  </si>
  <si>
    <t>783225100.S</t>
  </si>
  <si>
    <t>Nátery kovových stavebných doplnkových konštrukcií syntetické na vzduchu schnúce dvojnásobné 1x s emailovaním - 105µm</t>
  </si>
  <si>
    <t>-541882092</t>
  </si>
  <si>
    <t>241747438</t>
  </si>
  <si>
    <t>1785935494</t>
  </si>
  <si>
    <t>(1,85+4,65*2+0,6)*1,9</t>
  </si>
  <si>
    <t>20230103 - Kaštieľ-Poschodie</t>
  </si>
  <si>
    <t>189597231</t>
  </si>
  <si>
    <t>-1022110709</t>
  </si>
  <si>
    <t>"poschodie "</t>
  </si>
  <si>
    <t>" sondy do komína"6</t>
  </si>
  <si>
    <t>1819011865</t>
  </si>
  <si>
    <t>-587530669</t>
  </si>
  <si>
    <t>1487792483</t>
  </si>
  <si>
    <t>0,876*30 "Prepočítané koeficientom množstva</t>
  </si>
  <si>
    <t>-1613944672</t>
  </si>
  <si>
    <t>-323235111</t>
  </si>
  <si>
    <t>20230105 - Kaštieľ-Exteriér</t>
  </si>
  <si>
    <t xml:space="preserve">    712 - Izolácie striech, povlakové krytiny</t>
  </si>
  <si>
    <t xml:space="preserve">    762 - Konštrukcie tesárske</t>
  </si>
  <si>
    <t>113105111.S</t>
  </si>
  <si>
    <t>Rozoberanie dlažieb z lomového kameňa, s premiestnením hmôt na skládku na vzdialenosť do 3 m alebo s naložením na dopravný prostriedok kladených na sucho -0,480 t</t>
  </si>
  <si>
    <t>1160273348</t>
  </si>
  <si>
    <t>"pred vstupom do kuchyne"</t>
  </si>
  <si>
    <t>2,25</t>
  </si>
  <si>
    <t>132211101.S</t>
  </si>
  <si>
    <t>Hĺbenie rýh šírky do 600 mm - ručný výkop v hornine tr. 3 - ručným náradím súdržných</t>
  </si>
  <si>
    <t>-387622189</t>
  </si>
  <si>
    <t>"žľab  - vedlajší vstup do  kuchyne"</t>
  </si>
  <si>
    <t>5,0*0,200*0,250</t>
  </si>
  <si>
    <t>132211119.S</t>
  </si>
  <si>
    <t>Hĺbenie rýh šírky do 600 mm - ručný výkop v hornine tr. 3 - ručným náradím príplatok za lepivosť horniny</t>
  </si>
  <si>
    <t>885346300</t>
  </si>
  <si>
    <t>0,250*0,3</t>
  </si>
  <si>
    <t>-1930055552</t>
  </si>
  <si>
    <t>631313611.S</t>
  </si>
  <si>
    <t>Mazanina z betónu prostého (m3) (z kameniva) hladená dreveným hladidlom hr. nad 80 do 120 mm tr. C 16/20</t>
  </si>
  <si>
    <t>-1238676874</t>
  </si>
  <si>
    <t>"pred vedlajším vstupom do kuchyne"</t>
  </si>
  <si>
    <t>"podklad pod odvodňovací žlab"</t>
  </si>
  <si>
    <t>4,5*0,150</t>
  </si>
  <si>
    <t>631571003.S</t>
  </si>
  <si>
    <t>Násyp pod podlahy, mazaniny a dlažby, vodorovný alebo v spáde, s utlačením a urovnaním povrchu, pre spevnenie podkladov zo štrkopiesku 0-32 mm</t>
  </si>
  <si>
    <t>-801566952</t>
  </si>
  <si>
    <t>"pred vedlajším vstupom o kuchyne"</t>
  </si>
  <si>
    <t>4,5*0,200</t>
  </si>
  <si>
    <t>935114213.S</t>
  </si>
  <si>
    <t>Osadenie odvodňovacieho žľabu betónového plytkého s ochrannou hranou do lôžka z betónu prostého svetlej šírky 100 mm, s roštom pre triedu zaťaženia C 250</t>
  </si>
  <si>
    <t>-1292687161</t>
  </si>
  <si>
    <t>"vedlajší vstup do  kuchyne"</t>
  </si>
  <si>
    <t>"pol.V6"5,0</t>
  </si>
  <si>
    <t>592270009600.S</t>
  </si>
  <si>
    <t>Odvodňovací žľab betónový plytký s ochrannou hranou, svetlej šírky 100 mm, dĺžky 1 m, výšky 100 mm, bez spádu</t>
  </si>
  <si>
    <t>672284264</t>
  </si>
  <si>
    <t>592270011000.S1</t>
  </si>
  <si>
    <t>Liatinový rošt BG-SV NW 100, lxšxhr 500x147x25 mm, rozmer štrbiny SW 16x120 mm, trieda C 250, s rýchlouzáverom, pre žľaby s ochrannou hranou, BG-GRASPOINTNER (HYDRO BG)</t>
  </si>
  <si>
    <t>49729095</t>
  </si>
  <si>
    <t>592270012900.S</t>
  </si>
  <si>
    <t>Čelná koncová stena, výška 100 mm, pre žľaby betónové plytké s ochrannou hranou svetlej šírky 100 mm</t>
  </si>
  <si>
    <t>1675948450</t>
  </si>
  <si>
    <t>941941031.S</t>
  </si>
  <si>
    <t>Montáž lešenia ľahkého pracovného radového, s podlahami, šírky od 0,80 do 1,00 m, výšky do 10 m</t>
  </si>
  <si>
    <t>-1350910334</t>
  </si>
  <si>
    <t>(2,510+4,0*2)*4,900</t>
  </si>
  <si>
    <t>"falošný strešný zvod"</t>
  </si>
  <si>
    <t>11,750*3,0</t>
  </si>
  <si>
    <t>941941191.S</t>
  </si>
  <si>
    <t>Montáž lešenia ľahkého pracovného radového, s podlahami, príplatok za prvý a každý ďalší i začatý mesiac použitia lešenia šírky od 0,80 do 1,00 m, výšky do 10 m</t>
  </si>
  <si>
    <t>978002902</t>
  </si>
  <si>
    <t>941941831.S</t>
  </si>
  <si>
    <t>Demontáž lešenia ľahkého pracovného radového s podlahami šírky od 0,80 do 1,00 m a výšky do 10 m</t>
  </si>
  <si>
    <t>-773157789</t>
  </si>
  <si>
    <t>963042819.S</t>
  </si>
  <si>
    <t>Búranie akýchkoľvek betónových schodiskových stupňov zhotovených na mieste -0,070 t</t>
  </si>
  <si>
    <t>-1927190090</t>
  </si>
  <si>
    <t>"vstup vonkajší do kotolne"</t>
  </si>
  <si>
    <t>"2 stupne"2*1,0</t>
  </si>
  <si>
    <t>965042231.S</t>
  </si>
  <si>
    <t>Búranie podkladov pod dlažby alebo liatych celistvých dlažieb a mazanín betónových alebo z liateho asfaltu hr. nad 100 mm, plochy do 4 m2 -2,200 t</t>
  </si>
  <si>
    <t>1694767733</t>
  </si>
  <si>
    <t>"podesta"4,0*1,0*0,150</t>
  </si>
  <si>
    <t>5,0*0,200*0,150</t>
  </si>
  <si>
    <t>965082930.S</t>
  </si>
  <si>
    <t>1783293361</t>
  </si>
  <si>
    <t>"pred hlavným vstupom do objektu"</t>
  </si>
  <si>
    <t>9,0*5,0*0,150</t>
  </si>
  <si>
    <t>2,25*0,150</t>
  </si>
  <si>
    <t>972046014.S</t>
  </si>
  <si>
    <t>Jadrové vrty diamantovými korunkami do stropných konštrukcií betónových, dlaždíc nad D 140 do 150 mm -0,00039 t</t>
  </si>
  <si>
    <t>810233397</t>
  </si>
  <si>
    <t>20*2</t>
  </si>
  <si>
    <t>-1896322510</t>
  </si>
  <si>
    <t>1054357539</t>
  </si>
  <si>
    <t>6,666*30 "Prepočítané koeficientom množstva</t>
  </si>
  <si>
    <t>1586225728</t>
  </si>
  <si>
    <t>10,926*6</t>
  </si>
  <si>
    <t>-333855161</t>
  </si>
  <si>
    <t>1606799781</t>
  </si>
  <si>
    <t>711211051.S</t>
  </si>
  <si>
    <t>Hydroizolačná stierka jednozložková na ploche vodorovnej silikátová</t>
  </si>
  <si>
    <t>1614696612</t>
  </si>
  <si>
    <t>"zadná podesta smer park"</t>
  </si>
  <si>
    <t>8,0*2,2+(8,0*2+2,2*2)*0,100</t>
  </si>
  <si>
    <t>998711202.S</t>
  </si>
  <si>
    <t>1399406730</t>
  </si>
  <si>
    <t>712</t>
  </si>
  <si>
    <t>Izolácie striech, povlakové krytiny</t>
  </si>
  <si>
    <t>712400831.S</t>
  </si>
  <si>
    <t>Odstránenie povlakovej krytiny na strechách šikmých nad 10° do 30° jednovrstvovej -0,00600t</t>
  </si>
  <si>
    <t>-1113245897</t>
  </si>
  <si>
    <t>"zádverie vedlajšieho vstupu do kuchyne"</t>
  </si>
  <si>
    <t>1,6*3,0*2</t>
  </si>
  <si>
    <t>762</t>
  </si>
  <si>
    <t>Konštrukcie tesárske</t>
  </si>
  <si>
    <t>762811210.S</t>
  </si>
  <si>
    <t>Montáž záklopu vrchného na zraz škáry zakryté lepenkovými pásmi alebo lištami</t>
  </si>
  <si>
    <t>-1285030908</t>
  </si>
  <si>
    <t>605110008000.S</t>
  </si>
  <si>
    <t>Dosky a fošne zo smrekovca neopracované neomietané akosť I hr. 24-32 mm, š. 60-160 mm</t>
  </si>
  <si>
    <t>-821677137</t>
  </si>
  <si>
    <t>0,305493435111468*1,08 "Prepočítané koeficientom množstva</t>
  </si>
  <si>
    <t>762811811.S</t>
  </si>
  <si>
    <t>Demontáž záklopov stropov vrchných, zapustených z hrubých dosiek hr. do 32 mm - 0,014 t</t>
  </si>
  <si>
    <t>-951915451</t>
  </si>
  <si>
    <t>998762202.S</t>
  </si>
  <si>
    <t>Presun hmôt pre tesárske konštrukcie v objektoch, výšky do 12 m</t>
  </si>
  <si>
    <t>476834202</t>
  </si>
  <si>
    <t>764211202.S</t>
  </si>
  <si>
    <t>Krytiny hladké z medeného Cu plechu, vrátane úpravy krytiny pri odkvapoch, priestupoch a výčnelkoch z tabúľ 2000 x 1000 mm, hr. plechu 0,6 mm sklon do 45°</t>
  </si>
  <si>
    <t>-83847658</t>
  </si>
  <si>
    <t>764211205.S</t>
  </si>
  <si>
    <t>Montáž krytiny hladkej z medeného Cu plechu, vrátane úpravy krytiny pri odkvapoch, priestupoch a výčnelkoch z tabúľ 2000 x 1000 mm sklon do 45°</t>
  </si>
  <si>
    <t>-366446504</t>
  </si>
  <si>
    <t>"exterier novonavrhované konštrukcie - ostatné výrobky"</t>
  </si>
  <si>
    <t>"spätná montáž krytiny"</t>
  </si>
  <si>
    <t>"V13"147*1,1</t>
  </si>
  <si>
    <t>196210002600.S</t>
  </si>
  <si>
    <t>Plech hladký medený, hrúbka 0,60 mm</t>
  </si>
  <si>
    <t>-147864356</t>
  </si>
  <si>
    <t>"Doplnenie  - pri spätnej  montáži demotovanej krytiny novým plechom -10%"</t>
  </si>
  <si>
    <t>147,1*0,1</t>
  </si>
  <si>
    <t>764248221.S</t>
  </si>
  <si>
    <t>Ostatné prvky kusové z medeného Cu plechu, snehové lapače tyčové, dĺžky 500 mm</t>
  </si>
  <si>
    <t>1342262994</t>
  </si>
  <si>
    <t>(18+56)*2</t>
  </si>
  <si>
    <t>764252227.S</t>
  </si>
  <si>
    <t>Žľaby z medeného Cu plechu hr. 0,6 mm, vrátane hákov, čiel, rohov a dilatácií pododkvapové polkruhové r.š. 330 mm</t>
  </si>
  <si>
    <t>-1267652774</t>
  </si>
  <si>
    <t>"V13"147</t>
  </si>
  <si>
    <t>764259501.S</t>
  </si>
  <si>
    <t>Montáž žľabov z medeného Cu plechu, pododkvapových polkuhových r.š. 200 - 400 mm</t>
  </si>
  <si>
    <t>1858961297</t>
  </si>
  <si>
    <t>"novonavrhované konštrukcie - klampiarske výrobky"</t>
  </si>
  <si>
    <t>"k8"3,0*2</t>
  </si>
  <si>
    <t>553440071600.S</t>
  </si>
  <si>
    <t>Žľab polkruhový pododkvapový meď, r.š. 200 mm</t>
  </si>
  <si>
    <t>-403802906</t>
  </si>
  <si>
    <t>764259511.S</t>
  </si>
  <si>
    <t>Montáž príslušenstva k žľabom z medeného Cu plechu, čelo k pododkvapovým polkruhovým r.š. 200 - 400 mm</t>
  </si>
  <si>
    <t>-1464985613</t>
  </si>
  <si>
    <t>553440072700.S</t>
  </si>
  <si>
    <t>Čelo lisované polkruhové meď, rozmer 330 mm</t>
  </si>
  <si>
    <t>1881523032</t>
  </si>
  <si>
    <t>764259541.S</t>
  </si>
  <si>
    <t>Montáž príslušenstva k žľabom z medeného Cu plechu, hák k pododkvapovým polkruhovým r.š. 200 - 400 mm</t>
  </si>
  <si>
    <t>-491099420</t>
  </si>
  <si>
    <t>8+200</t>
  </si>
  <si>
    <t>553440073800.S</t>
  </si>
  <si>
    <t>Hák s prelisom polkruhový meď, r.š. 200/380 mm, predĺžený + 50 mm</t>
  </si>
  <si>
    <t>1245616955</t>
  </si>
  <si>
    <t>764259581.S</t>
  </si>
  <si>
    <t>Montáž príslušenstva k žľabom z medeného Cu plechu, kotlík kónický pre rúry s priemerom do D 150 mm</t>
  </si>
  <si>
    <t>-393616108</t>
  </si>
  <si>
    <t>553440077900</t>
  </si>
  <si>
    <t>Kotlík lisovaný meď MKL 40/150, rozmer 400/150 mm zváraný, KJG</t>
  </si>
  <si>
    <t>-1323597374</t>
  </si>
  <si>
    <t>764259586.S1</t>
  </si>
  <si>
    <t>Montáž príslušenstva k žľabom z medeného Cu plechu, kotlík zberný pre rúry s priemerom do D 120 mm</t>
  </si>
  <si>
    <t>1146875857</t>
  </si>
  <si>
    <t>"K7"1</t>
  </si>
  <si>
    <t>553440078200.S1</t>
  </si>
  <si>
    <t>Kotlík zberný meď, rozmer 120 mm</t>
  </si>
  <si>
    <t>-292143280</t>
  </si>
  <si>
    <t>764311822.1</t>
  </si>
  <si>
    <t>Demontáž krytiny hladkej strešnej z tabúľ 2000 x 1000 mm, v ploche jednotlivo so sklonom do 30° 0,00732t</t>
  </si>
  <si>
    <t>2049011410</t>
  </si>
  <si>
    <t>764311823.1</t>
  </si>
  <si>
    <t>-1973341367</t>
  </si>
  <si>
    <t>"V13"147+147</t>
  </si>
  <si>
    <t>764311891.S</t>
  </si>
  <si>
    <t>Demontáž krytiny hladkej strešnej Príplatok za sklon nad 30° do 45°</t>
  </si>
  <si>
    <t>-1233355802</t>
  </si>
  <si>
    <t>764341831.S</t>
  </si>
  <si>
    <t>Demontáž ostatných prvkov kusových lemovanie rúr, konzol a držiakov na vlnitej, hladkej alebo drážkovej krytine, so sklonom do 30° s priemerom nad 100 do 250 mm 0,00305t</t>
  </si>
  <si>
    <t>-2020787677</t>
  </si>
  <si>
    <t>764351836.S</t>
  </si>
  <si>
    <t>Demontáž žľabov hákov, so sklonom do 30° 0,00009t</t>
  </si>
  <si>
    <t>-1418800089</t>
  </si>
  <si>
    <t>"V13"200</t>
  </si>
  <si>
    <t>764351891.S</t>
  </si>
  <si>
    <t>Demontáž žľabov Príplatok za sklon nad 30° do 45°</t>
  </si>
  <si>
    <t>-678954947</t>
  </si>
  <si>
    <t>764352810.S</t>
  </si>
  <si>
    <t>Demontáž žľabov pododkvapových polkruhových, rovných alebo oblúkových, so sklonom do 30° rš 330 mm 0,00330t</t>
  </si>
  <si>
    <t>1896440032</t>
  </si>
  <si>
    <t>"V13"147,0</t>
  </si>
  <si>
    <t>764359810.S</t>
  </si>
  <si>
    <t>Demontáž žľabov kotlíka kónického, so sklonom do 30° 0,00110t</t>
  </si>
  <si>
    <t>-326910628</t>
  </si>
  <si>
    <t>"V13"8</t>
  </si>
  <si>
    <t>764459131.7</t>
  </si>
  <si>
    <t>Montáž zvodových rúr z medeného Cu plechu, kruhovej, priemeru D 60 – 150 mm</t>
  </si>
  <si>
    <t>1227819057</t>
  </si>
  <si>
    <t>"K7"11,75</t>
  </si>
  <si>
    <t>553440073300.S</t>
  </si>
  <si>
    <t>Rúra zvodová meď, priemer 150 mm</t>
  </si>
  <si>
    <t>-1207624764</t>
  </si>
  <si>
    <t>764459131.S</t>
  </si>
  <si>
    <t>410548852</t>
  </si>
  <si>
    <t>2*3,2</t>
  </si>
  <si>
    <t>553440072900</t>
  </si>
  <si>
    <t>Rúra zvodová MZR 60 meď, menovitá svetlosť 60 mm dĺ. 2000 mm, KJG</t>
  </si>
  <si>
    <t>487857974</t>
  </si>
  <si>
    <t>764459134.S</t>
  </si>
  <si>
    <t>Montáž zvodových rúr z medeného Cu plechu, kruhových kolien, priemeru D 60 – 150 mm</t>
  </si>
  <si>
    <t>1510713481</t>
  </si>
  <si>
    <t>"K7"2</t>
  </si>
  <si>
    <t>553440076600.S</t>
  </si>
  <si>
    <t>Koleno lisované meď 72°, priemer 150 mm</t>
  </si>
  <si>
    <t>-634473925</t>
  </si>
  <si>
    <t>-677057786</t>
  </si>
  <si>
    <t>"K8"2</t>
  </si>
  <si>
    <t>553440075900.S</t>
  </si>
  <si>
    <t>Koleno lisované meď 72°, priemer 60 mm</t>
  </si>
  <si>
    <t>-682716770</t>
  </si>
  <si>
    <t>764459141.S1</t>
  </si>
  <si>
    <t>Montáž zvodových rúr z medeného Cu plechu, objímky pre kruhové zvody zatĺkacie, priemeru D 60 – 150 mm</t>
  </si>
  <si>
    <t>1705802841</t>
  </si>
  <si>
    <t>"K7"4</t>
  </si>
  <si>
    <t>553440078700</t>
  </si>
  <si>
    <t>Objímka lisovaná meď MOD 150 - hrot 200 mm, priemer 150 mm, KJG</t>
  </si>
  <si>
    <t>1174179725</t>
  </si>
  <si>
    <t>764459142.S1</t>
  </si>
  <si>
    <t>Montáž zvodových rúr z medeného Cu plechu, objímky pre kruhové zvody skrutkovacie, priemeru D 60 – 150 mm</t>
  </si>
  <si>
    <t>176049529</t>
  </si>
  <si>
    <t>"K8"6</t>
  </si>
  <si>
    <t>553440078800.S1</t>
  </si>
  <si>
    <t>Objímka lisovaná meď, šrobovací hrot, priemer 80 mm</t>
  </si>
  <si>
    <t>1786678314</t>
  </si>
  <si>
    <t>765901322.S</t>
  </si>
  <si>
    <t>Strešné fólie paropriepustné na plné debnenie plošná hmotnosť 150 g/m2</t>
  </si>
  <si>
    <t>-1190142309</t>
  </si>
  <si>
    <t>998764202.S</t>
  </si>
  <si>
    <t>Presun hmôt pre klampiarske konštrukcie v objektoch výšky nad 6 do 12 m</t>
  </si>
  <si>
    <t>-2134051639</t>
  </si>
  <si>
    <t>767995200.S1</t>
  </si>
  <si>
    <t>Výroba a osadenie atypického výrobku - Krycie dvere elektrorozvádzača so skrytým zámkom 800 x 1500 vo farbe exteriérovej omietky ozn Z14</t>
  </si>
  <si>
    <t>1669659059</t>
  </si>
  <si>
    <t>"Z14"35</t>
  </si>
  <si>
    <t>678492312</t>
  </si>
  <si>
    <t>2,0</t>
  </si>
  <si>
    <t>1025030278</t>
  </si>
  <si>
    <t>783782404.S</t>
  </si>
  <si>
    <t>Nátery tesárskych konštrukcií povrchovou impregnáciou proti drevokaznému hmyzu, hubám a plesniam jednonásobný</t>
  </si>
  <si>
    <t>1515632356</t>
  </si>
  <si>
    <t>"záklop"</t>
  </si>
  <si>
    <t>10,0*2+(1,6*0,025*2)*10*2</t>
  </si>
  <si>
    <t>783782431.S</t>
  </si>
  <si>
    <t>Nátery tesárskych konštrukcií zabudovaných, preventívna impregnácia proti drevokaznému hmyzu a hubám, aplikovaná striekaním</t>
  </si>
  <si>
    <t>693617410</t>
  </si>
  <si>
    <t>"jestvujúci krov"</t>
  </si>
  <si>
    <t>1,6*(0,080+0,180)*2*2*5</t>
  </si>
  <si>
    <t>3,0*(0,150+0,150)*2</t>
  </si>
  <si>
    <t>20230106 - Kaštieľ-Reštaurátorské práce-interiér</t>
  </si>
  <si>
    <t>D1 - Interiér-reštaurátorské práce</t>
  </si>
  <si>
    <t xml:space="preserve">    D3 - Reštaurátorske práce-prízemie m.č.104 (freskovej miestnosti strop + steny)</t>
  </si>
  <si>
    <t xml:space="preserve">    D4 - Reštaurovanie zvislých stien m.č.107-prízemie</t>
  </si>
  <si>
    <t xml:space="preserve">    D5 - Reštaurovanie kaplnky</t>
  </si>
  <si>
    <t xml:space="preserve">    D8 - Reštaurovanie zvislých stien m.č.101-prízemie</t>
  </si>
  <si>
    <t>D13 - Torzo kozubu m. č. 003</t>
  </si>
  <si>
    <t xml:space="preserve">D2 - Reštaurátorske práce-suterén m.č.001, 002, 003, 004, 005 </t>
  </si>
  <si>
    <t>D1</t>
  </si>
  <si>
    <t>Interiér-reštaurátorské práce</t>
  </si>
  <si>
    <t>D3</t>
  </si>
  <si>
    <t>Reštaurátorske práce-prízemie m.č.104 (freskovej miestnosti strop + steny)</t>
  </si>
  <si>
    <t>Pol54</t>
  </si>
  <si>
    <t>Tmelenie úbytkov originálnej omietkovej hmoty</t>
  </si>
  <si>
    <t>-1131724533</t>
  </si>
  <si>
    <t>Pol55</t>
  </si>
  <si>
    <t>Estetické farebné scelenie-retuš</t>
  </si>
  <si>
    <t>-1307856611</t>
  </si>
  <si>
    <t>Pol55a</t>
  </si>
  <si>
    <t>-1315802141</t>
  </si>
  <si>
    <t>Pol56</t>
  </si>
  <si>
    <t>Odstrán.sekundár.zásahov z originálnej maľby zo záveru 18.storočia</t>
  </si>
  <si>
    <t>443809419</t>
  </si>
  <si>
    <t>Pol57</t>
  </si>
  <si>
    <t>Odstrán.tmelov zo 70,-tych rokov 20.storočia</t>
  </si>
  <si>
    <t>-813242041</t>
  </si>
  <si>
    <t>Pol58</t>
  </si>
  <si>
    <t>Upevňovanie omietkových vrstiev oddelených od podkladu injektážou aplikovaním vápennej pasty</t>
  </si>
  <si>
    <t>-1382466009</t>
  </si>
  <si>
    <t>Pol59</t>
  </si>
  <si>
    <t>Konsolidácia povrchu originálnej vrstvy maľby,použitie</t>
  </si>
  <si>
    <t>-1880301265</t>
  </si>
  <si>
    <t>Pol60</t>
  </si>
  <si>
    <t>-1202121204</t>
  </si>
  <si>
    <t>D4</t>
  </si>
  <si>
    <t>Reštaurovanie zvislých stien m.č.107-prízemie</t>
  </si>
  <si>
    <t>Pol61</t>
  </si>
  <si>
    <t>Rekonstr.farebnej výzdoby miestností z rokov 1821-1822</t>
  </si>
  <si>
    <t>1061628272</t>
  </si>
  <si>
    <t>D5</t>
  </si>
  <si>
    <t>Reštaurovanie kaplnky</t>
  </si>
  <si>
    <t>Pol62</t>
  </si>
  <si>
    <t>Celoplošné nahodenie novej jadrovej a vrchnej vápennej omietky</t>
  </si>
  <si>
    <t>71722242</t>
  </si>
  <si>
    <t>Pol63</t>
  </si>
  <si>
    <t>Farebná rekonštrukcia povrchu novej omietky náterom a tupovaním</t>
  </si>
  <si>
    <t>2083306873</t>
  </si>
  <si>
    <t>D8</t>
  </si>
  <si>
    <t>Reštaurovanie zvislých stien m.č.101-prízemie</t>
  </si>
  <si>
    <t>Pol68</t>
  </si>
  <si>
    <t>Maľovanie</t>
  </si>
  <si>
    <t>-922618405</t>
  </si>
  <si>
    <t>D13</t>
  </si>
  <si>
    <t>Torzo kozubu m. č. 003</t>
  </si>
  <si>
    <t>Pol315</t>
  </si>
  <si>
    <t>Rekonštrukčná revitalizácia torza kozubu</t>
  </si>
  <si>
    <t>560887617</t>
  </si>
  <si>
    <t>D2</t>
  </si>
  <si>
    <t xml:space="preserve">Reštaurátorske práce-suterén m.č.001, 002, 003, 004, 005 </t>
  </si>
  <si>
    <t>Pol261</t>
  </si>
  <si>
    <t>-446801605</t>
  </si>
  <si>
    <t>63,2+21,48</t>
  </si>
  <si>
    <t>Pol44</t>
  </si>
  <si>
    <t>-680177090</t>
  </si>
  <si>
    <t>Pol49</t>
  </si>
  <si>
    <t>Odstrán.sekundár.zásahov z klasicistickej maľby z rokov 1821-1822</t>
  </si>
  <si>
    <t>-1132442060</t>
  </si>
  <si>
    <t>Pol50</t>
  </si>
  <si>
    <t>Upevňovanie vrstiev oddelených od podkladu injektážou aplikovaním vápennej pasty</t>
  </si>
  <si>
    <t>-842714349</t>
  </si>
  <si>
    <t>Pol51</t>
  </si>
  <si>
    <t>-1343420997</t>
  </si>
  <si>
    <t>Pol52</t>
  </si>
  <si>
    <t>-801832982</t>
  </si>
  <si>
    <t>Pol53</t>
  </si>
  <si>
    <t>Estetické farebné scelenie-biely náter</t>
  </si>
  <si>
    <t>-1358907925</t>
  </si>
  <si>
    <t>20230108 - Kaštieľ-ELI-silnoprúd</t>
  </si>
  <si>
    <t>D1 - Zásuvkové skrine 400/230V</t>
  </si>
  <si>
    <t>D2 - Príprava kabeláže do podkrovia</t>
  </si>
  <si>
    <t xml:space="preserve">    791 - Zariadenia veľkokuchýň</t>
  </si>
  <si>
    <t xml:space="preserve">    21-M - Elektromontáže</t>
  </si>
  <si>
    <t>Zásuvkové skrine 400/230V</t>
  </si>
  <si>
    <t>Pol1</t>
  </si>
  <si>
    <t>Zásuvková rovodnica ROS 11/FI-01 EM, IP 54, vr. istenia - 400V 32A – 1x, 400V 16A – 1x, 250V 16A – 1x</t>
  </si>
  <si>
    <t>Pol2</t>
  </si>
  <si>
    <t>Rozvodná skriňa plastová 500x400x175 na zabudovanie rozvodnej skrine ROS zo strany hlavného vstupu do kaštieľa (vzhľad odsúhlasiť so zastupcom investora)</t>
  </si>
  <si>
    <t>Pol3</t>
  </si>
  <si>
    <t>Kábel CXKE-R-J 5x6</t>
  </si>
  <si>
    <t>Pol4</t>
  </si>
  <si>
    <t>HFIR32 Trubka HFIR 32 šedá</t>
  </si>
  <si>
    <t>Pol5</t>
  </si>
  <si>
    <t>Ukončenie káblov v rozvádzačoch</t>
  </si>
  <si>
    <t>Pol6</t>
  </si>
  <si>
    <t>podruzný mat</t>
  </si>
  <si>
    <t>set</t>
  </si>
  <si>
    <t>Pol9</t>
  </si>
  <si>
    <t>23-311-03 spínač jednopólový</t>
  </si>
  <si>
    <t>Pol10</t>
  </si>
  <si>
    <t>Pol11</t>
  </si>
  <si>
    <t>23-366-03 zásuvka jednoduchá bezpečn.</t>
  </si>
  <si>
    <t>Pol12</t>
  </si>
  <si>
    <t>Pol13</t>
  </si>
  <si>
    <t>KP 64/2L KRABICE PŘÍSTROJOVÁ</t>
  </si>
  <si>
    <t>Pol14</t>
  </si>
  <si>
    <t>Pol15</t>
  </si>
  <si>
    <t>CYKY-J 3x1.5 mm2 , pevne</t>
  </si>
  <si>
    <t>Pol16</t>
  </si>
  <si>
    <t>Pol17</t>
  </si>
  <si>
    <t>CYKY-J 3x2.5 mm2 , pevne</t>
  </si>
  <si>
    <t>Pol18</t>
  </si>
  <si>
    <t>Pol19</t>
  </si>
  <si>
    <t>CYKY-J 3x2.5 prívod pre hodiny tympanon</t>
  </si>
  <si>
    <t>Pol20</t>
  </si>
  <si>
    <t>FXPM 20 Trubka FXP 20</t>
  </si>
  <si>
    <t>Pol21</t>
  </si>
  <si>
    <t>Utesnenie protipožiarnym tmelom</t>
  </si>
  <si>
    <t>Pol22</t>
  </si>
  <si>
    <t>Drôtenný káblový žlab Mars 62/50  Podkrovie-montáž kabeláže a svietidiel (vrátane uchytávacieho, závesného a spojovacieho materiálu)</t>
  </si>
  <si>
    <t>Pol23</t>
  </si>
  <si>
    <t>podružný materiál</t>
  </si>
  <si>
    <t>Pol27</t>
  </si>
  <si>
    <t>07-011 spínač jednopólový</t>
  </si>
  <si>
    <t>Pol28</t>
  </si>
  <si>
    <t>07-015 spínač sériový</t>
  </si>
  <si>
    <t>Pol29</t>
  </si>
  <si>
    <t>23-316-03 spínač striedavý</t>
  </si>
  <si>
    <t>Pol30</t>
  </si>
  <si>
    <t>Pol31</t>
  </si>
  <si>
    <t>HFCL32 Příchytka HFCL 32</t>
  </si>
  <si>
    <t>Pol32</t>
  </si>
  <si>
    <t>Drážkovanie</t>
  </si>
  <si>
    <t>Príprava kabeláže do podkrovia</t>
  </si>
  <si>
    <t>Pol33</t>
  </si>
  <si>
    <t>Pol34</t>
  </si>
  <si>
    <t>Kábel CXKE-R-J 3x2.5</t>
  </si>
  <si>
    <t>Pol35</t>
  </si>
  <si>
    <t>Kábel CXKE-R-J 3x1,5</t>
  </si>
  <si>
    <t>Pol36</t>
  </si>
  <si>
    <t>Chránička FXP 20</t>
  </si>
  <si>
    <t>Pol37</t>
  </si>
  <si>
    <t>Krabica na povrch OBO 11</t>
  </si>
  <si>
    <t>Pol38</t>
  </si>
  <si>
    <t>Wago svorka 2x 1,5-2,5</t>
  </si>
  <si>
    <t>791</t>
  </si>
  <si>
    <t>Zariadenia veľkokuchýň</t>
  </si>
  <si>
    <t>791141102.S</t>
  </si>
  <si>
    <t>Montáž sporákov elektrických stavebnicových s elektrickou rúrou</t>
  </si>
  <si>
    <t>541110001010.S1</t>
  </si>
  <si>
    <t>Elektrický sporák s rúrou – 4x štvorcová platňa – 800/900 | SPQT-90/80-21E alebo ekvivalent</t>
  </si>
  <si>
    <t>21-M</t>
  </si>
  <si>
    <t>Elektromontáže</t>
  </si>
  <si>
    <t>Pol39</t>
  </si>
  <si>
    <t>Pol40</t>
  </si>
  <si>
    <t>Pol41</t>
  </si>
  <si>
    <t>D+M Vypínač atyp.histor.keram. v reprezentačných priestoroch na 1.NP, ABB Decento alebo ekvivalent</t>
  </si>
  <si>
    <t>Pol42</t>
  </si>
  <si>
    <t>Pol43</t>
  </si>
  <si>
    <t>07-016 spínač striedavý</t>
  </si>
  <si>
    <t>Pol45</t>
  </si>
  <si>
    <t>Pol46</t>
  </si>
  <si>
    <t>07-017 spínač krížový</t>
  </si>
  <si>
    <t>Pol47</t>
  </si>
  <si>
    <t>Pol48</t>
  </si>
  <si>
    <t>08-321 zásuvka jednoduchá bezpečn. 21 mm</t>
  </si>
  <si>
    <t>08-331 zásuvka jednoduchá (28,5mm)</t>
  </si>
  <si>
    <t>74192 ZÁSUVKA 230V/16A MOSAIC DLP</t>
  </si>
  <si>
    <t>KP 64/2L KRABICA PRÍSTROJOVÁ</t>
  </si>
  <si>
    <t>KO 97/L KRABICE ODBOČNÁ</t>
  </si>
  <si>
    <t>KR 97/L KRABICE ROZVODNÁ</t>
  </si>
  <si>
    <t>ventilátor 34W/230W; D=100</t>
  </si>
  <si>
    <t>časový spínač SMR-T</t>
  </si>
  <si>
    <t>A, nástenné historizujúce mosadzné svietidlo LED, Imke dvojplameňové alebo ekvivalent, umiestnenie chodby 1NP, chodby 2NP</t>
  </si>
  <si>
    <t>A, lineárne LED, difúsor, 30W, klip, IP40, svietidlo závesné s mriežkou, umiestnenie kuchyňa, podkrovie</t>
  </si>
  <si>
    <t>AN, nástenné historizujúce mosadzné svietidlo LED, Imke dvojplameňové alebo ekvivalent, umiestnenie chodby 1NP, chodby 2NP</t>
  </si>
  <si>
    <t>Pol64</t>
  </si>
  <si>
    <t>B, nástenné historizujúce mosadzné svietidlo LED, Imke dvojplameňové alebo ekvivalent, umiestnenie kaplnka</t>
  </si>
  <si>
    <t>Pol65</t>
  </si>
  <si>
    <t>C stropné sklo-mosadzné historizujúce LED svietidlo, IP54, Berliner Messinglampen D99-115 op B alebo ekvivalent, umiestnenie WC, kúpelňa 1PP a 1NP</t>
  </si>
  <si>
    <t>Pol66</t>
  </si>
  <si>
    <t>C, nástenné historizujúce mosadzné svietidlo LED, Imke dvojplameňové alebo ekvivalent, umiestnenie kaplnka</t>
  </si>
  <si>
    <t>Pol67</t>
  </si>
  <si>
    <t>D stropné sklo-mosadzné historizujúce LED svietidlo, IP54, Berliner Messinglampen D99-115 op B alebo ekvivalent</t>
  </si>
  <si>
    <t>142</t>
  </si>
  <si>
    <t>E, Lineárne LED zapustené biele minimalistické dizajnové svietidlo, 30W, 3000K, IP20</t>
  </si>
  <si>
    <t>144</t>
  </si>
  <si>
    <t>Pol70</t>
  </si>
  <si>
    <t>H, nástenné sadrové polguľové LED svietidlo biele s nepriamym osvetlením, Lindby Jaron alebo ekvivalent, umiestnenie 1PP</t>
  </si>
  <si>
    <t>148</t>
  </si>
  <si>
    <t>Pol71</t>
  </si>
  <si>
    <t>J, nástenné sadrové polguľové LED svietidlo biele s nepriamym osvetlením, Lindby Jaron alebo ekvivalent, umiestnenie 1PP</t>
  </si>
  <si>
    <t>150</t>
  </si>
  <si>
    <t>Pol72</t>
  </si>
  <si>
    <t>J, nástenné historizujúce mosadzné svietidlo LED, Imke dvojplameňové alebo ekvivalent, umiestnenie 1NP, 2NP, vedl. a hlavné schodisko</t>
  </si>
  <si>
    <t>152</t>
  </si>
  <si>
    <t>Pol73</t>
  </si>
  <si>
    <t>JN, nástenné sadrové polguľové LED svietidlo biele s nepriamym osvetlením, Lindby Jaron alebo ekvivalent, umiestnenie 1PP</t>
  </si>
  <si>
    <t>154</t>
  </si>
  <si>
    <t>Pol74</t>
  </si>
  <si>
    <t>JN, nástenné sadrové polguľové LED svietidlo biele s nepriamym osvetlením, Lindby Jaron alebo ekvivalent, umiestnenie 1NP, 2NP, vedl. a hlavné schodisko</t>
  </si>
  <si>
    <t>156</t>
  </si>
  <si>
    <t>Pol75</t>
  </si>
  <si>
    <t>L, nástenné sadrové polguľové LED svietidlo biele s nepriamym osvetlením, Lindby Jaron alebo ekvivalent</t>
  </si>
  <si>
    <t>158</t>
  </si>
  <si>
    <t>Pol77</t>
  </si>
  <si>
    <t>M, nástenné historizujúce svietidlo LED, Imke dvojplameňové alebo ekvivalent</t>
  </si>
  <si>
    <t>162</t>
  </si>
  <si>
    <t>Pol78</t>
  </si>
  <si>
    <t>N, ploché núdzové LED svietidlo,  EGG 3002227 alebo ekvivalent</t>
  </si>
  <si>
    <t>164</t>
  </si>
  <si>
    <t>Pol79</t>
  </si>
  <si>
    <t>P, exteriérové svietidlo LED, Lindby Peldar 2-pl. alebo ekvivalent</t>
  </si>
  <si>
    <t>166</t>
  </si>
  <si>
    <t>Pol80</t>
  </si>
  <si>
    <t>S, visiaci historizujúci luster s pr. cca 85cm, mosadzný, Imke osemplameňový alebo ekvivalent</t>
  </si>
  <si>
    <t>168</t>
  </si>
  <si>
    <t>Pol81</t>
  </si>
  <si>
    <t>S, LED pás v difúznej lište, 2m, 3000K, 80led/m, so zdrojom, umiestnenie kuchyňa 1NP</t>
  </si>
  <si>
    <t>170</t>
  </si>
  <si>
    <t>Pol82</t>
  </si>
  <si>
    <t>T, stojanové dizajnové polohovateľné dvojité LED svietidlo, výška cca 2m, 3000K, čierna, 2x40W, IP20, Rotaliana Tobu F1 alebo ekvivalent</t>
  </si>
  <si>
    <t>172</t>
  </si>
  <si>
    <t>Pol83</t>
  </si>
  <si>
    <t>lišta závesny systém 3m</t>
  </si>
  <si>
    <t>174</t>
  </si>
  <si>
    <t>Pol84</t>
  </si>
  <si>
    <t>lišta závesny systém 2m</t>
  </si>
  <si>
    <t>176</t>
  </si>
  <si>
    <t>Pol85</t>
  </si>
  <si>
    <t>lišta závesny systém 1,2m</t>
  </si>
  <si>
    <t>178</t>
  </si>
  <si>
    <t>Pol86</t>
  </si>
  <si>
    <t>svietidlo do záves. systému K1</t>
  </si>
  <si>
    <t>180</t>
  </si>
  <si>
    <t>Pol87</t>
  </si>
  <si>
    <t>svietidlo do záves. systému K2</t>
  </si>
  <si>
    <t>182</t>
  </si>
  <si>
    <t>Pol88</t>
  </si>
  <si>
    <t>svietidlo do záves. systému K3</t>
  </si>
  <si>
    <t>184</t>
  </si>
  <si>
    <t>Pol89</t>
  </si>
  <si>
    <t>Vačkový spínač typ S10, JP 11 01, 10A</t>
  </si>
  <si>
    <t>-1672348000</t>
  </si>
  <si>
    <t>Pol90</t>
  </si>
  <si>
    <t>Vačkový spínač typ S32, JP 11 03, 32A</t>
  </si>
  <si>
    <t>-125693725</t>
  </si>
  <si>
    <t>Pol91</t>
  </si>
  <si>
    <t>Vačkový spínač typ S63, JP 11 03, 63A</t>
  </si>
  <si>
    <t>-222316296</t>
  </si>
  <si>
    <t>Pol92</t>
  </si>
  <si>
    <t>Zásuvka 400V/16A</t>
  </si>
  <si>
    <t>-1612110436</t>
  </si>
  <si>
    <t>Pol93</t>
  </si>
  <si>
    <t>CGTG-J 5x6 - kuchyňa</t>
  </si>
  <si>
    <t>1722762438</t>
  </si>
  <si>
    <t>Pol94</t>
  </si>
  <si>
    <t>CGTG-J 5x10 - kuchyňa</t>
  </si>
  <si>
    <t>-514295768</t>
  </si>
  <si>
    <t>Pol95</t>
  </si>
  <si>
    <t>Vodic H07Z-K ŽZ 6 (pospojovanie potrubi k HUS)</t>
  </si>
  <si>
    <t>-1450237112</t>
  </si>
  <si>
    <t>Pol96</t>
  </si>
  <si>
    <t>Vodic H07Z-K ŽZ 25</t>
  </si>
  <si>
    <t>615323245</t>
  </si>
  <si>
    <t>Pol97</t>
  </si>
  <si>
    <t>Svorka BERNARD vr. CU pásika</t>
  </si>
  <si>
    <t>-1617953583</t>
  </si>
  <si>
    <t>Pol98</t>
  </si>
  <si>
    <t>HUS 1809 OBO</t>
  </si>
  <si>
    <t>-1672807997</t>
  </si>
  <si>
    <t>Pol99</t>
  </si>
  <si>
    <t>zapustená podlah.krabica pre Mosaic</t>
  </si>
  <si>
    <t>193776446</t>
  </si>
  <si>
    <t>Pol101</t>
  </si>
  <si>
    <t>žiarivka 9W</t>
  </si>
  <si>
    <t>256</t>
  </si>
  <si>
    <t>210</t>
  </si>
  <si>
    <t>Pol102</t>
  </si>
  <si>
    <t>žiarivka 28W</t>
  </si>
  <si>
    <t>212</t>
  </si>
  <si>
    <t>Pol103</t>
  </si>
  <si>
    <t>214</t>
  </si>
  <si>
    <t>Pol104</t>
  </si>
  <si>
    <t>216</t>
  </si>
  <si>
    <t>Pol105</t>
  </si>
  <si>
    <t>218</t>
  </si>
  <si>
    <t>Pol106</t>
  </si>
  <si>
    <t>220</t>
  </si>
  <si>
    <t>Pol107</t>
  </si>
  <si>
    <t>222</t>
  </si>
  <si>
    <t>Pol108</t>
  </si>
  <si>
    <t>224</t>
  </si>
  <si>
    <t>Pol109</t>
  </si>
  <si>
    <t>226</t>
  </si>
  <si>
    <t>Pol110</t>
  </si>
  <si>
    <t>228</t>
  </si>
  <si>
    <t>Pol111</t>
  </si>
  <si>
    <t>230</t>
  </si>
  <si>
    <t>Pol112</t>
  </si>
  <si>
    <t>232</t>
  </si>
  <si>
    <t>Pol113</t>
  </si>
  <si>
    <t>234</t>
  </si>
  <si>
    <t>Pol114</t>
  </si>
  <si>
    <t>236</t>
  </si>
  <si>
    <t>Pol115</t>
  </si>
  <si>
    <t>238</t>
  </si>
  <si>
    <t>Pol116</t>
  </si>
  <si>
    <t>240</t>
  </si>
  <si>
    <t>Pol117</t>
  </si>
  <si>
    <t>1-CXKE-R-J 5x25 mm2 , pevne (RO1)</t>
  </si>
  <si>
    <t>242</t>
  </si>
  <si>
    <t>Pol118</t>
  </si>
  <si>
    <t>244</t>
  </si>
  <si>
    <t>Pol119</t>
  </si>
  <si>
    <t>246</t>
  </si>
  <si>
    <t>Pol120</t>
  </si>
  <si>
    <t>248</t>
  </si>
  <si>
    <t>Pol121</t>
  </si>
  <si>
    <t>250</t>
  </si>
  <si>
    <t>Pol122</t>
  </si>
  <si>
    <t>zapustená podlah.krabica pre Mosaic (zvacsena 24mod)</t>
  </si>
  <si>
    <t>252</t>
  </si>
  <si>
    <t>Pol123</t>
  </si>
  <si>
    <t>Revízia elektronštalácia</t>
  </si>
  <si>
    <t>254</t>
  </si>
  <si>
    <t>Pol125</t>
  </si>
  <si>
    <t>snímač pohybu na strop; do v=8m</t>
  </si>
  <si>
    <t>258</t>
  </si>
  <si>
    <t>Pol126</t>
  </si>
  <si>
    <t>infražiarič 500W/230V, IP24</t>
  </si>
  <si>
    <t>260</t>
  </si>
  <si>
    <t>Pol127</t>
  </si>
  <si>
    <t>262</t>
  </si>
  <si>
    <t>Pol128</t>
  </si>
  <si>
    <t>264</t>
  </si>
  <si>
    <t>Pol129</t>
  </si>
  <si>
    <t>CYKY-J 5x1.5 mm2 , pevne</t>
  </si>
  <si>
    <t>266</t>
  </si>
  <si>
    <t>Pol130</t>
  </si>
  <si>
    <t>268</t>
  </si>
  <si>
    <t>Pol132</t>
  </si>
  <si>
    <t>do 20 kg</t>
  </si>
  <si>
    <t>272</t>
  </si>
  <si>
    <t>Pol133</t>
  </si>
  <si>
    <t>PPV z montáže materiál+práce</t>
  </si>
  <si>
    <t>274</t>
  </si>
  <si>
    <t>Pol135</t>
  </si>
  <si>
    <t>278</t>
  </si>
  <si>
    <t>Pol136</t>
  </si>
  <si>
    <t>280</t>
  </si>
  <si>
    <t>Pol137</t>
  </si>
  <si>
    <t>282</t>
  </si>
  <si>
    <t>Pol138</t>
  </si>
  <si>
    <t>284</t>
  </si>
  <si>
    <t>Pol139</t>
  </si>
  <si>
    <t>286</t>
  </si>
  <si>
    <t>Pol140</t>
  </si>
  <si>
    <t>288</t>
  </si>
  <si>
    <t>Pol141</t>
  </si>
  <si>
    <t>290</t>
  </si>
  <si>
    <t>Pol142</t>
  </si>
  <si>
    <t>292</t>
  </si>
  <si>
    <t>Pol144</t>
  </si>
  <si>
    <t>296</t>
  </si>
  <si>
    <t>Pol145</t>
  </si>
  <si>
    <t>298</t>
  </si>
  <si>
    <t>Pol146</t>
  </si>
  <si>
    <t>300</t>
  </si>
  <si>
    <t>Pol147</t>
  </si>
  <si>
    <t>302</t>
  </si>
  <si>
    <t>Pol148</t>
  </si>
  <si>
    <t>304</t>
  </si>
  <si>
    <t>Pol149</t>
  </si>
  <si>
    <t>306</t>
  </si>
  <si>
    <t>Pol151</t>
  </si>
  <si>
    <t>310</t>
  </si>
  <si>
    <t>141</t>
  </si>
  <si>
    <t>Pol152</t>
  </si>
  <si>
    <t>N, ploché núdzové LED svietidlo, EGG 3002227 alebo ekvivalent</t>
  </si>
  <si>
    <t>312</t>
  </si>
  <si>
    <t>Pol153</t>
  </si>
  <si>
    <t>314</t>
  </si>
  <si>
    <t>143</t>
  </si>
  <si>
    <t>Pol154</t>
  </si>
  <si>
    <t>316</t>
  </si>
  <si>
    <t>Pol155</t>
  </si>
  <si>
    <t>318</t>
  </si>
  <si>
    <t>145</t>
  </si>
  <si>
    <t>Pol156</t>
  </si>
  <si>
    <t>320</t>
  </si>
  <si>
    <t>146</t>
  </si>
  <si>
    <t>Pol157</t>
  </si>
  <si>
    <t>322</t>
  </si>
  <si>
    <t>147</t>
  </si>
  <si>
    <t>Pol158</t>
  </si>
  <si>
    <t>324</t>
  </si>
  <si>
    <t>Pol159</t>
  </si>
  <si>
    <t>326</t>
  </si>
  <si>
    <t>149</t>
  </si>
  <si>
    <t>Pol160</t>
  </si>
  <si>
    <t>328</t>
  </si>
  <si>
    <t>Pol161</t>
  </si>
  <si>
    <t>330</t>
  </si>
  <si>
    <t>151</t>
  </si>
  <si>
    <t>Pol162</t>
  </si>
  <si>
    <t>332</t>
  </si>
  <si>
    <t>Pol163</t>
  </si>
  <si>
    <t>zdroj 75W/G9</t>
  </si>
  <si>
    <t>334</t>
  </si>
  <si>
    <t>153</t>
  </si>
  <si>
    <t>Pol164</t>
  </si>
  <si>
    <t>336</t>
  </si>
  <si>
    <t>Pol165</t>
  </si>
  <si>
    <t>žiarivka 24W</t>
  </si>
  <si>
    <t>338</t>
  </si>
  <si>
    <t>155</t>
  </si>
  <si>
    <t>Pol166</t>
  </si>
  <si>
    <t>340</t>
  </si>
  <si>
    <t>Pol167</t>
  </si>
  <si>
    <t>žiarivka 35W</t>
  </si>
  <si>
    <t>342</t>
  </si>
  <si>
    <t>157</t>
  </si>
  <si>
    <t>Pol168</t>
  </si>
  <si>
    <t>344</t>
  </si>
  <si>
    <t>Pol169</t>
  </si>
  <si>
    <t>346</t>
  </si>
  <si>
    <t>159</t>
  </si>
  <si>
    <t>Pol170</t>
  </si>
  <si>
    <t>348</t>
  </si>
  <si>
    <t>160</t>
  </si>
  <si>
    <t>Pol171</t>
  </si>
  <si>
    <t>350</t>
  </si>
  <si>
    <t>161</t>
  </si>
  <si>
    <t>Pol172</t>
  </si>
  <si>
    <t>352</t>
  </si>
  <si>
    <t>Pol173</t>
  </si>
  <si>
    <t>354</t>
  </si>
  <si>
    <t>163</t>
  </si>
  <si>
    <t>Pol174</t>
  </si>
  <si>
    <t>356</t>
  </si>
  <si>
    <t>Pol175</t>
  </si>
  <si>
    <t>358</t>
  </si>
  <si>
    <t>165</t>
  </si>
  <si>
    <t>Pol176</t>
  </si>
  <si>
    <t>360</t>
  </si>
  <si>
    <t>Pol177</t>
  </si>
  <si>
    <t>362</t>
  </si>
  <si>
    <t>167</t>
  </si>
  <si>
    <t>Pol178</t>
  </si>
  <si>
    <t>364</t>
  </si>
  <si>
    <t>Pol179</t>
  </si>
  <si>
    <t>366</t>
  </si>
  <si>
    <t>169</t>
  </si>
  <si>
    <t>Pol180</t>
  </si>
  <si>
    <t>368</t>
  </si>
  <si>
    <t>Pol181</t>
  </si>
  <si>
    <t>370</t>
  </si>
  <si>
    <t>171</t>
  </si>
  <si>
    <t>Pol182</t>
  </si>
  <si>
    <t>372</t>
  </si>
  <si>
    <t>Pol183</t>
  </si>
  <si>
    <t>374</t>
  </si>
  <si>
    <t>173</t>
  </si>
  <si>
    <t>Pol184</t>
  </si>
  <si>
    <t>376</t>
  </si>
  <si>
    <t>Pol185</t>
  </si>
  <si>
    <t>378</t>
  </si>
  <si>
    <t>175</t>
  </si>
  <si>
    <t>Pol186</t>
  </si>
  <si>
    <t>380</t>
  </si>
  <si>
    <t>Pol187</t>
  </si>
  <si>
    <t>382</t>
  </si>
  <si>
    <t>177</t>
  </si>
  <si>
    <t>Pol188</t>
  </si>
  <si>
    <t>rozvádzač  R2.1</t>
  </si>
  <si>
    <t>384</t>
  </si>
  <si>
    <t>Pol189</t>
  </si>
  <si>
    <t>rozvádzač  R2.2</t>
  </si>
  <si>
    <t>386</t>
  </si>
  <si>
    <t>179</t>
  </si>
  <si>
    <t>Pol190</t>
  </si>
  <si>
    <t>rozvádzač  R2.3</t>
  </si>
  <si>
    <t>388</t>
  </si>
  <si>
    <t>Pol191</t>
  </si>
  <si>
    <t>390</t>
  </si>
  <si>
    <t>181</t>
  </si>
  <si>
    <t>21004</t>
  </si>
  <si>
    <t>napájací diel</t>
  </si>
  <si>
    <t>392</t>
  </si>
  <si>
    <t>21005</t>
  </si>
  <si>
    <t>spojka priama skrytá</t>
  </si>
  <si>
    <t>394</t>
  </si>
  <si>
    <t>183</t>
  </si>
  <si>
    <t>21006</t>
  </si>
  <si>
    <t>rohová spojka</t>
  </si>
  <si>
    <t>396</t>
  </si>
  <si>
    <t>21007</t>
  </si>
  <si>
    <t>záves lišty</t>
  </si>
  <si>
    <t>398</t>
  </si>
  <si>
    <t>185</t>
  </si>
  <si>
    <t>21008</t>
  </si>
  <si>
    <t>lanko s baldachýnom</t>
  </si>
  <si>
    <t>400</t>
  </si>
  <si>
    <t>186</t>
  </si>
  <si>
    <t>21009</t>
  </si>
  <si>
    <t>lanko s baldachýnom, elektricky</t>
  </si>
  <si>
    <t>402</t>
  </si>
  <si>
    <t>187</t>
  </si>
  <si>
    <t>21013</t>
  </si>
  <si>
    <t>montáž závesného systému a svietidiel</t>
  </si>
  <si>
    <t>hod</t>
  </si>
  <si>
    <t>404</t>
  </si>
  <si>
    <t>20230109 - Kaštieľ-ELI-slaboprúd</t>
  </si>
  <si>
    <t>D1 - Priemyselná televízia - vnútorný kamerový systém</t>
  </si>
  <si>
    <t>D2 - ROZVODNÉ VEDENIE SLABOPRÚD - DODÁVKA</t>
  </si>
  <si>
    <t>D3 - ROZVODNÉ VEDENIE SLABOPRÚD - MONTÁŽ</t>
  </si>
  <si>
    <t>ELEKTRICKÁ POŽIARNA - ELEKTRICKÁ POŽIARNA</t>
  </si>
  <si>
    <t xml:space="preserve">    D4 - ELEKTRICKÁ POŽIARNA SIGNALIZÁCIA - DODÁVKA</t>
  </si>
  <si>
    <t xml:space="preserve">    D5 - ELEKTRICKÁ POŽIARNA SIGNALIZÁCIA - MONTÁŽ</t>
  </si>
  <si>
    <t>Kábel F-FTP (F/FTP) 4x2xAWG23 Cat.6A, LSOH bezhalogénový (podstrešný priestor)</t>
  </si>
  <si>
    <t>199076003</t>
  </si>
  <si>
    <t>Zásuvka 2xRJ45/s,Cat6Plus, pod omietku 80x80 mm, Cat.6A  vrátane podomietkovej krabice</t>
  </si>
  <si>
    <t>-1941264587</t>
  </si>
  <si>
    <t>Prepojovací panel 24xRJ45/s, CAT6A, 1U, Cat.6, čierny</t>
  </si>
  <si>
    <t>-1659899532</t>
  </si>
  <si>
    <t>Horizontálny držiak káblov   1U</t>
  </si>
  <si>
    <t>1503317629</t>
  </si>
  <si>
    <t>Prepojovací kábel S-STP (S/FTP) 4P, CAT6Plus - 1m,Cat.6A</t>
  </si>
  <si>
    <t>2117613484</t>
  </si>
  <si>
    <t>Prepojovací kábel S-STP (S/FTP) 4P, CAT6Plus - 2m,Cat.6A</t>
  </si>
  <si>
    <t>-1790127093</t>
  </si>
  <si>
    <t>Prepojovací kábel S-STP (S/FTP) 4P, CAT6Plus - 3m,Cat.6A</t>
  </si>
  <si>
    <t>-666379207</t>
  </si>
  <si>
    <t>Datový rozvádzač 42U, 600/800, 19“</t>
  </si>
  <si>
    <t>698473045</t>
  </si>
  <si>
    <t>Zásuvkový panel 19“, 2U, 5x230V, prepäťová ochrana</t>
  </si>
  <si>
    <t>-441465454</t>
  </si>
  <si>
    <t>Perforovaná polica 19", 350mm, 1U, so zadnými podperami</t>
  </si>
  <si>
    <t>-1912526249</t>
  </si>
  <si>
    <t>switch Cisco-Linksys SG 300-28P 28-port Gigabit PoE Managed Switch, Menežment:SNMP/RMON; Počet portov:24; Porty:10/100/1000; PoE</t>
  </si>
  <si>
    <t>1084313996</t>
  </si>
  <si>
    <t>Prevodník z 1000BaseTX (RJ45) na 1000BaseFX (opto-SC), multi mode vrátane prepojovacích káblov 2m SC/SC</t>
  </si>
  <si>
    <t>99110876</t>
  </si>
  <si>
    <t>Drobný inštalačný materiál (viazacia páska, skrutky, hmoždinky....)</t>
  </si>
  <si>
    <t>komplet</t>
  </si>
  <si>
    <t>-1508525736</t>
  </si>
  <si>
    <t>Pol192</t>
  </si>
  <si>
    <t>Oboznámenie sa s PD a s prevádzkou</t>
  </si>
  <si>
    <t>-1006310415</t>
  </si>
  <si>
    <t>Pol193</t>
  </si>
  <si>
    <t>Vytvorenie káblovej formy na konci kábla vrátane vyrovnania, odstránenia izolácie kábla.</t>
  </si>
  <si>
    <t>-1275063002</t>
  </si>
  <si>
    <t>Pol194</t>
  </si>
  <si>
    <t>Ukončenie kábla FTP v prepojovacom paneli</t>
  </si>
  <si>
    <t>-352661234</t>
  </si>
  <si>
    <t>Pol195</t>
  </si>
  <si>
    <t>Ukončenie kábla FTP v dátovej zásuvke</t>
  </si>
  <si>
    <t>-750634988</t>
  </si>
  <si>
    <t>Pol196</t>
  </si>
  <si>
    <t>Meranie a značenie obvodov systému cat. 6 vrátane vystavenia protokolu</t>
  </si>
  <si>
    <t>1038427330</t>
  </si>
  <si>
    <t>Pol197</t>
  </si>
  <si>
    <t>Drážkovanie, otvory , trasy (pre 2x RJ45 podstrešný priestor)</t>
  </si>
  <si>
    <t>-540336597</t>
  </si>
  <si>
    <t>Pol198</t>
  </si>
  <si>
    <t>Projektová dokumentácia skutočného prevedenia</t>
  </si>
  <si>
    <t>-1031254902</t>
  </si>
  <si>
    <t>Pol199</t>
  </si>
  <si>
    <t>Transportná réžia (% z ceny dodávky)</t>
  </si>
  <si>
    <t>-143623857</t>
  </si>
  <si>
    <t>Pol200</t>
  </si>
  <si>
    <t>Ubiquiti Unifi UBNT UniFi AP AC Lite [vnitřní AP, dual-band 2.4+5GHz (300+867Mbps), MIMO, 802.11a/b/g/n/ac]</t>
  </si>
  <si>
    <t>1343114399</t>
  </si>
  <si>
    <t>Pol201</t>
  </si>
  <si>
    <t>Ubiquiti Unifi  UBNT UniFi AP AC PRO, včetně PoE adaptéru [vnitřní/venkovní AP, dual-b 2.4+5GHz (450+1300Mbps), MIMO, 802.11a/b/g/n/ac]</t>
  </si>
  <si>
    <t>-1520072648</t>
  </si>
  <si>
    <t>Pol202</t>
  </si>
  <si>
    <t>Ubiquiti UBNT UniFi Switch US-24-250W [24xGigabit, 250W PoE+ 802.3at/af, pasivní PoE 24V, 2xSFP slot, non-blocking 26Gbps]</t>
  </si>
  <si>
    <t>866278227</t>
  </si>
  <si>
    <t>Pol203</t>
  </si>
  <si>
    <t>Prepojovací panel 24xRJ45 cat 5e</t>
  </si>
  <si>
    <t>-1118707560</t>
  </si>
  <si>
    <t>Pol204</t>
  </si>
  <si>
    <t>Ostatný elektroinštalačný materiál</t>
  </si>
  <si>
    <t>601479935</t>
  </si>
  <si>
    <t>Pol205</t>
  </si>
  <si>
    <t>Prepojovací kábel FTP RJ45/RJ45 cat5e 1,5m</t>
  </si>
  <si>
    <t>551395034</t>
  </si>
  <si>
    <t>Pol206</t>
  </si>
  <si>
    <t>Konektor RJ45/s ACS, 8p8c, Category 5, tienený, pozlátené kontakty 50mm Au</t>
  </si>
  <si>
    <t>-866000774</t>
  </si>
  <si>
    <t>Pol207</t>
  </si>
  <si>
    <t>Drobný inštalačný materiál ( viazacia páska, skrutky, hmoždinky....)</t>
  </si>
  <si>
    <t>-2066029663</t>
  </si>
  <si>
    <t>Pol208</t>
  </si>
  <si>
    <t>Vytvorenie káblovej formy na konci kábla</t>
  </si>
  <si>
    <t>767931299</t>
  </si>
  <si>
    <t>Pol209</t>
  </si>
  <si>
    <t>Prezvonenie káblov a meranie úseku slučky</t>
  </si>
  <si>
    <t>440579424</t>
  </si>
  <si>
    <t>Pol210</t>
  </si>
  <si>
    <t>Projektová realizačná dokumentácia a skutočného prevedenia</t>
  </si>
  <si>
    <t>297422464</t>
  </si>
  <si>
    <t>Pol211</t>
  </si>
  <si>
    <t>Ukončenie káblov pri AP</t>
  </si>
  <si>
    <t>-444052328</t>
  </si>
  <si>
    <t>Pol212</t>
  </si>
  <si>
    <t>Certifikačné meranie káblov cat5e</t>
  </si>
  <si>
    <t>1879583788</t>
  </si>
  <si>
    <t>Pol213</t>
  </si>
  <si>
    <t>Nastavenie AP</t>
  </si>
  <si>
    <t>-1170713882</t>
  </si>
  <si>
    <t>Pol214</t>
  </si>
  <si>
    <t>Ostatné montážné práce</t>
  </si>
  <si>
    <t>-350096175</t>
  </si>
  <si>
    <t>Pol215</t>
  </si>
  <si>
    <t>Náklady na pracovnú plošinu a prácu vo výśkach</t>
  </si>
  <si>
    <t>1065060072</t>
  </si>
  <si>
    <t>Pol216</t>
  </si>
  <si>
    <t>Správa o východiskovej revízii, certifikáty, návod na obsluhu, zaškolenie</t>
  </si>
  <si>
    <t>855848352</t>
  </si>
  <si>
    <t>Pol217</t>
  </si>
  <si>
    <t>Transportná réžia</t>
  </si>
  <si>
    <t>1373128286</t>
  </si>
  <si>
    <t>Pol297</t>
  </si>
  <si>
    <t>podruzny mat</t>
  </si>
  <si>
    <t>1188711973</t>
  </si>
  <si>
    <t>Pol298</t>
  </si>
  <si>
    <t>montážne práce</t>
  </si>
  <si>
    <t>-1675296081</t>
  </si>
  <si>
    <t>Pol299</t>
  </si>
  <si>
    <t>Zemný kábel EPS prepoj 180 2x2x0,8</t>
  </si>
  <si>
    <t>1274375385</t>
  </si>
  <si>
    <t>Pol300</t>
  </si>
  <si>
    <t>Opt.kábel A/I-DQ(ZN)BH 24x 9/125μm OS2,LS0H-3,s ochranou nekovové prvky, ochrana proti hlodavcom, čierny, 8mm, 5000N</t>
  </si>
  <si>
    <t>-1441040368</t>
  </si>
  <si>
    <t>Pol301</t>
  </si>
  <si>
    <t>Zemný Kábel U/UTP Cat.6 4x2xAWG23,PE plášť čierny</t>
  </si>
  <si>
    <t>1227212037</t>
  </si>
  <si>
    <t>Priemyselná televízia - vnútorný kamerový systém</t>
  </si>
  <si>
    <t>Pol218</t>
  </si>
  <si>
    <t>EZS ústredna, 192 zón, 8 podsystémov, , pamäť 1000+1500 udalostí, možnosť pripojenia max. 8 čítačiek.</t>
  </si>
  <si>
    <t>507703218</t>
  </si>
  <si>
    <t>Pol219</t>
  </si>
  <si>
    <t>Akumulátor 12V 17 Ah</t>
  </si>
  <si>
    <t>815972451</t>
  </si>
  <si>
    <t>Pol220</t>
  </si>
  <si>
    <t>PS17 (zbernicový zdrojový modul-plošný spoj</t>
  </si>
  <si>
    <t>-848880376</t>
  </si>
  <si>
    <t>Pol221</t>
  </si>
  <si>
    <t>LCD ovládacie tablo s displejom</t>
  </si>
  <si>
    <t>1594884791</t>
  </si>
  <si>
    <t>Pol222</t>
  </si>
  <si>
    <t>Koncetrátor RIO</t>
  </si>
  <si>
    <t>-1715758479</t>
  </si>
  <si>
    <t>Pol223</t>
  </si>
  <si>
    <t>Modul ethernet pre pripojenie ústredne do siete TC/IP</t>
  </si>
  <si>
    <t>-95676560</t>
  </si>
  <si>
    <t>Pol224</t>
  </si>
  <si>
    <t>Duálny detektor PIR + MW vrátane držiaku, dosah 12m</t>
  </si>
  <si>
    <t>-1246278311</t>
  </si>
  <si>
    <t>Pol225</t>
  </si>
  <si>
    <t>Detektor PIR, záclona, dosah 10 x 1,6m</t>
  </si>
  <si>
    <t>-1362537338</t>
  </si>
  <si>
    <t>Pol226</t>
  </si>
  <si>
    <t>PGM4 (výstupný modul, 4 výstupy PGM vrátane prepojovacej krabice</t>
  </si>
  <si>
    <t>1995550157</t>
  </si>
  <si>
    <t>Pol227</t>
  </si>
  <si>
    <t>GSM komunikátor</t>
  </si>
  <si>
    <t>-10867450</t>
  </si>
  <si>
    <t>Pol244</t>
  </si>
  <si>
    <t>D+M 5 MPx Exteriérová kamera Aviglion 5.0C-H5SL-D01-1R</t>
  </si>
  <si>
    <t>-24298093</t>
  </si>
  <si>
    <t>Pol245</t>
  </si>
  <si>
    <t>D+M 5 MPx IP kamera Aviglion 5.0C-H5SL-B01-1R</t>
  </si>
  <si>
    <t>780562068</t>
  </si>
  <si>
    <t>Pol246</t>
  </si>
  <si>
    <t>D+M 2 MPx dome interierova kamera Aviglion 2.0C-H5SL-D1-1R</t>
  </si>
  <si>
    <t>-1603020546</t>
  </si>
  <si>
    <t>Pol247</t>
  </si>
  <si>
    <t>D+M 3x 8 Mpx viacsenzorová IP kamera vátane píslušenstva, exteriérová, antivandal, Day/Night, WDR 1/2.5” progressive scan CMOS, rozlíšenie 3x 3840 x 2160 px @ 13 fps, fixný objektív 4 mm, uhol záberu 270</t>
  </si>
  <si>
    <t>-535160292</t>
  </si>
  <si>
    <t>Pol248</t>
  </si>
  <si>
    <t>Držiak na stenu</t>
  </si>
  <si>
    <t>-108157445</t>
  </si>
  <si>
    <t>Pol249</t>
  </si>
  <si>
    <t>Videoserver PCVS Tower HP 4HDD je určený na nahrávanie maximálne 128 Mbps, Intel® i3® 4 core, 8 GB RAM DDR4 2133 MHz, možnosť rozšírenia, systemový SSD SATA 256 GB PCIe, možnosť, Softvér Avigilon Control Center 7 - edícia Standard, PC určený na monitorovanie/vzdialene monitorovanie od spoločnosti TSS, je určený na monitorovanie do 64 kamier, možnosť pripojenia 2 monitorov, i7 core, 8GB RAM DDR4, možnosť rozšírenia, Systemový HDD SATA 7.2K rpm LFF, non hot plug HDD, samostatná graficka karta s 1X HDMI, 1x VGA, 1x DVI-D výstupom (max. 2 výstupy), Ethernet 1Gb, zdroj 400 W, Micro ATX Tower, audio výstup, Microsoft Windows 10 PRO, rozmery: 180 x 390 x 360 mm.</t>
  </si>
  <si>
    <t>-1403525175</t>
  </si>
  <si>
    <t>Pol250</t>
  </si>
  <si>
    <t>monitor LCD 19" a klávesnica</t>
  </si>
  <si>
    <t>598559076</t>
  </si>
  <si>
    <t>Pol251</t>
  </si>
  <si>
    <t>Záložný zdroj APC Back-UPS RS, 1500 VA,Vstup 230V / Výstup 230V</t>
  </si>
  <si>
    <t>-1406850637</t>
  </si>
  <si>
    <t>ROZVODNÉ VEDENIE SLABOPRÚD - DODÁVKA</t>
  </si>
  <si>
    <t>JE-H/St/H-V</t>
  </si>
  <si>
    <t>SSKFH-V180 1x2x0,8 Lg P60-R B2ca-s1,d1,a1 Kábel pre kruhové vedenie.</t>
  </si>
  <si>
    <t>70813045</t>
  </si>
  <si>
    <t>1613412950</t>
  </si>
  <si>
    <t>Pol228</t>
  </si>
  <si>
    <t>Kábel tienený   JXKE-R 3x2x0,5</t>
  </si>
  <si>
    <t>-388501636</t>
  </si>
  <si>
    <t>Pol230</t>
  </si>
  <si>
    <t>349257295</t>
  </si>
  <si>
    <t>Pol233</t>
  </si>
  <si>
    <t>Vytvorenie káblovej formy na konci kábla vrátane vyrovnania, odstránenia izolácie a označenie kábla.</t>
  </si>
  <si>
    <t>-1826128390</t>
  </si>
  <si>
    <t>Pol241</t>
  </si>
  <si>
    <t>Transportná réžia ( % z ceny dodávky)</t>
  </si>
  <si>
    <t>1111648163</t>
  </si>
  <si>
    <t>Pol242</t>
  </si>
  <si>
    <t>PVP ( % ceny montáźe)</t>
  </si>
  <si>
    <t>916642320</t>
  </si>
  <si>
    <t>Pol252</t>
  </si>
  <si>
    <t>Rozvodná prepojovacia krabica</t>
  </si>
  <si>
    <t>1096874142</t>
  </si>
  <si>
    <t>Pol253</t>
  </si>
  <si>
    <t>Prepojovací panel 24xRJ45</t>
  </si>
  <si>
    <t>-376472145</t>
  </si>
  <si>
    <t>Pol254</t>
  </si>
  <si>
    <t>Prepojovacie káble RJ45 cat 5/s</t>
  </si>
  <si>
    <t>-2144375630</t>
  </si>
  <si>
    <t>Pol255</t>
  </si>
  <si>
    <t>-705442977</t>
  </si>
  <si>
    <t>Pol256</t>
  </si>
  <si>
    <t>Ukončenie káblov, ich odizolovanie, vyformovanie a zapojenie</t>
  </si>
  <si>
    <t>-1509543399</t>
  </si>
  <si>
    <t>Pol257</t>
  </si>
  <si>
    <t>Zapojenie vodičov v krabici, premeranie, úprava vodičov, vyviazanie káblovej formy.</t>
  </si>
  <si>
    <t>-74461807</t>
  </si>
  <si>
    <t>Pol258</t>
  </si>
  <si>
    <t>Kamerová skúška</t>
  </si>
  <si>
    <t>275779852</t>
  </si>
  <si>
    <t>Pol259</t>
  </si>
  <si>
    <t>Nastavenie kamery interierovej</t>
  </si>
  <si>
    <t>-654152138</t>
  </si>
  <si>
    <t>Pol260</t>
  </si>
  <si>
    <t>Nastavenie kamery exteriérovej</t>
  </si>
  <si>
    <t>-852462442</t>
  </si>
  <si>
    <t>Kompletáž monitorovacieho centra</t>
  </si>
  <si>
    <t>kmp</t>
  </si>
  <si>
    <t>1134793195</t>
  </si>
  <si>
    <t>Pol262</t>
  </si>
  <si>
    <t>Drobné práce</t>
  </si>
  <si>
    <t>-560136888</t>
  </si>
  <si>
    <t>Pol263</t>
  </si>
  <si>
    <t>1827826506</t>
  </si>
  <si>
    <t>Pol264</t>
  </si>
  <si>
    <t>Oźivenie systému, nastavenie</t>
  </si>
  <si>
    <t>1461877707</t>
  </si>
  <si>
    <t>Pol265</t>
  </si>
  <si>
    <t>371346534</t>
  </si>
  <si>
    <t>Pol266</t>
  </si>
  <si>
    <t>SSKFH-V180 4x2x0,8 Lg P60-R B2ca-s1,d1,a1  Kábel pre ovládacie vedenie.</t>
  </si>
  <si>
    <t>1795133364</t>
  </si>
  <si>
    <t>Pol267</t>
  </si>
  <si>
    <t>Drobný inštalačný materiál ( sadra, cementová malta, viazacia páska, skrutky, hmoždinky....)</t>
  </si>
  <si>
    <t>-202866377</t>
  </si>
  <si>
    <t>ROZVODNÉ VEDENIE SLABOPRÚD - MONTÁŽ</t>
  </si>
  <si>
    <t>JE-H/St/H-V.1</t>
  </si>
  <si>
    <t>-1168160308</t>
  </si>
  <si>
    <t>-334206765</t>
  </si>
  <si>
    <t>Pol231</t>
  </si>
  <si>
    <t>Vyznačenie trasy vedenia, šírky drážok alebo úchytných bodov, vyznačenie prechodu a krabíc</t>
  </si>
  <si>
    <t>-834714164</t>
  </si>
  <si>
    <t>Pol232</t>
  </si>
  <si>
    <t>Odvinutie kábla, natiahnutie, odrezanie, zaizolovanie, zatiahnutie do rúrok s vyznačením vodičov.</t>
  </si>
  <si>
    <t>1806142350</t>
  </si>
  <si>
    <t>688930790</t>
  </si>
  <si>
    <t>Pol234</t>
  </si>
  <si>
    <t>Ukončenie káblov SYKFY, ich odizolovanie, vyformovanie a zapojenie</t>
  </si>
  <si>
    <t>-278342033</t>
  </si>
  <si>
    <t>Pol235</t>
  </si>
  <si>
    <t>196273050</t>
  </si>
  <si>
    <t>Pol236</t>
  </si>
  <si>
    <t>Konfigurácia systému, naprogramovanie systému a oživenie.</t>
  </si>
  <si>
    <t>546703093</t>
  </si>
  <si>
    <t>Pol237</t>
  </si>
  <si>
    <t>Drážkovanie, otvory , trasy</t>
  </si>
  <si>
    <t>539976457</t>
  </si>
  <si>
    <t>Pol238</t>
  </si>
  <si>
    <t>-1313199657</t>
  </si>
  <si>
    <t>Pol239</t>
  </si>
  <si>
    <t>759859638</t>
  </si>
  <si>
    <t>Pol240</t>
  </si>
  <si>
    <t>-298082716</t>
  </si>
  <si>
    <t>1030866289</t>
  </si>
  <si>
    <t>-1095242934</t>
  </si>
  <si>
    <t>Pol268</t>
  </si>
  <si>
    <t>-1832229053</t>
  </si>
  <si>
    <t>Pol269</t>
  </si>
  <si>
    <t>1437107676</t>
  </si>
  <si>
    <t>ELEKTRICKÁ POŽIARNA</t>
  </si>
  <si>
    <t>ELEKTRICKÁ POŽIARNA SIGNALIZÁCIA - DODÁVKA</t>
  </si>
  <si>
    <t>12V 17Ah</t>
  </si>
  <si>
    <t>Akumulátor 12V 17Ah</t>
  </si>
  <si>
    <t>-1674030870</t>
  </si>
  <si>
    <t>B6-SCU-C</t>
  </si>
  <si>
    <t>Ústredňa EPS B6-X2-CP, B6 Integral CXA skriňa s výrezom a tlačiarňou, 2 kruhy</t>
  </si>
  <si>
    <t>929430080</t>
  </si>
  <si>
    <t>BX-O1</t>
  </si>
  <si>
    <t>BX-O1 Výstupný modul 1 Rele output</t>
  </si>
  <si>
    <t>-871976197</t>
  </si>
  <si>
    <t>BX-OI3</t>
  </si>
  <si>
    <t>BX-OI3 modul</t>
  </si>
  <si>
    <t>666193821</t>
  </si>
  <si>
    <t>BX-REL4</t>
  </si>
  <si>
    <t>reléový modul BX-REL4</t>
  </si>
  <si>
    <t>-1499388233</t>
  </si>
  <si>
    <t>MCP535X</t>
  </si>
  <si>
    <t>Manuálny tlačidlový hlásič MCP535X, červený</t>
  </si>
  <si>
    <t>1302608425</t>
  </si>
  <si>
    <t>MTD 533X</t>
  </si>
  <si>
    <t>Multisenzorový detektor  MTD 533X</t>
  </si>
  <si>
    <t>-1049575517</t>
  </si>
  <si>
    <t>Pol270</t>
  </si>
  <si>
    <t>Centrálny ovládací panel B6 Operačný panel MAP interný s popisným štítkom</t>
  </si>
  <si>
    <t>-1534771856</t>
  </si>
  <si>
    <t>Pol271</t>
  </si>
  <si>
    <t>Externé zobrazovacie tablo B5 operačný panel MAP MMI-BUS</t>
  </si>
  <si>
    <t>1448993932</t>
  </si>
  <si>
    <t>Pol272</t>
  </si>
  <si>
    <t>-1833157749</t>
  </si>
  <si>
    <t>Pol273</t>
  </si>
  <si>
    <t>Skriňa pre I/O modul</t>
  </si>
  <si>
    <t>1989273435</t>
  </si>
  <si>
    <t>Pol274</t>
  </si>
  <si>
    <t>Štítok so symbolom pre MCP535    a s nálepkou nad tlačidlo</t>
  </si>
  <si>
    <t>-1158649777</t>
  </si>
  <si>
    <t>Pol275</t>
  </si>
  <si>
    <t>Siréna s majákom</t>
  </si>
  <si>
    <t>-345332370</t>
  </si>
  <si>
    <t>Pol276</t>
  </si>
  <si>
    <t>Pomocný materiála 0,5 % z materiálu</t>
  </si>
  <si>
    <t>866900857</t>
  </si>
  <si>
    <t>USB 501-6</t>
  </si>
  <si>
    <t>Detector base USB 501-6</t>
  </si>
  <si>
    <t>-1625574436</t>
  </si>
  <si>
    <t>ELEKTRICKÁ POŽIARNA SIGNALIZÁCIA - MONTÁŽ</t>
  </si>
  <si>
    <t>12V 17Ah.1</t>
  </si>
  <si>
    <t>1285087999</t>
  </si>
  <si>
    <t>B6-SCU-C.1</t>
  </si>
  <si>
    <t>1690170991</t>
  </si>
  <si>
    <t>BX-O1.1</t>
  </si>
  <si>
    <t>-1573358586</t>
  </si>
  <si>
    <t>BX-OI3.1</t>
  </si>
  <si>
    <t>-809651428</t>
  </si>
  <si>
    <t>BX-REL4.1</t>
  </si>
  <si>
    <t>-66311612</t>
  </si>
  <si>
    <t>MCP535X.1</t>
  </si>
  <si>
    <t>-1592590971</t>
  </si>
  <si>
    <t>MTD 533X.1</t>
  </si>
  <si>
    <t>-872398728</t>
  </si>
  <si>
    <t>1250028076</t>
  </si>
  <si>
    <t>-526612228</t>
  </si>
  <si>
    <t>Pol277</t>
  </si>
  <si>
    <t>622901928</t>
  </si>
  <si>
    <t>Pol278</t>
  </si>
  <si>
    <t>2085698963</t>
  </si>
  <si>
    <t>Pol279</t>
  </si>
  <si>
    <t>-1052077629</t>
  </si>
  <si>
    <t>Pol280</t>
  </si>
  <si>
    <t>169651084</t>
  </si>
  <si>
    <t>Pol281</t>
  </si>
  <si>
    <t>-809332434</t>
  </si>
  <si>
    <t>Pol282</t>
  </si>
  <si>
    <t>675066877</t>
  </si>
  <si>
    <t>Pol283</t>
  </si>
  <si>
    <t>-1841416075</t>
  </si>
  <si>
    <t>Pol284</t>
  </si>
  <si>
    <t>-672016969</t>
  </si>
  <si>
    <t>Pol285</t>
  </si>
  <si>
    <t>Drážkovanie, otvory, trasy</t>
  </si>
  <si>
    <t>1538089142</t>
  </si>
  <si>
    <t>Pol286</t>
  </si>
  <si>
    <t>-212112629</t>
  </si>
  <si>
    <t>Pol287</t>
  </si>
  <si>
    <t>Uvedenie hlásiča do trvalej prevádzky, preskúšanie jeho funkcie a označenie</t>
  </si>
  <si>
    <t>-893873280</t>
  </si>
  <si>
    <t>Pol288</t>
  </si>
  <si>
    <t>Program konfiguračný, naprogramovanie systému</t>
  </si>
  <si>
    <t>-1607881170</t>
  </si>
  <si>
    <t>Pol289</t>
  </si>
  <si>
    <t>Naprogramovanie ústredne, montáž</t>
  </si>
  <si>
    <t>850432212</t>
  </si>
  <si>
    <t>Pol290</t>
  </si>
  <si>
    <t>Uvedenie ústredne a sytému do trvalej prevádzky</t>
  </si>
  <si>
    <t>-921769232</t>
  </si>
  <si>
    <t>Pol291</t>
  </si>
  <si>
    <t>Pripojenie do systému požiarno technické zariadenia- MaR, VZT</t>
  </si>
  <si>
    <t>1208019737</t>
  </si>
  <si>
    <t>Pol292</t>
  </si>
  <si>
    <t>Náklady na prácu vo výśkach</t>
  </si>
  <si>
    <t>-1803423013</t>
  </si>
  <si>
    <t>Pol293</t>
  </si>
  <si>
    <t>Projektová dielenská dokumentácia a skutočného prevedenia</t>
  </si>
  <si>
    <t>1766169771</t>
  </si>
  <si>
    <t>Pol294</t>
  </si>
  <si>
    <t>-1894802210</t>
  </si>
  <si>
    <t>Pol295</t>
  </si>
  <si>
    <t>Transportná réžia a réžijné náklady</t>
  </si>
  <si>
    <t>1260578887</t>
  </si>
  <si>
    <t>Pol296</t>
  </si>
  <si>
    <t>Prevádzkové náklady</t>
  </si>
  <si>
    <t>135907841</t>
  </si>
  <si>
    <t>USB 501-6.1</t>
  </si>
  <si>
    <t>-72526797</t>
  </si>
  <si>
    <t>20230110 - Kaštieľ-ZTI</t>
  </si>
  <si>
    <t>D1 - PRÁCE A DODÁVKY HSV</t>
  </si>
  <si>
    <t xml:space="preserve">    1 - ZEMNE PRÁCE</t>
  </si>
  <si>
    <t xml:space="preserve">    4 - VODOROVNÉ KONŠTRUKCIE</t>
  </si>
  <si>
    <t xml:space="preserve">    5 - KOMUNIKÁCIE</t>
  </si>
  <si>
    <t xml:space="preserve">    D10 - 9 - OSTATNÉ KONŠTRUKCIE A PRÁCE</t>
  </si>
  <si>
    <t xml:space="preserve">    D2 - 1 - ZEMNE PRÁCE</t>
  </si>
  <si>
    <t xml:space="preserve">    D4 - 4 - VODOROVNÉ KONŠTRUKCIE</t>
  </si>
  <si>
    <t xml:space="preserve">    D6 - 5 - KOMUNIKÁCIE</t>
  </si>
  <si>
    <t xml:space="preserve">    D8 - 8 - RÚROVÉ VEDENIA</t>
  </si>
  <si>
    <t xml:space="preserve">    D7 - 5 - KOMUNIKÁCIE spolu:</t>
  </si>
  <si>
    <t xml:space="preserve">      721 - Vnútorná kanalizácia</t>
  </si>
  <si>
    <t xml:space="preserve">      722 - Vnútorný vodovod</t>
  </si>
  <si>
    <t xml:space="preserve">      725 - Zariaďovacie predmety</t>
  </si>
  <si>
    <t>D13 - PRÁCE A DODÁVKY PSV</t>
  </si>
  <si>
    <t xml:space="preserve">    270 - Montáž potrubia ( M23 okrem plynovodov )</t>
  </si>
  <si>
    <t xml:space="preserve">    272 - Vedenia rúrové vonkajšie - plynovody</t>
  </si>
  <si>
    <t xml:space="preserve">    D15 - 721 - Vnútorná kanalizácia</t>
  </si>
  <si>
    <t xml:space="preserve">    D17 - 722 - Vnútorný vodovod</t>
  </si>
  <si>
    <t xml:space="preserve">    D19 - 725 - Zariaďovacie predmety</t>
  </si>
  <si>
    <t xml:space="preserve">    M48 - Periodické prevádzkové revízie</t>
  </si>
  <si>
    <t>PRÁCE A DODÁVKY HSV</t>
  </si>
  <si>
    <t>ZEMNE PRÁCE</t>
  </si>
  <si>
    <t>132201200</t>
  </si>
  <si>
    <t>Hĺbenie rýh šírka do 2 m v horn. tr. 3 nad 100 m3</t>
  </si>
  <si>
    <t>1487287953</t>
  </si>
  <si>
    <t>286108010</t>
  </si>
  <si>
    <t>Rúrka PVC odpadová hrdlová d 140x2,8x4000</t>
  </si>
  <si>
    <t>200483398</t>
  </si>
  <si>
    <t>132201209</t>
  </si>
  <si>
    <t>Príplatok za lepivosť horniny tr.3 v rýhach š. do 200 cm</t>
  </si>
  <si>
    <t>1127713982</t>
  </si>
  <si>
    <t>161101102</t>
  </si>
  <si>
    <t>Zvislé premiestnenie výkopu horn. tr. 1-4 do 4 m</t>
  </si>
  <si>
    <t>-1002794183</t>
  </si>
  <si>
    <t>162701101</t>
  </si>
  <si>
    <t>Vodorovné premiestnenie výkopu do 6000 m horn. tr. 1-4</t>
  </si>
  <si>
    <t>1469491074</t>
  </si>
  <si>
    <t>162732519</t>
  </si>
  <si>
    <t>Príplatok za každých ďalších 1000 m</t>
  </si>
  <si>
    <t>-789788275</t>
  </si>
  <si>
    <t>167101101</t>
  </si>
  <si>
    <t>Nakladanie výkopku do 100 m3 v horn. tr. 1-4</t>
  </si>
  <si>
    <t>155804737</t>
  </si>
  <si>
    <t>167101103</t>
  </si>
  <si>
    <t>Skladanie alebo prekladanie výkopu v horn. tr. 1-4</t>
  </si>
  <si>
    <t>-566163231</t>
  </si>
  <si>
    <t>171201201</t>
  </si>
  <si>
    <t>Uloženie sypaniny na skládku</t>
  </si>
  <si>
    <t>2048673919</t>
  </si>
  <si>
    <t>174101101</t>
  </si>
  <si>
    <t>Zásyp zhutnený jám, rýh, šachiet alebo okolo objektu</t>
  </si>
  <si>
    <t>1756697535</t>
  </si>
  <si>
    <t>175101101</t>
  </si>
  <si>
    <t>Obsyp potrubia bez prehodenia sypaniny</t>
  </si>
  <si>
    <t>823793840</t>
  </si>
  <si>
    <t>175101109</t>
  </si>
  <si>
    <t>Obsyp potrubia príplatok za prehodenie sypaniny</t>
  </si>
  <si>
    <t>-644769054</t>
  </si>
  <si>
    <t>VODOROVNÉ KONŠTRUKCIE</t>
  </si>
  <si>
    <t>451573111</t>
  </si>
  <si>
    <t>Lôžko pod potrubie, stoky v otvorenom výkope z piesku a štrkopiesku</t>
  </si>
  <si>
    <t>-1847754276</t>
  </si>
  <si>
    <t>KOMUNIKÁCIE</t>
  </si>
  <si>
    <t>566901124</t>
  </si>
  <si>
    <t>Vysprav. podkl. po prekop.  kamen. ťaž. alebo štrkop. hr. 25 cm</t>
  </si>
  <si>
    <t>-1770059302</t>
  </si>
  <si>
    <t>566904515</t>
  </si>
  <si>
    <t>Vyspravenie podkladov po prekopoch živičnými zmesami hr. 15 cm</t>
  </si>
  <si>
    <t>1032185507</t>
  </si>
  <si>
    <t>59.111</t>
  </si>
  <si>
    <t>Chodník zámková dlažba hr. 60mm šírka 2m (záhon. obrubn. z oboch strán)</t>
  </si>
  <si>
    <t>-2052236320</t>
  </si>
  <si>
    <t>871383120</t>
  </si>
  <si>
    <t>Montáž potrubia z kan. rúr korugovaných PVC-U v otvor. výkope do 20 % DN 200, tesnenie gum. krúžkami</t>
  </si>
  <si>
    <t>-337956766</t>
  </si>
  <si>
    <t>877353121</t>
  </si>
  <si>
    <t>Montáž tvaroviek odbočných na potrubie z kanalizačných rúr z PVC v otvorenom výkope DN 200</t>
  </si>
  <si>
    <t>-1465316801</t>
  </si>
  <si>
    <t>892101111</t>
  </si>
  <si>
    <t>Skúška tesnosti kanalizačného potrubia DN do 200 vodou</t>
  </si>
  <si>
    <t>1588169493</t>
  </si>
  <si>
    <t>286130035900</t>
  </si>
  <si>
    <t>Rúra HDPE na plyn PE100 SDR11 32x3,0 cena vrátane vyhľadávacieho kábla</t>
  </si>
  <si>
    <t>1753558440</t>
  </si>
  <si>
    <t>"materiál k položke č.13 časť 1.A Kaštieľ-Plynoinštalácia</t>
  </si>
  <si>
    <t>61*1,02</t>
  </si>
  <si>
    <t>899721111</t>
  </si>
  <si>
    <t>Vyhľadávací vodič na potrubí z tlakových polyet. rúrok</t>
  </si>
  <si>
    <t>417218421</t>
  </si>
  <si>
    <t>" k položke č.13 časť 1.A Kaštieľ-Plynoinštalácia</t>
  </si>
  <si>
    <t>61,00</t>
  </si>
  <si>
    <t>D10</t>
  </si>
  <si>
    <t>9 - OSTATNÉ KONŠTRUKCIE A PRÁCE</t>
  </si>
  <si>
    <t>971042651 013</t>
  </si>
  <si>
    <t>Vybúr. otvorov do 4 m2 v betón. murive akejkoľvek hrúbky</t>
  </si>
  <si>
    <t>-1595578040</t>
  </si>
  <si>
    <t>1 - ZEMNE PRÁCE</t>
  </si>
  <si>
    <t>132201200 272</t>
  </si>
  <si>
    <t>871874880</t>
  </si>
  <si>
    <t>132201209 272</t>
  </si>
  <si>
    <t>270452422</t>
  </si>
  <si>
    <t>161101102 272</t>
  </si>
  <si>
    <t>-1096922941</t>
  </si>
  <si>
    <t>162701101 272</t>
  </si>
  <si>
    <t>-802870474</t>
  </si>
  <si>
    <t>162732519 001</t>
  </si>
  <si>
    <t>-1768794288</t>
  </si>
  <si>
    <t>167101101 272</t>
  </si>
  <si>
    <t>-1525387247</t>
  </si>
  <si>
    <t>167101103 001</t>
  </si>
  <si>
    <t>-1145269266</t>
  </si>
  <si>
    <t>171201201 272</t>
  </si>
  <si>
    <t>-1233556115</t>
  </si>
  <si>
    <t>174101001 001</t>
  </si>
  <si>
    <t>Zásyp zhutnený jám, šachiet, rýh, zárezov alebo okolo objektov do 100 m3</t>
  </si>
  <si>
    <t>1166526698</t>
  </si>
  <si>
    <t>174101101 272</t>
  </si>
  <si>
    <t>-2100775598</t>
  </si>
  <si>
    <t>175101101 001</t>
  </si>
  <si>
    <t>-1070204936</t>
  </si>
  <si>
    <t>175101109 001</t>
  </si>
  <si>
    <t>1150699516</t>
  </si>
  <si>
    <t>286108010 MAT</t>
  </si>
  <si>
    <t>Rúrka PVC odpadová hrdlová d 125x2,8x4000</t>
  </si>
  <si>
    <t>1639001586</t>
  </si>
  <si>
    <t>286110100 MAT</t>
  </si>
  <si>
    <t>Rúrka PVC kanalizačná spoj gum. krúžkom 110x3,2x5000</t>
  </si>
  <si>
    <t>-518820799</t>
  </si>
  <si>
    <t>286110870 MAT</t>
  </si>
  <si>
    <t>Čistiaci kus FRIAPHON, DN 100</t>
  </si>
  <si>
    <t>1145906795</t>
  </si>
  <si>
    <t>286111200 MAT</t>
  </si>
  <si>
    <t>Rúrka PVC kanalizačná hrdlová 160x4,0x5000</t>
  </si>
  <si>
    <t>913337870</t>
  </si>
  <si>
    <t>4 - VODOROVNÉ KONŠTRUKCIE</t>
  </si>
  <si>
    <t>451573111 271</t>
  </si>
  <si>
    <t>1839492600</t>
  </si>
  <si>
    <t>D6</t>
  </si>
  <si>
    <t>5 - KOMUNIKÁCIE</t>
  </si>
  <si>
    <t>566901124 272</t>
  </si>
  <si>
    <t>1076994701</t>
  </si>
  <si>
    <t>566904515 272</t>
  </si>
  <si>
    <t>276681498</t>
  </si>
  <si>
    <t>59.111 000</t>
  </si>
  <si>
    <t>2056930611</t>
  </si>
  <si>
    <t>8 - RÚROVÉ VEDENIA</t>
  </si>
  <si>
    <t>871251111 271</t>
  </si>
  <si>
    <t>Montáž potrubia z  rúrok z tvrdého PVC d 110, tesnených gumovým krúžkom</t>
  </si>
  <si>
    <t>-1769904809</t>
  </si>
  <si>
    <t>871261121 271</t>
  </si>
  <si>
    <t>Montáž potrubia z rúrok polyetylénových d 125</t>
  </si>
  <si>
    <t>-1319192715</t>
  </si>
  <si>
    <t>871311111 271</t>
  </si>
  <si>
    <t>Montáž potrubia z  rúrok z tvrdého PVC d 160, tesnených gumovým krúžkom</t>
  </si>
  <si>
    <t>1679570420</t>
  </si>
  <si>
    <t>871321111 271</t>
  </si>
  <si>
    <t>Montáž kanal. potrubia z rúr HDPE zváraných na tupo SDR11/PN16 D 160x14,6</t>
  </si>
  <si>
    <t>128521727</t>
  </si>
  <si>
    <t>892101111 271</t>
  </si>
  <si>
    <t>-908206298</t>
  </si>
  <si>
    <t>D7</t>
  </si>
  <si>
    <t>5 - KOMUNIKÁCIE spolu:</t>
  </si>
  <si>
    <t>Vnútorná kanalizácia</t>
  </si>
  <si>
    <t>721110806</t>
  </si>
  <si>
    <t>Demontáž potrubia z kameninových rúr DN do 200</t>
  </si>
  <si>
    <t>-1941533415</t>
  </si>
  <si>
    <t>721171107</t>
  </si>
  <si>
    <t>Potrubie kanal. z PVC-U rúr hrdlových odpadné D 75x1,8</t>
  </si>
  <si>
    <t>59102373</t>
  </si>
  <si>
    <t>597115130</t>
  </si>
  <si>
    <t>Odbočka jedn. kamenin. šikmá bez tesnenia DN 200/150</t>
  </si>
  <si>
    <t>-1137690944</t>
  </si>
  <si>
    <t>721171112</t>
  </si>
  <si>
    <t>Potrubie kanal. z PVC-U rúr hrdlových odpadné D 160/3,2</t>
  </si>
  <si>
    <t>775206793</t>
  </si>
  <si>
    <t>721194104</t>
  </si>
  <si>
    <t>Vyvedenie a upevnenie kanal. výpustiek D 40x1.8</t>
  </si>
  <si>
    <t>1740602683</t>
  </si>
  <si>
    <t>721226111</t>
  </si>
  <si>
    <t>Zápachová uzávierka vaní s guľovým kĺbom na odtoku DN 40/50</t>
  </si>
  <si>
    <t>1906025797</t>
  </si>
  <si>
    <t>721226212</t>
  </si>
  <si>
    <t>Zápachová uzávierka pisoárová DN 40</t>
  </si>
  <si>
    <t>1319978090</t>
  </si>
  <si>
    <t>721226312</t>
  </si>
  <si>
    <t>Zápachová uzávierka pre umývadlá DN 40</t>
  </si>
  <si>
    <t>-216794760</t>
  </si>
  <si>
    <t>721226412</t>
  </si>
  <si>
    <t>Zápachová uzávierka pre drezy DN 50</t>
  </si>
  <si>
    <t>-59688396</t>
  </si>
  <si>
    <t>721999905</t>
  </si>
  <si>
    <t>Vnútorná kanalizácia HZS T5</t>
  </si>
  <si>
    <t>-1920525250</t>
  </si>
  <si>
    <t>722</t>
  </si>
  <si>
    <t>Vnútorný vodovod</t>
  </si>
  <si>
    <t>722130801</t>
  </si>
  <si>
    <t>Demontáž potrubia z oceľ. rúrok závitových DN do 25</t>
  </si>
  <si>
    <t>541343822</t>
  </si>
  <si>
    <t>722254106</t>
  </si>
  <si>
    <t>Montáž hydrantovej skrine nástennej s výzbrojou</t>
  </si>
  <si>
    <t>súbor</t>
  </si>
  <si>
    <t>-815734161</t>
  </si>
  <si>
    <t>722254231</t>
  </si>
  <si>
    <t>Požiarne prísl.,hadic.navij. NOHA typ A25/30 na stenu 700x700x285mm</t>
  </si>
  <si>
    <t>-2045227808</t>
  </si>
  <si>
    <t>722290215</t>
  </si>
  <si>
    <t>Tlakové skúšky vodov. potrubia hrdl. alebo prírub. do DN 100</t>
  </si>
  <si>
    <t>-2135037949</t>
  </si>
  <si>
    <t>722290226</t>
  </si>
  <si>
    <t>Tlakové skúšky vodov. potrubia závitového do DN 50</t>
  </si>
  <si>
    <t>-1476774237</t>
  </si>
  <si>
    <t>722290234</t>
  </si>
  <si>
    <t>Preplachovanie a dezinfekcia vodov. potrubia do DN 80</t>
  </si>
  <si>
    <t>718919899</t>
  </si>
  <si>
    <t>722509901</t>
  </si>
  <si>
    <t>Uzatvorenie-otvorenie vodovodného potrubia</t>
  </si>
  <si>
    <t>1272036830</t>
  </si>
  <si>
    <t>998722103</t>
  </si>
  <si>
    <t>Presun hmôt pre vnút. vodovod v objektoch výšky do 24 m</t>
  </si>
  <si>
    <t>-1577320252</t>
  </si>
  <si>
    <t>725</t>
  </si>
  <si>
    <t>Zariaďovacie predmety</t>
  </si>
  <si>
    <t>725119309</t>
  </si>
  <si>
    <t>Príplatok za použitie silikónového tmelu 0,30 kg/kus</t>
  </si>
  <si>
    <t>2012673890</t>
  </si>
  <si>
    <t>725211612</t>
  </si>
  <si>
    <t>Umývadlo keram pripev. na stenu skrutk farebné bez krytu na sifón 550 mm</t>
  </si>
  <si>
    <t>1266611783</t>
  </si>
  <si>
    <t>725219401</t>
  </si>
  <si>
    <t>Montáž umývadiel keramických so záp. uzáv. na skrutky</t>
  </si>
  <si>
    <t>-2095042834</t>
  </si>
  <si>
    <t>725222111</t>
  </si>
  <si>
    <t>Vaňa bez armat. výtok. akrylátová so zápach.uzav 1200x700 mm</t>
  </si>
  <si>
    <t>2128756555</t>
  </si>
  <si>
    <t>725229103</t>
  </si>
  <si>
    <t>Montáž vane akrylátovej</t>
  </si>
  <si>
    <t>1801989771</t>
  </si>
  <si>
    <t>725330820</t>
  </si>
  <si>
    <t>Výlevka</t>
  </si>
  <si>
    <t>kompl</t>
  </si>
  <si>
    <t>-477171605</t>
  </si>
  <si>
    <t>725810301</t>
  </si>
  <si>
    <t>Systémový oddelovač DN 25, montáž</t>
  </si>
  <si>
    <t>-1290784674</t>
  </si>
  <si>
    <t>725810405</t>
  </si>
  <si>
    <t>Ventil rohový T70 1/2 vršok T13</t>
  </si>
  <si>
    <t>-351846412</t>
  </si>
  <si>
    <t>725819401</t>
  </si>
  <si>
    <t>Montáž ventilov rohových s pripojovacou rúrkou G 1/2</t>
  </si>
  <si>
    <t>-2097315404</t>
  </si>
  <si>
    <t>725820200</t>
  </si>
  <si>
    <t>Batéria drezová nástenná G 1/2 štandardná kvalita</t>
  </si>
  <si>
    <t>-942021553</t>
  </si>
  <si>
    <t>725820700</t>
  </si>
  <si>
    <t>Batéria drezová jednopáková do 1 otvoru štandardná kvalita</t>
  </si>
  <si>
    <t>-1344615110</t>
  </si>
  <si>
    <t>725821400</t>
  </si>
  <si>
    <t>Batéria umývadlová jednopáková stojánková do 1 otvoru štandardná kvalita</t>
  </si>
  <si>
    <t>-849870944</t>
  </si>
  <si>
    <t>725829201</t>
  </si>
  <si>
    <t>Montáž batérie umýv.  nástenná</t>
  </si>
  <si>
    <t>-165195842</t>
  </si>
  <si>
    <t>725829203</t>
  </si>
  <si>
    <t>Montáž batérií  drez. ostatných typov nást.</t>
  </si>
  <si>
    <t>1222719900</t>
  </si>
  <si>
    <t>725829601</t>
  </si>
  <si>
    <t>Montáž batérie umývadlovej jednopákovej do 1 otvoru</t>
  </si>
  <si>
    <t>-1127040892</t>
  </si>
  <si>
    <t>725830200</t>
  </si>
  <si>
    <t>Batéria vaňová nástenná G 1/2 x 150 štandardná kvalita</t>
  </si>
  <si>
    <t>-1985021192</t>
  </si>
  <si>
    <t>725831122</t>
  </si>
  <si>
    <t>Montáž batérie vaňovej, nástennej s roztečou 150 mm</t>
  </si>
  <si>
    <t>-1449279521</t>
  </si>
  <si>
    <t>725849206</t>
  </si>
  <si>
    <t>Montáž nastaviteľného držiaka sprchy</t>
  </si>
  <si>
    <t>-1951988285</t>
  </si>
  <si>
    <t>725869101</t>
  </si>
  <si>
    <t>Montáž zápach. uzávierok umývadlových D 40</t>
  </si>
  <si>
    <t>-892780878</t>
  </si>
  <si>
    <t>725869204</t>
  </si>
  <si>
    <t>Montáž zápach. uzávierok jednod.  D 50 pre drez a výlevku</t>
  </si>
  <si>
    <t>-1360248465</t>
  </si>
  <si>
    <t>725869209</t>
  </si>
  <si>
    <t>Montáž zápach. uzávierok vaňových DN 32</t>
  </si>
  <si>
    <t>1852128524</t>
  </si>
  <si>
    <t>725980123</t>
  </si>
  <si>
    <t>Dvierka prístupové k inštaláciám z plastov 30/30</t>
  </si>
  <si>
    <t>-344410092</t>
  </si>
  <si>
    <t>725999904</t>
  </si>
  <si>
    <t>Zariaďovacie predmety HZS T4</t>
  </si>
  <si>
    <t>-576518401</t>
  </si>
  <si>
    <t>998725103</t>
  </si>
  <si>
    <t>Presun hmôt pre zariaď. predmety v objektoch výšky do 24 m</t>
  </si>
  <si>
    <t>1844914949</t>
  </si>
  <si>
    <t>PRÁCE A DODÁVKY PSV</t>
  </si>
  <si>
    <t>270</t>
  </si>
  <si>
    <t>Montáž potrubia ( M23 okrem plynovodov )</t>
  </si>
  <si>
    <t>807180070</t>
  </si>
  <si>
    <t>Montáž ventilač.privetr.hlavice HL900</t>
  </si>
  <si>
    <t>565212389</t>
  </si>
  <si>
    <t>Vedenia rúrové vonkajšie - plynovody</t>
  </si>
  <si>
    <t>803722000</t>
  </si>
  <si>
    <t>Funkčná skúška regulačného radu</t>
  </si>
  <si>
    <t>1757748468</t>
  </si>
  <si>
    <t>231524190</t>
  </si>
  <si>
    <t>Protipožiarne tesnenie inštal.otvorov bal.750ml, montáž</t>
  </si>
  <si>
    <t>balenie</t>
  </si>
  <si>
    <t>-1070950535</t>
  </si>
  <si>
    <t>562312500</t>
  </si>
  <si>
    <t>Hlavica ventilačná privetrávacia HL900 DN 50/70/100</t>
  </si>
  <si>
    <t>-632761950</t>
  </si>
  <si>
    <t>D15</t>
  </si>
  <si>
    <t>721 - Vnútorná kanalizácia</t>
  </si>
  <si>
    <t>721110806 721</t>
  </si>
  <si>
    <t>117733090</t>
  </si>
  <si>
    <t>721140806 721</t>
  </si>
  <si>
    <t>Demontáž potrubia z liatinových rúr DN do 200</t>
  </si>
  <si>
    <t>-517278894</t>
  </si>
  <si>
    <t>721171107 721</t>
  </si>
  <si>
    <t>-676035832</t>
  </si>
  <si>
    <t>721171109 721</t>
  </si>
  <si>
    <t>Potrubie kanal. z PVC-U rúr hrdlových odpadné D 110x2,2</t>
  </si>
  <si>
    <t>764619754</t>
  </si>
  <si>
    <t>721173204 721</t>
  </si>
  <si>
    <t>Potrubie kanal. z PVC rúr pripojovacie D 40x1.8</t>
  </si>
  <si>
    <t>2127259880</t>
  </si>
  <si>
    <t>721173205 721</t>
  </si>
  <si>
    <t>Potrubie kanal. z PVC rúr pripojovacie D 50x1.8</t>
  </si>
  <si>
    <t>1455275986</t>
  </si>
  <si>
    <t>721173206 721</t>
  </si>
  <si>
    <t>Potrubie kanal. z PVC rúr pripojovacie D 63x1.8</t>
  </si>
  <si>
    <t>1819630633</t>
  </si>
  <si>
    <t>721194104 721</t>
  </si>
  <si>
    <t>1018469358</t>
  </si>
  <si>
    <t>721194105 721</t>
  </si>
  <si>
    <t>Vyvedenie a upevnenie kanal. výpustiek D 50x1.8</t>
  </si>
  <si>
    <t>-588516848</t>
  </si>
  <si>
    <t>721194107 721</t>
  </si>
  <si>
    <t>Vyvedenie a upevnenie kanal. výpustiek D 75x1.9</t>
  </si>
  <si>
    <t>299313473</t>
  </si>
  <si>
    <t>721194109 721</t>
  </si>
  <si>
    <t>Vyvedenie a upevnenie kanal. výpustiek D 110x2.3</t>
  </si>
  <si>
    <t>-1836086390</t>
  </si>
  <si>
    <t>721211505 721</t>
  </si>
  <si>
    <t>Montáž podlahového vpustu s vodorovným odtokom DN 50 z plastu so zápachovou uzávierkou</t>
  </si>
  <si>
    <t>-32437662</t>
  </si>
  <si>
    <t>721211912 721</t>
  </si>
  <si>
    <t>Montáž vpustí podlahových DN 50/75</t>
  </si>
  <si>
    <t>-571236926</t>
  </si>
  <si>
    <t>721211913 721</t>
  </si>
  <si>
    <t>Montáž vpustí podlahových DN 110</t>
  </si>
  <si>
    <t>-1396531332</t>
  </si>
  <si>
    <t>721220801 721</t>
  </si>
  <si>
    <t>Demontáž zápachových uzáverov DN 70</t>
  </si>
  <si>
    <t>-1166045766</t>
  </si>
  <si>
    <t>721224206 721</t>
  </si>
  <si>
    <t>Zápachové uzávery pisoárové DN 50</t>
  </si>
  <si>
    <t>-1837875945</t>
  </si>
  <si>
    <t>721226111 721</t>
  </si>
  <si>
    <t>-762097598</t>
  </si>
  <si>
    <t>721226121 721</t>
  </si>
  <si>
    <t>Zápachová uzávierka sprchových vaní s guľovým kĺbom na odtoku DN 40/50</t>
  </si>
  <si>
    <t>-161010469</t>
  </si>
  <si>
    <t>721226312 721</t>
  </si>
  <si>
    <t>-424659072</t>
  </si>
  <si>
    <t>721226412 721</t>
  </si>
  <si>
    <t>1688187597</t>
  </si>
  <si>
    <t>721226432 721</t>
  </si>
  <si>
    <t>Zápachová uzávierka pre dvojdrezy s prípojkou pre pračku alebo umývačku DN 50</t>
  </si>
  <si>
    <t>1139267718</t>
  </si>
  <si>
    <t>721271105 721</t>
  </si>
  <si>
    <t>Ventilačné hlavice v medenom prevedení DN 100</t>
  </si>
  <si>
    <t>949250010</t>
  </si>
  <si>
    <t>721290111 721</t>
  </si>
  <si>
    <t>Skúška tesnosti kanalizácie vodou do DN 125</t>
  </si>
  <si>
    <t>143570406</t>
  </si>
  <si>
    <t>721290112 721</t>
  </si>
  <si>
    <t>Skúška tesnosti kanalizácie vodou DN 125-200</t>
  </si>
  <si>
    <t>-1904459692</t>
  </si>
  <si>
    <t>721290123 721</t>
  </si>
  <si>
    <t>Skúška tesnosti kanalizácie dymom do DN 300</t>
  </si>
  <si>
    <t>-1218120080</t>
  </si>
  <si>
    <t>721300912 721</t>
  </si>
  <si>
    <t>Opr. kanaliz. prečistenie zvis. odpad. v 1 podl. do DN 200</t>
  </si>
  <si>
    <t>-2062308056</t>
  </si>
  <si>
    <t>721300957 721</t>
  </si>
  <si>
    <t>Opr. kanaliz. prečistenie posúvačov do DN 200</t>
  </si>
  <si>
    <t>-76459466</t>
  </si>
  <si>
    <t>721999904 721</t>
  </si>
  <si>
    <t>Vnútorná kanalizácia HZS T4</t>
  </si>
  <si>
    <t>-897485107</t>
  </si>
  <si>
    <t>998721103 721</t>
  </si>
  <si>
    <t>Presun hmôt pre vnút. kanalizáciu v objektoch výšky do 24 m</t>
  </si>
  <si>
    <t>-1370747916</t>
  </si>
  <si>
    <t>-428328533</t>
  </si>
  <si>
    <t>D17</t>
  </si>
  <si>
    <t>722 - Vnútorný vodovod</t>
  </si>
  <si>
    <t>722105220 721</t>
  </si>
  <si>
    <t>Potrubie z rúr REHAU, rúrka univerzálna RAUTITAN flex priemer 20,0x2,8 v kotúčoch</t>
  </si>
  <si>
    <t>236521340</t>
  </si>
  <si>
    <t>722105225 721</t>
  </si>
  <si>
    <t>Potrubie z rúr REHAU, rúrka univerzálna RAUTITAN flex priemer 25,0x3,5 v kotúčoch</t>
  </si>
  <si>
    <t>652373063</t>
  </si>
  <si>
    <t>722105232 721</t>
  </si>
  <si>
    <t>Potrubie z rúr REHAU, rúrka univerzálna RAUTITAN flex priemer 32,0x4,4 v kotúčoch</t>
  </si>
  <si>
    <t>-577314407</t>
  </si>
  <si>
    <t>722105240 721</t>
  </si>
  <si>
    <t>Potrubie z rúr REHAU, rúrka univerzálna RAUTITAN flex priemer 40,0x5,5 v tyčiach</t>
  </si>
  <si>
    <t>126357615</t>
  </si>
  <si>
    <t>722111911 721</t>
  </si>
  <si>
    <t>Opr. vodov. potrubia liat. príruba kruhová závitová DN 40</t>
  </si>
  <si>
    <t>2113464382</t>
  </si>
  <si>
    <t>722130216 721</t>
  </si>
  <si>
    <t>Potrubie vod. z ocel. rúrok závit. pozink. 11353 DN 50</t>
  </si>
  <si>
    <t>-639208948</t>
  </si>
  <si>
    <t>722130217 721</t>
  </si>
  <si>
    <t>Potrubie vod. z ocel. rúrok závit. pozink. 11353 DN 65</t>
  </si>
  <si>
    <t>-635551753</t>
  </si>
  <si>
    <t>722130218 721</t>
  </si>
  <si>
    <t>Potrubie vod. z ocel. rúrok závit. pozink. 11353 DN 80</t>
  </si>
  <si>
    <t>-367420344</t>
  </si>
  <si>
    <t>722130801 721</t>
  </si>
  <si>
    <t>1765232959</t>
  </si>
  <si>
    <t>722130802 721</t>
  </si>
  <si>
    <t>Demontáž potrubia z oceľ. rúrok závitových DN do 40</t>
  </si>
  <si>
    <t>593482878</t>
  </si>
  <si>
    <t>722130803 721</t>
  </si>
  <si>
    <t>Demontáž potrubia z oceľ. rúrok závitových DN do 50</t>
  </si>
  <si>
    <t>1994329614</t>
  </si>
  <si>
    <t>722130804 721</t>
  </si>
  <si>
    <t>Demontáž potrubia z oceľ. rúrok závitových DN do 65</t>
  </si>
  <si>
    <t>322016320</t>
  </si>
  <si>
    <t>722130805 721</t>
  </si>
  <si>
    <t>Demontáž potrubia z oceľ. rúrok závitových DN do 80</t>
  </si>
  <si>
    <t>1609689874</t>
  </si>
  <si>
    <t>722131935 721</t>
  </si>
  <si>
    <t>Opr. vodov. ocel. potr. záv. prepojenie stáv. potrubia DN 40</t>
  </si>
  <si>
    <t>983234757</t>
  </si>
  <si>
    <t>722131936 721</t>
  </si>
  <si>
    <t>Opr. vodov. ocel. potr. záv. prepojenie stáv. potrubia DN 50</t>
  </si>
  <si>
    <t>467664772</t>
  </si>
  <si>
    <t>722131937 721</t>
  </si>
  <si>
    <t>Opr. vodov. ocel. potr. záv. prepojenie stáv. potrubia DN 65</t>
  </si>
  <si>
    <t>1203448448</t>
  </si>
  <si>
    <t>722131938 721</t>
  </si>
  <si>
    <t>Opr. vodov. ocel. potr. záv. prepojenie stáv. potrubia DN 80</t>
  </si>
  <si>
    <t>-372424658</t>
  </si>
  <si>
    <t>722182111 721</t>
  </si>
  <si>
    <t>Ochrana potrubia izoláciou Mirelon DN 16</t>
  </si>
  <si>
    <t>-542320474</t>
  </si>
  <si>
    <t>722182112 721</t>
  </si>
  <si>
    <t>Ochrana potrubia izoláciou Mirelon DN 20</t>
  </si>
  <si>
    <t>-142663377</t>
  </si>
  <si>
    <t>722182113 721</t>
  </si>
  <si>
    <t>Ochrana potrubia izoláciou Mirelon DN 25</t>
  </si>
  <si>
    <t>-1104558328</t>
  </si>
  <si>
    <t>722182114 721</t>
  </si>
  <si>
    <t>Ochrana potrubia izoláciou Mirelon DN 32</t>
  </si>
  <si>
    <t>-1682763327</t>
  </si>
  <si>
    <t>722182115 721</t>
  </si>
  <si>
    <t>Ochrana potrubia izoláciou Mirelon DN 40</t>
  </si>
  <si>
    <t>1509345420</t>
  </si>
  <si>
    <t>722182116 721</t>
  </si>
  <si>
    <t>Ochrana potrubia izoláciou Mirelon DN 50</t>
  </si>
  <si>
    <t>-1502495599</t>
  </si>
  <si>
    <t>722182117 721</t>
  </si>
  <si>
    <t>Ochrana potrubia izoláciou Mirelon DN 63</t>
  </si>
  <si>
    <t>-1637892536</t>
  </si>
  <si>
    <t>722182119 721</t>
  </si>
  <si>
    <t>Ochrana potrubia izoláciou Mirelon DN 90</t>
  </si>
  <si>
    <t>-683683618</t>
  </si>
  <si>
    <t>722220121 721</t>
  </si>
  <si>
    <t>Arm. vod. s 1 závitom, nástenka K 247 pre batériu G 1/2x150mm</t>
  </si>
  <si>
    <t>pár</t>
  </si>
  <si>
    <t>2040180924</t>
  </si>
  <si>
    <t>722223113 721</t>
  </si>
  <si>
    <t>Armat. vodov. s 1 závitom, ventil priv. odvzduš. T1070 G 3/4</t>
  </si>
  <si>
    <t>-119260514</t>
  </si>
  <si>
    <t>722231011 721</t>
  </si>
  <si>
    <t>Armat. vodov. s 2 závitmi, ventil priamy KE 125 C G 1/2</t>
  </si>
  <si>
    <t>-648808947</t>
  </si>
  <si>
    <t>722231012 721</t>
  </si>
  <si>
    <t>Armat. vodov. s 2 závitmi, ventil priamy KE 125 C G 3/4</t>
  </si>
  <si>
    <t>117797282</t>
  </si>
  <si>
    <t>722231013 721</t>
  </si>
  <si>
    <t>Armat. vodov. s 2 závitmi, ventil priamy KE 125 C G 1</t>
  </si>
  <si>
    <t>955991256</t>
  </si>
  <si>
    <t>722231014 721</t>
  </si>
  <si>
    <t>Armat. vodov. s 2 závitmi, ventil priamy KE 125 C G 5/4</t>
  </si>
  <si>
    <t>-1969158656</t>
  </si>
  <si>
    <t>722231015 721</t>
  </si>
  <si>
    <t>Armat. vodov. s 2 závitmi, ventil priamy KE 125 C G 6/4</t>
  </si>
  <si>
    <t>1161415432</t>
  </si>
  <si>
    <t>722231016 721</t>
  </si>
  <si>
    <t>Armat. vodov. s 2 závitmi, ventil priamy KE 125 C G 2</t>
  </si>
  <si>
    <t>1437099780</t>
  </si>
  <si>
    <t>722231026 721</t>
  </si>
  <si>
    <t>Armat. vodov. s 2 závitmi, ventil priamy KE 125 T G 2</t>
  </si>
  <si>
    <t>752877914</t>
  </si>
  <si>
    <t>722231033 721</t>
  </si>
  <si>
    <t>Armat. vodov. s 2 závitmi, ventil priamy KE 125 E G 1</t>
  </si>
  <si>
    <t>80113992</t>
  </si>
  <si>
    <t>722254106 721</t>
  </si>
  <si>
    <t>-479407289</t>
  </si>
  <si>
    <t>722254126 721</t>
  </si>
  <si>
    <t>Požiarne prísluš. hydrantová skriňa s výzbr. C 52 s nast.</t>
  </si>
  <si>
    <t>-1482542927</t>
  </si>
  <si>
    <t>722254231 721</t>
  </si>
  <si>
    <t>1768505734</t>
  </si>
  <si>
    <t>722290226 721</t>
  </si>
  <si>
    <t>199566564</t>
  </si>
  <si>
    <t>722290229 721</t>
  </si>
  <si>
    <t>Tlakové skúšky vodov. potrubia závitového do DN 100</t>
  </si>
  <si>
    <t>1001818973</t>
  </si>
  <si>
    <t>722290234 721</t>
  </si>
  <si>
    <t>1582386445</t>
  </si>
  <si>
    <t>722509901 721</t>
  </si>
  <si>
    <t>-1653057684</t>
  </si>
  <si>
    <t>722999904 721</t>
  </si>
  <si>
    <t>Vnútorný vodovod HZS T4</t>
  </si>
  <si>
    <t>-242539070</t>
  </si>
  <si>
    <t>722999905 721</t>
  </si>
  <si>
    <t>Vnútorný vodovod HZS T5</t>
  </si>
  <si>
    <t>sada</t>
  </si>
  <si>
    <t>335458388</t>
  </si>
  <si>
    <t>998722103 721</t>
  </si>
  <si>
    <t>-1438813481</t>
  </si>
  <si>
    <t>D19</t>
  </si>
  <si>
    <t>725 - Zariaďovacie predmety</t>
  </si>
  <si>
    <t>725.331 700</t>
  </si>
  <si>
    <t>ZT - výlevka</t>
  </si>
  <si>
    <t>-440216691</t>
  </si>
  <si>
    <t>725119213 721</t>
  </si>
  <si>
    <t>Montáž predstenového systému pre závesné WC vrátane záchodových mís závesných so sedadlom komplet</t>
  </si>
  <si>
    <t>-1944456772</t>
  </si>
  <si>
    <t>725119309 721</t>
  </si>
  <si>
    <t>1444318886</t>
  </si>
  <si>
    <t>6423A9012 MAT</t>
  </si>
  <si>
    <t>Sedadlo s montážnym materiálom</t>
  </si>
  <si>
    <t>1629626273</t>
  </si>
  <si>
    <t>6423E1311 MAT</t>
  </si>
  <si>
    <t xml:space="preserve">Závesné WC - keramická misa, klozet, dizajnové </t>
  </si>
  <si>
    <t>2068954562</t>
  </si>
  <si>
    <t>6423G1031 MAT</t>
  </si>
  <si>
    <t xml:space="preserve">Predstenový systém  pre závesné WC, s podomietkovou splachovacou nádržou, 6-9 l vrátane príslušenstva a tlačidla </t>
  </si>
  <si>
    <t>159066040</t>
  </si>
  <si>
    <t>6425C0105 MAT</t>
  </si>
  <si>
    <t>Urinál DOMINO 4110.1 481 so senzor.splachovačom AUP 3, biela</t>
  </si>
  <si>
    <t>1889143736</t>
  </si>
  <si>
    <t>725129202 721</t>
  </si>
  <si>
    <t>Montáž pisoárov keramických</t>
  </si>
  <si>
    <t>-278160762</t>
  </si>
  <si>
    <t>725129208 721</t>
  </si>
  <si>
    <t>Montáž splachovača pisoára automatic.</t>
  </si>
  <si>
    <t>-815586741</t>
  </si>
  <si>
    <t>725211612 721</t>
  </si>
  <si>
    <t>737159299</t>
  </si>
  <si>
    <t>725219401 721</t>
  </si>
  <si>
    <t>-526056887</t>
  </si>
  <si>
    <t>725222111 721</t>
  </si>
  <si>
    <t>322446168</t>
  </si>
  <si>
    <t>725229103 721</t>
  </si>
  <si>
    <t>-2020796223</t>
  </si>
  <si>
    <t>725241223 721</t>
  </si>
  <si>
    <t>Vanička sprchová z liateho polymermramoru čtvrtkruhová 900x900 mm s komplet sprch. Kútom</t>
  </si>
  <si>
    <t>481457917</t>
  </si>
  <si>
    <t>Pol.1</t>
  </si>
  <si>
    <t>Vanička sprchová z liateho polymermramoru štvorcová 900x900 mm  s komplet sprch. Kútom</t>
  </si>
  <si>
    <t>738927894</t>
  </si>
  <si>
    <t>725249104 721</t>
  </si>
  <si>
    <t>Montáž sprchovej vaničky</t>
  </si>
  <si>
    <t>-18064178</t>
  </si>
  <si>
    <t>725312111 721</t>
  </si>
  <si>
    <t>Montáž drezov ostatných rozmerov a typov</t>
  </si>
  <si>
    <t>-273144311</t>
  </si>
  <si>
    <t>725312200 721</t>
  </si>
  <si>
    <t>Drez nerezový, kvalita závodnej kuchyne</t>
  </si>
  <si>
    <t>2017419755</t>
  </si>
  <si>
    <t>725314290 721</t>
  </si>
  <si>
    <t>Príslušenstvo k drezu v kuchynských zostavách</t>
  </si>
  <si>
    <t>-1532000077</t>
  </si>
  <si>
    <t>188</t>
  </si>
  <si>
    <t>725329101 721</t>
  </si>
  <si>
    <t>Montáž drezov dvojitých so zápach uzávierkou</t>
  </si>
  <si>
    <t>-741844385</t>
  </si>
  <si>
    <t>189</t>
  </si>
  <si>
    <t>725339101 721</t>
  </si>
  <si>
    <t>Montáž výleviek keramic., liat, a i. hmoty bez výtok armat. a splach nádrže</t>
  </si>
  <si>
    <t>-2141346841</t>
  </si>
  <si>
    <t>190</t>
  </si>
  <si>
    <t>725810405 721</t>
  </si>
  <si>
    <t>Ventil rohový s pripojovacou rúrkou TE 67 G 1/2</t>
  </si>
  <si>
    <t>1160283164</t>
  </si>
  <si>
    <t>191</t>
  </si>
  <si>
    <t>725819401 721</t>
  </si>
  <si>
    <t>524835606</t>
  </si>
  <si>
    <t>192</t>
  </si>
  <si>
    <t>725820700 721</t>
  </si>
  <si>
    <t>Batéria drezová jednopáková do 1 otvoru dizajnová</t>
  </si>
  <si>
    <t>704168801</t>
  </si>
  <si>
    <t>193</t>
  </si>
  <si>
    <t>725821400 721</t>
  </si>
  <si>
    <t>Batéria umývadlová jednopáková do 1 otvoru dizajnová</t>
  </si>
  <si>
    <t>-1967151594</t>
  </si>
  <si>
    <t>194</t>
  </si>
  <si>
    <t>725829601 721</t>
  </si>
  <si>
    <t>-1484906618</t>
  </si>
  <si>
    <t>195</t>
  </si>
  <si>
    <t>725830200 721</t>
  </si>
  <si>
    <t>Batéria vaňová nástenná G 1/2 x 150 dizajnová</t>
  </si>
  <si>
    <t>-334755580</t>
  </si>
  <si>
    <t>196</t>
  </si>
  <si>
    <t>725831122 721</t>
  </si>
  <si>
    <t>-220436714</t>
  </si>
  <si>
    <t>197</t>
  </si>
  <si>
    <t>725840200 721</t>
  </si>
  <si>
    <t>Batéria sprchová nástenná G 1/2 dizajnová</t>
  </si>
  <si>
    <t>-2143880523</t>
  </si>
  <si>
    <t>198</t>
  </si>
  <si>
    <t>725849200 721</t>
  </si>
  <si>
    <t>Montáž batérií sprch. násten. s nastav. výškou</t>
  </si>
  <si>
    <t>-1167032770</t>
  </si>
  <si>
    <t>199</t>
  </si>
  <si>
    <t>725849206 721</t>
  </si>
  <si>
    <t>569260469</t>
  </si>
  <si>
    <t>200</t>
  </si>
  <si>
    <t>725860010 721</t>
  </si>
  <si>
    <t>Zápachová uzávierka pre umývadlo alebo drez D 40 štandardná kvalita</t>
  </si>
  <si>
    <t>160062194</t>
  </si>
  <si>
    <t>201</t>
  </si>
  <si>
    <t>725869101 721</t>
  </si>
  <si>
    <t>201029226</t>
  </si>
  <si>
    <t>202</t>
  </si>
  <si>
    <t>725869204 721</t>
  </si>
  <si>
    <t>Montáž zápach. uzávierok drez. jednod.  D 50</t>
  </si>
  <si>
    <t>-1163727995</t>
  </si>
  <si>
    <t>203</t>
  </si>
  <si>
    <t>725869209 721</t>
  </si>
  <si>
    <t>-393296700</t>
  </si>
  <si>
    <t>204</t>
  </si>
  <si>
    <t>725869210 721</t>
  </si>
  <si>
    <t>Montáž zápachových uzávierok sprchových DN 40/50</t>
  </si>
  <si>
    <t>-185165104</t>
  </si>
  <si>
    <t>205</t>
  </si>
  <si>
    <t>725869212 721</t>
  </si>
  <si>
    <t>Montáž zápachových uzávierok podlah. nad DN 50/70</t>
  </si>
  <si>
    <t>-2085811306</t>
  </si>
  <si>
    <t>206</t>
  </si>
  <si>
    <t>725869214 721</t>
  </si>
  <si>
    <t>Montáž zápach. uzávierok drez. dvojdiel.  D50</t>
  </si>
  <si>
    <t>114247115</t>
  </si>
  <si>
    <t>207</t>
  </si>
  <si>
    <t>725980123 721</t>
  </si>
  <si>
    <t>1377189669</t>
  </si>
  <si>
    <t>208</t>
  </si>
  <si>
    <t>725999904 721</t>
  </si>
  <si>
    <t>-1723003093</t>
  </si>
  <si>
    <t>209</t>
  </si>
  <si>
    <t>998725103 721</t>
  </si>
  <si>
    <t>215600339</t>
  </si>
  <si>
    <t>1882308161</t>
  </si>
  <si>
    <t>M48</t>
  </si>
  <si>
    <t>Periodické prevádzkové revízie</t>
  </si>
  <si>
    <t>211</t>
  </si>
  <si>
    <t>480506034</t>
  </si>
  <si>
    <t>Prevedenie tlakovej skúšky dom. plynovodu</t>
  </si>
  <si>
    <t>-228442873</t>
  </si>
  <si>
    <t>20230111 - Kaštieľ-Vykurovanie</t>
  </si>
  <si>
    <t>733 - Rozvod potrubia</t>
  </si>
  <si>
    <t>734 - Armatúry</t>
  </si>
  <si>
    <t>735 - Vykurovacie telesá</t>
  </si>
  <si>
    <t>795 - Lokálne kúrenie</t>
  </si>
  <si>
    <t>733</t>
  </si>
  <si>
    <t>Rozvod potrubia</t>
  </si>
  <si>
    <t>733.101</t>
  </si>
  <si>
    <t>Úprava rozvodu vykurovania pred napojením vykurovacieho telesa</t>
  </si>
  <si>
    <t>-954077815</t>
  </si>
  <si>
    <t>733999904</t>
  </si>
  <si>
    <t>Rozvod potrubia, HZS T4</t>
  </si>
  <si>
    <t>467456905</t>
  </si>
  <si>
    <t>998733103</t>
  </si>
  <si>
    <t>Presun hmôt pre potrubie UK v objektoch výšky do 24 m</t>
  </si>
  <si>
    <t>-2003854197</t>
  </si>
  <si>
    <t>734</t>
  </si>
  <si>
    <t>Armatúry</t>
  </si>
  <si>
    <t>734209103</t>
  </si>
  <si>
    <t>Montáž armatúr s jedným závitom G 1/2</t>
  </si>
  <si>
    <t>1166723037</t>
  </si>
  <si>
    <t>5512D0351</t>
  </si>
  <si>
    <t>Hlavica termostatická M28x1,5 s kvapal. snímačom s polohou "O" HERZ-DESIGN resp. alternativa</t>
  </si>
  <si>
    <t>-678703575</t>
  </si>
  <si>
    <t>5512D0352</t>
  </si>
  <si>
    <t>Hlavica termostatická M30x1,5 s kvapal. snímačom s polohou "O" HERZ-DESIGN resp. alternativa</t>
  </si>
  <si>
    <t>-1769290932</t>
  </si>
  <si>
    <t>5512D2102</t>
  </si>
  <si>
    <t>Ventil spiatočkový HERZ-RL-5, priamy 1/2"- 1392301</t>
  </si>
  <si>
    <t>-1216645473</t>
  </si>
  <si>
    <t>5512D2112</t>
  </si>
  <si>
    <t>Ventil spiatočkový HERZ-RL-5, rohový 1/2"1392401</t>
  </si>
  <si>
    <t>-1890346850</t>
  </si>
  <si>
    <t>5512D2401</t>
  </si>
  <si>
    <t>Ventil priamy termostatický HERZ-TS-90, resp. alternatívny výrobok</t>
  </si>
  <si>
    <t>443254989</t>
  </si>
  <si>
    <t>551908210</t>
  </si>
  <si>
    <t>Retroventil odvzdušňovací 1/8" bronz Viadrus Bohemia resp. ekvivalent</t>
  </si>
  <si>
    <t>558993511</t>
  </si>
  <si>
    <t>734209113</t>
  </si>
  <si>
    <t>Montáž armatúr s dvoma závitmi G 1/2</t>
  </si>
  <si>
    <t>-1244930894</t>
  </si>
  <si>
    <t>5512D3403</t>
  </si>
  <si>
    <t>Diel pripájací HERZ-3000, rohový G 3/4 - 1346611</t>
  </si>
  <si>
    <t>-1072527355</t>
  </si>
  <si>
    <t>734209124</t>
  </si>
  <si>
    <t>Montáž armatúr s troma závitmi G 3/4</t>
  </si>
  <si>
    <t>-517319303</t>
  </si>
  <si>
    <t>551001290</t>
  </si>
  <si>
    <t>Dvojitá ružica s osovou vzdialenosťou rúrok 50mm pre vonkajsie priemery rur 14-20mm</t>
  </si>
  <si>
    <t>669946746</t>
  </si>
  <si>
    <t>551001300</t>
  </si>
  <si>
    <t>Ružica delená krycia V2556 G3/4</t>
  </si>
  <si>
    <t>855442542</t>
  </si>
  <si>
    <t>734999904</t>
  </si>
  <si>
    <t>Armatúry, HZS T4</t>
  </si>
  <si>
    <t>-191317856</t>
  </si>
  <si>
    <t>998734103</t>
  </si>
  <si>
    <t>Presun hmôt pre armatúry UK v objektoch výšky do 24 m</t>
  </si>
  <si>
    <t>850837839</t>
  </si>
  <si>
    <t>735</t>
  </si>
  <si>
    <t>Vykurovacie telesá</t>
  </si>
  <si>
    <t>735000911</t>
  </si>
  <si>
    <t>Vyregulovanie ventilov a kohútov s ručným ovlád. pri oprav.</t>
  </si>
  <si>
    <t>1927425548</t>
  </si>
  <si>
    <t>735000912</t>
  </si>
  <si>
    <t>Vyregulovanie ventilov a kohútov s termost. ovlád. pri oprav</t>
  </si>
  <si>
    <t>-1971208603</t>
  </si>
  <si>
    <t>122612000</t>
  </si>
  <si>
    <t>Tepelný servopohon pre ovládanie spätných ventilov v rozdeľovači vykurovania ( REHAU Servopohon UNI 230V ale ekvivalent)</t>
  </si>
  <si>
    <t>-2012250266</t>
  </si>
  <si>
    <t>3191A0101</t>
  </si>
  <si>
    <t>Ružica 5/4" ( plná zátka )</t>
  </si>
  <si>
    <t>-1599086553</t>
  </si>
  <si>
    <t>3191A0102</t>
  </si>
  <si>
    <t>Ružica 5/4" a 1/2"</t>
  </si>
  <si>
    <t>168129937</t>
  </si>
  <si>
    <t>3191A0104</t>
  </si>
  <si>
    <t>Ružica 5/4" a 3/8"</t>
  </si>
  <si>
    <t>-1606770516</t>
  </si>
  <si>
    <t>831A01681</t>
  </si>
  <si>
    <t>MIešacia sada na nastavenie pevnej hodnoty 1 ErP ( REHAU ErP al ekvivalentný výrobok )</t>
  </si>
  <si>
    <t>-495830206</t>
  </si>
  <si>
    <t>831A01910</t>
  </si>
  <si>
    <t>Regulátor teploty priestorový pre prevádzku spoločne s bezdrôtovou zbernicou 230V ( REHAU NEa Smart regulátor D ale ekvivalnetný výrobok )</t>
  </si>
  <si>
    <t>373850117</t>
  </si>
  <si>
    <t>831A01911</t>
  </si>
  <si>
    <t>Základná bezdrôtová zbernica 230V pre vykurovanie ( REHAU NEa Smart Basic 230V- bezdrot. al. ekvivalentný výrobok )</t>
  </si>
  <si>
    <t>1312759128</t>
  </si>
  <si>
    <t>735111810</t>
  </si>
  <si>
    <t>Príplatok za Ventil-Kompakt</t>
  </si>
  <si>
    <t>-540386326</t>
  </si>
  <si>
    <t>735118110</t>
  </si>
  <si>
    <t>Vykur. telesá liat. článkové, tlakové skúšky telies vodou</t>
  </si>
  <si>
    <t>-1136615716</t>
  </si>
  <si>
    <t>735151822</t>
  </si>
  <si>
    <t>Demontáž vykurovacích telies panelových do 2820 mm</t>
  </si>
  <si>
    <t>3977581</t>
  </si>
  <si>
    <t>33-060040-10</t>
  </si>
  <si>
    <t>Teleso vyh.doskové trojité s 3xkonverkt. typ 33K s krytmi H600 L400 Korad P90 PLAN</t>
  </si>
  <si>
    <t>921186867</t>
  </si>
  <si>
    <t>33-060080-70</t>
  </si>
  <si>
    <t>Teleso vyh.doskové trojité s 3xkonverkt. typ 33K s krytmi H600 L800 Korad P90 PLAN</t>
  </si>
  <si>
    <t>729752034</t>
  </si>
  <si>
    <t>33-060080-10</t>
  </si>
  <si>
    <t>1312020944</t>
  </si>
  <si>
    <t>22-060110-80</t>
  </si>
  <si>
    <t>Teleso vyh.doskové dvojité s 2xkonverkt. typ 22K s krytmi H600 L1100 Korad P90  PLAN</t>
  </si>
  <si>
    <t>-60268715</t>
  </si>
  <si>
    <t>33-060120-50</t>
  </si>
  <si>
    <t>Teleso vyh.doskové trojité s 3xkonverkt. typ 33K s krytmi H600 L1200 Korad P90</t>
  </si>
  <si>
    <t>542383544</t>
  </si>
  <si>
    <t>33-090040-60</t>
  </si>
  <si>
    <t>Teleso vyh.doskové trojité s 3xkonverkt. typ 33K s krytmi H900 L400 Korad P90 PLAN</t>
  </si>
  <si>
    <t>1362966703</t>
  </si>
  <si>
    <t>33-090040-10</t>
  </si>
  <si>
    <t>2139077547</t>
  </si>
  <si>
    <t>33-060400-50</t>
  </si>
  <si>
    <t>Teleso vyh.doskové trojité s 3xkonverkt. typ 33K s krytmi H600 L400 Korad P90</t>
  </si>
  <si>
    <t>793489402</t>
  </si>
  <si>
    <t>33-060600-50</t>
  </si>
  <si>
    <t>Teleso vyh.doskové trojité s 3xkonverkt. typ 33K s krytmi H600 L600 Korad P90</t>
  </si>
  <si>
    <t>794962851</t>
  </si>
  <si>
    <t>22-060100-80</t>
  </si>
  <si>
    <t>Teleso vyh.doskové dvojité s 2xkonverkt. typ 22K s krytmi H600 L1000 Korad P90  PLAN</t>
  </si>
  <si>
    <t>1094323388</t>
  </si>
  <si>
    <t>22-060090-70</t>
  </si>
  <si>
    <t>Teleso vyh.doskové dvojité s 2xkonverkt. typ 22K s krytmi H600 L900 Korad P90  PLAN</t>
  </si>
  <si>
    <t>223089737</t>
  </si>
  <si>
    <t>22-060090-10</t>
  </si>
  <si>
    <t>-1955622974</t>
  </si>
  <si>
    <t>11-060080-50</t>
  </si>
  <si>
    <t>Teleso vyh.doskové jed. typ 11K s jed.konverk.a krytmi H600 L800 Korad P90</t>
  </si>
  <si>
    <t>-1034432239</t>
  </si>
  <si>
    <t>22-060110-50</t>
  </si>
  <si>
    <t>Teleso vyh.doskové dvojité s 2xkonverkt. typ 22K s krytmi H600 L1100 Korad P90</t>
  </si>
  <si>
    <t>-1153266117</t>
  </si>
  <si>
    <t>22-060100-50</t>
  </si>
  <si>
    <t>Teleso vyh.doskové dvojité s 2xkonverkt. typ 22K s krytmi H600 L1000 Korad P90</t>
  </si>
  <si>
    <t>-371329266</t>
  </si>
  <si>
    <t>11-090070-60</t>
  </si>
  <si>
    <t>Teleso vyh.doskové jed. typ 11K s jed.konverk.a krytmi H900 L700 Korad P90</t>
  </si>
  <si>
    <t>-18262170</t>
  </si>
  <si>
    <t>22-060120-50</t>
  </si>
  <si>
    <t>Teleso vyh.doskové dvojité s 2xkonverkt. typ 22K s krytmi H600 L1200 Korad P90</t>
  </si>
  <si>
    <t>-858759019</t>
  </si>
  <si>
    <t>22-06080-50</t>
  </si>
  <si>
    <t>Teleso vyh.doskové dvojité s 2xkonverkt. typ 22K s krytmi H600 L800 Korad P90</t>
  </si>
  <si>
    <t>265023394</t>
  </si>
  <si>
    <t>33-060080-50</t>
  </si>
  <si>
    <t>Teleso vyh.doskové trojité s 3xkonverkt. typ 33K s krytmi H600 L800 Korad P90</t>
  </si>
  <si>
    <t>651945150</t>
  </si>
  <si>
    <t>33-060140-50</t>
  </si>
  <si>
    <t>Teleso vyh.doskové trojité s 3xkonverkt. typ 33K s krytmi H600 L1400 Korad P90</t>
  </si>
  <si>
    <t>-1446603547</t>
  </si>
  <si>
    <t>3108201697 44</t>
  </si>
  <si>
    <t>D+M Liatinový 11-článkový radiátor Windsor 500/177, prevedenie vyk. Telesa natur, m.č. 101, 102, 103b alebo ekvivalent</t>
  </si>
  <si>
    <t>327643901</t>
  </si>
  <si>
    <t>735152442</t>
  </si>
  <si>
    <t>Montáž vykurovacieho telesa panelového jednoradového 600 mm/ dĺžky 700-999 mm</t>
  </si>
  <si>
    <t>119044751</t>
  </si>
  <si>
    <t>735152543</t>
  </si>
  <si>
    <t>Montáž vykurovacieho telesa panelového dvojradového výšky 600 mm/ dĺžky 1000-1399 mm</t>
  </si>
  <si>
    <t>336369683</t>
  </si>
  <si>
    <t>735152643</t>
  </si>
  <si>
    <t>Montáž vykurovacieho telesa panelového trojradového výšky 600 mm/ dĺžky 1000-1399 mm</t>
  </si>
  <si>
    <t>-1387801257</t>
  </si>
  <si>
    <t>735152644</t>
  </si>
  <si>
    <t>Montáž vykurovacieho telesa panelového trojradového výšky 600 mm/ dĺžky 1400-1999 mm</t>
  </si>
  <si>
    <t>1949791152</t>
  </si>
  <si>
    <t>735152653</t>
  </si>
  <si>
    <t>Montáž vykurovacieho telesa panelového trojradového výšky 900 mm/ dĺžky 1000-1399 mm</t>
  </si>
  <si>
    <t>-1763919755</t>
  </si>
  <si>
    <t>735153300</t>
  </si>
  <si>
    <t>Prípl. za odvzdušňovací ventil telies VSŽ</t>
  </si>
  <si>
    <t>31963919</t>
  </si>
  <si>
    <t>422123060</t>
  </si>
  <si>
    <t>Ventil odvzdušňovací 4320 k radiátorom DN 10</t>
  </si>
  <si>
    <t>-1201586241</t>
  </si>
  <si>
    <t>553468530</t>
  </si>
  <si>
    <t>Držiak KORAD</t>
  </si>
  <si>
    <t>205641582</t>
  </si>
  <si>
    <t>735158110</t>
  </si>
  <si>
    <t>Vykur. telesá panel. 1 radové, tlak. skúšky telies vodou</t>
  </si>
  <si>
    <t>-1791421077</t>
  </si>
  <si>
    <t>735158120</t>
  </si>
  <si>
    <t>Vykur. telesá panel. 2 a 3 radové, tlak. skúšky telies vodou</t>
  </si>
  <si>
    <t>1108871968</t>
  </si>
  <si>
    <t>735494811</t>
  </si>
  <si>
    <t>Vypustenie vody pri demont. z vykurovacích telies a potrubia</t>
  </si>
  <si>
    <t>-402042171</t>
  </si>
  <si>
    <t>735999904</t>
  </si>
  <si>
    <t>Vykurovacie telesá, HZS T4</t>
  </si>
  <si>
    <t>1754985390</t>
  </si>
  <si>
    <t>998735102</t>
  </si>
  <si>
    <t>Presun hmôt pre vykur. telesá UK v objektoch výšky do 12 m</t>
  </si>
  <si>
    <t>-631134430</t>
  </si>
  <si>
    <t>795</t>
  </si>
  <si>
    <t>Lokálne kúrenie</t>
  </si>
  <si>
    <t>998795292</t>
  </si>
  <si>
    <t>Preplach, napustenie a odvzdušnenie systému v zmysle STN 14336</t>
  </si>
  <si>
    <t>1472532385</t>
  </si>
  <si>
    <t>998795293</t>
  </si>
  <si>
    <t>Skúšky a dokladové spracovanie v zmysle STN EN 14336</t>
  </si>
  <si>
    <t>-1848577919</t>
  </si>
  <si>
    <t>žltou farbou sú vyznačené aktualizované položky!</t>
  </si>
  <si>
    <t>nulové položky boli z jednotlivých VV podobjektov odstránené!</t>
  </si>
  <si>
    <t>neaktualizované položky žiadame naceniť podľa VV!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</si>
</sst>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b/>
      <sz val="10"/>
      <name val="Arial CE"/>
      <family val="2"/>
      <charset val="238"/>
    </font>
    <font>
      <b/>
      <sz val="10"/>
      <color rgb="FFFF0000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33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9" fillId="0" borderId="0" xfId="0" applyFont="1" applyAlignment="1" applyProtection="1">
      <alignment horizontal="left" vertical="center"/>
    </xf>
    <xf numFmtId="0" fontId="19" fillId="0" borderId="0" xfId="0" applyFont="1" applyAlignment="1" applyProtection="1">
      <alignment vertical="center"/>
    </xf>
    <xf numFmtId="0" fontId="19" fillId="0" borderId="3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2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5" fillId="4" borderId="0" xfId="0" applyFont="1" applyFill="1" applyAlignment="1" applyProtection="1">
      <alignment horizontal="center" vertical="center"/>
    </xf>
    <xf numFmtId="0" fontId="26" fillId="0" borderId="16" xfId="0" applyFont="1" applyBorder="1" applyAlignment="1" applyProtection="1">
      <alignment horizontal="center" vertical="center" wrapText="1"/>
    </xf>
    <xf numFmtId="0" fontId="26" fillId="0" borderId="17" xfId="0" applyFont="1" applyBorder="1" applyAlignment="1" applyProtection="1">
      <alignment horizontal="center" vertical="center" wrapText="1"/>
    </xf>
    <xf numFmtId="0" fontId="26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horizontal="left" vertical="center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3" fillId="0" borderId="14" xfId="0" applyNumberFormat="1" applyFont="1" applyBorder="1" applyAlignment="1" applyProtection="1">
      <alignment vertical="center"/>
    </xf>
    <xf numFmtId="4" fontId="23" fillId="0" borderId="0" xfId="0" applyNumberFormat="1" applyFont="1" applyBorder="1" applyAlignment="1" applyProtection="1">
      <alignment vertical="center"/>
    </xf>
    <xf numFmtId="166" fontId="23" fillId="0" borderId="0" xfId="0" applyNumberFormat="1" applyFont="1" applyBorder="1" applyAlignment="1" applyProtection="1">
      <alignment vertical="center"/>
    </xf>
    <xf numFmtId="4" fontId="23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30" fillId="0" borderId="0" xfId="0" applyFont="1" applyAlignment="1" applyProtection="1">
      <alignment vertical="center"/>
    </xf>
    <xf numFmtId="0" fontId="31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2" fillId="0" borderId="14" xfId="0" applyNumberFormat="1" applyFont="1" applyBorder="1" applyAlignment="1" applyProtection="1">
      <alignment vertical="center"/>
    </xf>
    <xf numFmtId="4" fontId="32" fillId="0" borderId="0" xfId="0" applyNumberFormat="1" applyFont="1" applyBorder="1" applyAlignment="1" applyProtection="1">
      <alignment vertical="center"/>
    </xf>
    <xf numFmtId="166" fontId="32" fillId="0" borderId="0" xfId="0" applyNumberFormat="1" applyFont="1" applyBorder="1" applyAlignment="1" applyProtection="1">
      <alignment vertical="center"/>
    </xf>
    <xf numFmtId="4" fontId="32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2" fillId="0" borderId="19" xfId="0" applyNumberFormat="1" applyFont="1" applyBorder="1" applyAlignment="1" applyProtection="1">
      <alignment vertical="center"/>
    </xf>
    <xf numFmtId="4" fontId="32" fillId="0" borderId="20" xfId="0" applyNumberFormat="1" applyFont="1" applyBorder="1" applyAlignment="1" applyProtection="1">
      <alignment vertical="center"/>
    </xf>
    <xf numFmtId="166" fontId="32" fillId="0" borderId="20" xfId="0" applyNumberFormat="1" applyFont="1" applyBorder="1" applyAlignment="1" applyProtection="1">
      <alignment vertical="center"/>
    </xf>
    <xf numFmtId="4" fontId="32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7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4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9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2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5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5" fillId="4" borderId="0" xfId="0" applyFont="1" applyFill="1" applyAlignment="1" applyProtection="1">
      <alignment horizontal="right" vertical="center"/>
    </xf>
    <xf numFmtId="0" fontId="34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5" fillId="4" borderId="16" xfId="0" applyFont="1" applyFill="1" applyBorder="1" applyAlignment="1" applyProtection="1">
      <alignment horizontal="center" vertical="center" wrapText="1"/>
    </xf>
    <xf numFmtId="0" fontId="25" fillId="4" borderId="17" xfId="0" applyFont="1" applyFill="1" applyBorder="1" applyAlignment="1" applyProtection="1">
      <alignment horizontal="center" vertical="center" wrapText="1"/>
    </xf>
    <xf numFmtId="0" fontId="25" fillId="4" borderId="18" xfId="0" applyFont="1" applyFill="1" applyBorder="1" applyAlignment="1" applyProtection="1">
      <alignment horizontal="center" vertical="center" wrapText="1"/>
    </xf>
    <xf numFmtId="0" fontId="25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7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5" fillId="0" borderId="12" xfId="0" applyNumberFormat="1" applyFont="1" applyBorder="1" applyAlignment="1" applyProtection="1"/>
    <xf numFmtId="166" fontId="35" fillId="0" borderId="13" xfId="0" applyNumberFormat="1" applyFont="1" applyBorder="1" applyAlignment="1" applyProtection="1"/>
    <xf numFmtId="4" fontId="36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5" fillId="0" borderId="22" xfId="0" applyFont="1" applyBorder="1" applyAlignment="1" applyProtection="1">
      <alignment horizontal="center" vertical="center"/>
    </xf>
    <xf numFmtId="49" fontId="25" fillId="0" borderId="22" xfId="0" applyNumberFormat="1" applyFont="1" applyBorder="1" applyAlignment="1" applyProtection="1">
      <alignment horizontal="left" vertical="center" wrapText="1"/>
    </xf>
    <xf numFmtId="0" fontId="25" fillId="0" borderId="22" xfId="0" applyFont="1" applyBorder="1" applyAlignment="1" applyProtection="1">
      <alignment horizontal="left" vertical="center" wrapText="1"/>
    </xf>
    <xf numFmtId="0" fontId="25" fillId="0" borderId="22" xfId="0" applyFont="1" applyBorder="1" applyAlignment="1" applyProtection="1">
      <alignment horizontal="center" vertical="center" wrapText="1"/>
    </xf>
    <xf numFmtId="167" fontId="25" fillId="0" borderId="22" xfId="0" applyNumberFormat="1" applyFont="1" applyBorder="1" applyAlignment="1" applyProtection="1">
      <alignment vertical="center"/>
    </xf>
    <xf numFmtId="167" fontId="25" fillId="2" borderId="22" xfId="0" applyNumberFormat="1" applyFont="1" applyFill="1" applyBorder="1" applyAlignment="1" applyProtection="1">
      <alignment vertical="center"/>
      <protection locked="0"/>
    </xf>
    <xf numFmtId="4" fontId="25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6" fillId="2" borderId="14" xfId="0" applyFont="1" applyFill="1" applyBorder="1" applyAlignment="1" applyProtection="1">
      <alignment horizontal="left" vertical="center"/>
      <protection locked="0"/>
    </xf>
    <xf numFmtId="0" fontId="26" fillId="0" borderId="0" xfId="0" applyFont="1" applyBorder="1" applyAlignment="1" applyProtection="1">
      <alignment horizontal="center" vertical="center"/>
    </xf>
    <xf numFmtId="166" fontId="26" fillId="0" borderId="0" xfId="0" applyNumberFormat="1" applyFont="1" applyBorder="1" applyAlignment="1" applyProtection="1">
      <alignment vertical="center"/>
    </xf>
    <xf numFmtId="166" fontId="26" fillId="0" borderId="15" xfId="0" applyNumberFormat="1" applyFont="1" applyBorder="1" applyAlignment="1" applyProtection="1">
      <alignment vertical="center"/>
    </xf>
    <xf numFmtId="0" fontId="25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26" fillId="2" borderId="19" xfId="0" applyFont="1" applyFill="1" applyBorder="1" applyAlignment="1" applyProtection="1">
      <alignment horizontal="left" vertical="center"/>
      <protection locked="0"/>
    </xf>
    <xf numFmtId="0" fontId="26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6" fillId="0" borderId="20" xfId="0" applyNumberFormat="1" applyFont="1" applyBorder="1" applyAlignment="1" applyProtection="1">
      <alignment vertical="center"/>
    </xf>
    <xf numFmtId="166" fontId="26" fillId="0" borderId="21" xfId="0" applyNumberFormat="1" applyFont="1" applyBorder="1" applyAlignment="1" applyProtection="1">
      <alignment vertical="center"/>
    </xf>
    <xf numFmtId="0" fontId="38" fillId="0" borderId="22" xfId="0" applyFont="1" applyBorder="1" applyAlignment="1" applyProtection="1">
      <alignment horizontal="center" vertical="center"/>
    </xf>
    <xf numFmtId="49" fontId="38" fillId="0" borderId="22" xfId="0" applyNumberFormat="1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center" vertical="center" wrapText="1"/>
    </xf>
    <xf numFmtId="167" fontId="38" fillId="0" borderId="22" xfId="0" applyNumberFormat="1" applyFont="1" applyBorder="1" applyAlignment="1" applyProtection="1">
      <alignment vertical="center"/>
    </xf>
    <xf numFmtId="167" fontId="38" fillId="2" borderId="22" xfId="0" applyNumberFormat="1" applyFont="1" applyFill="1" applyBorder="1" applyAlignment="1" applyProtection="1">
      <alignment vertical="center"/>
      <protection locked="0"/>
    </xf>
    <xf numFmtId="4" fontId="38" fillId="0" borderId="22" xfId="0" applyNumberFormat="1" applyFont="1" applyBorder="1" applyAlignment="1" applyProtection="1">
      <alignment vertical="center"/>
    </xf>
    <xf numFmtId="0" fontId="39" fillId="0" borderId="22" xfId="0" applyFont="1" applyBorder="1" applyAlignment="1" applyProtection="1">
      <alignment vertical="center"/>
    </xf>
    <xf numFmtId="0" fontId="39" fillId="0" borderId="3" xfId="0" applyFont="1" applyBorder="1" applyAlignment="1">
      <alignment vertical="center"/>
    </xf>
    <xf numFmtId="0" fontId="38" fillId="2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38" fillId="2" borderId="19" xfId="0" applyFont="1" applyFill="1" applyBorder="1" applyAlignment="1" applyProtection="1">
      <alignment horizontal="left" vertical="center"/>
      <protection locked="0"/>
    </xf>
    <xf numFmtId="0" fontId="38" fillId="0" borderId="20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11" fillId="0" borderId="19" xfId="0" applyFont="1" applyBorder="1" applyAlignment="1" applyProtection="1">
      <alignment vertical="center"/>
    </xf>
    <xf numFmtId="0" fontId="11" fillId="0" borderId="2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  <xf numFmtId="0" fontId="10" fillId="0" borderId="19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25" fillId="5" borderId="22" xfId="0" applyFont="1" applyFill="1" applyBorder="1" applyAlignment="1" applyProtection="1">
      <alignment horizontal="left" vertical="center" wrapText="1"/>
    </xf>
    <xf numFmtId="0" fontId="38" fillId="5" borderId="22" xfId="0" applyFont="1" applyFill="1" applyBorder="1" applyAlignment="1" applyProtection="1">
      <alignment horizontal="left" vertical="center" wrapText="1"/>
    </xf>
    <xf numFmtId="0" fontId="41" fillId="0" borderId="0" xfId="0" applyFont="1"/>
    <xf numFmtId="4" fontId="31" fillId="0" borderId="0" xfId="0" applyNumberFormat="1" applyFont="1" applyAlignment="1" applyProtection="1">
      <alignment vertical="center"/>
    </xf>
    <xf numFmtId="0" fontId="31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horizontal="right" vertical="center"/>
    </xf>
    <xf numFmtId="4" fontId="27" fillId="0" borderId="0" xfId="0" applyNumberFormat="1" applyFont="1" applyAlignment="1" applyProtection="1">
      <alignment vertical="center"/>
    </xf>
    <xf numFmtId="0" fontId="41" fillId="5" borderId="2" xfId="0" applyFont="1" applyFill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25" fillId="4" borderId="7" xfId="0" applyFont="1" applyFill="1" applyBorder="1" applyAlignment="1" applyProtection="1">
      <alignment horizontal="center" vertical="center"/>
    </xf>
    <xf numFmtId="0" fontId="25" fillId="4" borderId="7" xfId="0" applyFont="1" applyFill="1" applyBorder="1" applyAlignment="1" applyProtection="1">
      <alignment horizontal="left" vertical="center"/>
    </xf>
    <xf numFmtId="0" fontId="25" fillId="4" borderId="8" xfId="0" applyFont="1" applyFill="1" applyBorder="1" applyAlignment="1" applyProtection="1">
      <alignment horizontal="left" vertical="center"/>
    </xf>
    <xf numFmtId="4" fontId="21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4" fontId="20" fillId="0" borderId="0" xfId="0" applyNumberFormat="1" applyFont="1" applyAlignment="1" applyProtection="1">
      <alignment vertical="center"/>
    </xf>
    <xf numFmtId="0" fontId="19" fillId="0" borderId="0" xfId="0" applyFont="1" applyAlignment="1" applyProtection="1">
      <alignment vertical="center"/>
    </xf>
    <xf numFmtId="164" fontId="19" fillId="0" borderId="0" xfId="0" applyNumberFormat="1" applyFont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7" xfId="0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0" borderId="0" xfId="0"/>
    <xf numFmtId="0" fontId="25" fillId="4" borderId="7" xfId="0" applyFont="1" applyFill="1" applyBorder="1" applyAlignment="1" applyProtection="1">
      <alignment horizontal="right"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4" fillId="0" borderId="14" xfId="0" applyFont="1" applyBorder="1" applyAlignment="1" applyProtection="1">
      <alignment horizontal="left" vertical="center"/>
    </xf>
    <xf numFmtId="0" fontId="24" fillId="0" borderId="0" xfId="0" applyFont="1" applyBorder="1" applyAlignment="1" applyProtection="1">
      <alignment horizontal="left" vertical="center"/>
    </xf>
    <xf numFmtId="0" fontId="30" fillId="0" borderId="0" xfId="0" applyFont="1" applyAlignment="1" applyProtection="1">
      <alignment horizontal="left" vertical="center" wrapText="1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8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164" fontId="1" fillId="0" borderId="0" xfId="0" applyNumberFormat="1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0" fontId="25" fillId="4" borderId="6" xfId="0" applyFont="1" applyFill="1" applyBorder="1" applyAlignment="1" applyProtection="1">
      <alignment horizontal="center" vertical="center"/>
    </xf>
    <xf numFmtId="0" fontId="0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</cellXfs>
  <cellStyles count="2">
    <cellStyle name="Hypertextové prepojenie" xfId="1" builtinId="8"/>
    <cellStyle name="normálne" xfId="0" builtinId="0" customBuiltin="1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M115"/>
  <sheetViews>
    <sheetView showGridLines="0" tabSelected="1" topLeftCell="A76" workbookViewId="0">
      <selection activeCell="L85" sqref="L85:AJ85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s="1" customFormat="1" ht="36.950000000000003" customHeight="1">
      <c r="AR2" s="299"/>
      <c r="AS2" s="299"/>
      <c r="AT2" s="299"/>
      <c r="AU2" s="299"/>
      <c r="AV2" s="299"/>
      <c r="AW2" s="299"/>
      <c r="AX2" s="299"/>
      <c r="AY2" s="299"/>
      <c r="AZ2" s="299"/>
      <c r="BA2" s="299"/>
      <c r="BB2" s="299"/>
      <c r="BC2" s="299"/>
      <c r="BD2" s="299"/>
      <c r="BE2" s="299"/>
      <c r="BS2" s="18" t="s">
        <v>6</v>
      </c>
      <c r="BT2" s="18" t="s">
        <v>7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8</v>
      </c>
      <c r="BT3" s="18" t="s">
        <v>7</v>
      </c>
    </row>
    <row r="4" spans="1:74" s="1" customFormat="1" ht="24.95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6</v>
      </c>
    </row>
    <row r="5" spans="1:74" s="1" customFormat="1" ht="12" customHeight="1">
      <c r="B5" s="22"/>
      <c r="C5" s="23"/>
      <c r="D5" s="27" t="s">
        <v>12</v>
      </c>
      <c r="E5" s="23"/>
      <c r="F5" s="23"/>
      <c r="G5" s="23"/>
      <c r="H5" s="23"/>
      <c r="I5" s="23"/>
      <c r="J5" s="23"/>
      <c r="K5" s="314" t="s">
        <v>13</v>
      </c>
      <c r="L5" s="315"/>
      <c r="M5" s="315"/>
      <c r="N5" s="315"/>
      <c r="O5" s="315"/>
      <c r="P5" s="315"/>
      <c r="Q5" s="315"/>
      <c r="R5" s="315"/>
      <c r="S5" s="315"/>
      <c r="T5" s="315"/>
      <c r="U5" s="315"/>
      <c r="V5" s="315"/>
      <c r="W5" s="315"/>
      <c r="X5" s="315"/>
      <c r="Y5" s="315"/>
      <c r="Z5" s="315"/>
      <c r="AA5" s="315"/>
      <c r="AB5" s="315"/>
      <c r="AC5" s="315"/>
      <c r="AD5" s="315"/>
      <c r="AE5" s="315"/>
      <c r="AF5" s="315"/>
      <c r="AG5" s="315"/>
      <c r="AH5" s="315"/>
      <c r="AI5" s="315"/>
      <c r="AJ5" s="315"/>
      <c r="AK5" s="23"/>
      <c r="AL5" s="23"/>
      <c r="AM5" s="23"/>
      <c r="AN5" s="23"/>
      <c r="AO5" s="23"/>
      <c r="AP5" s="23"/>
      <c r="AQ5" s="23"/>
      <c r="AR5" s="21"/>
      <c r="BE5" s="311" t="s">
        <v>14</v>
      </c>
      <c r="BS5" s="18" t="s">
        <v>6</v>
      </c>
    </row>
    <row r="6" spans="1:74" s="1" customFormat="1" ht="36.950000000000003" customHeight="1">
      <c r="B6" s="22"/>
      <c r="C6" s="23"/>
      <c r="D6" s="29" t="s">
        <v>15</v>
      </c>
      <c r="E6" s="23"/>
      <c r="F6" s="23"/>
      <c r="G6" s="23"/>
      <c r="H6" s="23"/>
      <c r="I6" s="23"/>
      <c r="J6" s="23"/>
      <c r="K6" s="316" t="s">
        <v>16</v>
      </c>
      <c r="L6" s="315"/>
      <c r="M6" s="315"/>
      <c r="N6" s="315"/>
      <c r="O6" s="315"/>
      <c r="P6" s="315"/>
      <c r="Q6" s="315"/>
      <c r="R6" s="315"/>
      <c r="S6" s="315"/>
      <c r="T6" s="315"/>
      <c r="U6" s="315"/>
      <c r="V6" s="315"/>
      <c r="W6" s="315"/>
      <c r="X6" s="315"/>
      <c r="Y6" s="315"/>
      <c r="Z6" s="315"/>
      <c r="AA6" s="315"/>
      <c r="AB6" s="315"/>
      <c r="AC6" s="315"/>
      <c r="AD6" s="315"/>
      <c r="AE6" s="315"/>
      <c r="AF6" s="315"/>
      <c r="AG6" s="315"/>
      <c r="AH6" s="315"/>
      <c r="AI6" s="315"/>
      <c r="AJ6" s="315"/>
      <c r="AK6" s="23"/>
      <c r="AL6" s="23"/>
      <c r="AM6" s="23"/>
      <c r="AN6" s="23"/>
      <c r="AO6" s="23"/>
      <c r="AP6" s="23"/>
      <c r="AQ6" s="23"/>
      <c r="AR6" s="21"/>
      <c r="BE6" s="312"/>
      <c r="BS6" s="18" t="s">
        <v>6</v>
      </c>
    </row>
    <row r="7" spans="1:74" s="1" customFormat="1" ht="12" customHeight="1">
      <c r="B7" s="22"/>
      <c r="C7" s="23"/>
      <c r="D7" s="30" t="s">
        <v>17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0" t="s">
        <v>18</v>
      </c>
      <c r="AL7" s="23"/>
      <c r="AM7" s="23"/>
      <c r="AN7" s="28" t="s">
        <v>1</v>
      </c>
      <c r="AO7" s="23"/>
      <c r="AP7" s="23"/>
      <c r="AQ7" s="23"/>
      <c r="AR7" s="21"/>
      <c r="BE7" s="312"/>
      <c r="BS7" s="18" t="s">
        <v>6</v>
      </c>
    </row>
    <row r="8" spans="1:74" s="1" customFormat="1" ht="12" customHeight="1">
      <c r="B8" s="22"/>
      <c r="C8" s="23"/>
      <c r="D8" s="30" t="s">
        <v>19</v>
      </c>
      <c r="E8" s="23"/>
      <c r="F8" s="23"/>
      <c r="G8" s="23"/>
      <c r="H8" s="23"/>
      <c r="I8" s="23"/>
      <c r="J8" s="23"/>
      <c r="K8" s="28" t="s">
        <v>20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0" t="s">
        <v>21</v>
      </c>
      <c r="AL8" s="23"/>
      <c r="AM8" s="23"/>
      <c r="AN8" s="31" t="s">
        <v>22</v>
      </c>
      <c r="AO8" s="23"/>
      <c r="AP8" s="23"/>
      <c r="AQ8" s="23"/>
      <c r="AR8" s="21"/>
      <c r="BE8" s="312"/>
      <c r="BS8" s="18" t="s">
        <v>6</v>
      </c>
    </row>
    <row r="9" spans="1:74" s="1" customFormat="1" ht="14.45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12"/>
      <c r="BS9" s="18" t="s">
        <v>6</v>
      </c>
    </row>
    <row r="10" spans="1:74" s="1" customFormat="1" ht="12" customHeight="1">
      <c r="B10" s="22"/>
      <c r="C10" s="23"/>
      <c r="D10" s="30" t="s">
        <v>23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0" t="s">
        <v>24</v>
      </c>
      <c r="AL10" s="23"/>
      <c r="AM10" s="23"/>
      <c r="AN10" s="28" t="s">
        <v>1</v>
      </c>
      <c r="AO10" s="23"/>
      <c r="AP10" s="23"/>
      <c r="AQ10" s="23"/>
      <c r="AR10" s="21"/>
      <c r="BE10" s="312"/>
      <c r="BS10" s="18" t="s">
        <v>6</v>
      </c>
    </row>
    <row r="11" spans="1:74" s="1" customFormat="1" ht="18.399999999999999" customHeight="1">
      <c r="B11" s="22"/>
      <c r="C11" s="23"/>
      <c r="D11" s="23"/>
      <c r="E11" s="28" t="s">
        <v>25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0" t="s">
        <v>26</v>
      </c>
      <c r="AL11" s="23"/>
      <c r="AM11" s="23"/>
      <c r="AN11" s="28" t="s">
        <v>1</v>
      </c>
      <c r="AO11" s="23"/>
      <c r="AP11" s="23"/>
      <c r="AQ11" s="23"/>
      <c r="AR11" s="21"/>
      <c r="BE11" s="312"/>
      <c r="BS11" s="18" t="s">
        <v>6</v>
      </c>
    </row>
    <row r="12" spans="1:74" s="1" customFormat="1" ht="6.95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12"/>
      <c r="BS12" s="18" t="s">
        <v>6</v>
      </c>
    </row>
    <row r="13" spans="1:74" s="1" customFormat="1" ht="12" customHeight="1">
      <c r="B13" s="22"/>
      <c r="C13" s="23"/>
      <c r="D13" s="30" t="s">
        <v>27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0" t="s">
        <v>24</v>
      </c>
      <c r="AL13" s="23"/>
      <c r="AM13" s="23"/>
      <c r="AN13" s="32" t="s">
        <v>28</v>
      </c>
      <c r="AO13" s="23"/>
      <c r="AP13" s="23"/>
      <c r="AQ13" s="23"/>
      <c r="AR13" s="21"/>
      <c r="BE13" s="312"/>
      <c r="BS13" s="18" t="s">
        <v>6</v>
      </c>
    </row>
    <row r="14" spans="1:74" ht="12.75">
      <c r="B14" s="22"/>
      <c r="C14" s="23"/>
      <c r="D14" s="23"/>
      <c r="E14" s="317" t="s">
        <v>28</v>
      </c>
      <c r="F14" s="318"/>
      <c r="G14" s="318"/>
      <c r="H14" s="318"/>
      <c r="I14" s="318"/>
      <c r="J14" s="318"/>
      <c r="K14" s="318"/>
      <c r="L14" s="318"/>
      <c r="M14" s="318"/>
      <c r="N14" s="318"/>
      <c r="O14" s="318"/>
      <c r="P14" s="318"/>
      <c r="Q14" s="318"/>
      <c r="R14" s="318"/>
      <c r="S14" s="318"/>
      <c r="T14" s="318"/>
      <c r="U14" s="318"/>
      <c r="V14" s="318"/>
      <c r="W14" s="318"/>
      <c r="X14" s="318"/>
      <c r="Y14" s="318"/>
      <c r="Z14" s="318"/>
      <c r="AA14" s="318"/>
      <c r="AB14" s="318"/>
      <c r="AC14" s="318"/>
      <c r="AD14" s="318"/>
      <c r="AE14" s="318"/>
      <c r="AF14" s="318"/>
      <c r="AG14" s="318"/>
      <c r="AH14" s="318"/>
      <c r="AI14" s="318"/>
      <c r="AJ14" s="318"/>
      <c r="AK14" s="30" t="s">
        <v>26</v>
      </c>
      <c r="AL14" s="23"/>
      <c r="AM14" s="23"/>
      <c r="AN14" s="32" t="s">
        <v>28</v>
      </c>
      <c r="AO14" s="23"/>
      <c r="AP14" s="23"/>
      <c r="AQ14" s="23"/>
      <c r="AR14" s="21"/>
      <c r="BE14" s="312"/>
      <c r="BS14" s="18" t="s">
        <v>6</v>
      </c>
    </row>
    <row r="15" spans="1:74" s="1" customFormat="1" ht="6.95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12"/>
      <c r="BS15" s="18" t="s">
        <v>4</v>
      </c>
    </row>
    <row r="16" spans="1:74" s="1" customFormat="1" ht="12" customHeight="1">
      <c r="B16" s="22"/>
      <c r="C16" s="23"/>
      <c r="D16" s="30" t="s">
        <v>29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0" t="s">
        <v>24</v>
      </c>
      <c r="AL16" s="23"/>
      <c r="AM16" s="23"/>
      <c r="AN16" s="28" t="s">
        <v>1</v>
      </c>
      <c r="AO16" s="23"/>
      <c r="AP16" s="23"/>
      <c r="AQ16" s="23"/>
      <c r="AR16" s="21"/>
      <c r="BE16" s="312"/>
      <c r="BS16" s="18" t="s">
        <v>4</v>
      </c>
    </row>
    <row r="17" spans="1:71" s="1" customFormat="1" ht="18.399999999999999" customHeight="1">
      <c r="B17" s="22"/>
      <c r="C17" s="23"/>
      <c r="D17" s="23"/>
      <c r="E17" s="28" t="s">
        <v>30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0" t="s">
        <v>26</v>
      </c>
      <c r="AL17" s="23"/>
      <c r="AM17" s="23"/>
      <c r="AN17" s="28" t="s">
        <v>1</v>
      </c>
      <c r="AO17" s="23"/>
      <c r="AP17" s="23"/>
      <c r="AQ17" s="23"/>
      <c r="AR17" s="21"/>
      <c r="BE17" s="312"/>
      <c r="BS17" s="18" t="s">
        <v>31</v>
      </c>
    </row>
    <row r="18" spans="1:71" s="1" customFormat="1" ht="6.95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12"/>
      <c r="BS18" s="18" t="s">
        <v>8</v>
      </c>
    </row>
    <row r="19" spans="1:71" s="1" customFormat="1" ht="12" customHeight="1">
      <c r="B19" s="22"/>
      <c r="C19" s="23"/>
      <c r="D19" s="30" t="s">
        <v>32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0" t="s">
        <v>24</v>
      </c>
      <c r="AL19" s="23"/>
      <c r="AM19" s="23"/>
      <c r="AN19" s="28" t="s">
        <v>1</v>
      </c>
      <c r="AO19" s="23"/>
      <c r="AP19" s="23"/>
      <c r="AQ19" s="23"/>
      <c r="AR19" s="21"/>
      <c r="BE19" s="312"/>
      <c r="BS19" s="18" t="s">
        <v>8</v>
      </c>
    </row>
    <row r="20" spans="1:71" s="1" customFormat="1" ht="18.399999999999999" customHeight="1">
      <c r="B20" s="22"/>
      <c r="C20" s="23"/>
      <c r="D20" s="23"/>
      <c r="E20" s="28" t="s">
        <v>30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0" t="s">
        <v>26</v>
      </c>
      <c r="AL20" s="23"/>
      <c r="AM20" s="23"/>
      <c r="AN20" s="28" t="s">
        <v>1</v>
      </c>
      <c r="AO20" s="23"/>
      <c r="AP20" s="23"/>
      <c r="AQ20" s="23"/>
      <c r="AR20" s="21"/>
      <c r="BE20" s="312"/>
      <c r="BS20" s="18" t="s">
        <v>4</v>
      </c>
    </row>
    <row r="21" spans="1:71" s="1" customFormat="1" ht="6.95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12"/>
    </row>
    <row r="22" spans="1:71" s="1" customFormat="1" ht="12" customHeight="1">
      <c r="B22" s="22"/>
      <c r="C22" s="23"/>
      <c r="D22" s="30" t="s">
        <v>33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12"/>
    </row>
    <row r="23" spans="1:71" s="1" customFormat="1" ht="16.5" customHeight="1">
      <c r="B23" s="22"/>
      <c r="C23" s="23"/>
      <c r="D23" s="23"/>
      <c r="E23" s="319" t="s">
        <v>1</v>
      </c>
      <c r="F23" s="319"/>
      <c r="G23" s="319"/>
      <c r="H23" s="319"/>
      <c r="I23" s="319"/>
      <c r="J23" s="319"/>
      <c r="K23" s="319"/>
      <c r="L23" s="319"/>
      <c r="M23" s="319"/>
      <c r="N23" s="319"/>
      <c r="O23" s="319"/>
      <c r="P23" s="319"/>
      <c r="Q23" s="319"/>
      <c r="R23" s="319"/>
      <c r="S23" s="319"/>
      <c r="T23" s="319"/>
      <c r="U23" s="319"/>
      <c r="V23" s="319"/>
      <c r="W23" s="319"/>
      <c r="X23" s="319"/>
      <c r="Y23" s="319"/>
      <c r="Z23" s="319"/>
      <c r="AA23" s="319"/>
      <c r="AB23" s="319"/>
      <c r="AC23" s="319"/>
      <c r="AD23" s="319"/>
      <c r="AE23" s="319"/>
      <c r="AF23" s="319"/>
      <c r="AG23" s="319"/>
      <c r="AH23" s="319"/>
      <c r="AI23" s="319"/>
      <c r="AJ23" s="319"/>
      <c r="AK23" s="319"/>
      <c r="AL23" s="319"/>
      <c r="AM23" s="319"/>
      <c r="AN23" s="319"/>
      <c r="AO23" s="23"/>
      <c r="AP23" s="23"/>
      <c r="AQ23" s="23"/>
      <c r="AR23" s="21"/>
      <c r="BE23" s="312"/>
    </row>
    <row r="24" spans="1:71" s="1" customFormat="1" ht="6.95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12"/>
    </row>
    <row r="25" spans="1:71" s="1" customFormat="1" ht="6.95" customHeight="1">
      <c r="B25" s="22"/>
      <c r="C25" s="23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23"/>
      <c r="AQ25" s="23"/>
      <c r="AR25" s="21"/>
      <c r="BE25" s="312"/>
    </row>
    <row r="26" spans="1:71" s="2" customFormat="1" ht="25.9" customHeight="1">
      <c r="A26" s="35"/>
      <c r="B26" s="36"/>
      <c r="C26" s="37"/>
      <c r="D26" s="38" t="s">
        <v>34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20">
        <f>ROUND(AG94,2)</f>
        <v>0</v>
      </c>
      <c r="AL26" s="321"/>
      <c r="AM26" s="321"/>
      <c r="AN26" s="321"/>
      <c r="AO26" s="321"/>
      <c r="AP26" s="37"/>
      <c r="AQ26" s="37"/>
      <c r="AR26" s="40"/>
      <c r="BE26" s="312"/>
    </row>
    <row r="27" spans="1:71" s="2" customFormat="1" ht="6.95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0"/>
      <c r="BE27" s="312"/>
    </row>
    <row r="28" spans="1:71" s="2" customFormat="1" ht="12.75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322" t="s">
        <v>35</v>
      </c>
      <c r="M28" s="322"/>
      <c r="N28" s="322"/>
      <c r="O28" s="322"/>
      <c r="P28" s="322"/>
      <c r="Q28" s="37"/>
      <c r="R28" s="37"/>
      <c r="S28" s="37"/>
      <c r="T28" s="37"/>
      <c r="U28" s="37"/>
      <c r="V28" s="37"/>
      <c r="W28" s="322" t="s">
        <v>36</v>
      </c>
      <c r="X28" s="322"/>
      <c r="Y28" s="322"/>
      <c r="Z28" s="322"/>
      <c r="AA28" s="322"/>
      <c r="AB28" s="322"/>
      <c r="AC28" s="322"/>
      <c r="AD28" s="322"/>
      <c r="AE28" s="322"/>
      <c r="AF28" s="37"/>
      <c r="AG28" s="37"/>
      <c r="AH28" s="37"/>
      <c r="AI28" s="37"/>
      <c r="AJ28" s="37"/>
      <c r="AK28" s="322" t="s">
        <v>37</v>
      </c>
      <c r="AL28" s="322"/>
      <c r="AM28" s="322"/>
      <c r="AN28" s="322"/>
      <c r="AO28" s="322"/>
      <c r="AP28" s="37"/>
      <c r="AQ28" s="37"/>
      <c r="AR28" s="40"/>
      <c r="BE28" s="312"/>
    </row>
    <row r="29" spans="1:71" s="3" customFormat="1" ht="14.45" customHeight="1">
      <c r="B29" s="41"/>
      <c r="C29" s="42"/>
      <c r="D29" s="30" t="s">
        <v>38</v>
      </c>
      <c r="E29" s="42"/>
      <c r="F29" s="43" t="s">
        <v>39</v>
      </c>
      <c r="G29" s="42"/>
      <c r="H29" s="42"/>
      <c r="I29" s="42"/>
      <c r="J29" s="42"/>
      <c r="K29" s="42"/>
      <c r="L29" s="294">
        <v>0.2</v>
      </c>
      <c r="M29" s="293"/>
      <c r="N29" s="293"/>
      <c r="O29" s="293"/>
      <c r="P29" s="293"/>
      <c r="Q29" s="44"/>
      <c r="R29" s="44"/>
      <c r="S29" s="44"/>
      <c r="T29" s="44"/>
      <c r="U29" s="44"/>
      <c r="V29" s="44"/>
      <c r="W29" s="292">
        <f>ROUND(AZ94, 2)</f>
        <v>0</v>
      </c>
      <c r="X29" s="293"/>
      <c r="Y29" s="293"/>
      <c r="Z29" s="293"/>
      <c r="AA29" s="293"/>
      <c r="AB29" s="293"/>
      <c r="AC29" s="293"/>
      <c r="AD29" s="293"/>
      <c r="AE29" s="293"/>
      <c r="AF29" s="44"/>
      <c r="AG29" s="44"/>
      <c r="AH29" s="44"/>
      <c r="AI29" s="44"/>
      <c r="AJ29" s="44"/>
      <c r="AK29" s="292">
        <f>ROUND(AV94, 2)</f>
        <v>0</v>
      </c>
      <c r="AL29" s="293"/>
      <c r="AM29" s="293"/>
      <c r="AN29" s="293"/>
      <c r="AO29" s="293"/>
      <c r="AP29" s="44"/>
      <c r="AQ29" s="44"/>
      <c r="AR29" s="45"/>
      <c r="AS29" s="46"/>
      <c r="AT29" s="46"/>
      <c r="AU29" s="46"/>
      <c r="AV29" s="46"/>
      <c r="AW29" s="46"/>
      <c r="AX29" s="46"/>
      <c r="AY29" s="46"/>
      <c r="AZ29" s="46"/>
      <c r="BE29" s="313"/>
    </row>
    <row r="30" spans="1:71" s="3" customFormat="1" ht="14.45" customHeight="1">
      <c r="B30" s="41"/>
      <c r="C30" s="42"/>
      <c r="D30" s="42"/>
      <c r="E30" s="42"/>
      <c r="F30" s="43" t="s">
        <v>40</v>
      </c>
      <c r="G30" s="42"/>
      <c r="H30" s="42"/>
      <c r="I30" s="42"/>
      <c r="J30" s="42"/>
      <c r="K30" s="42"/>
      <c r="L30" s="294">
        <v>0.2</v>
      </c>
      <c r="M30" s="293"/>
      <c r="N30" s="293"/>
      <c r="O30" s="293"/>
      <c r="P30" s="293"/>
      <c r="Q30" s="44"/>
      <c r="R30" s="44"/>
      <c r="S30" s="44"/>
      <c r="T30" s="44"/>
      <c r="U30" s="44"/>
      <c r="V30" s="44"/>
      <c r="W30" s="292">
        <f>ROUND(BA94, 2)</f>
        <v>0</v>
      </c>
      <c r="X30" s="293"/>
      <c r="Y30" s="293"/>
      <c r="Z30" s="293"/>
      <c r="AA30" s="293"/>
      <c r="AB30" s="293"/>
      <c r="AC30" s="293"/>
      <c r="AD30" s="293"/>
      <c r="AE30" s="293"/>
      <c r="AF30" s="44"/>
      <c r="AG30" s="44"/>
      <c r="AH30" s="44"/>
      <c r="AI30" s="44"/>
      <c r="AJ30" s="44"/>
      <c r="AK30" s="292">
        <f>ROUND(AW94, 2)</f>
        <v>0</v>
      </c>
      <c r="AL30" s="293"/>
      <c r="AM30" s="293"/>
      <c r="AN30" s="293"/>
      <c r="AO30" s="293"/>
      <c r="AP30" s="44"/>
      <c r="AQ30" s="44"/>
      <c r="AR30" s="45"/>
      <c r="AS30" s="46"/>
      <c r="AT30" s="46"/>
      <c r="AU30" s="46"/>
      <c r="AV30" s="46"/>
      <c r="AW30" s="46"/>
      <c r="AX30" s="46"/>
      <c r="AY30" s="46"/>
      <c r="AZ30" s="46"/>
      <c r="BE30" s="313"/>
    </row>
    <row r="31" spans="1:71" s="3" customFormat="1" ht="14.45" hidden="1" customHeight="1">
      <c r="B31" s="41"/>
      <c r="C31" s="42"/>
      <c r="D31" s="42"/>
      <c r="E31" s="42"/>
      <c r="F31" s="30" t="s">
        <v>41</v>
      </c>
      <c r="G31" s="42"/>
      <c r="H31" s="42"/>
      <c r="I31" s="42"/>
      <c r="J31" s="42"/>
      <c r="K31" s="42"/>
      <c r="L31" s="323">
        <v>0.2</v>
      </c>
      <c r="M31" s="291"/>
      <c r="N31" s="291"/>
      <c r="O31" s="291"/>
      <c r="P31" s="291"/>
      <c r="Q31" s="42"/>
      <c r="R31" s="42"/>
      <c r="S31" s="42"/>
      <c r="T31" s="42"/>
      <c r="U31" s="42"/>
      <c r="V31" s="42"/>
      <c r="W31" s="290">
        <f>ROUND(BB94, 2)</f>
        <v>0</v>
      </c>
      <c r="X31" s="291"/>
      <c r="Y31" s="291"/>
      <c r="Z31" s="291"/>
      <c r="AA31" s="291"/>
      <c r="AB31" s="291"/>
      <c r="AC31" s="291"/>
      <c r="AD31" s="291"/>
      <c r="AE31" s="291"/>
      <c r="AF31" s="42"/>
      <c r="AG31" s="42"/>
      <c r="AH31" s="42"/>
      <c r="AI31" s="42"/>
      <c r="AJ31" s="42"/>
      <c r="AK31" s="290">
        <v>0</v>
      </c>
      <c r="AL31" s="291"/>
      <c r="AM31" s="291"/>
      <c r="AN31" s="291"/>
      <c r="AO31" s="291"/>
      <c r="AP31" s="42"/>
      <c r="AQ31" s="42"/>
      <c r="AR31" s="47"/>
      <c r="BE31" s="313"/>
    </row>
    <row r="32" spans="1:71" s="3" customFormat="1" ht="14.45" hidden="1" customHeight="1">
      <c r="B32" s="41"/>
      <c r="C32" s="42"/>
      <c r="D32" s="42"/>
      <c r="E32" s="42"/>
      <c r="F32" s="30" t="s">
        <v>42</v>
      </c>
      <c r="G32" s="42"/>
      <c r="H32" s="42"/>
      <c r="I32" s="42"/>
      <c r="J32" s="42"/>
      <c r="K32" s="42"/>
      <c r="L32" s="323">
        <v>0.2</v>
      </c>
      <c r="M32" s="291"/>
      <c r="N32" s="291"/>
      <c r="O32" s="291"/>
      <c r="P32" s="291"/>
      <c r="Q32" s="42"/>
      <c r="R32" s="42"/>
      <c r="S32" s="42"/>
      <c r="T32" s="42"/>
      <c r="U32" s="42"/>
      <c r="V32" s="42"/>
      <c r="W32" s="290">
        <f>ROUND(BC94, 2)</f>
        <v>0</v>
      </c>
      <c r="X32" s="291"/>
      <c r="Y32" s="291"/>
      <c r="Z32" s="291"/>
      <c r="AA32" s="291"/>
      <c r="AB32" s="291"/>
      <c r="AC32" s="291"/>
      <c r="AD32" s="291"/>
      <c r="AE32" s="291"/>
      <c r="AF32" s="42"/>
      <c r="AG32" s="42"/>
      <c r="AH32" s="42"/>
      <c r="AI32" s="42"/>
      <c r="AJ32" s="42"/>
      <c r="AK32" s="290">
        <v>0</v>
      </c>
      <c r="AL32" s="291"/>
      <c r="AM32" s="291"/>
      <c r="AN32" s="291"/>
      <c r="AO32" s="291"/>
      <c r="AP32" s="42"/>
      <c r="AQ32" s="42"/>
      <c r="AR32" s="47"/>
      <c r="BE32" s="313"/>
    </row>
    <row r="33" spans="1:57" s="3" customFormat="1" ht="14.45" hidden="1" customHeight="1">
      <c r="B33" s="41"/>
      <c r="C33" s="42"/>
      <c r="D33" s="42"/>
      <c r="E33" s="42"/>
      <c r="F33" s="43" t="s">
        <v>43</v>
      </c>
      <c r="G33" s="42"/>
      <c r="H33" s="42"/>
      <c r="I33" s="42"/>
      <c r="J33" s="42"/>
      <c r="K33" s="42"/>
      <c r="L33" s="294">
        <v>0</v>
      </c>
      <c r="M33" s="293"/>
      <c r="N33" s="293"/>
      <c r="O33" s="293"/>
      <c r="P33" s="293"/>
      <c r="Q33" s="44"/>
      <c r="R33" s="44"/>
      <c r="S33" s="44"/>
      <c r="T33" s="44"/>
      <c r="U33" s="44"/>
      <c r="V33" s="44"/>
      <c r="W33" s="292">
        <f>ROUND(BD94, 2)</f>
        <v>0</v>
      </c>
      <c r="X33" s="293"/>
      <c r="Y33" s="293"/>
      <c r="Z33" s="293"/>
      <c r="AA33" s="293"/>
      <c r="AB33" s="293"/>
      <c r="AC33" s="293"/>
      <c r="AD33" s="293"/>
      <c r="AE33" s="293"/>
      <c r="AF33" s="44"/>
      <c r="AG33" s="44"/>
      <c r="AH33" s="44"/>
      <c r="AI33" s="44"/>
      <c r="AJ33" s="44"/>
      <c r="AK33" s="292">
        <v>0</v>
      </c>
      <c r="AL33" s="293"/>
      <c r="AM33" s="293"/>
      <c r="AN33" s="293"/>
      <c r="AO33" s="293"/>
      <c r="AP33" s="44"/>
      <c r="AQ33" s="44"/>
      <c r="AR33" s="45"/>
      <c r="AS33" s="46"/>
      <c r="AT33" s="46"/>
      <c r="AU33" s="46"/>
      <c r="AV33" s="46"/>
      <c r="AW33" s="46"/>
      <c r="AX33" s="46"/>
      <c r="AY33" s="46"/>
      <c r="AZ33" s="46"/>
      <c r="BE33" s="313"/>
    </row>
    <row r="34" spans="1:57" s="2" customFormat="1" ht="6.95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0"/>
      <c r="BE34" s="312"/>
    </row>
    <row r="35" spans="1:57" s="2" customFormat="1" ht="25.9" customHeight="1">
      <c r="A35" s="35"/>
      <c r="B35" s="36"/>
      <c r="C35" s="48"/>
      <c r="D35" s="49" t="s">
        <v>44</v>
      </c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1" t="s">
        <v>45</v>
      </c>
      <c r="U35" s="50"/>
      <c r="V35" s="50"/>
      <c r="W35" s="50"/>
      <c r="X35" s="298" t="s">
        <v>46</v>
      </c>
      <c r="Y35" s="296"/>
      <c r="Z35" s="296"/>
      <c r="AA35" s="296"/>
      <c r="AB35" s="296"/>
      <c r="AC35" s="50"/>
      <c r="AD35" s="50"/>
      <c r="AE35" s="50"/>
      <c r="AF35" s="50"/>
      <c r="AG35" s="50"/>
      <c r="AH35" s="50"/>
      <c r="AI35" s="50"/>
      <c r="AJ35" s="50"/>
      <c r="AK35" s="295">
        <f>SUM(AK26:AK33)</f>
        <v>0</v>
      </c>
      <c r="AL35" s="296"/>
      <c r="AM35" s="296"/>
      <c r="AN35" s="296"/>
      <c r="AO35" s="297"/>
      <c r="AP35" s="48"/>
      <c r="AQ35" s="48"/>
      <c r="AR35" s="40"/>
      <c r="BE35" s="35"/>
    </row>
    <row r="36" spans="1:57" s="2" customFormat="1" ht="6.95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0"/>
      <c r="BE36" s="35"/>
    </row>
    <row r="37" spans="1:57" s="2" customFormat="1" ht="14.45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0"/>
      <c r="BE37" s="35"/>
    </row>
    <row r="38" spans="1:57" s="1" customFormat="1" ht="14.45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pans="1:57" s="1" customFormat="1" ht="14.45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pans="1:57" s="1" customFormat="1" ht="14.45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pans="1:57" s="1" customFormat="1" ht="14.45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pans="1:57" s="1" customFormat="1" ht="14.45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pans="1:57" s="1" customFormat="1" ht="14.45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pans="1:57" s="1" customFormat="1" ht="14.45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pans="1:57" s="1" customFormat="1" ht="14.45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pans="1:57" s="1" customFormat="1" ht="14.45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pans="1:57" s="1" customFormat="1" ht="14.45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pans="1:57" s="1" customFormat="1" ht="14.45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pans="1:57" s="2" customFormat="1" ht="14.45" customHeight="1">
      <c r="B49" s="52"/>
      <c r="C49" s="53"/>
      <c r="D49" s="54" t="s">
        <v>47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4" t="s">
        <v>48</v>
      </c>
      <c r="AI49" s="55"/>
      <c r="AJ49" s="55"/>
      <c r="AK49" s="55"/>
      <c r="AL49" s="55"/>
      <c r="AM49" s="55"/>
      <c r="AN49" s="55"/>
      <c r="AO49" s="55"/>
      <c r="AP49" s="53"/>
      <c r="AQ49" s="53"/>
      <c r="AR49" s="56"/>
    </row>
    <row r="50" spans="1:57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 spans="1:57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 spans="1:57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 spans="1:57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 spans="1:57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 spans="1:57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 spans="1:57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 spans="1: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 spans="1:57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 spans="1:57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pans="1:57" s="2" customFormat="1" ht="12.75">
      <c r="A60" s="35"/>
      <c r="B60" s="36"/>
      <c r="C60" s="37"/>
      <c r="D60" s="57" t="s">
        <v>49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57" t="s">
        <v>50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57" t="s">
        <v>49</v>
      </c>
      <c r="AI60" s="39"/>
      <c r="AJ60" s="39"/>
      <c r="AK60" s="39"/>
      <c r="AL60" s="39"/>
      <c r="AM60" s="57" t="s">
        <v>50</v>
      </c>
      <c r="AN60" s="39"/>
      <c r="AO60" s="39"/>
      <c r="AP60" s="37"/>
      <c r="AQ60" s="37"/>
      <c r="AR60" s="40"/>
      <c r="BE60" s="35"/>
    </row>
    <row r="61" spans="1:57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 spans="1:57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 spans="1:57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pans="1:57" s="2" customFormat="1" ht="12.75">
      <c r="A64" s="35"/>
      <c r="B64" s="36"/>
      <c r="C64" s="37"/>
      <c r="D64" s="54" t="s">
        <v>51</v>
      </c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4" t="s">
        <v>52</v>
      </c>
      <c r="AI64" s="58"/>
      <c r="AJ64" s="58"/>
      <c r="AK64" s="58"/>
      <c r="AL64" s="58"/>
      <c r="AM64" s="58"/>
      <c r="AN64" s="58"/>
      <c r="AO64" s="58"/>
      <c r="AP64" s="37"/>
      <c r="AQ64" s="37"/>
      <c r="AR64" s="40"/>
      <c r="BE64" s="35"/>
    </row>
    <row r="65" spans="1:57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 spans="1:57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 spans="1:5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 spans="1:57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 spans="1:57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 spans="1:57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 spans="1:57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 spans="1:57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 spans="1:57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 spans="1:57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pans="1:57" s="2" customFormat="1" ht="12.75">
      <c r="A75" s="35"/>
      <c r="B75" s="36"/>
      <c r="C75" s="37"/>
      <c r="D75" s="57" t="s">
        <v>49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57" t="s">
        <v>50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57" t="s">
        <v>49</v>
      </c>
      <c r="AI75" s="39"/>
      <c r="AJ75" s="39"/>
      <c r="AK75" s="39"/>
      <c r="AL75" s="39"/>
      <c r="AM75" s="57" t="s">
        <v>50</v>
      </c>
      <c r="AN75" s="39"/>
      <c r="AO75" s="39"/>
      <c r="AP75" s="37"/>
      <c r="AQ75" s="37"/>
      <c r="AR75" s="40"/>
      <c r="BE75" s="35"/>
    </row>
    <row r="76" spans="1:57" s="2" customForma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0"/>
      <c r="BE76" s="35"/>
    </row>
    <row r="77" spans="1:57" s="2" customFormat="1" ht="6.95" customHeight="1">
      <c r="A77" s="35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0"/>
      <c r="AR77" s="40"/>
      <c r="BE77" s="35"/>
    </row>
    <row r="81" spans="1:91" s="2" customFormat="1" ht="6.95" customHeight="1">
      <c r="A81" s="35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40"/>
      <c r="BE81" s="35"/>
    </row>
    <row r="82" spans="1:91" s="2" customFormat="1" ht="24.95" customHeight="1">
      <c r="A82" s="35"/>
      <c r="B82" s="36"/>
      <c r="C82" s="24" t="s">
        <v>53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0"/>
      <c r="BE82" s="35"/>
    </row>
    <row r="83" spans="1:9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0"/>
      <c r="BE83" s="35"/>
    </row>
    <row r="84" spans="1:91" s="4" customFormat="1" ht="12" customHeight="1">
      <c r="B84" s="63"/>
      <c r="C84" s="30" t="s">
        <v>12</v>
      </c>
      <c r="D84" s="64"/>
      <c r="E84" s="64"/>
      <c r="F84" s="64"/>
      <c r="G84" s="64"/>
      <c r="H84" s="64"/>
      <c r="I84" s="64"/>
      <c r="J84" s="64"/>
      <c r="K84" s="64"/>
      <c r="L84" s="64" t="str">
        <f>K5</f>
        <v>SNM_HUM_VO_zavazny</v>
      </c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4"/>
      <c r="AD84" s="64"/>
      <c r="AE84" s="64"/>
      <c r="AF84" s="64"/>
      <c r="AG84" s="64"/>
      <c r="AH84" s="64"/>
      <c r="AI84" s="64"/>
      <c r="AJ84" s="64"/>
      <c r="AK84" s="64"/>
      <c r="AL84" s="64"/>
      <c r="AM84" s="64"/>
      <c r="AN84" s="64"/>
      <c r="AO84" s="64"/>
      <c r="AP84" s="64"/>
      <c r="AQ84" s="64"/>
      <c r="AR84" s="65"/>
    </row>
    <row r="85" spans="1:91" s="5" customFormat="1" ht="36.950000000000003" customHeight="1">
      <c r="B85" s="66"/>
      <c r="C85" s="67" t="s">
        <v>15</v>
      </c>
      <c r="D85" s="68"/>
      <c r="E85" s="68"/>
      <c r="F85" s="68"/>
      <c r="G85" s="68"/>
      <c r="H85" s="68"/>
      <c r="I85" s="68"/>
      <c r="J85" s="68"/>
      <c r="K85" s="68"/>
      <c r="L85" s="324" t="str">
        <f>K6</f>
        <v>Obnova areálu a kaštieľa Dolná Krupá</v>
      </c>
      <c r="M85" s="325"/>
      <c r="N85" s="325"/>
      <c r="O85" s="325"/>
      <c r="P85" s="325"/>
      <c r="Q85" s="325"/>
      <c r="R85" s="325"/>
      <c r="S85" s="325"/>
      <c r="T85" s="325"/>
      <c r="U85" s="325"/>
      <c r="V85" s="325"/>
      <c r="W85" s="325"/>
      <c r="X85" s="325"/>
      <c r="Y85" s="325"/>
      <c r="Z85" s="325"/>
      <c r="AA85" s="325"/>
      <c r="AB85" s="325"/>
      <c r="AC85" s="325"/>
      <c r="AD85" s="325"/>
      <c r="AE85" s="325"/>
      <c r="AF85" s="325"/>
      <c r="AG85" s="325"/>
      <c r="AH85" s="325"/>
      <c r="AI85" s="325"/>
      <c r="AJ85" s="325"/>
      <c r="AK85" s="68"/>
      <c r="AL85" s="68"/>
      <c r="AM85" s="68"/>
      <c r="AN85" s="68"/>
      <c r="AO85" s="68"/>
      <c r="AP85" s="68"/>
      <c r="AQ85" s="68"/>
      <c r="AR85" s="69"/>
    </row>
    <row r="86" spans="1:91" s="2" customFormat="1" ht="6.95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0"/>
      <c r="BE86" s="35"/>
    </row>
    <row r="87" spans="1:91" s="2" customFormat="1" ht="12" customHeight="1">
      <c r="A87" s="35"/>
      <c r="B87" s="36"/>
      <c r="C87" s="30" t="s">
        <v>19</v>
      </c>
      <c r="D87" s="37"/>
      <c r="E87" s="37"/>
      <c r="F87" s="37"/>
      <c r="G87" s="37"/>
      <c r="H87" s="37"/>
      <c r="I87" s="37"/>
      <c r="J87" s="37"/>
      <c r="K87" s="37"/>
      <c r="L87" s="70" t="str">
        <f>IF(K8="","",K8)</f>
        <v>Kaštieľ Dolná Krupá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0" t="s">
        <v>21</v>
      </c>
      <c r="AJ87" s="37"/>
      <c r="AK87" s="37"/>
      <c r="AL87" s="37"/>
      <c r="AM87" s="301" t="str">
        <f>IF(AN8= "","",AN8)</f>
        <v>30. 1. 2023</v>
      </c>
      <c r="AN87" s="301"/>
      <c r="AO87" s="37"/>
      <c r="AP87" s="37"/>
      <c r="AQ87" s="37"/>
      <c r="AR87" s="40"/>
      <c r="BE87" s="35"/>
    </row>
    <row r="88" spans="1:91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0"/>
      <c r="BE88" s="35"/>
    </row>
    <row r="89" spans="1:91" s="2" customFormat="1" ht="15.2" customHeight="1">
      <c r="A89" s="35"/>
      <c r="B89" s="36"/>
      <c r="C89" s="30" t="s">
        <v>23</v>
      </c>
      <c r="D89" s="37"/>
      <c r="E89" s="37"/>
      <c r="F89" s="37"/>
      <c r="G89" s="37"/>
      <c r="H89" s="37"/>
      <c r="I89" s="37"/>
      <c r="J89" s="37"/>
      <c r="K89" s="37"/>
      <c r="L89" s="64" t="str">
        <f>IF(E11= "","",E11)</f>
        <v>SNM, Vajanského nábrežie 2, 810 06 Bratislava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0" t="s">
        <v>29</v>
      </c>
      <c r="AJ89" s="37"/>
      <c r="AK89" s="37"/>
      <c r="AL89" s="37"/>
      <c r="AM89" s="302" t="str">
        <f>IF(E17="","",E17)</f>
        <v>Ing.Vladimír Kobliška</v>
      </c>
      <c r="AN89" s="303"/>
      <c r="AO89" s="303"/>
      <c r="AP89" s="303"/>
      <c r="AQ89" s="37"/>
      <c r="AR89" s="40"/>
      <c r="AS89" s="304" t="s">
        <v>54</v>
      </c>
      <c r="AT89" s="305"/>
      <c r="AU89" s="72"/>
      <c r="AV89" s="72"/>
      <c r="AW89" s="72"/>
      <c r="AX89" s="72"/>
      <c r="AY89" s="72"/>
      <c r="AZ89" s="72"/>
      <c r="BA89" s="72"/>
      <c r="BB89" s="72"/>
      <c r="BC89" s="72"/>
      <c r="BD89" s="73"/>
      <c r="BE89" s="35"/>
    </row>
    <row r="90" spans="1:91" s="2" customFormat="1" ht="15.2" customHeight="1">
      <c r="A90" s="35"/>
      <c r="B90" s="36"/>
      <c r="C90" s="30" t="s">
        <v>27</v>
      </c>
      <c r="D90" s="37"/>
      <c r="E90" s="37"/>
      <c r="F90" s="37"/>
      <c r="G90" s="37"/>
      <c r="H90" s="37"/>
      <c r="I90" s="37"/>
      <c r="J90" s="37"/>
      <c r="K90" s="37"/>
      <c r="L90" s="64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0" t="s">
        <v>32</v>
      </c>
      <c r="AJ90" s="37"/>
      <c r="AK90" s="37"/>
      <c r="AL90" s="37"/>
      <c r="AM90" s="302" t="str">
        <f>IF(E20="","",E20)</f>
        <v>Ing.Vladimír Kobliška</v>
      </c>
      <c r="AN90" s="303"/>
      <c r="AO90" s="303"/>
      <c r="AP90" s="303"/>
      <c r="AQ90" s="37"/>
      <c r="AR90" s="40"/>
      <c r="AS90" s="306"/>
      <c r="AT90" s="307"/>
      <c r="AU90" s="74"/>
      <c r="AV90" s="74"/>
      <c r="AW90" s="74"/>
      <c r="AX90" s="74"/>
      <c r="AY90" s="74"/>
      <c r="AZ90" s="74"/>
      <c r="BA90" s="74"/>
      <c r="BB90" s="74"/>
      <c r="BC90" s="74"/>
      <c r="BD90" s="75"/>
      <c r="BE90" s="35"/>
    </row>
    <row r="91" spans="1:91" s="2" customFormat="1" ht="10.9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0"/>
      <c r="AS91" s="308"/>
      <c r="AT91" s="309"/>
      <c r="AU91" s="76"/>
      <c r="AV91" s="76"/>
      <c r="AW91" s="76"/>
      <c r="AX91" s="76"/>
      <c r="AY91" s="76"/>
      <c r="AZ91" s="76"/>
      <c r="BA91" s="76"/>
      <c r="BB91" s="76"/>
      <c r="BC91" s="76"/>
      <c r="BD91" s="77"/>
      <c r="BE91" s="35"/>
    </row>
    <row r="92" spans="1:91" s="2" customFormat="1" ht="29.25" customHeight="1">
      <c r="A92" s="35"/>
      <c r="B92" s="36"/>
      <c r="C92" s="326" t="s">
        <v>55</v>
      </c>
      <c r="D92" s="288"/>
      <c r="E92" s="288"/>
      <c r="F92" s="288"/>
      <c r="G92" s="288"/>
      <c r="H92" s="78"/>
      <c r="I92" s="287" t="s">
        <v>56</v>
      </c>
      <c r="J92" s="288"/>
      <c r="K92" s="288"/>
      <c r="L92" s="288"/>
      <c r="M92" s="288"/>
      <c r="N92" s="288"/>
      <c r="O92" s="288"/>
      <c r="P92" s="288"/>
      <c r="Q92" s="288"/>
      <c r="R92" s="288"/>
      <c r="S92" s="288"/>
      <c r="T92" s="288"/>
      <c r="U92" s="288"/>
      <c r="V92" s="288"/>
      <c r="W92" s="288"/>
      <c r="X92" s="288"/>
      <c r="Y92" s="288"/>
      <c r="Z92" s="288"/>
      <c r="AA92" s="288"/>
      <c r="AB92" s="288"/>
      <c r="AC92" s="288"/>
      <c r="AD92" s="288"/>
      <c r="AE92" s="288"/>
      <c r="AF92" s="288"/>
      <c r="AG92" s="300" t="s">
        <v>57</v>
      </c>
      <c r="AH92" s="288"/>
      <c r="AI92" s="288"/>
      <c r="AJ92" s="288"/>
      <c r="AK92" s="288"/>
      <c r="AL92" s="288"/>
      <c r="AM92" s="288"/>
      <c r="AN92" s="287" t="s">
        <v>58</v>
      </c>
      <c r="AO92" s="288"/>
      <c r="AP92" s="289"/>
      <c r="AQ92" s="79" t="s">
        <v>59</v>
      </c>
      <c r="AR92" s="40"/>
      <c r="AS92" s="80" t="s">
        <v>60</v>
      </c>
      <c r="AT92" s="81" t="s">
        <v>61</v>
      </c>
      <c r="AU92" s="81" t="s">
        <v>62</v>
      </c>
      <c r="AV92" s="81" t="s">
        <v>63</v>
      </c>
      <c r="AW92" s="81" t="s">
        <v>64</v>
      </c>
      <c r="AX92" s="81" t="s">
        <v>65</v>
      </c>
      <c r="AY92" s="81" t="s">
        <v>66</v>
      </c>
      <c r="AZ92" s="81" t="s">
        <v>67</v>
      </c>
      <c r="BA92" s="81" t="s">
        <v>68</v>
      </c>
      <c r="BB92" s="81" t="s">
        <v>69</v>
      </c>
      <c r="BC92" s="81" t="s">
        <v>70</v>
      </c>
      <c r="BD92" s="82" t="s">
        <v>71</v>
      </c>
      <c r="BE92" s="35"/>
    </row>
    <row r="93" spans="1:91" s="2" customFormat="1" ht="10.9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0"/>
      <c r="AS93" s="83"/>
      <c r="AT93" s="84"/>
      <c r="AU93" s="84"/>
      <c r="AV93" s="84"/>
      <c r="AW93" s="84"/>
      <c r="AX93" s="84"/>
      <c r="AY93" s="84"/>
      <c r="AZ93" s="84"/>
      <c r="BA93" s="84"/>
      <c r="BB93" s="84"/>
      <c r="BC93" s="84"/>
      <c r="BD93" s="85"/>
      <c r="BE93" s="35"/>
    </row>
    <row r="94" spans="1:91" s="6" customFormat="1" ht="32.450000000000003" customHeight="1">
      <c r="B94" s="86"/>
      <c r="C94" s="87" t="s">
        <v>72</v>
      </c>
      <c r="D94" s="88"/>
      <c r="E94" s="88"/>
      <c r="F94" s="88"/>
      <c r="G94" s="88"/>
      <c r="H94" s="88"/>
      <c r="I94" s="88"/>
      <c r="J94" s="88"/>
      <c r="K94" s="88"/>
      <c r="L94" s="88"/>
      <c r="M94" s="88"/>
      <c r="N94" s="88"/>
      <c r="O94" s="88"/>
      <c r="P94" s="88"/>
      <c r="Q94" s="88"/>
      <c r="R94" s="88"/>
      <c r="S94" s="88"/>
      <c r="T94" s="88"/>
      <c r="U94" s="88"/>
      <c r="V94" s="88"/>
      <c r="W94" s="88"/>
      <c r="X94" s="88"/>
      <c r="Y94" s="88"/>
      <c r="Z94" s="88"/>
      <c r="AA94" s="88"/>
      <c r="AB94" s="88"/>
      <c r="AC94" s="88"/>
      <c r="AD94" s="88"/>
      <c r="AE94" s="88"/>
      <c r="AF94" s="88"/>
      <c r="AG94" s="283">
        <f>ROUND(SUM(AG95:AG110),2)</f>
        <v>0</v>
      </c>
      <c r="AH94" s="283"/>
      <c r="AI94" s="283"/>
      <c r="AJ94" s="283"/>
      <c r="AK94" s="283"/>
      <c r="AL94" s="283"/>
      <c r="AM94" s="283"/>
      <c r="AN94" s="284">
        <f t="shared" ref="AN94:AN110" si="0">SUM(AG94,AT94)</f>
        <v>0</v>
      </c>
      <c r="AO94" s="284"/>
      <c r="AP94" s="284"/>
      <c r="AQ94" s="90" t="s">
        <v>1</v>
      </c>
      <c r="AR94" s="91"/>
      <c r="AS94" s="92">
        <f>ROUND(SUM(AS95:AS110),2)</f>
        <v>0</v>
      </c>
      <c r="AT94" s="93">
        <f t="shared" ref="AT94:AT110" si="1">ROUND(SUM(AV94:AW94),2)</f>
        <v>0</v>
      </c>
      <c r="AU94" s="94">
        <f>ROUND(SUM(AU95:AU110),5)</f>
        <v>0</v>
      </c>
      <c r="AV94" s="93">
        <f>ROUND(AZ94*L29,2)</f>
        <v>0</v>
      </c>
      <c r="AW94" s="93">
        <f>ROUND(BA94*L30,2)</f>
        <v>0</v>
      </c>
      <c r="AX94" s="93">
        <f>ROUND(BB94*L29,2)</f>
        <v>0</v>
      </c>
      <c r="AY94" s="93">
        <f>ROUND(BC94*L30,2)</f>
        <v>0</v>
      </c>
      <c r="AZ94" s="93">
        <f>ROUND(SUM(AZ95:AZ110),2)</f>
        <v>0</v>
      </c>
      <c r="BA94" s="93">
        <f>ROUND(SUM(BA95:BA110),2)</f>
        <v>0</v>
      </c>
      <c r="BB94" s="93">
        <f>ROUND(SUM(BB95:BB110),2)</f>
        <v>0</v>
      </c>
      <c r="BC94" s="93">
        <f>ROUND(SUM(BC95:BC110),2)</f>
        <v>0</v>
      </c>
      <c r="BD94" s="95">
        <f>ROUND(SUM(BD95:BD110),2)</f>
        <v>0</v>
      </c>
      <c r="BS94" s="96" t="s">
        <v>73</v>
      </c>
      <c r="BT94" s="96" t="s">
        <v>74</v>
      </c>
      <c r="BU94" s="97" t="s">
        <v>75</v>
      </c>
      <c r="BV94" s="96" t="s">
        <v>76</v>
      </c>
      <c r="BW94" s="96" t="s">
        <v>5</v>
      </c>
      <c r="BX94" s="96" t="s">
        <v>77</v>
      </c>
      <c r="CL94" s="96" t="s">
        <v>1</v>
      </c>
    </row>
    <row r="95" spans="1:91" s="7" customFormat="1" ht="24.75" customHeight="1">
      <c r="A95" s="98" t="s">
        <v>78</v>
      </c>
      <c r="B95" s="99"/>
      <c r="C95" s="100"/>
      <c r="D95" s="310" t="s">
        <v>79</v>
      </c>
      <c r="E95" s="310"/>
      <c r="F95" s="310"/>
      <c r="G95" s="310"/>
      <c r="H95" s="310"/>
      <c r="I95" s="101"/>
      <c r="J95" s="310" t="s">
        <v>80</v>
      </c>
      <c r="K95" s="310"/>
      <c r="L95" s="310"/>
      <c r="M95" s="310"/>
      <c r="N95" s="310"/>
      <c r="O95" s="310"/>
      <c r="P95" s="310"/>
      <c r="Q95" s="310"/>
      <c r="R95" s="310"/>
      <c r="S95" s="310"/>
      <c r="T95" s="310"/>
      <c r="U95" s="310"/>
      <c r="V95" s="310"/>
      <c r="W95" s="310"/>
      <c r="X95" s="310"/>
      <c r="Y95" s="310"/>
      <c r="Z95" s="310"/>
      <c r="AA95" s="310"/>
      <c r="AB95" s="310"/>
      <c r="AC95" s="310"/>
      <c r="AD95" s="310"/>
      <c r="AE95" s="310"/>
      <c r="AF95" s="310"/>
      <c r="AG95" s="281">
        <f>'20180301 - Kaštieľ-Fasáda'!J30</f>
        <v>0</v>
      </c>
      <c r="AH95" s="282"/>
      <c r="AI95" s="282"/>
      <c r="AJ95" s="282"/>
      <c r="AK95" s="282"/>
      <c r="AL95" s="282"/>
      <c r="AM95" s="282"/>
      <c r="AN95" s="281">
        <f t="shared" si="0"/>
        <v>0</v>
      </c>
      <c r="AO95" s="282"/>
      <c r="AP95" s="282"/>
      <c r="AQ95" s="102" t="s">
        <v>81</v>
      </c>
      <c r="AR95" s="103"/>
      <c r="AS95" s="104">
        <v>0</v>
      </c>
      <c r="AT95" s="105">
        <f t="shared" si="1"/>
        <v>0</v>
      </c>
      <c r="AU95" s="106">
        <f>'20180301 - Kaštieľ-Fasáda'!P120</f>
        <v>0</v>
      </c>
      <c r="AV95" s="105">
        <f>'20180301 - Kaštieľ-Fasáda'!J33</f>
        <v>0</v>
      </c>
      <c r="AW95" s="105">
        <f>'20180301 - Kaštieľ-Fasáda'!J34</f>
        <v>0</v>
      </c>
      <c r="AX95" s="105">
        <f>'20180301 - Kaštieľ-Fasáda'!J35</f>
        <v>0</v>
      </c>
      <c r="AY95" s="105">
        <f>'20180301 - Kaštieľ-Fasáda'!J36</f>
        <v>0</v>
      </c>
      <c r="AZ95" s="105">
        <f>'20180301 - Kaštieľ-Fasáda'!F33</f>
        <v>0</v>
      </c>
      <c r="BA95" s="105">
        <f>'20180301 - Kaštieľ-Fasáda'!F34</f>
        <v>0</v>
      </c>
      <c r="BB95" s="105">
        <f>'20180301 - Kaštieľ-Fasáda'!F35</f>
        <v>0</v>
      </c>
      <c r="BC95" s="105">
        <f>'20180301 - Kaštieľ-Fasáda'!F36</f>
        <v>0</v>
      </c>
      <c r="BD95" s="107">
        <f>'20180301 - Kaštieľ-Fasáda'!F37</f>
        <v>0</v>
      </c>
      <c r="BT95" s="108" t="s">
        <v>82</v>
      </c>
      <c r="BV95" s="108" t="s">
        <v>76</v>
      </c>
      <c r="BW95" s="108" t="s">
        <v>83</v>
      </c>
      <c r="BX95" s="108" t="s">
        <v>5</v>
      </c>
      <c r="CL95" s="108" t="s">
        <v>1</v>
      </c>
      <c r="CM95" s="108" t="s">
        <v>74</v>
      </c>
    </row>
    <row r="96" spans="1:91" s="7" customFormat="1" ht="24.75" customHeight="1">
      <c r="A96" s="98" t="s">
        <v>78</v>
      </c>
      <c r="B96" s="99"/>
      <c r="C96" s="100"/>
      <c r="D96" s="310" t="s">
        <v>84</v>
      </c>
      <c r="E96" s="310"/>
      <c r="F96" s="310"/>
      <c r="G96" s="310"/>
      <c r="H96" s="310"/>
      <c r="I96" s="101"/>
      <c r="J96" s="310" t="s">
        <v>85</v>
      </c>
      <c r="K96" s="310"/>
      <c r="L96" s="310"/>
      <c r="M96" s="310"/>
      <c r="N96" s="310"/>
      <c r="O96" s="310"/>
      <c r="P96" s="310"/>
      <c r="Q96" s="310"/>
      <c r="R96" s="310"/>
      <c r="S96" s="310"/>
      <c r="T96" s="310"/>
      <c r="U96" s="310"/>
      <c r="V96" s="310"/>
      <c r="W96" s="310"/>
      <c r="X96" s="310"/>
      <c r="Y96" s="310"/>
      <c r="Z96" s="310"/>
      <c r="AA96" s="310"/>
      <c r="AB96" s="310"/>
      <c r="AC96" s="310"/>
      <c r="AD96" s="310"/>
      <c r="AE96" s="310"/>
      <c r="AF96" s="310"/>
      <c r="AG96" s="281">
        <f>'20180302 - Kaštieľ-Vnút.o...'!J30</f>
        <v>0</v>
      </c>
      <c r="AH96" s="282"/>
      <c r="AI96" s="282"/>
      <c r="AJ96" s="282"/>
      <c r="AK96" s="282"/>
      <c r="AL96" s="282"/>
      <c r="AM96" s="282"/>
      <c r="AN96" s="281">
        <f t="shared" si="0"/>
        <v>0</v>
      </c>
      <c r="AO96" s="282"/>
      <c r="AP96" s="282"/>
      <c r="AQ96" s="102" t="s">
        <v>81</v>
      </c>
      <c r="AR96" s="103"/>
      <c r="AS96" s="104">
        <v>0</v>
      </c>
      <c r="AT96" s="105">
        <f t="shared" si="1"/>
        <v>0</v>
      </c>
      <c r="AU96" s="106">
        <f>'20180302 - Kaštieľ-Vnút.o...'!P122</f>
        <v>0</v>
      </c>
      <c r="AV96" s="105">
        <f>'20180302 - Kaštieľ-Vnút.o...'!J33</f>
        <v>0</v>
      </c>
      <c r="AW96" s="105">
        <f>'20180302 - Kaštieľ-Vnút.o...'!J34</f>
        <v>0</v>
      </c>
      <c r="AX96" s="105">
        <f>'20180302 - Kaštieľ-Vnút.o...'!J35</f>
        <v>0</v>
      </c>
      <c r="AY96" s="105">
        <f>'20180302 - Kaštieľ-Vnút.o...'!J36</f>
        <v>0</v>
      </c>
      <c r="AZ96" s="105">
        <f>'20180302 - Kaštieľ-Vnút.o...'!F33</f>
        <v>0</v>
      </c>
      <c r="BA96" s="105">
        <f>'20180302 - Kaštieľ-Vnút.o...'!F34</f>
        <v>0</v>
      </c>
      <c r="BB96" s="105">
        <f>'20180302 - Kaštieľ-Vnút.o...'!F35</f>
        <v>0</v>
      </c>
      <c r="BC96" s="105">
        <f>'20180302 - Kaštieľ-Vnút.o...'!F36</f>
        <v>0</v>
      </c>
      <c r="BD96" s="107">
        <f>'20180302 - Kaštieľ-Vnút.o...'!F37</f>
        <v>0</v>
      </c>
      <c r="BT96" s="108" t="s">
        <v>82</v>
      </c>
      <c r="BV96" s="108" t="s">
        <v>76</v>
      </c>
      <c r="BW96" s="108" t="s">
        <v>86</v>
      </c>
      <c r="BX96" s="108" t="s">
        <v>5</v>
      </c>
      <c r="CL96" s="108" t="s">
        <v>1</v>
      </c>
      <c r="CM96" s="108" t="s">
        <v>74</v>
      </c>
    </row>
    <row r="97" spans="1:91" s="7" customFormat="1" ht="24.75" customHeight="1">
      <c r="A97" s="98" t="s">
        <v>78</v>
      </c>
      <c r="B97" s="99"/>
      <c r="C97" s="100"/>
      <c r="D97" s="310" t="s">
        <v>87</v>
      </c>
      <c r="E97" s="310"/>
      <c r="F97" s="310"/>
      <c r="G97" s="310"/>
      <c r="H97" s="310"/>
      <c r="I97" s="101"/>
      <c r="J97" s="310" t="s">
        <v>88</v>
      </c>
      <c r="K97" s="310"/>
      <c r="L97" s="310"/>
      <c r="M97" s="310"/>
      <c r="N97" s="310"/>
      <c r="O97" s="310"/>
      <c r="P97" s="310"/>
      <c r="Q97" s="310"/>
      <c r="R97" s="310"/>
      <c r="S97" s="310"/>
      <c r="T97" s="310"/>
      <c r="U97" s="310"/>
      <c r="V97" s="310"/>
      <c r="W97" s="310"/>
      <c r="X97" s="310"/>
      <c r="Y97" s="310"/>
      <c r="Z97" s="310"/>
      <c r="AA97" s="310"/>
      <c r="AB97" s="310"/>
      <c r="AC97" s="310"/>
      <c r="AD97" s="310"/>
      <c r="AE97" s="310"/>
      <c r="AF97" s="310"/>
      <c r="AG97" s="281">
        <f>'20180303 - Kaštieľ-Podlah...'!J30</f>
        <v>0</v>
      </c>
      <c r="AH97" s="282"/>
      <c r="AI97" s="282"/>
      <c r="AJ97" s="282"/>
      <c r="AK97" s="282"/>
      <c r="AL97" s="282"/>
      <c r="AM97" s="282"/>
      <c r="AN97" s="281">
        <f t="shared" si="0"/>
        <v>0</v>
      </c>
      <c r="AO97" s="282"/>
      <c r="AP97" s="282"/>
      <c r="AQ97" s="102" t="s">
        <v>81</v>
      </c>
      <c r="AR97" s="103"/>
      <c r="AS97" s="104">
        <v>0</v>
      </c>
      <c r="AT97" s="105">
        <f t="shared" si="1"/>
        <v>0</v>
      </c>
      <c r="AU97" s="106">
        <f>'20180303 - Kaštieľ-Podlah...'!P118</f>
        <v>0</v>
      </c>
      <c r="AV97" s="105">
        <f>'20180303 - Kaštieľ-Podlah...'!J33</f>
        <v>0</v>
      </c>
      <c r="AW97" s="105">
        <f>'20180303 - Kaštieľ-Podlah...'!J34</f>
        <v>0</v>
      </c>
      <c r="AX97" s="105">
        <f>'20180303 - Kaštieľ-Podlah...'!J35</f>
        <v>0</v>
      </c>
      <c r="AY97" s="105">
        <f>'20180303 - Kaštieľ-Podlah...'!J36</f>
        <v>0</v>
      </c>
      <c r="AZ97" s="105">
        <f>'20180303 - Kaštieľ-Podlah...'!F33</f>
        <v>0</v>
      </c>
      <c r="BA97" s="105">
        <f>'20180303 - Kaštieľ-Podlah...'!F34</f>
        <v>0</v>
      </c>
      <c r="BB97" s="105">
        <f>'20180303 - Kaštieľ-Podlah...'!F35</f>
        <v>0</v>
      </c>
      <c r="BC97" s="105">
        <f>'20180303 - Kaštieľ-Podlah...'!F36</f>
        <v>0</v>
      </c>
      <c r="BD97" s="107">
        <f>'20180303 - Kaštieľ-Podlah...'!F37</f>
        <v>0</v>
      </c>
      <c r="BT97" s="108" t="s">
        <v>82</v>
      </c>
      <c r="BV97" s="108" t="s">
        <v>76</v>
      </c>
      <c r="BW97" s="108" t="s">
        <v>89</v>
      </c>
      <c r="BX97" s="108" t="s">
        <v>5</v>
      </c>
      <c r="CL97" s="108" t="s">
        <v>1</v>
      </c>
      <c r="CM97" s="108" t="s">
        <v>74</v>
      </c>
    </row>
    <row r="98" spans="1:91" s="7" customFormat="1" ht="37.5" customHeight="1">
      <c r="A98" s="98" t="s">
        <v>78</v>
      </c>
      <c r="B98" s="99"/>
      <c r="C98" s="100"/>
      <c r="D98" s="310" t="s">
        <v>90</v>
      </c>
      <c r="E98" s="310"/>
      <c r="F98" s="310"/>
      <c r="G98" s="310"/>
      <c r="H98" s="310"/>
      <c r="I98" s="101"/>
      <c r="J98" s="310" t="s">
        <v>91</v>
      </c>
      <c r="K98" s="310"/>
      <c r="L98" s="310"/>
      <c r="M98" s="310"/>
      <c r="N98" s="310"/>
      <c r="O98" s="310"/>
      <c r="P98" s="310"/>
      <c r="Q98" s="310"/>
      <c r="R98" s="310"/>
      <c r="S98" s="310"/>
      <c r="T98" s="310"/>
      <c r="U98" s="310"/>
      <c r="V98" s="310"/>
      <c r="W98" s="310"/>
      <c r="X98" s="310"/>
      <c r="Y98" s="310"/>
      <c r="Z98" s="310"/>
      <c r="AA98" s="310"/>
      <c r="AB98" s="310"/>
      <c r="AC98" s="310"/>
      <c r="AD98" s="310"/>
      <c r="AE98" s="310"/>
      <c r="AF98" s="310"/>
      <c r="AG98" s="281">
        <f>'20180304 - Kaštieľ-Obkl.a...'!J30</f>
        <v>0</v>
      </c>
      <c r="AH98" s="282"/>
      <c r="AI98" s="282"/>
      <c r="AJ98" s="282"/>
      <c r="AK98" s="282"/>
      <c r="AL98" s="282"/>
      <c r="AM98" s="282"/>
      <c r="AN98" s="281">
        <f t="shared" si="0"/>
        <v>0</v>
      </c>
      <c r="AO98" s="282"/>
      <c r="AP98" s="282"/>
      <c r="AQ98" s="102" t="s">
        <v>81</v>
      </c>
      <c r="AR98" s="103"/>
      <c r="AS98" s="104">
        <v>0</v>
      </c>
      <c r="AT98" s="105">
        <f t="shared" si="1"/>
        <v>0</v>
      </c>
      <c r="AU98" s="106">
        <f>'20180304 - Kaštieľ-Obkl.a...'!P128</f>
        <v>0</v>
      </c>
      <c r="AV98" s="105">
        <f>'20180304 - Kaštieľ-Obkl.a...'!J33</f>
        <v>0</v>
      </c>
      <c r="AW98" s="105">
        <f>'20180304 - Kaštieľ-Obkl.a...'!J34</f>
        <v>0</v>
      </c>
      <c r="AX98" s="105">
        <f>'20180304 - Kaštieľ-Obkl.a...'!J35</f>
        <v>0</v>
      </c>
      <c r="AY98" s="105">
        <f>'20180304 - Kaštieľ-Obkl.a...'!J36</f>
        <v>0</v>
      </c>
      <c r="AZ98" s="105">
        <f>'20180304 - Kaštieľ-Obkl.a...'!F33</f>
        <v>0</v>
      </c>
      <c r="BA98" s="105">
        <f>'20180304 - Kaštieľ-Obkl.a...'!F34</f>
        <v>0</v>
      </c>
      <c r="BB98" s="105">
        <f>'20180304 - Kaštieľ-Obkl.a...'!F35</f>
        <v>0</v>
      </c>
      <c r="BC98" s="105">
        <f>'20180304 - Kaštieľ-Obkl.a...'!F36</f>
        <v>0</v>
      </c>
      <c r="BD98" s="107">
        <f>'20180304 - Kaštieľ-Obkl.a...'!F37</f>
        <v>0</v>
      </c>
      <c r="BT98" s="108" t="s">
        <v>82</v>
      </c>
      <c r="BV98" s="108" t="s">
        <v>76</v>
      </c>
      <c r="BW98" s="108" t="s">
        <v>92</v>
      </c>
      <c r="BX98" s="108" t="s">
        <v>5</v>
      </c>
      <c r="CL98" s="108" t="s">
        <v>1</v>
      </c>
      <c r="CM98" s="108" t="s">
        <v>74</v>
      </c>
    </row>
    <row r="99" spans="1:91" s="7" customFormat="1" ht="24.75" customHeight="1">
      <c r="A99" s="98" t="s">
        <v>78</v>
      </c>
      <c r="B99" s="99"/>
      <c r="C99" s="100"/>
      <c r="D99" s="310" t="s">
        <v>93</v>
      </c>
      <c r="E99" s="310"/>
      <c r="F99" s="310"/>
      <c r="G99" s="310"/>
      <c r="H99" s="310"/>
      <c r="I99" s="101"/>
      <c r="J99" s="310" t="s">
        <v>94</v>
      </c>
      <c r="K99" s="310"/>
      <c r="L99" s="310"/>
      <c r="M99" s="310"/>
      <c r="N99" s="310"/>
      <c r="O99" s="310"/>
      <c r="P99" s="310"/>
      <c r="Q99" s="310"/>
      <c r="R99" s="310"/>
      <c r="S99" s="310"/>
      <c r="T99" s="310"/>
      <c r="U99" s="310"/>
      <c r="V99" s="310"/>
      <c r="W99" s="310"/>
      <c r="X99" s="310"/>
      <c r="Y99" s="310"/>
      <c r="Z99" s="310"/>
      <c r="AA99" s="310"/>
      <c r="AB99" s="310"/>
      <c r="AC99" s="310"/>
      <c r="AD99" s="310"/>
      <c r="AE99" s="310"/>
      <c r="AF99" s="310"/>
      <c r="AG99" s="281">
        <f>'20180305 - Kaštieľ-Oprava...'!J30</f>
        <v>0</v>
      </c>
      <c r="AH99" s="282"/>
      <c r="AI99" s="282"/>
      <c r="AJ99" s="282"/>
      <c r="AK99" s="282"/>
      <c r="AL99" s="282"/>
      <c r="AM99" s="282"/>
      <c r="AN99" s="281">
        <f t="shared" si="0"/>
        <v>0</v>
      </c>
      <c r="AO99" s="282"/>
      <c r="AP99" s="282"/>
      <c r="AQ99" s="102" t="s">
        <v>81</v>
      </c>
      <c r="AR99" s="103"/>
      <c r="AS99" s="104">
        <v>0</v>
      </c>
      <c r="AT99" s="105">
        <f t="shared" si="1"/>
        <v>0</v>
      </c>
      <c r="AU99" s="106">
        <f>'20180305 - Kaštieľ-Oprava...'!P131</f>
        <v>0</v>
      </c>
      <c r="AV99" s="105">
        <f>'20180305 - Kaštieľ-Oprava...'!J33</f>
        <v>0</v>
      </c>
      <c r="AW99" s="105">
        <f>'20180305 - Kaštieľ-Oprava...'!J34</f>
        <v>0</v>
      </c>
      <c r="AX99" s="105">
        <f>'20180305 - Kaštieľ-Oprava...'!J35</f>
        <v>0</v>
      </c>
      <c r="AY99" s="105">
        <f>'20180305 - Kaštieľ-Oprava...'!J36</f>
        <v>0</v>
      </c>
      <c r="AZ99" s="105">
        <f>'20180305 - Kaštieľ-Oprava...'!F33</f>
        <v>0</v>
      </c>
      <c r="BA99" s="105">
        <f>'20180305 - Kaštieľ-Oprava...'!F34</f>
        <v>0</v>
      </c>
      <c r="BB99" s="105">
        <f>'20180305 - Kaštieľ-Oprava...'!F35</f>
        <v>0</v>
      </c>
      <c r="BC99" s="105">
        <f>'20180305 - Kaštieľ-Oprava...'!F36</f>
        <v>0</v>
      </c>
      <c r="BD99" s="107">
        <f>'20180305 - Kaštieľ-Oprava...'!F37</f>
        <v>0</v>
      </c>
      <c r="BT99" s="108" t="s">
        <v>82</v>
      </c>
      <c r="BV99" s="108" t="s">
        <v>76</v>
      </c>
      <c r="BW99" s="108" t="s">
        <v>95</v>
      </c>
      <c r="BX99" s="108" t="s">
        <v>5</v>
      </c>
      <c r="CL99" s="108" t="s">
        <v>1</v>
      </c>
      <c r="CM99" s="108" t="s">
        <v>74</v>
      </c>
    </row>
    <row r="100" spans="1:91" s="7" customFormat="1" ht="24.75" customHeight="1">
      <c r="A100" s="98" t="s">
        <v>78</v>
      </c>
      <c r="B100" s="99"/>
      <c r="C100" s="100"/>
      <c r="D100" s="310" t="s">
        <v>96</v>
      </c>
      <c r="E100" s="310"/>
      <c r="F100" s="310"/>
      <c r="G100" s="310"/>
      <c r="H100" s="310"/>
      <c r="I100" s="101"/>
      <c r="J100" s="310" t="s">
        <v>97</v>
      </c>
      <c r="K100" s="310"/>
      <c r="L100" s="310"/>
      <c r="M100" s="310"/>
      <c r="N100" s="310"/>
      <c r="O100" s="310"/>
      <c r="P100" s="310"/>
      <c r="Q100" s="310"/>
      <c r="R100" s="310"/>
      <c r="S100" s="310"/>
      <c r="T100" s="310"/>
      <c r="U100" s="310"/>
      <c r="V100" s="310"/>
      <c r="W100" s="310"/>
      <c r="X100" s="310"/>
      <c r="Y100" s="310"/>
      <c r="Z100" s="310"/>
      <c r="AA100" s="310"/>
      <c r="AB100" s="310"/>
      <c r="AC100" s="310"/>
      <c r="AD100" s="310"/>
      <c r="AE100" s="310"/>
      <c r="AF100" s="310"/>
      <c r="AG100" s="281">
        <f>'20180306 - Kaštieľ-Vým.ok...'!J30</f>
        <v>0</v>
      </c>
      <c r="AH100" s="282"/>
      <c r="AI100" s="282"/>
      <c r="AJ100" s="282"/>
      <c r="AK100" s="282"/>
      <c r="AL100" s="282"/>
      <c r="AM100" s="282"/>
      <c r="AN100" s="281">
        <f t="shared" si="0"/>
        <v>0</v>
      </c>
      <c r="AO100" s="282"/>
      <c r="AP100" s="282"/>
      <c r="AQ100" s="102" t="s">
        <v>81</v>
      </c>
      <c r="AR100" s="103"/>
      <c r="AS100" s="104">
        <v>0</v>
      </c>
      <c r="AT100" s="105">
        <f t="shared" si="1"/>
        <v>0</v>
      </c>
      <c r="AU100" s="106">
        <f>'20180306 - Kaštieľ-Vým.ok...'!P122</f>
        <v>0</v>
      </c>
      <c r="AV100" s="105">
        <f>'20180306 - Kaštieľ-Vým.ok...'!J33</f>
        <v>0</v>
      </c>
      <c r="AW100" s="105">
        <f>'20180306 - Kaštieľ-Vým.ok...'!J34</f>
        <v>0</v>
      </c>
      <c r="AX100" s="105">
        <f>'20180306 - Kaštieľ-Vým.ok...'!J35</f>
        <v>0</v>
      </c>
      <c r="AY100" s="105">
        <f>'20180306 - Kaštieľ-Vým.ok...'!J36</f>
        <v>0</v>
      </c>
      <c r="AZ100" s="105">
        <f>'20180306 - Kaštieľ-Vým.ok...'!F33</f>
        <v>0</v>
      </c>
      <c r="BA100" s="105">
        <f>'20180306 - Kaštieľ-Vým.ok...'!F34</f>
        <v>0</v>
      </c>
      <c r="BB100" s="105">
        <f>'20180306 - Kaštieľ-Vým.ok...'!F35</f>
        <v>0</v>
      </c>
      <c r="BC100" s="105">
        <f>'20180306 - Kaštieľ-Vým.ok...'!F36</f>
        <v>0</v>
      </c>
      <c r="BD100" s="107">
        <f>'20180306 - Kaštieľ-Vým.ok...'!F37</f>
        <v>0</v>
      </c>
      <c r="BT100" s="108" t="s">
        <v>82</v>
      </c>
      <c r="BV100" s="108" t="s">
        <v>76</v>
      </c>
      <c r="BW100" s="108" t="s">
        <v>98</v>
      </c>
      <c r="BX100" s="108" t="s">
        <v>5</v>
      </c>
      <c r="CL100" s="108" t="s">
        <v>1</v>
      </c>
      <c r="CM100" s="108" t="s">
        <v>74</v>
      </c>
    </row>
    <row r="101" spans="1:91" s="7" customFormat="1" ht="24.75" customHeight="1">
      <c r="A101" s="98" t="s">
        <v>78</v>
      </c>
      <c r="B101" s="99"/>
      <c r="C101" s="100"/>
      <c r="D101" s="310" t="s">
        <v>99</v>
      </c>
      <c r="E101" s="310"/>
      <c r="F101" s="310"/>
      <c r="G101" s="310"/>
      <c r="H101" s="310"/>
      <c r="I101" s="101"/>
      <c r="J101" s="310" t="s">
        <v>100</v>
      </c>
      <c r="K101" s="310"/>
      <c r="L101" s="310"/>
      <c r="M101" s="310"/>
      <c r="N101" s="310"/>
      <c r="O101" s="310"/>
      <c r="P101" s="310"/>
      <c r="Q101" s="310"/>
      <c r="R101" s="310"/>
      <c r="S101" s="310"/>
      <c r="T101" s="310"/>
      <c r="U101" s="310"/>
      <c r="V101" s="310"/>
      <c r="W101" s="310"/>
      <c r="X101" s="310"/>
      <c r="Y101" s="310"/>
      <c r="Z101" s="310"/>
      <c r="AA101" s="310"/>
      <c r="AB101" s="310"/>
      <c r="AC101" s="310"/>
      <c r="AD101" s="310"/>
      <c r="AE101" s="310"/>
      <c r="AF101" s="310"/>
      <c r="AG101" s="281">
        <f>'20180308 - Kaštieľ-Merani...'!J30</f>
        <v>0</v>
      </c>
      <c r="AH101" s="282"/>
      <c r="AI101" s="282"/>
      <c r="AJ101" s="282"/>
      <c r="AK101" s="282"/>
      <c r="AL101" s="282"/>
      <c r="AM101" s="282"/>
      <c r="AN101" s="281">
        <f t="shared" si="0"/>
        <v>0</v>
      </c>
      <c r="AO101" s="282"/>
      <c r="AP101" s="282"/>
      <c r="AQ101" s="102" t="s">
        <v>81</v>
      </c>
      <c r="AR101" s="103"/>
      <c r="AS101" s="104">
        <v>0</v>
      </c>
      <c r="AT101" s="105">
        <f t="shared" si="1"/>
        <v>0</v>
      </c>
      <c r="AU101" s="106">
        <f>'20180308 - Kaštieľ-Merani...'!P117</f>
        <v>0</v>
      </c>
      <c r="AV101" s="105">
        <f>'20180308 - Kaštieľ-Merani...'!J33</f>
        <v>0</v>
      </c>
      <c r="AW101" s="105">
        <f>'20180308 - Kaštieľ-Merani...'!J34</f>
        <v>0</v>
      </c>
      <c r="AX101" s="105">
        <f>'20180308 - Kaštieľ-Merani...'!J35</f>
        <v>0</v>
      </c>
      <c r="AY101" s="105">
        <f>'20180308 - Kaštieľ-Merani...'!J36</f>
        <v>0</v>
      </c>
      <c r="AZ101" s="105">
        <f>'20180308 - Kaštieľ-Merani...'!F33</f>
        <v>0</v>
      </c>
      <c r="BA101" s="105">
        <f>'20180308 - Kaštieľ-Merani...'!F34</f>
        <v>0</v>
      </c>
      <c r="BB101" s="105">
        <f>'20180308 - Kaštieľ-Merani...'!F35</f>
        <v>0</v>
      </c>
      <c r="BC101" s="105">
        <f>'20180308 - Kaštieľ-Merani...'!F36</f>
        <v>0</v>
      </c>
      <c r="BD101" s="107">
        <f>'20180308 - Kaštieľ-Merani...'!F37</f>
        <v>0</v>
      </c>
      <c r="BT101" s="108" t="s">
        <v>82</v>
      </c>
      <c r="BV101" s="108" t="s">
        <v>76</v>
      </c>
      <c r="BW101" s="108" t="s">
        <v>101</v>
      </c>
      <c r="BX101" s="108" t="s">
        <v>5</v>
      </c>
      <c r="CL101" s="108" t="s">
        <v>1</v>
      </c>
      <c r="CM101" s="108" t="s">
        <v>74</v>
      </c>
    </row>
    <row r="102" spans="1:91" s="7" customFormat="1" ht="24.75" customHeight="1">
      <c r="A102" s="98" t="s">
        <v>78</v>
      </c>
      <c r="B102" s="99"/>
      <c r="C102" s="100"/>
      <c r="D102" s="310" t="s">
        <v>102</v>
      </c>
      <c r="E102" s="310"/>
      <c r="F102" s="310"/>
      <c r="G102" s="310"/>
      <c r="H102" s="310"/>
      <c r="I102" s="101"/>
      <c r="J102" s="310" t="s">
        <v>103</v>
      </c>
      <c r="K102" s="310"/>
      <c r="L102" s="310"/>
      <c r="M102" s="310"/>
      <c r="N102" s="310"/>
      <c r="O102" s="310"/>
      <c r="P102" s="310"/>
      <c r="Q102" s="310"/>
      <c r="R102" s="310"/>
      <c r="S102" s="310"/>
      <c r="T102" s="310"/>
      <c r="U102" s="310"/>
      <c r="V102" s="310"/>
      <c r="W102" s="310"/>
      <c r="X102" s="310"/>
      <c r="Y102" s="310"/>
      <c r="Z102" s="310"/>
      <c r="AA102" s="310"/>
      <c r="AB102" s="310"/>
      <c r="AC102" s="310"/>
      <c r="AD102" s="310"/>
      <c r="AE102" s="310"/>
      <c r="AF102" s="310"/>
      <c r="AG102" s="281">
        <f>'20230101 - Kaštieľ-Suterén'!J30</f>
        <v>0</v>
      </c>
      <c r="AH102" s="282"/>
      <c r="AI102" s="282"/>
      <c r="AJ102" s="282"/>
      <c r="AK102" s="282"/>
      <c r="AL102" s="282"/>
      <c r="AM102" s="282"/>
      <c r="AN102" s="281">
        <f t="shared" si="0"/>
        <v>0</v>
      </c>
      <c r="AO102" s="282"/>
      <c r="AP102" s="282"/>
      <c r="AQ102" s="102" t="s">
        <v>81</v>
      </c>
      <c r="AR102" s="103"/>
      <c r="AS102" s="104">
        <v>0</v>
      </c>
      <c r="AT102" s="105">
        <f t="shared" si="1"/>
        <v>0</v>
      </c>
      <c r="AU102" s="106">
        <f>'20230101 - Kaštieľ-Suterén'!P135</f>
        <v>0</v>
      </c>
      <c r="AV102" s="105">
        <f>'20230101 - Kaštieľ-Suterén'!J33</f>
        <v>0</v>
      </c>
      <c r="AW102" s="105">
        <f>'20230101 - Kaštieľ-Suterén'!J34</f>
        <v>0</v>
      </c>
      <c r="AX102" s="105">
        <f>'20230101 - Kaštieľ-Suterén'!J35</f>
        <v>0</v>
      </c>
      <c r="AY102" s="105">
        <f>'20230101 - Kaštieľ-Suterén'!J36</f>
        <v>0</v>
      </c>
      <c r="AZ102" s="105">
        <f>'20230101 - Kaštieľ-Suterén'!F33</f>
        <v>0</v>
      </c>
      <c r="BA102" s="105">
        <f>'20230101 - Kaštieľ-Suterén'!F34</f>
        <v>0</v>
      </c>
      <c r="BB102" s="105">
        <f>'20230101 - Kaštieľ-Suterén'!F35</f>
        <v>0</v>
      </c>
      <c r="BC102" s="105">
        <f>'20230101 - Kaštieľ-Suterén'!F36</f>
        <v>0</v>
      </c>
      <c r="BD102" s="107">
        <f>'20230101 - Kaštieľ-Suterén'!F37</f>
        <v>0</v>
      </c>
      <c r="BT102" s="108" t="s">
        <v>82</v>
      </c>
      <c r="BV102" s="108" t="s">
        <v>76</v>
      </c>
      <c r="BW102" s="108" t="s">
        <v>104</v>
      </c>
      <c r="BX102" s="108" t="s">
        <v>5</v>
      </c>
      <c r="CL102" s="108" t="s">
        <v>1</v>
      </c>
      <c r="CM102" s="108" t="s">
        <v>74</v>
      </c>
    </row>
    <row r="103" spans="1:91" s="7" customFormat="1" ht="24.75" customHeight="1">
      <c r="A103" s="98" t="s">
        <v>78</v>
      </c>
      <c r="B103" s="99"/>
      <c r="C103" s="100"/>
      <c r="D103" s="310" t="s">
        <v>105</v>
      </c>
      <c r="E103" s="310"/>
      <c r="F103" s="310"/>
      <c r="G103" s="310"/>
      <c r="H103" s="310"/>
      <c r="I103" s="101"/>
      <c r="J103" s="310" t="s">
        <v>106</v>
      </c>
      <c r="K103" s="310"/>
      <c r="L103" s="310"/>
      <c r="M103" s="310"/>
      <c r="N103" s="310"/>
      <c r="O103" s="310"/>
      <c r="P103" s="310"/>
      <c r="Q103" s="310"/>
      <c r="R103" s="310"/>
      <c r="S103" s="310"/>
      <c r="T103" s="310"/>
      <c r="U103" s="310"/>
      <c r="V103" s="310"/>
      <c r="W103" s="310"/>
      <c r="X103" s="310"/>
      <c r="Y103" s="310"/>
      <c r="Z103" s="310"/>
      <c r="AA103" s="310"/>
      <c r="AB103" s="310"/>
      <c r="AC103" s="310"/>
      <c r="AD103" s="310"/>
      <c r="AE103" s="310"/>
      <c r="AF103" s="310"/>
      <c r="AG103" s="281">
        <f>'20230102 - Kaštieľ-Prízemie'!J30</f>
        <v>0</v>
      </c>
      <c r="AH103" s="282"/>
      <c r="AI103" s="282"/>
      <c r="AJ103" s="282"/>
      <c r="AK103" s="282"/>
      <c r="AL103" s="282"/>
      <c r="AM103" s="282"/>
      <c r="AN103" s="281">
        <f t="shared" si="0"/>
        <v>0</v>
      </c>
      <c r="AO103" s="282"/>
      <c r="AP103" s="282"/>
      <c r="AQ103" s="102" t="s">
        <v>81</v>
      </c>
      <c r="AR103" s="103"/>
      <c r="AS103" s="104">
        <v>0</v>
      </c>
      <c r="AT103" s="105">
        <f t="shared" si="1"/>
        <v>0</v>
      </c>
      <c r="AU103" s="106">
        <f>'20230102 - Kaštieľ-Prízemie'!P129</f>
        <v>0</v>
      </c>
      <c r="AV103" s="105">
        <f>'20230102 - Kaštieľ-Prízemie'!J33</f>
        <v>0</v>
      </c>
      <c r="AW103" s="105">
        <f>'20230102 - Kaštieľ-Prízemie'!J34</f>
        <v>0</v>
      </c>
      <c r="AX103" s="105">
        <f>'20230102 - Kaštieľ-Prízemie'!J35</f>
        <v>0</v>
      </c>
      <c r="AY103" s="105">
        <f>'20230102 - Kaštieľ-Prízemie'!J36</f>
        <v>0</v>
      </c>
      <c r="AZ103" s="105">
        <f>'20230102 - Kaštieľ-Prízemie'!F33</f>
        <v>0</v>
      </c>
      <c r="BA103" s="105">
        <f>'20230102 - Kaštieľ-Prízemie'!F34</f>
        <v>0</v>
      </c>
      <c r="BB103" s="105">
        <f>'20230102 - Kaštieľ-Prízemie'!F35</f>
        <v>0</v>
      </c>
      <c r="BC103" s="105">
        <f>'20230102 - Kaštieľ-Prízemie'!F36</f>
        <v>0</v>
      </c>
      <c r="BD103" s="107">
        <f>'20230102 - Kaštieľ-Prízemie'!F37</f>
        <v>0</v>
      </c>
      <c r="BT103" s="108" t="s">
        <v>82</v>
      </c>
      <c r="BV103" s="108" t="s">
        <v>76</v>
      </c>
      <c r="BW103" s="108" t="s">
        <v>107</v>
      </c>
      <c r="BX103" s="108" t="s">
        <v>5</v>
      </c>
      <c r="CL103" s="108" t="s">
        <v>1</v>
      </c>
      <c r="CM103" s="108" t="s">
        <v>74</v>
      </c>
    </row>
    <row r="104" spans="1:91" s="7" customFormat="1" ht="24.75" customHeight="1">
      <c r="A104" s="98" t="s">
        <v>78</v>
      </c>
      <c r="B104" s="99"/>
      <c r="C104" s="100"/>
      <c r="D104" s="310" t="s">
        <v>108</v>
      </c>
      <c r="E104" s="310"/>
      <c r="F104" s="310"/>
      <c r="G104" s="310"/>
      <c r="H104" s="310"/>
      <c r="I104" s="101"/>
      <c r="J104" s="310" t="s">
        <v>109</v>
      </c>
      <c r="K104" s="310"/>
      <c r="L104" s="310"/>
      <c r="M104" s="310"/>
      <c r="N104" s="310"/>
      <c r="O104" s="310"/>
      <c r="P104" s="310"/>
      <c r="Q104" s="310"/>
      <c r="R104" s="310"/>
      <c r="S104" s="310"/>
      <c r="T104" s="310"/>
      <c r="U104" s="310"/>
      <c r="V104" s="310"/>
      <c r="W104" s="310"/>
      <c r="X104" s="310"/>
      <c r="Y104" s="310"/>
      <c r="Z104" s="310"/>
      <c r="AA104" s="310"/>
      <c r="AB104" s="310"/>
      <c r="AC104" s="310"/>
      <c r="AD104" s="310"/>
      <c r="AE104" s="310"/>
      <c r="AF104" s="310"/>
      <c r="AG104" s="281">
        <f>'20230103 - Kaštieľ-Poschodie'!J30</f>
        <v>0</v>
      </c>
      <c r="AH104" s="282"/>
      <c r="AI104" s="282"/>
      <c r="AJ104" s="282"/>
      <c r="AK104" s="282"/>
      <c r="AL104" s="282"/>
      <c r="AM104" s="282"/>
      <c r="AN104" s="281">
        <f t="shared" si="0"/>
        <v>0</v>
      </c>
      <c r="AO104" s="282"/>
      <c r="AP104" s="282"/>
      <c r="AQ104" s="102" t="s">
        <v>81</v>
      </c>
      <c r="AR104" s="103"/>
      <c r="AS104" s="104">
        <v>0</v>
      </c>
      <c r="AT104" s="105">
        <f t="shared" si="1"/>
        <v>0</v>
      </c>
      <c r="AU104" s="106">
        <f>'20230103 - Kaštieľ-Poschodie'!P119</f>
        <v>0</v>
      </c>
      <c r="AV104" s="105">
        <f>'20230103 - Kaštieľ-Poschodie'!J33</f>
        <v>0</v>
      </c>
      <c r="AW104" s="105">
        <f>'20230103 - Kaštieľ-Poschodie'!J34</f>
        <v>0</v>
      </c>
      <c r="AX104" s="105">
        <f>'20230103 - Kaštieľ-Poschodie'!J35</f>
        <v>0</v>
      </c>
      <c r="AY104" s="105">
        <f>'20230103 - Kaštieľ-Poschodie'!J36</f>
        <v>0</v>
      </c>
      <c r="AZ104" s="105">
        <f>'20230103 - Kaštieľ-Poschodie'!F33</f>
        <v>0</v>
      </c>
      <c r="BA104" s="105">
        <f>'20230103 - Kaštieľ-Poschodie'!F34</f>
        <v>0</v>
      </c>
      <c r="BB104" s="105">
        <f>'20230103 - Kaštieľ-Poschodie'!F35</f>
        <v>0</v>
      </c>
      <c r="BC104" s="105">
        <f>'20230103 - Kaštieľ-Poschodie'!F36</f>
        <v>0</v>
      </c>
      <c r="BD104" s="107">
        <f>'20230103 - Kaštieľ-Poschodie'!F37</f>
        <v>0</v>
      </c>
      <c r="BT104" s="108" t="s">
        <v>82</v>
      </c>
      <c r="BV104" s="108" t="s">
        <v>76</v>
      </c>
      <c r="BW104" s="108" t="s">
        <v>110</v>
      </c>
      <c r="BX104" s="108" t="s">
        <v>5</v>
      </c>
      <c r="CL104" s="108" t="s">
        <v>1</v>
      </c>
      <c r="CM104" s="108" t="s">
        <v>74</v>
      </c>
    </row>
    <row r="105" spans="1:91" s="7" customFormat="1" ht="24.75" customHeight="1">
      <c r="A105" s="98" t="s">
        <v>78</v>
      </c>
      <c r="B105" s="99"/>
      <c r="C105" s="100"/>
      <c r="D105" s="310" t="s">
        <v>111</v>
      </c>
      <c r="E105" s="310"/>
      <c r="F105" s="310"/>
      <c r="G105" s="310"/>
      <c r="H105" s="310"/>
      <c r="I105" s="101"/>
      <c r="J105" s="310" t="s">
        <v>112</v>
      </c>
      <c r="K105" s="310"/>
      <c r="L105" s="310"/>
      <c r="M105" s="310"/>
      <c r="N105" s="310"/>
      <c r="O105" s="310"/>
      <c r="P105" s="310"/>
      <c r="Q105" s="310"/>
      <c r="R105" s="310"/>
      <c r="S105" s="310"/>
      <c r="T105" s="310"/>
      <c r="U105" s="310"/>
      <c r="V105" s="310"/>
      <c r="W105" s="310"/>
      <c r="X105" s="310"/>
      <c r="Y105" s="310"/>
      <c r="Z105" s="310"/>
      <c r="AA105" s="310"/>
      <c r="AB105" s="310"/>
      <c r="AC105" s="310"/>
      <c r="AD105" s="310"/>
      <c r="AE105" s="310"/>
      <c r="AF105" s="310"/>
      <c r="AG105" s="281">
        <f>'20230105 - Kaštieľ-Exteriér'!J30</f>
        <v>0</v>
      </c>
      <c r="AH105" s="282"/>
      <c r="AI105" s="282"/>
      <c r="AJ105" s="282"/>
      <c r="AK105" s="282"/>
      <c r="AL105" s="282"/>
      <c r="AM105" s="282"/>
      <c r="AN105" s="281">
        <f t="shared" si="0"/>
        <v>0</v>
      </c>
      <c r="AO105" s="282"/>
      <c r="AP105" s="282"/>
      <c r="AQ105" s="102" t="s">
        <v>81</v>
      </c>
      <c r="AR105" s="103"/>
      <c r="AS105" s="104">
        <v>0</v>
      </c>
      <c r="AT105" s="105">
        <f t="shared" si="1"/>
        <v>0</v>
      </c>
      <c r="AU105" s="106">
        <f>'20230105 - Kaštieľ-Exteriér'!P129</f>
        <v>0</v>
      </c>
      <c r="AV105" s="105">
        <f>'20230105 - Kaštieľ-Exteriér'!J33</f>
        <v>0</v>
      </c>
      <c r="AW105" s="105">
        <f>'20230105 - Kaštieľ-Exteriér'!J34</f>
        <v>0</v>
      </c>
      <c r="AX105" s="105">
        <f>'20230105 - Kaštieľ-Exteriér'!J35</f>
        <v>0</v>
      </c>
      <c r="AY105" s="105">
        <f>'20230105 - Kaštieľ-Exteriér'!J36</f>
        <v>0</v>
      </c>
      <c r="AZ105" s="105">
        <f>'20230105 - Kaštieľ-Exteriér'!F33</f>
        <v>0</v>
      </c>
      <c r="BA105" s="105">
        <f>'20230105 - Kaštieľ-Exteriér'!F34</f>
        <v>0</v>
      </c>
      <c r="BB105" s="105">
        <f>'20230105 - Kaštieľ-Exteriér'!F35</f>
        <v>0</v>
      </c>
      <c r="BC105" s="105">
        <f>'20230105 - Kaštieľ-Exteriér'!F36</f>
        <v>0</v>
      </c>
      <c r="BD105" s="107">
        <f>'20230105 - Kaštieľ-Exteriér'!F37</f>
        <v>0</v>
      </c>
      <c r="BT105" s="108" t="s">
        <v>82</v>
      </c>
      <c r="BV105" s="108" t="s">
        <v>76</v>
      </c>
      <c r="BW105" s="108" t="s">
        <v>113</v>
      </c>
      <c r="BX105" s="108" t="s">
        <v>5</v>
      </c>
      <c r="CL105" s="108" t="s">
        <v>1</v>
      </c>
      <c r="CM105" s="108" t="s">
        <v>74</v>
      </c>
    </row>
    <row r="106" spans="1:91" s="7" customFormat="1" ht="24.75" customHeight="1">
      <c r="A106" s="98" t="s">
        <v>78</v>
      </c>
      <c r="B106" s="99"/>
      <c r="C106" s="100"/>
      <c r="D106" s="310" t="s">
        <v>114</v>
      </c>
      <c r="E106" s="310"/>
      <c r="F106" s="310"/>
      <c r="G106" s="310"/>
      <c r="H106" s="310"/>
      <c r="I106" s="101"/>
      <c r="J106" s="310" t="s">
        <v>115</v>
      </c>
      <c r="K106" s="310"/>
      <c r="L106" s="310"/>
      <c r="M106" s="310"/>
      <c r="N106" s="310"/>
      <c r="O106" s="310"/>
      <c r="P106" s="310"/>
      <c r="Q106" s="310"/>
      <c r="R106" s="310"/>
      <c r="S106" s="310"/>
      <c r="T106" s="310"/>
      <c r="U106" s="310"/>
      <c r="V106" s="310"/>
      <c r="W106" s="310"/>
      <c r="X106" s="310"/>
      <c r="Y106" s="310"/>
      <c r="Z106" s="310"/>
      <c r="AA106" s="310"/>
      <c r="AB106" s="310"/>
      <c r="AC106" s="310"/>
      <c r="AD106" s="310"/>
      <c r="AE106" s="310"/>
      <c r="AF106" s="310"/>
      <c r="AG106" s="281">
        <f>'20230106 - Kaštieľ-Reštau...'!J30</f>
        <v>0</v>
      </c>
      <c r="AH106" s="282"/>
      <c r="AI106" s="282"/>
      <c r="AJ106" s="282"/>
      <c r="AK106" s="282"/>
      <c r="AL106" s="282"/>
      <c r="AM106" s="282"/>
      <c r="AN106" s="281">
        <f t="shared" si="0"/>
        <v>0</v>
      </c>
      <c r="AO106" s="282"/>
      <c r="AP106" s="282"/>
      <c r="AQ106" s="102" t="s">
        <v>81</v>
      </c>
      <c r="AR106" s="103"/>
      <c r="AS106" s="104">
        <v>0</v>
      </c>
      <c r="AT106" s="105">
        <f t="shared" si="1"/>
        <v>0</v>
      </c>
      <c r="AU106" s="106">
        <f>'20230106 - Kaštieľ-Reštau...'!P123</f>
        <v>0</v>
      </c>
      <c r="AV106" s="105">
        <f>'20230106 - Kaštieľ-Reštau...'!J33</f>
        <v>0</v>
      </c>
      <c r="AW106" s="105">
        <f>'20230106 - Kaštieľ-Reštau...'!J34</f>
        <v>0</v>
      </c>
      <c r="AX106" s="105">
        <f>'20230106 - Kaštieľ-Reštau...'!J35</f>
        <v>0</v>
      </c>
      <c r="AY106" s="105">
        <f>'20230106 - Kaštieľ-Reštau...'!J36</f>
        <v>0</v>
      </c>
      <c r="AZ106" s="105">
        <f>'20230106 - Kaštieľ-Reštau...'!F33</f>
        <v>0</v>
      </c>
      <c r="BA106" s="105">
        <f>'20230106 - Kaštieľ-Reštau...'!F34</f>
        <v>0</v>
      </c>
      <c r="BB106" s="105">
        <f>'20230106 - Kaštieľ-Reštau...'!F35</f>
        <v>0</v>
      </c>
      <c r="BC106" s="105">
        <f>'20230106 - Kaštieľ-Reštau...'!F36</f>
        <v>0</v>
      </c>
      <c r="BD106" s="107">
        <f>'20230106 - Kaštieľ-Reštau...'!F37</f>
        <v>0</v>
      </c>
      <c r="BT106" s="108" t="s">
        <v>82</v>
      </c>
      <c r="BV106" s="108" t="s">
        <v>76</v>
      </c>
      <c r="BW106" s="108" t="s">
        <v>116</v>
      </c>
      <c r="BX106" s="108" t="s">
        <v>5</v>
      </c>
      <c r="CL106" s="108" t="s">
        <v>1</v>
      </c>
      <c r="CM106" s="108" t="s">
        <v>74</v>
      </c>
    </row>
    <row r="107" spans="1:91" s="7" customFormat="1" ht="24.75" customHeight="1">
      <c r="A107" s="98" t="s">
        <v>78</v>
      </c>
      <c r="B107" s="99"/>
      <c r="C107" s="100"/>
      <c r="D107" s="310" t="s">
        <v>117</v>
      </c>
      <c r="E107" s="310"/>
      <c r="F107" s="310"/>
      <c r="G107" s="310"/>
      <c r="H107" s="310"/>
      <c r="I107" s="101"/>
      <c r="J107" s="310" t="s">
        <v>118</v>
      </c>
      <c r="K107" s="310"/>
      <c r="L107" s="310"/>
      <c r="M107" s="310"/>
      <c r="N107" s="310"/>
      <c r="O107" s="310"/>
      <c r="P107" s="310"/>
      <c r="Q107" s="310"/>
      <c r="R107" s="310"/>
      <c r="S107" s="310"/>
      <c r="T107" s="310"/>
      <c r="U107" s="310"/>
      <c r="V107" s="310"/>
      <c r="W107" s="310"/>
      <c r="X107" s="310"/>
      <c r="Y107" s="310"/>
      <c r="Z107" s="310"/>
      <c r="AA107" s="310"/>
      <c r="AB107" s="310"/>
      <c r="AC107" s="310"/>
      <c r="AD107" s="310"/>
      <c r="AE107" s="310"/>
      <c r="AF107" s="310"/>
      <c r="AG107" s="281">
        <f>'20230108 - Kaštieľ-ELI-si...'!J30</f>
        <v>0</v>
      </c>
      <c r="AH107" s="282"/>
      <c r="AI107" s="282"/>
      <c r="AJ107" s="282"/>
      <c r="AK107" s="282"/>
      <c r="AL107" s="282"/>
      <c r="AM107" s="282"/>
      <c r="AN107" s="281">
        <f t="shared" si="0"/>
        <v>0</v>
      </c>
      <c r="AO107" s="282"/>
      <c r="AP107" s="282"/>
      <c r="AQ107" s="102" t="s">
        <v>81</v>
      </c>
      <c r="AR107" s="103"/>
      <c r="AS107" s="104">
        <v>0</v>
      </c>
      <c r="AT107" s="105">
        <f t="shared" si="1"/>
        <v>0</v>
      </c>
      <c r="AU107" s="106">
        <f>'20230108 - Kaštieľ-ELI-si...'!P122</f>
        <v>0</v>
      </c>
      <c r="AV107" s="105">
        <f>'20230108 - Kaštieľ-ELI-si...'!J33</f>
        <v>0</v>
      </c>
      <c r="AW107" s="105">
        <f>'20230108 - Kaštieľ-ELI-si...'!J34</f>
        <v>0</v>
      </c>
      <c r="AX107" s="105">
        <f>'20230108 - Kaštieľ-ELI-si...'!J35</f>
        <v>0</v>
      </c>
      <c r="AY107" s="105">
        <f>'20230108 - Kaštieľ-ELI-si...'!J36</f>
        <v>0</v>
      </c>
      <c r="AZ107" s="105">
        <f>'20230108 - Kaštieľ-ELI-si...'!F33</f>
        <v>0</v>
      </c>
      <c r="BA107" s="105">
        <f>'20230108 - Kaštieľ-ELI-si...'!F34</f>
        <v>0</v>
      </c>
      <c r="BB107" s="105">
        <f>'20230108 - Kaštieľ-ELI-si...'!F35</f>
        <v>0</v>
      </c>
      <c r="BC107" s="105">
        <f>'20230108 - Kaštieľ-ELI-si...'!F36</f>
        <v>0</v>
      </c>
      <c r="BD107" s="107">
        <f>'20230108 - Kaštieľ-ELI-si...'!F37</f>
        <v>0</v>
      </c>
      <c r="BT107" s="108" t="s">
        <v>82</v>
      </c>
      <c r="BV107" s="108" t="s">
        <v>76</v>
      </c>
      <c r="BW107" s="108" t="s">
        <v>119</v>
      </c>
      <c r="BX107" s="108" t="s">
        <v>5</v>
      </c>
      <c r="CL107" s="108" t="s">
        <v>1</v>
      </c>
      <c r="CM107" s="108" t="s">
        <v>74</v>
      </c>
    </row>
    <row r="108" spans="1:91" s="7" customFormat="1" ht="24.75" customHeight="1">
      <c r="A108" s="98" t="s">
        <v>78</v>
      </c>
      <c r="B108" s="99"/>
      <c r="C108" s="100"/>
      <c r="D108" s="310" t="s">
        <v>120</v>
      </c>
      <c r="E108" s="310"/>
      <c r="F108" s="310"/>
      <c r="G108" s="310"/>
      <c r="H108" s="310"/>
      <c r="I108" s="101"/>
      <c r="J108" s="310" t="s">
        <v>121</v>
      </c>
      <c r="K108" s="310"/>
      <c r="L108" s="310"/>
      <c r="M108" s="310"/>
      <c r="N108" s="310"/>
      <c r="O108" s="310"/>
      <c r="P108" s="310"/>
      <c r="Q108" s="310"/>
      <c r="R108" s="310"/>
      <c r="S108" s="310"/>
      <c r="T108" s="310"/>
      <c r="U108" s="310"/>
      <c r="V108" s="310"/>
      <c r="W108" s="310"/>
      <c r="X108" s="310"/>
      <c r="Y108" s="310"/>
      <c r="Z108" s="310"/>
      <c r="AA108" s="310"/>
      <c r="AB108" s="310"/>
      <c r="AC108" s="310"/>
      <c r="AD108" s="310"/>
      <c r="AE108" s="310"/>
      <c r="AF108" s="310"/>
      <c r="AG108" s="281">
        <f>'20230109 - Kaštieľ-ELI-sl...'!J30</f>
        <v>0</v>
      </c>
      <c r="AH108" s="282"/>
      <c r="AI108" s="282"/>
      <c r="AJ108" s="282"/>
      <c r="AK108" s="282"/>
      <c r="AL108" s="282"/>
      <c r="AM108" s="282"/>
      <c r="AN108" s="281">
        <f t="shared" si="0"/>
        <v>0</v>
      </c>
      <c r="AO108" s="282"/>
      <c r="AP108" s="282"/>
      <c r="AQ108" s="102" t="s">
        <v>81</v>
      </c>
      <c r="AR108" s="103"/>
      <c r="AS108" s="104">
        <v>0</v>
      </c>
      <c r="AT108" s="105">
        <f t="shared" si="1"/>
        <v>0</v>
      </c>
      <c r="AU108" s="106">
        <f>'20230109 - Kaštieľ-ELI-sl...'!P122</f>
        <v>0</v>
      </c>
      <c r="AV108" s="105">
        <f>'20230109 - Kaštieľ-ELI-sl...'!J33</f>
        <v>0</v>
      </c>
      <c r="AW108" s="105">
        <f>'20230109 - Kaštieľ-ELI-sl...'!J34</f>
        <v>0</v>
      </c>
      <c r="AX108" s="105">
        <f>'20230109 - Kaštieľ-ELI-sl...'!J35</f>
        <v>0</v>
      </c>
      <c r="AY108" s="105">
        <f>'20230109 - Kaštieľ-ELI-sl...'!J36</f>
        <v>0</v>
      </c>
      <c r="AZ108" s="105">
        <f>'20230109 - Kaštieľ-ELI-sl...'!F33</f>
        <v>0</v>
      </c>
      <c r="BA108" s="105">
        <f>'20230109 - Kaštieľ-ELI-sl...'!F34</f>
        <v>0</v>
      </c>
      <c r="BB108" s="105">
        <f>'20230109 - Kaštieľ-ELI-sl...'!F35</f>
        <v>0</v>
      </c>
      <c r="BC108" s="105">
        <f>'20230109 - Kaštieľ-ELI-sl...'!F36</f>
        <v>0</v>
      </c>
      <c r="BD108" s="107">
        <f>'20230109 - Kaštieľ-ELI-sl...'!F37</f>
        <v>0</v>
      </c>
      <c r="BT108" s="108" t="s">
        <v>82</v>
      </c>
      <c r="BV108" s="108" t="s">
        <v>76</v>
      </c>
      <c r="BW108" s="108" t="s">
        <v>122</v>
      </c>
      <c r="BX108" s="108" t="s">
        <v>5</v>
      </c>
      <c r="CL108" s="108" t="s">
        <v>1</v>
      </c>
      <c r="CM108" s="108" t="s">
        <v>74</v>
      </c>
    </row>
    <row r="109" spans="1:91" s="7" customFormat="1" ht="24.75" customHeight="1">
      <c r="A109" s="98" t="s">
        <v>78</v>
      </c>
      <c r="B109" s="99"/>
      <c r="C109" s="100"/>
      <c r="D109" s="310" t="s">
        <v>123</v>
      </c>
      <c r="E109" s="310"/>
      <c r="F109" s="310"/>
      <c r="G109" s="310"/>
      <c r="H109" s="310"/>
      <c r="I109" s="101"/>
      <c r="J109" s="310" t="s">
        <v>124</v>
      </c>
      <c r="K109" s="310"/>
      <c r="L109" s="310"/>
      <c r="M109" s="310"/>
      <c r="N109" s="310"/>
      <c r="O109" s="310"/>
      <c r="P109" s="310"/>
      <c r="Q109" s="310"/>
      <c r="R109" s="310"/>
      <c r="S109" s="310"/>
      <c r="T109" s="310"/>
      <c r="U109" s="310"/>
      <c r="V109" s="310"/>
      <c r="W109" s="310"/>
      <c r="X109" s="310"/>
      <c r="Y109" s="310"/>
      <c r="Z109" s="310"/>
      <c r="AA109" s="310"/>
      <c r="AB109" s="310"/>
      <c r="AC109" s="310"/>
      <c r="AD109" s="310"/>
      <c r="AE109" s="310"/>
      <c r="AF109" s="310"/>
      <c r="AG109" s="281">
        <f>'20230110 - Kaštieľ-ZTI'!J30</f>
        <v>0</v>
      </c>
      <c r="AH109" s="282"/>
      <c r="AI109" s="282"/>
      <c r="AJ109" s="282"/>
      <c r="AK109" s="282"/>
      <c r="AL109" s="282"/>
      <c r="AM109" s="282"/>
      <c r="AN109" s="281">
        <f t="shared" si="0"/>
        <v>0</v>
      </c>
      <c r="AO109" s="282"/>
      <c r="AP109" s="282"/>
      <c r="AQ109" s="102" t="s">
        <v>81</v>
      </c>
      <c r="AR109" s="103"/>
      <c r="AS109" s="104">
        <v>0</v>
      </c>
      <c r="AT109" s="105">
        <f t="shared" si="1"/>
        <v>0</v>
      </c>
      <c r="AU109" s="106">
        <f>'20230110 - Kaštieľ-ZTI'!P137</f>
        <v>0</v>
      </c>
      <c r="AV109" s="105">
        <f>'20230110 - Kaštieľ-ZTI'!J33</f>
        <v>0</v>
      </c>
      <c r="AW109" s="105">
        <f>'20230110 - Kaštieľ-ZTI'!J34</f>
        <v>0</v>
      </c>
      <c r="AX109" s="105">
        <f>'20230110 - Kaštieľ-ZTI'!J35</f>
        <v>0</v>
      </c>
      <c r="AY109" s="105">
        <f>'20230110 - Kaštieľ-ZTI'!J36</f>
        <v>0</v>
      </c>
      <c r="AZ109" s="105">
        <f>'20230110 - Kaštieľ-ZTI'!F33</f>
        <v>0</v>
      </c>
      <c r="BA109" s="105">
        <f>'20230110 - Kaštieľ-ZTI'!F34</f>
        <v>0</v>
      </c>
      <c r="BB109" s="105">
        <f>'20230110 - Kaštieľ-ZTI'!F35</f>
        <v>0</v>
      </c>
      <c r="BC109" s="105">
        <f>'20230110 - Kaštieľ-ZTI'!F36</f>
        <v>0</v>
      </c>
      <c r="BD109" s="107">
        <f>'20230110 - Kaštieľ-ZTI'!F37</f>
        <v>0</v>
      </c>
      <c r="BT109" s="108" t="s">
        <v>82</v>
      </c>
      <c r="BV109" s="108" t="s">
        <v>76</v>
      </c>
      <c r="BW109" s="108" t="s">
        <v>125</v>
      </c>
      <c r="BX109" s="108" t="s">
        <v>5</v>
      </c>
      <c r="CL109" s="108" t="s">
        <v>1</v>
      </c>
      <c r="CM109" s="108" t="s">
        <v>74</v>
      </c>
    </row>
    <row r="110" spans="1:91" s="7" customFormat="1" ht="24.75" customHeight="1">
      <c r="A110" s="98" t="s">
        <v>78</v>
      </c>
      <c r="B110" s="99"/>
      <c r="C110" s="100"/>
      <c r="D110" s="310" t="s">
        <v>126</v>
      </c>
      <c r="E110" s="310"/>
      <c r="F110" s="310"/>
      <c r="G110" s="310"/>
      <c r="H110" s="310"/>
      <c r="I110" s="101"/>
      <c r="J110" s="310" t="s">
        <v>127</v>
      </c>
      <c r="K110" s="310"/>
      <c r="L110" s="310"/>
      <c r="M110" s="310"/>
      <c r="N110" s="310"/>
      <c r="O110" s="310"/>
      <c r="P110" s="310"/>
      <c r="Q110" s="310"/>
      <c r="R110" s="310"/>
      <c r="S110" s="310"/>
      <c r="T110" s="310"/>
      <c r="U110" s="310"/>
      <c r="V110" s="310"/>
      <c r="W110" s="310"/>
      <c r="X110" s="310"/>
      <c r="Y110" s="310"/>
      <c r="Z110" s="310"/>
      <c r="AA110" s="310"/>
      <c r="AB110" s="310"/>
      <c r="AC110" s="310"/>
      <c r="AD110" s="310"/>
      <c r="AE110" s="310"/>
      <c r="AF110" s="310"/>
      <c r="AG110" s="281">
        <f>'20230111 - Kaštieľ-Vykuro...'!J30</f>
        <v>0</v>
      </c>
      <c r="AH110" s="282"/>
      <c r="AI110" s="282"/>
      <c r="AJ110" s="282"/>
      <c r="AK110" s="282"/>
      <c r="AL110" s="282"/>
      <c r="AM110" s="282"/>
      <c r="AN110" s="281">
        <f t="shared" si="0"/>
        <v>0</v>
      </c>
      <c r="AO110" s="282"/>
      <c r="AP110" s="282"/>
      <c r="AQ110" s="102" t="s">
        <v>81</v>
      </c>
      <c r="AR110" s="103"/>
      <c r="AS110" s="109">
        <v>0</v>
      </c>
      <c r="AT110" s="110">
        <f t="shared" si="1"/>
        <v>0</v>
      </c>
      <c r="AU110" s="111">
        <f>'20230111 - Kaštieľ-Vykuro...'!P120</f>
        <v>0</v>
      </c>
      <c r="AV110" s="110">
        <f>'20230111 - Kaštieľ-Vykuro...'!J33</f>
        <v>0</v>
      </c>
      <c r="AW110" s="110">
        <f>'20230111 - Kaštieľ-Vykuro...'!J34</f>
        <v>0</v>
      </c>
      <c r="AX110" s="110">
        <f>'20230111 - Kaštieľ-Vykuro...'!J35</f>
        <v>0</v>
      </c>
      <c r="AY110" s="110">
        <f>'20230111 - Kaštieľ-Vykuro...'!J36</f>
        <v>0</v>
      </c>
      <c r="AZ110" s="110">
        <f>'20230111 - Kaštieľ-Vykuro...'!F33</f>
        <v>0</v>
      </c>
      <c r="BA110" s="110">
        <f>'20230111 - Kaštieľ-Vykuro...'!F34</f>
        <v>0</v>
      </c>
      <c r="BB110" s="110">
        <f>'20230111 - Kaštieľ-Vykuro...'!F35</f>
        <v>0</v>
      </c>
      <c r="BC110" s="110">
        <f>'20230111 - Kaštieľ-Vykuro...'!F36</f>
        <v>0</v>
      </c>
      <c r="BD110" s="112">
        <f>'20230111 - Kaštieľ-Vykuro...'!F37</f>
        <v>0</v>
      </c>
      <c r="BT110" s="108" t="s">
        <v>82</v>
      </c>
      <c r="BV110" s="108" t="s">
        <v>76</v>
      </c>
      <c r="BW110" s="108" t="s">
        <v>128</v>
      </c>
      <c r="BX110" s="108" t="s">
        <v>5</v>
      </c>
      <c r="CL110" s="108" t="s">
        <v>129</v>
      </c>
      <c r="CM110" s="108" t="s">
        <v>74</v>
      </c>
    </row>
    <row r="111" spans="1:91" s="2" customFormat="1" ht="30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  <c r="AM111" s="37"/>
      <c r="AN111" s="37"/>
      <c r="AO111" s="37"/>
      <c r="AP111" s="37"/>
      <c r="AQ111" s="37"/>
      <c r="AR111" s="40"/>
      <c r="AS111" s="35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91" s="2" customFormat="1" ht="6.95" customHeight="1">
      <c r="A112" s="35"/>
      <c r="B112" s="59"/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0"/>
      <c r="P112" s="60"/>
      <c r="Q112" s="60"/>
      <c r="R112" s="60"/>
      <c r="S112" s="60"/>
      <c r="T112" s="60"/>
      <c r="U112" s="60"/>
      <c r="V112" s="60"/>
      <c r="W112" s="60"/>
      <c r="X112" s="60"/>
      <c r="Y112" s="60"/>
      <c r="Z112" s="60"/>
      <c r="AA112" s="60"/>
      <c r="AB112" s="60"/>
      <c r="AC112" s="60"/>
      <c r="AD112" s="60"/>
      <c r="AE112" s="60"/>
      <c r="AF112" s="60"/>
      <c r="AG112" s="60"/>
      <c r="AH112" s="60"/>
      <c r="AI112" s="60"/>
      <c r="AJ112" s="60"/>
      <c r="AK112" s="60"/>
      <c r="AL112" s="60"/>
      <c r="AM112" s="60"/>
      <c r="AN112" s="60"/>
      <c r="AO112" s="60"/>
      <c r="AP112" s="60"/>
      <c r="AQ112" s="60"/>
      <c r="AR112" s="40"/>
      <c r="AS112" s="35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0:34" s="280" customFormat="1" ht="22.5" customHeight="1">
      <c r="J113" s="285" t="s">
        <v>4016</v>
      </c>
      <c r="K113" s="285"/>
      <c r="L113" s="285"/>
      <c r="M113" s="285"/>
      <c r="N113" s="285"/>
      <c r="O113" s="285"/>
      <c r="P113" s="285"/>
      <c r="Q113" s="285"/>
      <c r="R113" s="285"/>
      <c r="S113" s="285"/>
      <c r="T113" s="285"/>
      <c r="U113" s="285"/>
      <c r="V113" s="285"/>
      <c r="W113" s="285"/>
      <c r="X113" s="285"/>
      <c r="Y113" s="285"/>
      <c r="Z113" s="285"/>
      <c r="AA113" s="285"/>
      <c r="AB113" s="285"/>
      <c r="AC113" s="285"/>
      <c r="AD113" s="285"/>
      <c r="AE113" s="285"/>
      <c r="AF113" s="285"/>
      <c r="AG113" s="285"/>
      <c r="AH113" s="285"/>
    </row>
    <row r="114" spans="10:34" s="280" customFormat="1" ht="22.5" customHeight="1">
      <c r="J114" s="286" t="s">
        <v>4017</v>
      </c>
      <c r="K114" s="286"/>
      <c r="L114" s="286"/>
      <c r="M114" s="286"/>
      <c r="N114" s="286"/>
      <c r="O114" s="286"/>
      <c r="P114" s="286"/>
      <c r="Q114" s="286"/>
      <c r="R114" s="286"/>
      <c r="S114" s="286"/>
      <c r="T114" s="286"/>
      <c r="U114" s="286"/>
      <c r="V114" s="286"/>
      <c r="W114" s="286"/>
      <c r="X114" s="286"/>
      <c r="Y114" s="286"/>
      <c r="Z114" s="286"/>
      <c r="AA114" s="286"/>
      <c r="AB114" s="286"/>
      <c r="AC114" s="286"/>
      <c r="AD114" s="286"/>
      <c r="AE114" s="286"/>
      <c r="AF114" s="286"/>
      <c r="AG114" s="286"/>
      <c r="AH114" s="286"/>
    </row>
    <row r="115" spans="10:34" ht="22.5" customHeight="1">
      <c r="J115" s="286" t="s">
        <v>4018</v>
      </c>
      <c r="K115" s="286"/>
      <c r="L115" s="286"/>
      <c r="M115" s="286"/>
      <c r="N115" s="286"/>
      <c r="O115" s="286"/>
      <c r="P115" s="286"/>
      <c r="Q115" s="286"/>
      <c r="R115" s="286"/>
      <c r="S115" s="286"/>
      <c r="T115" s="286"/>
      <c r="U115" s="286"/>
      <c r="V115" s="286"/>
      <c r="W115" s="286"/>
      <c r="X115" s="286"/>
      <c r="Y115" s="286"/>
      <c r="Z115" s="286"/>
      <c r="AA115" s="286"/>
      <c r="AB115" s="286"/>
      <c r="AC115" s="286"/>
      <c r="AD115" s="286"/>
      <c r="AE115" s="286"/>
      <c r="AF115" s="286"/>
      <c r="AG115" s="286"/>
      <c r="AH115" s="286"/>
    </row>
  </sheetData>
  <sheetProtection formatColumns="0" formatRows="0"/>
  <mergeCells count="105">
    <mergeCell ref="J115:AH115"/>
    <mergeCell ref="D103:H103"/>
    <mergeCell ref="D104:H104"/>
    <mergeCell ref="I92:AF92"/>
    <mergeCell ref="J101:AF101"/>
    <mergeCell ref="J100:AF100"/>
    <mergeCell ref="J102:AF102"/>
    <mergeCell ref="J103:AF103"/>
    <mergeCell ref="J99:AF99"/>
    <mergeCell ref="J97:AF97"/>
    <mergeCell ref="J98:AF98"/>
    <mergeCell ref="J104:AF104"/>
    <mergeCell ref="J96:AF96"/>
    <mergeCell ref="J95:AF95"/>
    <mergeCell ref="C92:G92"/>
    <mergeCell ref="D101:H101"/>
    <mergeCell ref="D98:H98"/>
    <mergeCell ref="D95:H95"/>
    <mergeCell ref="D99:H99"/>
    <mergeCell ref="D100:H100"/>
    <mergeCell ref="D96:H96"/>
    <mergeCell ref="D97:H97"/>
    <mergeCell ref="D102:H102"/>
    <mergeCell ref="D105:H105"/>
    <mergeCell ref="J105:AF105"/>
    <mergeCell ref="D106:H106"/>
    <mergeCell ref="J106:AF106"/>
    <mergeCell ref="D107:H107"/>
    <mergeCell ref="J107:AF107"/>
    <mergeCell ref="D108:H108"/>
    <mergeCell ref="J108:AF108"/>
    <mergeCell ref="AG104:AM104"/>
    <mergeCell ref="D109:H109"/>
    <mergeCell ref="J109:AF109"/>
    <mergeCell ref="D110:H110"/>
    <mergeCell ref="J110:AF110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L33:P33"/>
    <mergeCell ref="W33:AE33"/>
    <mergeCell ref="AK35:AO35"/>
    <mergeCell ref="X35:AB35"/>
    <mergeCell ref="AR2:BE2"/>
    <mergeCell ref="AG103:AM103"/>
    <mergeCell ref="AG102:AM102"/>
    <mergeCell ref="AG92:AM92"/>
    <mergeCell ref="AG100:AM100"/>
    <mergeCell ref="AG95:AM95"/>
    <mergeCell ref="AG99:AM99"/>
    <mergeCell ref="AG101:AM101"/>
    <mergeCell ref="AG97:AM97"/>
    <mergeCell ref="AG96:AM96"/>
    <mergeCell ref="AG98:AM98"/>
    <mergeCell ref="AM87:AN87"/>
    <mergeCell ref="AM89:AP89"/>
    <mergeCell ref="AM90:AP90"/>
    <mergeCell ref="AS89:AT91"/>
    <mergeCell ref="L85:AJ85"/>
    <mergeCell ref="AN92:AP92"/>
    <mergeCell ref="AN102:AP102"/>
    <mergeCell ref="AN101:AP101"/>
    <mergeCell ref="AN96:AP96"/>
    <mergeCell ref="AN100:AP100"/>
    <mergeCell ref="AN98:AP98"/>
    <mergeCell ref="AN99:AP99"/>
    <mergeCell ref="AN95:AP95"/>
    <mergeCell ref="W32:AE32"/>
    <mergeCell ref="AK33:AO33"/>
    <mergeCell ref="AN110:AP110"/>
    <mergeCell ref="AG110:AM110"/>
    <mergeCell ref="AG94:AM94"/>
    <mergeCell ref="AN94:AP94"/>
    <mergeCell ref="J113:AH113"/>
    <mergeCell ref="J114:AH114"/>
    <mergeCell ref="AN105:AP105"/>
    <mergeCell ref="AG105:AM105"/>
    <mergeCell ref="AN106:AP106"/>
    <mergeCell ref="AG106:AM106"/>
    <mergeCell ref="AN107:AP107"/>
    <mergeCell ref="AG107:AM107"/>
    <mergeCell ref="AN108:AP108"/>
    <mergeCell ref="AG108:AM108"/>
    <mergeCell ref="AN109:AP109"/>
    <mergeCell ref="AG109:AM109"/>
    <mergeCell ref="AN104:AP104"/>
    <mergeCell ref="AN103:AP103"/>
    <mergeCell ref="AN97:AP97"/>
  </mergeCells>
  <hyperlinks>
    <hyperlink ref="A95" location="'20180301 - Kaštieľ-Fasáda'!C2" display="/"/>
    <hyperlink ref="A96" location="'20180302 - Kaštieľ-Vnút.o...'!C2" display="/"/>
    <hyperlink ref="A97" location="'20180303 - Kaštieľ-Podlah...'!C2" display="/"/>
    <hyperlink ref="A98" location="'20180304 - Kaštieľ-Obkl.a...'!C2" display="/"/>
    <hyperlink ref="A99" location="'20180305 - Kaštieľ-Oprava...'!C2" display="/"/>
    <hyperlink ref="A100" location="'20180306 - Kaštieľ-Vým.ok...'!C2" display="/"/>
    <hyperlink ref="A101" location="'20180308 - Kaštieľ-Merani...'!C2" display="/"/>
    <hyperlink ref="A102" location="'20230101 - Kaštieľ-Suterén'!C2" display="/"/>
    <hyperlink ref="A103" location="'20230102 - Kaštieľ-Prízemie'!C2" display="/"/>
    <hyperlink ref="A104" location="'20230103 - Kaštieľ-Poschodie'!C2" display="/"/>
    <hyperlink ref="A105" location="'20230105 - Kaštieľ-Exteriér'!C2" display="/"/>
    <hyperlink ref="A106" location="'20230106 - Kaštieľ-Reštau...'!C2" display="/"/>
    <hyperlink ref="A107" location="'20230108 - Kaštieľ-ELI-si...'!C2" display="/"/>
    <hyperlink ref="A108" location="'20230109 - Kaštieľ-ELI-sl...'!C2" display="/"/>
    <hyperlink ref="A109" location="'20230110 - Kaštieľ-ZTI'!C2" display="/"/>
    <hyperlink ref="A110" location="'20230111 - Kaštieľ-Vykuro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286"/>
  <sheetViews>
    <sheetView showGridLines="0" topLeftCell="A206" workbookViewId="0">
      <selection activeCell="F246" sqref="F246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99"/>
      <c r="M2" s="299"/>
      <c r="N2" s="299"/>
      <c r="O2" s="299"/>
      <c r="P2" s="299"/>
      <c r="Q2" s="299"/>
      <c r="R2" s="299"/>
      <c r="S2" s="299"/>
      <c r="T2" s="299"/>
      <c r="U2" s="299"/>
      <c r="V2" s="299"/>
      <c r="AT2" s="18" t="s">
        <v>107</v>
      </c>
    </row>
    <row r="3" spans="1:46" s="1" customFormat="1" ht="6.95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21"/>
      <c r="AT3" s="18" t="s">
        <v>74</v>
      </c>
    </row>
    <row r="4" spans="1:46" s="1" customFormat="1" ht="24.95" customHeight="1">
      <c r="B4" s="21"/>
      <c r="D4" s="115" t="s">
        <v>130</v>
      </c>
      <c r="L4" s="21"/>
      <c r="M4" s="116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7" t="s">
        <v>15</v>
      </c>
      <c r="L6" s="21"/>
    </row>
    <row r="7" spans="1:46" s="1" customFormat="1" ht="16.5" customHeight="1">
      <c r="B7" s="21"/>
      <c r="E7" s="330" t="str">
        <f>'Rekapitulácia stavby'!K6</f>
        <v>Obnova areálu a kaštieľa Dolná Krupá</v>
      </c>
      <c r="F7" s="331"/>
      <c r="G7" s="331"/>
      <c r="H7" s="331"/>
      <c r="L7" s="21"/>
    </row>
    <row r="8" spans="1:46" s="2" customFormat="1" ht="12" customHeight="1">
      <c r="A8" s="35"/>
      <c r="B8" s="40"/>
      <c r="C8" s="35"/>
      <c r="D8" s="117" t="s">
        <v>131</v>
      </c>
      <c r="E8" s="35"/>
      <c r="F8" s="35"/>
      <c r="G8" s="35"/>
      <c r="H8" s="35"/>
      <c r="I8" s="35"/>
      <c r="J8" s="35"/>
      <c r="K8" s="35"/>
      <c r="L8" s="5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32" t="s">
        <v>1831</v>
      </c>
      <c r="F9" s="333"/>
      <c r="G9" s="333"/>
      <c r="H9" s="333"/>
      <c r="I9" s="35"/>
      <c r="J9" s="35"/>
      <c r="K9" s="35"/>
      <c r="L9" s="5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7" t="s">
        <v>17</v>
      </c>
      <c r="E11" s="35"/>
      <c r="F11" s="118" t="s">
        <v>1</v>
      </c>
      <c r="G11" s="35"/>
      <c r="H11" s="35"/>
      <c r="I11" s="117" t="s">
        <v>18</v>
      </c>
      <c r="J11" s="118" t="s">
        <v>1</v>
      </c>
      <c r="K11" s="35"/>
      <c r="L11" s="5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7" t="s">
        <v>19</v>
      </c>
      <c r="E12" s="35"/>
      <c r="F12" s="118" t="s">
        <v>20</v>
      </c>
      <c r="G12" s="35"/>
      <c r="H12" s="35"/>
      <c r="I12" s="117" t="s">
        <v>21</v>
      </c>
      <c r="J12" s="119" t="str">
        <f>'Rekapitulácia stavby'!AN8</f>
        <v>30. 1. 2023</v>
      </c>
      <c r="K12" s="35"/>
      <c r="L12" s="5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7" t="s">
        <v>23</v>
      </c>
      <c r="E14" s="35"/>
      <c r="F14" s="35"/>
      <c r="G14" s="35"/>
      <c r="H14" s="35"/>
      <c r="I14" s="117" t="s">
        <v>24</v>
      </c>
      <c r="J14" s="118" t="s">
        <v>1</v>
      </c>
      <c r="K14" s="35"/>
      <c r="L14" s="5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8" t="s">
        <v>25</v>
      </c>
      <c r="F15" s="35"/>
      <c r="G15" s="35"/>
      <c r="H15" s="35"/>
      <c r="I15" s="117" t="s">
        <v>26</v>
      </c>
      <c r="J15" s="118" t="s">
        <v>1</v>
      </c>
      <c r="K15" s="35"/>
      <c r="L15" s="5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7" t="s">
        <v>27</v>
      </c>
      <c r="E17" s="35"/>
      <c r="F17" s="35"/>
      <c r="G17" s="35"/>
      <c r="H17" s="35"/>
      <c r="I17" s="117" t="s">
        <v>24</v>
      </c>
      <c r="J17" s="31" t="str">
        <f>'Rekapitulácia stavby'!AN13</f>
        <v>Vyplň údaj</v>
      </c>
      <c r="K17" s="35"/>
      <c r="L17" s="5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34" t="str">
        <f>'Rekapitulácia stavby'!E14</f>
        <v>Vyplň údaj</v>
      </c>
      <c r="F18" s="335"/>
      <c r="G18" s="335"/>
      <c r="H18" s="335"/>
      <c r="I18" s="117" t="s">
        <v>26</v>
      </c>
      <c r="J18" s="31" t="str">
        <f>'Rekapitulácia stavby'!AN14</f>
        <v>Vyplň údaj</v>
      </c>
      <c r="K18" s="35"/>
      <c r="L18" s="5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7" t="s">
        <v>29</v>
      </c>
      <c r="E20" s="35"/>
      <c r="F20" s="35"/>
      <c r="G20" s="35"/>
      <c r="H20" s="35"/>
      <c r="I20" s="117" t="s">
        <v>24</v>
      </c>
      <c r="J20" s="118" t="s">
        <v>1</v>
      </c>
      <c r="K20" s="35"/>
      <c r="L20" s="5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8" t="s">
        <v>30</v>
      </c>
      <c r="F21" s="35"/>
      <c r="G21" s="35"/>
      <c r="H21" s="35"/>
      <c r="I21" s="117" t="s">
        <v>26</v>
      </c>
      <c r="J21" s="118" t="s">
        <v>1</v>
      </c>
      <c r="K21" s="35"/>
      <c r="L21" s="5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7" t="s">
        <v>32</v>
      </c>
      <c r="E23" s="35"/>
      <c r="F23" s="35"/>
      <c r="G23" s="35"/>
      <c r="H23" s="35"/>
      <c r="I23" s="117" t="s">
        <v>24</v>
      </c>
      <c r="J23" s="118" t="s">
        <v>1</v>
      </c>
      <c r="K23" s="35"/>
      <c r="L23" s="5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8" t="s">
        <v>30</v>
      </c>
      <c r="F24" s="35"/>
      <c r="G24" s="35"/>
      <c r="H24" s="35"/>
      <c r="I24" s="117" t="s">
        <v>26</v>
      </c>
      <c r="J24" s="118" t="s">
        <v>1</v>
      </c>
      <c r="K24" s="35"/>
      <c r="L24" s="5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7" t="s">
        <v>33</v>
      </c>
      <c r="E26" s="35"/>
      <c r="F26" s="35"/>
      <c r="G26" s="35"/>
      <c r="H26" s="35"/>
      <c r="I26" s="35"/>
      <c r="J26" s="35"/>
      <c r="K26" s="35"/>
      <c r="L26" s="5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20"/>
      <c r="B27" s="121"/>
      <c r="C27" s="120"/>
      <c r="D27" s="120"/>
      <c r="E27" s="336" t="s">
        <v>1</v>
      </c>
      <c r="F27" s="336"/>
      <c r="G27" s="336"/>
      <c r="H27" s="336"/>
      <c r="I27" s="120"/>
      <c r="J27" s="120"/>
      <c r="K27" s="120"/>
      <c r="L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23"/>
      <c r="E29" s="123"/>
      <c r="F29" s="123"/>
      <c r="G29" s="123"/>
      <c r="H29" s="123"/>
      <c r="I29" s="123"/>
      <c r="J29" s="123"/>
      <c r="K29" s="123"/>
      <c r="L29" s="5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4" t="s">
        <v>34</v>
      </c>
      <c r="E30" s="35"/>
      <c r="F30" s="35"/>
      <c r="G30" s="35"/>
      <c r="H30" s="35"/>
      <c r="I30" s="35"/>
      <c r="J30" s="125">
        <f>ROUND(J129, 2)</f>
        <v>0</v>
      </c>
      <c r="K30" s="35"/>
      <c r="L30" s="5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3"/>
      <c r="E31" s="123"/>
      <c r="F31" s="123"/>
      <c r="G31" s="123"/>
      <c r="H31" s="123"/>
      <c r="I31" s="123"/>
      <c r="J31" s="123"/>
      <c r="K31" s="123"/>
      <c r="L31" s="5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26" t="s">
        <v>36</v>
      </c>
      <c r="G32" s="35"/>
      <c r="H32" s="35"/>
      <c r="I32" s="126" t="s">
        <v>35</v>
      </c>
      <c r="J32" s="126" t="s">
        <v>37</v>
      </c>
      <c r="K32" s="35"/>
      <c r="L32" s="5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27" t="s">
        <v>38</v>
      </c>
      <c r="E33" s="128" t="s">
        <v>39</v>
      </c>
      <c r="F33" s="129">
        <f>ROUND((SUM(BE129:BE285)),  2)</f>
        <v>0</v>
      </c>
      <c r="G33" s="130"/>
      <c r="H33" s="130"/>
      <c r="I33" s="131">
        <v>0.2</v>
      </c>
      <c r="J33" s="129">
        <f>ROUND(((SUM(BE129:BE285))*I33),  2)</f>
        <v>0</v>
      </c>
      <c r="K33" s="35"/>
      <c r="L33" s="5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28" t="s">
        <v>40</v>
      </c>
      <c r="F34" s="129">
        <f>ROUND((SUM(BF129:BF285)),  2)</f>
        <v>0</v>
      </c>
      <c r="G34" s="130"/>
      <c r="H34" s="130"/>
      <c r="I34" s="131">
        <v>0.2</v>
      </c>
      <c r="J34" s="129">
        <f>ROUND(((SUM(BF129:BF285))*I34),  2)</f>
        <v>0</v>
      </c>
      <c r="K34" s="35"/>
      <c r="L34" s="5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17" t="s">
        <v>41</v>
      </c>
      <c r="F35" s="132">
        <f>ROUND((SUM(BG129:BG285)),  2)</f>
        <v>0</v>
      </c>
      <c r="G35" s="35"/>
      <c r="H35" s="35"/>
      <c r="I35" s="133">
        <v>0.2</v>
      </c>
      <c r="J35" s="132">
        <f>0</f>
        <v>0</v>
      </c>
      <c r="K35" s="35"/>
      <c r="L35" s="5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17" t="s">
        <v>42</v>
      </c>
      <c r="F36" s="132">
        <f>ROUND((SUM(BH129:BH285)),  2)</f>
        <v>0</v>
      </c>
      <c r="G36" s="35"/>
      <c r="H36" s="35"/>
      <c r="I36" s="133">
        <v>0.2</v>
      </c>
      <c r="J36" s="132">
        <f>0</f>
        <v>0</v>
      </c>
      <c r="K36" s="35"/>
      <c r="L36" s="5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28" t="s">
        <v>43</v>
      </c>
      <c r="F37" s="129">
        <f>ROUND((SUM(BI129:BI285)),  2)</f>
        <v>0</v>
      </c>
      <c r="G37" s="130"/>
      <c r="H37" s="130"/>
      <c r="I37" s="131">
        <v>0</v>
      </c>
      <c r="J37" s="129">
        <f>0</f>
        <v>0</v>
      </c>
      <c r="K37" s="35"/>
      <c r="L37" s="5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34"/>
      <c r="D39" s="135" t="s">
        <v>44</v>
      </c>
      <c r="E39" s="136"/>
      <c r="F39" s="136"/>
      <c r="G39" s="137" t="s">
        <v>45</v>
      </c>
      <c r="H39" s="138" t="s">
        <v>46</v>
      </c>
      <c r="I39" s="136"/>
      <c r="J39" s="139">
        <f>SUM(J30:J37)</f>
        <v>0</v>
      </c>
      <c r="K39" s="140"/>
      <c r="L39" s="5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6"/>
      <c r="D50" s="141" t="s">
        <v>47</v>
      </c>
      <c r="E50" s="142"/>
      <c r="F50" s="142"/>
      <c r="G50" s="141" t="s">
        <v>48</v>
      </c>
      <c r="H50" s="142"/>
      <c r="I50" s="142"/>
      <c r="J50" s="142"/>
      <c r="K50" s="142"/>
      <c r="L50" s="5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5"/>
      <c r="B61" s="40"/>
      <c r="C61" s="35"/>
      <c r="D61" s="143" t="s">
        <v>49</v>
      </c>
      <c r="E61" s="144"/>
      <c r="F61" s="145" t="s">
        <v>50</v>
      </c>
      <c r="G61" s="143" t="s">
        <v>49</v>
      </c>
      <c r="H61" s="144"/>
      <c r="I61" s="144"/>
      <c r="J61" s="146" t="s">
        <v>50</v>
      </c>
      <c r="K61" s="144"/>
      <c r="L61" s="5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5"/>
      <c r="B65" s="40"/>
      <c r="C65" s="35"/>
      <c r="D65" s="141" t="s">
        <v>51</v>
      </c>
      <c r="E65" s="147"/>
      <c r="F65" s="147"/>
      <c r="G65" s="141" t="s">
        <v>52</v>
      </c>
      <c r="H65" s="147"/>
      <c r="I65" s="147"/>
      <c r="J65" s="147"/>
      <c r="K65" s="147"/>
      <c r="L65" s="5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5"/>
      <c r="B76" s="40"/>
      <c r="C76" s="35"/>
      <c r="D76" s="143" t="s">
        <v>49</v>
      </c>
      <c r="E76" s="144"/>
      <c r="F76" s="145" t="s">
        <v>50</v>
      </c>
      <c r="G76" s="143" t="s">
        <v>49</v>
      </c>
      <c r="H76" s="144"/>
      <c r="I76" s="144"/>
      <c r="J76" s="146" t="s">
        <v>50</v>
      </c>
      <c r="K76" s="144"/>
      <c r="L76" s="5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8"/>
      <c r="C77" s="149"/>
      <c r="D77" s="149"/>
      <c r="E77" s="149"/>
      <c r="F77" s="149"/>
      <c r="G77" s="149"/>
      <c r="H77" s="149"/>
      <c r="I77" s="149"/>
      <c r="J77" s="149"/>
      <c r="K77" s="149"/>
      <c r="L77" s="5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5" customHeight="1">
      <c r="A81" s="35"/>
      <c r="B81" s="150"/>
      <c r="C81" s="151"/>
      <c r="D81" s="151"/>
      <c r="E81" s="151"/>
      <c r="F81" s="151"/>
      <c r="G81" s="151"/>
      <c r="H81" s="151"/>
      <c r="I81" s="151"/>
      <c r="J81" s="151"/>
      <c r="K81" s="151"/>
      <c r="L81" s="5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5" customHeight="1">
      <c r="A82" s="35"/>
      <c r="B82" s="36"/>
      <c r="C82" s="24" t="s">
        <v>133</v>
      </c>
      <c r="D82" s="37"/>
      <c r="E82" s="37"/>
      <c r="F82" s="37"/>
      <c r="G82" s="37"/>
      <c r="H82" s="37"/>
      <c r="I82" s="37"/>
      <c r="J82" s="37"/>
      <c r="K82" s="37"/>
      <c r="L82" s="5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15</v>
      </c>
      <c r="D84" s="37"/>
      <c r="E84" s="37"/>
      <c r="F84" s="37"/>
      <c r="G84" s="37"/>
      <c r="H84" s="37"/>
      <c r="I84" s="37"/>
      <c r="J84" s="37"/>
      <c r="K84" s="37"/>
      <c r="L84" s="5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28" t="str">
        <f>E7</f>
        <v>Obnova areálu a kaštieľa Dolná Krupá</v>
      </c>
      <c r="F85" s="329"/>
      <c r="G85" s="329"/>
      <c r="H85" s="329"/>
      <c r="I85" s="37"/>
      <c r="J85" s="37"/>
      <c r="K85" s="37"/>
      <c r="L85" s="5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131</v>
      </c>
      <c r="D86" s="37"/>
      <c r="E86" s="37"/>
      <c r="F86" s="37"/>
      <c r="G86" s="37"/>
      <c r="H86" s="37"/>
      <c r="I86" s="37"/>
      <c r="J86" s="37"/>
      <c r="K86" s="37"/>
      <c r="L86" s="5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324" t="str">
        <f>E9</f>
        <v>20230102 - Kaštieľ-Prízemie</v>
      </c>
      <c r="F87" s="327"/>
      <c r="G87" s="327"/>
      <c r="H87" s="327"/>
      <c r="I87" s="37"/>
      <c r="J87" s="37"/>
      <c r="K87" s="37"/>
      <c r="L87" s="5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19</v>
      </c>
      <c r="D89" s="37"/>
      <c r="E89" s="37"/>
      <c r="F89" s="28" t="str">
        <f>F12</f>
        <v>Kaštieľ Dolná Krupá</v>
      </c>
      <c r="G89" s="37"/>
      <c r="H89" s="37"/>
      <c r="I89" s="30" t="s">
        <v>21</v>
      </c>
      <c r="J89" s="71" t="str">
        <f>IF(J12="","",J12)</f>
        <v>30. 1. 2023</v>
      </c>
      <c r="K89" s="37"/>
      <c r="L89" s="5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2" customHeight="1">
      <c r="A91" s="35"/>
      <c r="B91" s="36"/>
      <c r="C91" s="30" t="s">
        <v>23</v>
      </c>
      <c r="D91" s="37"/>
      <c r="E91" s="37"/>
      <c r="F91" s="28" t="str">
        <f>E15</f>
        <v>SNM, Vajanského nábrežie 2, 810 06 Bratislava</v>
      </c>
      <c r="G91" s="37"/>
      <c r="H91" s="37"/>
      <c r="I91" s="30" t="s">
        <v>29</v>
      </c>
      <c r="J91" s="33" t="str">
        <f>E21</f>
        <v>Ing.Vladimír Kobliška</v>
      </c>
      <c r="K91" s="37"/>
      <c r="L91" s="5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2" customHeight="1">
      <c r="A92" s="35"/>
      <c r="B92" s="36"/>
      <c r="C92" s="30" t="s">
        <v>27</v>
      </c>
      <c r="D92" s="37"/>
      <c r="E92" s="37"/>
      <c r="F92" s="28" t="str">
        <f>IF(E18="","",E18)</f>
        <v>Vyplň údaj</v>
      </c>
      <c r="G92" s="37"/>
      <c r="H92" s="37"/>
      <c r="I92" s="30" t="s">
        <v>32</v>
      </c>
      <c r="J92" s="33" t="str">
        <f>E24</f>
        <v>Ing.Vladimír Kobliška</v>
      </c>
      <c r="K92" s="37"/>
      <c r="L92" s="5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52" t="s">
        <v>134</v>
      </c>
      <c r="D94" s="153"/>
      <c r="E94" s="153"/>
      <c r="F94" s="153"/>
      <c r="G94" s="153"/>
      <c r="H94" s="153"/>
      <c r="I94" s="153"/>
      <c r="J94" s="154" t="s">
        <v>135</v>
      </c>
      <c r="K94" s="153"/>
      <c r="L94" s="5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" customHeight="1">
      <c r="A96" s="35"/>
      <c r="B96" s="36"/>
      <c r="C96" s="155" t="s">
        <v>136</v>
      </c>
      <c r="D96" s="37"/>
      <c r="E96" s="37"/>
      <c r="F96" s="37"/>
      <c r="G96" s="37"/>
      <c r="H96" s="37"/>
      <c r="I96" s="37"/>
      <c r="J96" s="89">
        <f>J129</f>
        <v>0</v>
      </c>
      <c r="K96" s="37"/>
      <c r="L96" s="5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137</v>
      </c>
    </row>
    <row r="97" spans="1:31" s="9" customFormat="1" ht="24.95" customHeight="1">
      <c r="B97" s="156"/>
      <c r="C97" s="157"/>
      <c r="D97" s="158" t="s">
        <v>216</v>
      </c>
      <c r="E97" s="159"/>
      <c r="F97" s="159"/>
      <c r="G97" s="159"/>
      <c r="H97" s="159"/>
      <c r="I97" s="159"/>
      <c r="J97" s="160">
        <f>J130</f>
        <v>0</v>
      </c>
      <c r="K97" s="157"/>
      <c r="L97" s="161"/>
    </row>
    <row r="98" spans="1:31" s="10" customFormat="1" ht="19.899999999999999" customHeight="1">
      <c r="B98" s="162"/>
      <c r="C98" s="163"/>
      <c r="D98" s="164" t="s">
        <v>1043</v>
      </c>
      <c r="E98" s="165"/>
      <c r="F98" s="165"/>
      <c r="G98" s="165"/>
      <c r="H98" s="165"/>
      <c r="I98" s="165"/>
      <c r="J98" s="166">
        <f>J131</f>
        <v>0</v>
      </c>
      <c r="K98" s="163"/>
      <c r="L98" s="167"/>
    </row>
    <row r="99" spans="1:31" s="10" customFormat="1" ht="19.899999999999999" customHeight="1">
      <c r="B99" s="162"/>
      <c r="C99" s="163"/>
      <c r="D99" s="164" t="s">
        <v>217</v>
      </c>
      <c r="E99" s="165"/>
      <c r="F99" s="165"/>
      <c r="G99" s="165"/>
      <c r="H99" s="165"/>
      <c r="I99" s="165"/>
      <c r="J99" s="166">
        <f>J149</f>
        <v>0</v>
      </c>
      <c r="K99" s="163"/>
      <c r="L99" s="167"/>
    </row>
    <row r="100" spans="1:31" s="10" customFormat="1" ht="19.899999999999999" customHeight="1">
      <c r="B100" s="162"/>
      <c r="C100" s="163"/>
      <c r="D100" s="164" t="s">
        <v>310</v>
      </c>
      <c r="E100" s="165"/>
      <c r="F100" s="165"/>
      <c r="G100" s="165"/>
      <c r="H100" s="165"/>
      <c r="I100" s="165"/>
      <c r="J100" s="166">
        <f>J175</f>
        <v>0</v>
      </c>
      <c r="K100" s="163"/>
      <c r="L100" s="167"/>
    </row>
    <row r="101" spans="1:31" s="10" customFormat="1" ht="19.899999999999999" customHeight="1">
      <c r="B101" s="162"/>
      <c r="C101" s="163"/>
      <c r="D101" s="164" t="s">
        <v>218</v>
      </c>
      <c r="E101" s="165"/>
      <c r="F101" s="165"/>
      <c r="G101" s="165"/>
      <c r="H101" s="165"/>
      <c r="I101" s="165"/>
      <c r="J101" s="166">
        <f>J218</f>
        <v>0</v>
      </c>
      <c r="K101" s="163"/>
      <c r="L101" s="167"/>
    </row>
    <row r="102" spans="1:31" s="9" customFormat="1" ht="24.95" customHeight="1">
      <c r="B102" s="156"/>
      <c r="C102" s="157"/>
      <c r="D102" s="158" t="s">
        <v>138</v>
      </c>
      <c r="E102" s="159"/>
      <c r="F102" s="159"/>
      <c r="G102" s="159"/>
      <c r="H102" s="159"/>
      <c r="I102" s="159"/>
      <c r="J102" s="160">
        <f>J220</f>
        <v>0</v>
      </c>
      <c r="K102" s="157"/>
      <c r="L102" s="161"/>
    </row>
    <row r="103" spans="1:31" s="10" customFormat="1" ht="19.899999999999999" customHeight="1">
      <c r="B103" s="162"/>
      <c r="C103" s="163"/>
      <c r="D103" s="164" t="s">
        <v>139</v>
      </c>
      <c r="E103" s="165"/>
      <c r="F103" s="165"/>
      <c r="G103" s="165"/>
      <c r="H103" s="165"/>
      <c r="I103" s="165"/>
      <c r="J103" s="166">
        <f>J221</f>
        <v>0</v>
      </c>
      <c r="K103" s="163"/>
      <c r="L103" s="167"/>
    </row>
    <row r="104" spans="1:31" s="10" customFormat="1" ht="19.899999999999999" customHeight="1">
      <c r="B104" s="162"/>
      <c r="C104" s="163"/>
      <c r="D104" s="164" t="s">
        <v>140</v>
      </c>
      <c r="E104" s="165"/>
      <c r="F104" s="165"/>
      <c r="G104" s="165"/>
      <c r="H104" s="165"/>
      <c r="I104" s="165"/>
      <c r="J104" s="166">
        <f>J232</f>
        <v>0</v>
      </c>
      <c r="K104" s="163"/>
      <c r="L104" s="167"/>
    </row>
    <row r="105" spans="1:31" s="10" customFormat="1" ht="19.899999999999999" customHeight="1">
      <c r="B105" s="162"/>
      <c r="C105" s="163"/>
      <c r="D105" s="164" t="s">
        <v>817</v>
      </c>
      <c r="E105" s="165"/>
      <c r="F105" s="165"/>
      <c r="G105" s="165"/>
      <c r="H105" s="165"/>
      <c r="I105" s="165"/>
      <c r="J105" s="166">
        <f>J245</f>
        <v>0</v>
      </c>
      <c r="K105" s="163"/>
      <c r="L105" s="167"/>
    </row>
    <row r="106" spans="1:31" s="10" customFormat="1" ht="19.899999999999999" customHeight="1">
      <c r="B106" s="162"/>
      <c r="C106" s="163"/>
      <c r="D106" s="164" t="s">
        <v>440</v>
      </c>
      <c r="E106" s="165"/>
      <c r="F106" s="165"/>
      <c r="G106" s="165"/>
      <c r="H106" s="165"/>
      <c r="I106" s="165"/>
      <c r="J106" s="166">
        <f>J252</f>
        <v>0</v>
      </c>
      <c r="K106" s="163"/>
      <c r="L106" s="167"/>
    </row>
    <row r="107" spans="1:31" s="10" customFormat="1" ht="19.899999999999999" customHeight="1">
      <c r="B107" s="162"/>
      <c r="C107" s="163"/>
      <c r="D107" s="164" t="s">
        <v>313</v>
      </c>
      <c r="E107" s="165"/>
      <c r="F107" s="165"/>
      <c r="G107" s="165"/>
      <c r="H107" s="165"/>
      <c r="I107" s="165"/>
      <c r="J107" s="166">
        <f>J256</f>
        <v>0</v>
      </c>
      <c r="K107" s="163"/>
      <c r="L107" s="167"/>
    </row>
    <row r="108" spans="1:31" s="10" customFormat="1" ht="19.899999999999999" customHeight="1">
      <c r="B108" s="162"/>
      <c r="C108" s="163"/>
      <c r="D108" s="164" t="s">
        <v>818</v>
      </c>
      <c r="E108" s="165"/>
      <c r="F108" s="165"/>
      <c r="G108" s="165"/>
      <c r="H108" s="165"/>
      <c r="I108" s="165"/>
      <c r="J108" s="166">
        <f>J273</f>
        <v>0</v>
      </c>
      <c r="K108" s="163"/>
      <c r="L108" s="167"/>
    </row>
    <row r="109" spans="1:31" s="10" customFormat="1" ht="19.899999999999999" customHeight="1">
      <c r="B109" s="162"/>
      <c r="C109" s="163"/>
      <c r="D109" s="164" t="s">
        <v>219</v>
      </c>
      <c r="E109" s="165"/>
      <c r="F109" s="165"/>
      <c r="G109" s="165"/>
      <c r="H109" s="165"/>
      <c r="I109" s="165"/>
      <c r="J109" s="166">
        <f>J283</f>
        <v>0</v>
      </c>
      <c r="K109" s="163"/>
      <c r="L109" s="167"/>
    </row>
    <row r="110" spans="1:31" s="2" customFormat="1" ht="21.75" customHeight="1">
      <c r="A110" s="35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5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6.95" customHeight="1">
      <c r="A111" s="35"/>
      <c r="B111" s="59"/>
      <c r="C111" s="60"/>
      <c r="D111" s="60"/>
      <c r="E111" s="60"/>
      <c r="F111" s="60"/>
      <c r="G111" s="60"/>
      <c r="H111" s="60"/>
      <c r="I111" s="60"/>
      <c r="J111" s="60"/>
      <c r="K111" s="60"/>
      <c r="L111" s="5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5" spans="1:31" s="2" customFormat="1" ht="6.95" customHeight="1">
      <c r="A115" s="35"/>
      <c r="B115" s="61"/>
      <c r="C115" s="62"/>
      <c r="D115" s="62"/>
      <c r="E115" s="62"/>
      <c r="F115" s="62"/>
      <c r="G115" s="62"/>
      <c r="H115" s="62"/>
      <c r="I115" s="62"/>
      <c r="J115" s="62"/>
      <c r="K115" s="62"/>
      <c r="L115" s="5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31" s="2" customFormat="1" ht="24.95" customHeight="1">
      <c r="A116" s="35"/>
      <c r="B116" s="36"/>
      <c r="C116" s="24" t="s">
        <v>142</v>
      </c>
      <c r="D116" s="37"/>
      <c r="E116" s="37"/>
      <c r="F116" s="37"/>
      <c r="G116" s="37"/>
      <c r="H116" s="37"/>
      <c r="I116" s="37"/>
      <c r="J116" s="37"/>
      <c r="K116" s="37"/>
      <c r="L116" s="5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31" s="2" customFormat="1" ht="6.95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5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31" s="2" customFormat="1" ht="12" customHeight="1">
      <c r="A118" s="35"/>
      <c r="B118" s="36"/>
      <c r="C118" s="30" t="s">
        <v>15</v>
      </c>
      <c r="D118" s="37"/>
      <c r="E118" s="37"/>
      <c r="F118" s="37"/>
      <c r="G118" s="37"/>
      <c r="H118" s="37"/>
      <c r="I118" s="37"/>
      <c r="J118" s="37"/>
      <c r="K118" s="37"/>
      <c r="L118" s="5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31" s="2" customFormat="1" ht="16.5" customHeight="1">
      <c r="A119" s="35"/>
      <c r="B119" s="36"/>
      <c r="C119" s="37"/>
      <c r="D119" s="37"/>
      <c r="E119" s="328" t="str">
        <f>E7</f>
        <v>Obnova areálu a kaštieľa Dolná Krupá</v>
      </c>
      <c r="F119" s="329"/>
      <c r="G119" s="329"/>
      <c r="H119" s="329"/>
      <c r="I119" s="37"/>
      <c r="J119" s="37"/>
      <c r="K119" s="37"/>
      <c r="L119" s="5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31" s="2" customFormat="1" ht="12" customHeight="1">
      <c r="A120" s="35"/>
      <c r="B120" s="36"/>
      <c r="C120" s="30" t="s">
        <v>131</v>
      </c>
      <c r="D120" s="37"/>
      <c r="E120" s="37"/>
      <c r="F120" s="37"/>
      <c r="G120" s="37"/>
      <c r="H120" s="37"/>
      <c r="I120" s="37"/>
      <c r="J120" s="37"/>
      <c r="K120" s="37"/>
      <c r="L120" s="5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31" s="2" customFormat="1" ht="16.5" customHeight="1">
      <c r="A121" s="35"/>
      <c r="B121" s="36"/>
      <c r="C121" s="37"/>
      <c r="D121" s="37"/>
      <c r="E121" s="324" t="str">
        <f>E9</f>
        <v>20230102 - Kaštieľ-Prízemie</v>
      </c>
      <c r="F121" s="327"/>
      <c r="G121" s="327"/>
      <c r="H121" s="327"/>
      <c r="I121" s="37"/>
      <c r="J121" s="37"/>
      <c r="K121" s="37"/>
      <c r="L121" s="5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31" s="2" customFormat="1" ht="6.95" customHeight="1">
      <c r="A122" s="35"/>
      <c r="B122" s="36"/>
      <c r="C122" s="37"/>
      <c r="D122" s="37"/>
      <c r="E122" s="37"/>
      <c r="F122" s="37"/>
      <c r="G122" s="37"/>
      <c r="H122" s="37"/>
      <c r="I122" s="37"/>
      <c r="J122" s="37"/>
      <c r="K122" s="37"/>
      <c r="L122" s="56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31" s="2" customFormat="1" ht="12" customHeight="1">
      <c r="A123" s="35"/>
      <c r="B123" s="36"/>
      <c r="C123" s="30" t="s">
        <v>19</v>
      </c>
      <c r="D123" s="37"/>
      <c r="E123" s="37"/>
      <c r="F123" s="28" t="str">
        <f>F12</f>
        <v>Kaštieľ Dolná Krupá</v>
      </c>
      <c r="G123" s="37"/>
      <c r="H123" s="37"/>
      <c r="I123" s="30" t="s">
        <v>21</v>
      </c>
      <c r="J123" s="71" t="str">
        <f>IF(J12="","",J12)</f>
        <v>30. 1. 2023</v>
      </c>
      <c r="K123" s="37"/>
      <c r="L123" s="56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31" s="2" customFormat="1" ht="6.95" customHeight="1">
      <c r="A124" s="35"/>
      <c r="B124" s="36"/>
      <c r="C124" s="37"/>
      <c r="D124" s="37"/>
      <c r="E124" s="37"/>
      <c r="F124" s="37"/>
      <c r="G124" s="37"/>
      <c r="H124" s="37"/>
      <c r="I124" s="37"/>
      <c r="J124" s="37"/>
      <c r="K124" s="37"/>
      <c r="L124" s="56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31" s="2" customFormat="1" ht="15.2" customHeight="1">
      <c r="A125" s="35"/>
      <c r="B125" s="36"/>
      <c r="C125" s="30" t="s">
        <v>23</v>
      </c>
      <c r="D125" s="37"/>
      <c r="E125" s="37"/>
      <c r="F125" s="28" t="str">
        <f>E15</f>
        <v>SNM, Vajanského nábrežie 2, 810 06 Bratislava</v>
      </c>
      <c r="G125" s="37"/>
      <c r="H125" s="37"/>
      <c r="I125" s="30" t="s">
        <v>29</v>
      </c>
      <c r="J125" s="33" t="str">
        <f>E21</f>
        <v>Ing.Vladimír Kobliška</v>
      </c>
      <c r="K125" s="37"/>
      <c r="L125" s="56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s="2" customFormat="1" ht="15.2" customHeight="1">
      <c r="A126" s="35"/>
      <c r="B126" s="36"/>
      <c r="C126" s="30" t="s">
        <v>27</v>
      </c>
      <c r="D126" s="37"/>
      <c r="E126" s="37"/>
      <c r="F126" s="28" t="str">
        <f>IF(E18="","",E18)</f>
        <v>Vyplň údaj</v>
      </c>
      <c r="G126" s="37"/>
      <c r="H126" s="37"/>
      <c r="I126" s="30" t="s">
        <v>32</v>
      </c>
      <c r="J126" s="33" t="str">
        <f>E24</f>
        <v>Ing.Vladimír Kobliška</v>
      </c>
      <c r="K126" s="37"/>
      <c r="L126" s="56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10.35" customHeight="1">
      <c r="A127" s="35"/>
      <c r="B127" s="36"/>
      <c r="C127" s="37"/>
      <c r="D127" s="37"/>
      <c r="E127" s="37"/>
      <c r="F127" s="37"/>
      <c r="G127" s="37"/>
      <c r="H127" s="37"/>
      <c r="I127" s="37"/>
      <c r="J127" s="37"/>
      <c r="K127" s="37"/>
      <c r="L127" s="56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s="11" customFormat="1" ht="29.25" customHeight="1">
      <c r="A128" s="168"/>
      <c r="B128" s="169"/>
      <c r="C128" s="170" t="s">
        <v>143</v>
      </c>
      <c r="D128" s="171" t="s">
        <v>59</v>
      </c>
      <c r="E128" s="171" t="s">
        <v>55</v>
      </c>
      <c r="F128" s="171" t="s">
        <v>56</v>
      </c>
      <c r="G128" s="171" t="s">
        <v>144</v>
      </c>
      <c r="H128" s="171" t="s">
        <v>145</v>
      </c>
      <c r="I128" s="171" t="s">
        <v>146</v>
      </c>
      <c r="J128" s="172" t="s">
        <v>135</v>
      </c>
      <c r="K128" s="173" t="s">
        <v>147</v>
      </c>
      <c r="L128" s="174"/>
      <c r="M128" s="80" t="s">
        <v>1</v>
      </c>
      <c r="N128" s="81" t="s">
        <v>38</v>
      </c>
      <c r="O128" s="81" t="s">
        <v>148</v>
      </c>
      <c r="P128" s="81" t="s">
        <v>149</v>
      </c>
      <c r="Q128" s="81" t="s">
        <v>150</v>
      </c>
      <c r="R128" s="81" t="s">
        <v>151</v>
      </c>
      <c r="S128" s="81" t="s">
        <v>152</v>
      </c>
      <c r="T128" s="82" t="s">
        <v>153</v>
      </c>
      <c r="U128" s="168"/>
      <c r="V128" s="168"/>
      <c r="W128" s="168"/>
      <c r="X128" s="168"/>
      <c r="Y128" s="168"/>
      <c r="Z128" s="168"/>
      <c r="AA128" s="168"/>
      <c r="AB128" s="168"/>
      <c r="AC128" s="168"/>
      <c r="AD128" s="168"/>
      <c r="AE128" s="168"/>
    </row>
    <row r="129" spans="1:65" s="2" customFormat="1" ht="22.9" customHeight="1">
      <c r="A129" s="35"/>
      <c r="B129" s="36"/>
      <c r="C129" s="87" t="s">
        <v>136</v>
      </c>
      <c r="D129" s="37"/>
      <c r="E129" s="37"/>
      <c r="F129" s="37"/>
      <c r="G129" s="37"/>
      <c r="H129" s="37"/>
      <c r="I129" s="37"/>
      <c r="J129" s="175">
        <f>BK129</f>
        <v>0</v>
      </c>
      <c r="K129" s="37"/>
      <c r="L129" s="40"/>
      <c r="M129" s="83"/>
      <c r="N129" s="176"/>
      <c r="O129" s="84"/>
      <c r="P129" s="177">
        <f>P130+P220</f>
        <v>0</v>
      </c>
      <c r="Q129" s="84"/>
      <c r="R129" s="177">
        <f>R130+R220</f>
        <v>3.3810467499999999</v>
      </c>
      <c r="S129" s="84"/>
      <c r="T129" s="178">
        <f>T130+T220</f>
        <v>1.2116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T129" s="18" t="s">
        <v>73</v>
      </c>
      <c r="AU129" s="18" t="s">
        <v>137</v>
      </c>
      <c r="BK129" s="179">
        <f>BK130+BK220</f>
        <v>0</v>
      </c>
    </row>
    <row r="130" spans="1:65" s="12" customFormat="1" ht="25.9" customHeight="1">
      <c r="B130" s="180"/>
      <c r="C130" s="181"/>
      <c r="D130" s="182" t="s">
        <v>73</v>
      </c>
      <c r="E130" s="183" t="s">
        <v>220</v>
      </c>
      <c r="F130" s="183" t="s">
        <v>221</v>
      </c>
      <c r="G130" s="181"/>
      <c r="H130" s="181"/>
      <c r="I130" s="184"/>
      <c r="J130" s="185">
        <f>BK130</f>
        <v>0</v>
      </c>
      <c r="K130" s="181"/>
      <c r="L130" s="186"/>
      <c r="M130" s="187"/>
      <c r="N130" s="188"/>
      <c r="O130" s="188"/>
      <c r="P130" s="189">
        <f>P131+P149+P175+P218</f>
        <v>0</v>
      </c>
      <c r="Q130" s="188"/>
      <c r="R130" s="189">
        <f>R131+R149+R175+R218</f>
        <v>2.94693725</v>
      </c>
      <c r="S130" s="188"/>
      <c r="T130" s="190">
        <f>T131+T149+T175+T218</f>
        <v>1.2116</v>
      </c>
      <c r="AR130" s="191" t="s">
        <v>82</v>
      </c>
      <c r="AT130" s="192" t="s">
        <v>73</v>
      </c>
      <c r="AU130" s="192" t="s">
        <v>74</v>
      </c>
      <c r="AY130" s="191" t="s">
        <v>157</v>
      </c>
      <c r="BK130" s="193">
        <f>BK131+BK149+BK175+BK218</f>
        <v>0</v>
      </c>
    </row>
    <row r="131" spans="1:65" s="12" customFormat="1" ht="22.9" customHeight="1">
      <c r="B131" s="180"/>
      <c r="C131" s="181"/>
      <c r="D131" s="182" t="s">
        <v>73</v>
      </c>
      <c r="E131" s="194" t="s">
        <v>181</v>
      </c>
      <c r="F131" s="194" t="s">
        <v>445</v>
      </c>
      <c r="G131" s="181"/>
      <c r="H131" s="181"/>
      <c r="I131" s="184"/>
      <c r="J131" s="195">
        <f>BK131</f>
        <v>0</v>
      </c>
      <c r="K131" s="181"/>
      <c r="L131" s="186"/>
      <c r="M131" s="187"/>
      <c r="N131" s="188"/>
      <c r="O131" s="188"/>
      <c r="P131" s="189">
        <f>SUM(P132:P148)</f>
        <v>0</v>
      </c>
      <c r="Q131" s="188"/>
      <c r="R131" s="189">
        <f>SUM(R132:R148)</f>
        <v>2.20191515</v>
      </c>
      <c r="S131" s="188"/>
      <c r="T131" s="190">
        <f>SUM(T132:T148)</f>
        <v>0</v>
      </c>
      <c r="AR131" s="191" t="s">
        <v>82</v>
      </c>
      <c r="AT131" s="192" t="s">
        <v>73</v>
      </c>
      <c r="AU131" s="192" t="s">
        <v>82</v>
      </c>
      <c r="AY131" s="191" t="s">
        <v>157</v>
      </c>
      <c r="BK131" s="193">
        <f>SUM(BK132:BK148)</f>
        <v>0</v>
      </c>
    </row>
    <row r="132" spans="1:65" s="2" customFormat="1" ht="49.15" customHeight="1">
      <c r="A132" s="35"/>
      <c r="B132" s="36"/>
      <c r="C132" s="196" t="s">
        <v>82</v>
      </c>
      <c r="D132" s="196" t="s">
        <v>160</v>
      </c>
      <c r="E132" s="197" t="s">
        <v>1092</v>
      </c>
      <c r="F132" s="198" t="s">
        <v>1093</v>
      </c>
      <c r="G132" s="199" t="s">
        <v>318</v>
      </c>
      <c r="H132" s="200">
        <v>0.94499999999999995</v>
      </c>
      <c r="I132" s="201"/>
      <c r="J132" s="202">
        <f>ROUND(I132*H132,2)</f>
        <v>0</v>
      </c>
      <c r="K132" s="203"/>
      <c r="L132" s="40"/>
      <c r="M132" s="204" t="s">
        <v>1</v>
      </c>
      <c r="N132" s="205" t="s">
        <v>40</v>
      </c>
      <c r="O132" s="76"/>
      <c r="P132" s="206">
        <f>O132*H132</f>
        <v>0</v>
      </c>
      <c r="Q132" s="206">
        <v>1.92736</v>
      </c>
      <c r="R132" s="206">
        <f>Q132*H132</f>
        <v>1.8213552</v>
      </c>
      <c r="S132" s="206">
        <v>0</v>
      </c>
      <c r="T132" s="207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08" t="s">
        <v>174</v>
      </c>
      <c r="AT132" s="208" t="s">
        <v>160</v>
      </c>
      <c r="AU132" s="208" t="s">
        <v>156</v>
      </c>
      <c r="AY132" s="18" t="s">
        <v>157</v>
      </c>
      <c r="BE132" s="209">
        <f>IF(N132="základná",J132,0)</f>
        <v>0</v>
      </c>
      <c r="BF132" s="209">
        <f>IF(N132="znížená",J132,0)</f>
        <v>0</v>
      </c>
      <c r="BG132" s="209">
        <f>IF(N132="zákl. prenesená",J132,0)</f>
        <v>0</v>
      </c>
      <c r="BH132" s="209">
        <f>IF(N132="zníž. prenesená",J132,0)</f>
        <v>0</v>
      </c>
      <c r="BI132" s="209">
        <f>IF(N132="nulová",J132,0)</f>
        <v>0</v>
      </c>
      <c r="BJ132" s="18" t="s">
        <v>156</v>
      </c>
      <c r="BK132" s="209">
        <f>ROUND(I132*H132,2)</f>
        <v>0</v>
      </c>
      <c r="BL132" s="18" t="s">
        <v>174</v>
      </c>
      <c r="BM132" s="208" t="s">
        <v>1832</v>
      </c>
    </row>
    <row r="133" spans="1:65" s="13" customFormat="1">
      <c r="B133" s="210"/>
      <c r="C133" s="211"/>
      <c r="D133" s="212" t="s">
        <v>166</v>
      </c>
      <c r="E133" s="213" t="s">
        <v>1</v>
      </c>
      <c r="F133" s="214" t="s">
        <v>186</v>
      </c>
      <c r="G133" s="211"/>
      <c r="H133" s="213" t="s">
        <v>1</v>
      </c>
      <c r="I133" s="215"/>
      <c r="J133" s="211"/>
      <c r="K133" s="211"/>
      <c r="L133" s="216"/>
      <c r="M133" s="217"/>
      <c r="N133" s="218"/>
      <c r="O133" s="218"/>
      <c r="P133" s="218"/>
      <c r="Q133" s="218"/>
      <c r="R133" s="218"/>
      <c r="S133" s="218"/>
      <c r="T133" s="219"/>
      <c r="AT133" s="220" t="s">
        <v>166</v>
      </c>
      <c r="AU133" s="220" t="s">
        <v>156</v>
      </c>
      <c r="AV133" s="13" t="s">
        <v>82</v>
      </c>
      <c r="AW133" s="13" t="s">
        <v>31</v>
      </c>
      <c r="AX133" s="13" t="s">
        <v>74</v>
      </c>
      <c r="AY133" s="220" t="s">
        <v>157</v>
      </c>
    </row>
    <row r="134" spans="1:65" s="13" customFormat="1">
      <c r="B134" s="210"/>
      <c r="C134" s="211"/>
      <c r="D134" s="212" t="s">
        <v>166</v>
      </c>
      <c r="E134" s="213" t="s">
        <v>1</v>
      </c>
      <c r="F134" s="214" t="s">
        <v>1833</v>
      </c>
      <c r="G134" s="211"/>
      <c r="H134" s="213" t="s">
        <v>1</v>
      </c>
      <c r="I134" s="215"/>
      <c r="J134" s="211"/>
      <c r="K134" s="211"/>
      <c r="L134" s="216"/>
      <c r="M134" s="217"/>
      <c r="N134" s="218"/>
      <c r="O134" s="218"/>
      <c r="P134" s="218"/>
      <c r="Q134" s="218"/>
      <c r="R134" s="218"/>
      <c r="S134" s="218"/>
      <c r="T134" s="219"/>
      <c r="AT134" s="220" t="s">
        <v>166</v>
      </c>
      <c r="AU134" s="220" t="s">
        <v>156</v>
      </c>
      <c r="AV134" s="13" t="s">
        <v>82</v>
      </c>
      <c r="AW134" s="13" t="s">
        <v>31</v>
      </c>
      <c r="AX134" s="13" t="s">
        <v>74</v>
      </c>
      <c r="AY134" s="220" t="s">
        <v>157</v>
      </c>
    </row>
    <row r="135" spans="1:65" s="13" customFormat="1">
      <c r="B135" s="210"/>
      <c r="C135" s="211"/>
      <c r="D135" s="212" t="s">
        <v>166</v>
      </c>
      <c r="E135" s="213" t="s">
        <v>1</v>
      </c>
      <c r="F135" s="214" t="s">
        <v>1834</v>
      </c>
      <c r="G135" s="211"/>
      <c r="H135" s="213" t="s">
        <v>1</v>
      </c>
      <c r="I135" s="215"/>
      <c r="J135" s="211"/>
      <c r="K135" s="211"/>
      <c r="L135" s="216"/>
      <c r="M135" s="217"/>
      <c r="N135" s="218"/>
      <c r="O135" s="218"/>
      <c r="P135" s="218"/>
      <c r="Q135" s="218"/>
      <c r="R135" s="218"/>
      <c r="S135" s="218"/>
      <c r="T135" s="219"/>
      <c r="AT135" s="220" t="s">
        <v>166</v>
      </c>
      <c r="AU135" s="220" t="s">
        <v>156</v>
      </c>
      <c r="AV135" s="13" t="s">
        <v>82</v>
      </c>
      <c r="AW135" s="13" t="s">
        <v>31</v>
      </c>
      <c r="AX135" s="13" t="s">
        <v>74</v>
      </c>
      <c r="AY135" s="220" t="s">
        <v>157</v>
      </c>
    </row>
    <row r="136" spans="1:65" s="14" customFormat="1">
      <c r="B136" s="221"/>
      <c r="C136" s="222"/>
      <c r="D136" s="212" t="s">
        <v>166</v>
      </c>
      <c r="E136" s="223" t="s">
        <v>1</v>
      </c>
      <c r="F136" s="224" t="s">
        <v>1835</v>
      </c>
      <c r="G136" s="222"/>
      <c r="H136" s="225">
        <v>4.4999999999999998E-2</v>
      </c>
      <c r="I136" s="226"/>
      <c r="J136" s="222"/>
      <c r="K136" s="222"/>
      <c r="L136" s="227"/>
      <c r="M136" s="228"/>
      <c r="N136" s="229"/>
      <c r="O136" s="229"/>
      <c r="P136" s="229"/>
      <c r="Q136" s="229"/>
      <c r="R136" s="229"/>
      <c r="S136" s="229"/>
      <c r="T136" s="230"/>
      <c r="AT136" s="231" t="s">
        <v>166</v>
      </c>
      <c r="AU136" s="231" t="s">
        <v>156</v>
      </c>
      <c r="AV136" s="14" t="s">
        <v>156</v>
      </c>
      <c r="AW136" s="14" t="s">
        <v>31</v>
      </c>
      <c r="AX136" s="14" t="s">
        <v>74</v>
      </c>
      <c r="AY136" s="231" t="s">
        <v>157</v>
      </c>
    </row>
    <row r="137" spans="1:65" s="13" customFormat="1">
      <c r="B137" s="210"/>
      <c r="C137" s="211"/>
      <c r="D137" s="212" t="s">
        <v>166</v>
      </c>
      <c r="E137" s="213" t="s">
        <v>1</v>
      </c>
      <c r="F137" s="214" t="s">
        <v>1836</v>
      </c>
      <c r="G137" s="211"/>
      <c r="H137" s="213" t="s">
        <v>1</v>
      </c>
      <c r="I137" s="215"/>
      <c r="J137" s="211"/>
      <c r="K137" s="211"/>
      <c r="L137" s="216"/>
      <c r="M137" s="217"/>
      <c r="N137" s="218"/>
      <c r="O137" s="218"/>
      <c r="P137" s="218"/>
      <c r="Q137" s="218"/>
      <c r="R137" s="218"/>
      <c r="S137" s="218"/>
      <c r="T137" s="219"/>
      <c r="AT137" s="220" t="s">
        <v>166</v>
      </c>
      <c r="AU137" s="220" t="s">
        <v>156</v>
      </c>
      <c r="AV137" s="13" t="s">
        <v>82</v>
      </c>
      <c r="AW137" s="13" t="s">
        <v>31</v>
      </c>
      <c r="AX137" s="13" t="s">
        <v>74</v>
      </c>
      <c r="AY137" s="220" t="s">
        <v>157</v>
      </c>
    </row>
    <row r="138" spans="1:65" s="13" customFormat="1">
      <c r="B138" s="210"/>
      <c r="C138" s="211"/>
      <c r="D138" s="212" t="s">
        <v>166</v>
      </c>
      <c r="E138" s="213" t="s">
        <v>1</v>
      </c>
      <c r="F138" s="214" t="s">
        <v>1837</v>
      </c>
      <c r="G138" s="211"/>
      <c r="H138" s="213" t="s">
        <v>1</v>
      </c>
      <c r="I138" s="215"/>
      <c r="J138" s="211"/>
      <c r="K138" s="211"/>
      <c r="L138" s="216"/>
      <c r="M138" s="217"/>
      <c r="N138" s="218"/>
      <c r="O138" s="218"/>
      <c r="P138" s="218"/>
      <c r="Q138" s="218"/>
      <c r="R138" s="218"/>
      <c r="S138" s="218"/>
      <c r="T138" s="219"/>
      <c r="AT138" s="220" t="s">
        <v>166</v>
      </c>
      <c r="AU138" s="220" t="s">
        <v>156</v>
      </c>
      <c r="AV138" s="13" t="s">
        <v>82</v>
      </c>
      <c r="AW138" s="13" t="s">
        <v>31</v>
      </c>
      <c r="AX138" s="13" t="s">
        <v>74</v>
      </c>
      <c r="AY138" s="220" t="s">
        <v>157</v>
      </c>
    </row>
    <row r="139" spans="1:65" s="14" customFormat="1">
      <c r="B139" s="221"/>
      <c r="C139" s="222"/>
      <c r="D139" s="212" t="s">
        <v>166</v>
      </c>
      <c r="E139" s="223" t="s">
        <v>1</v>
      </c>
      <c r="F139" s="224" t="s">
        <v>1838</v>
      </c>
      <c r="G139" s="222"/>
      <c r="H139" s="225">
        <v>0.45</v>
      </c>
      <c r="I139" s="226"/>
      <c r="J139" s="222"/>
      <c r="K139" s="222"/>
      <c r="L139" s="227"/>
      <c r="M139" s="228"/>
      <c r="N139" s="229"/>
      <c r="O139" s="229"/>
      <c r="P139" s="229"/>
      <c r="Q139" s="229"/>
      <c r="R139" s="229"/>
      <c r="S139" s="229"/>
      <c r="T139" s="230"/>
      <c r="AT139" s="231" t="s">
        <v>166</v>
      </c>
      <c r="AU139" s="231" t="s">
        <v>156</v>
      </c>
      <c r="AV139" s="14" t="s">
        <v>156</v>
      </c>
      <c r="AW139" s="14" t="s">
        <v>31</v>
      </c>
      <c r="AX139" s="14" t="s">
        <v>74</v>
      </c>
      <c r="AY139" s="231" t="s">
        <v>157</v>
      </c>
    </row>
    <row r="140" spans="1:65" s="13" customFormat="1">
      <c r="B140" s="210"/>
      <c r="C140" s="211"/>
      <c r="D140" s="212" t="s">
        <v>166</v>
      </c>
      <c r="E140" s="213" t="s">
        <v>1</v>
      </c>
      <c r="F140" s="214" t="s">
        <v>1839</v>
      </c>
      <c r="G140" s="211"/>
      <c r="H140" s="213" t="s">
        <v>1</v>
      </c>
      <c r="I140" s="215"/>
      <c r="J140" s="211"/>
      <c r="K140" s="211"/>
      <c r="L140" s="216"/>
      <c r="M140" s="217"/>
      <c r="N140" s="218"/>
      <c r="O140" s="218"/>
      <c r="P140" s="218"/>
      <c r="Q140" s="218"/>
      <c r="R140" s="218"/>
      <c r="S140" s="218"/>
      <c r="T140" s="219"/>
      <c r="AT140" s="220" t="s">
        <v>166</v>
      </c>
      <c r="AU140" s="220" t="s">
        <v>156</v>
      </c>
      <c r="AV140" s="13" t="s">
        <v>82</v>
      </c>
      <c r="AW140" s="13" t="s">
        <v>31</v>
      </c>
      <c r="AX140" s="13" t="s">
        <v>74</v>
      </c>
      <c r="AY140" s="220" t="s">
        <v>157</v>
      </c>
    </row>
    <row r="141" spans="1:65" s="14" customFormat="1">
      <c r="B141" s="221"/>
      <c r="C141" s="222"/>
      <c r="D141" s="212" t="s">
        <v>166</v>
      </c>
      <c r="E141" s="223" t="s">
        <v>1</v>
      </c>
      <c r="F141" s="224" t="s">
        <v>1840</v>
      </c>
      <c r="G141" s="222"/>
      <c r="H141" s="225">
        <v>0.45</v>
      </c>
      <c r="I141" s="226"/>
      <c r="J141" s="222"/>
      <c r="K141" s="222"/>
      <c r="L141" s="227"/>
      <c r="M141" s="228"/>
      <c r="N141" s="229"/>
      <c r="O141" s="229"/>
      <c r="P141" s="229"/>
      <c r="Q141" s="229"/>
      <c r="R141" s="229"/>
      <c r="S141" s="229"/>
      <c r="T141" s="230"/>
      <c r="AT141" s="231" t="s">
        <v>166</v>
      </c>
      <c r="AU141" s="231" t="s">
        <v>156</v>
      </c>
      <c r="AV141" s="14" t="s">
        <v>156</v>
      </c>
      <c r="AW141" s="14" t="s">
        <v>31</v>
      </c>
      <c r="AX141" s="14" t="s">
        <v>74</v>
      </c>
      <c r="AY141" s="231" t="s">
        <v>157</v>
      </c>
    </row>
    <row r="142" spans="1:65" s="15" customFormat="1">
      <c r="B142" s="232"/>
      <c r="C142" s="233"/>
      <c r="D142" s="212" t="s">
        <v>166</v>
      </c>
      <c r="E142" s="234" t="s">
        <v>1</v>
      </c>
      <c r="F142" s="235" t="s">
        <v>173</v>
      </c>
      <c r="G142" s="233"/>
      <c r="H142" s="236">
        <v>0.94499999999999995</v>
      </c>
      <c r="I142" s="237"/>
      <c r="J142" s="233"/>
      <c r="K142" s="233"/>
      <c r="L142" s="238"/>
      <c r="M142" s="239"/>
      <c r="N142" s="240"/>
      <c r="O142" s="240"/>
      <c r="P142" s="240"/>
      <c r="Q142" s="240"/>
      <c r="R142" s="240"/>
      <c r="S142" s="240"/>
      <c r="T142" s="241"/>
      <c r="AT142" s="242" t="s">
        <v>166</v>
      </c>
      <c r="AU142" s="242" t="s">
        <v>156</v>
      </c>
      <c r="AV142" s="15" t="s">
        <v>174</v>
      </c>
      <c r="AW142" s="15" t="s">
        <v>31</v>
      </c>
      <c r="AX142" s="15" t="s">
        <v>82</v>
      </c>
      <c r="AY142" s="242" t="s">
        <v>157</v>
      </c>
    </row>
    <row r="143" spans="1:65" s="2" customFormat="1" ht="37.9" customHeight="1">
      <c r="A143" s="35"/>
      <c r="B143" s="36"/>
      <c r="C143" s="196" t="s">
        <v>156</v>
      </c>
      <c r="D143" s="196" t="s">
        <v>160</v>
      </c>
      <c r="E143" s="197" t="s">
        <v>1841</v>
      </c>
      <c r="F143" s="198" t="s">
        <v>1842</v>
      </c>
      <c r="G143" s="199" t="s">
        <v>184</v>
      </c>
      <c r="H143" s="200">
        <v>2</v>
      </c>
      <c r="I143" s="201"/>
      <c r="J143" s="202">
        <f>ROUND(I143*H143,2)</f>
        <v>0</v>
      </c>
      <c r="K143" s="203"/>
      <c r="L143" s="40"/>
      <c r="M143" s="204" t="s">
        <v>1</v>
      </c>
      <c r="N143" s="205" t="s">
        <v>40</v>
      </c>
      <c r="O143" s="76"/>
      <c r="P143" s="206">
        <f>O143*H143</f>
        <v>0</v>
      </c>
      <c r="Q143" s="206">
        <v>3.227E-2</v>
      </c>
      <c r="R143" s="206">
        <f>Q143*H143</f>
        <v>6.454E-2</v>
      </c>
      <c r="S143" s="206">
        <v>0</v>
      </c>
      <c r="T143" s="20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08" t="s">
        <v>174</v>
      </c>
      <c r="AT143" s="208" t="s">
        <v>160</v>
      </c>
      <c r="AU143" s="208" t="s">
        <v>156</v>
      </c>
      <c r="AY143" s="18" t="s">
        <v>157</v>
      </c>
      <c r="BE143" s="209">
        <f>IF(N143="základná",J143,0)</f>
        <v>0</v>
      </c>
      <c r="BF143" s="209">
        <f>IF(N143="znížená",J143,0)</f>
        <v>0</v>
      </c>
      <c r="BG143" s="209">
        <f>IF(N143="zákl. prenesená",J143,0)</f>
        <v>0</v>
      </c>
      <c r="BH143" s="209">
        <f>IF(N143="zníž. prenesená",J143,0)</f>
        <v>0</v>
      </c>
      <c r="BI143" s="209">
        <f>IF(N143="nulová",J143,0)</f>
        <v>0</v>
      </c>
      <c r="BJ143" s="18" t="s">
        <v>156</v>
      </c>
      <c r="BK143" s="209">
        <f>ROUND(I143*H143,2)</f>
        <v>0</v>
      </c>
      <c r="BL143" s="18" t="s">
        <v>174</v>
      </c>
      <c r="BM143" s="208" t="s">
        <v>1843</v>
      </c>
    </row>
    <row r="144" spans="1:65" s="13" customFormat="1">
      <c r="B144" s="210"/>
      <c r="C144" s="211"/>
      <c r="D144" s="212" t="s">
        <v>166</v>
      </c>
      <c r="E144" s="213" t="s">
        <v>1</v>
      </c>
      <c r="F144" s="214" t="s">
        <v>186</v>
      </c>
      <c r="G144" s="211"/>
      <c r="H144" s="213" t="s">
        <v>1</v>
      </c>
      <c r="I144" s="215"/>
      <c r="J144" s="211"/>
      <c r="K144" s="211"/>
      <c r="L144" s="216"/>
      <c r="M144" s="217"/>
      <c r="N144" s="218"/>
      <c r="O144" s="218"/>
      <c r="P144" s="218"/>
      <c r="Q144" s="218"/>
      <c r="R144" s="218"/>
      <c r="S144" s="218"/>
      <c r="T144" s="219"/>
      <c r="AT144" s="220" t="s">
        <v>166</v>
      </c>
      <c r="AU144" s="220" t="s">
        <v>156</v>
      </c>
      <c r="AV144" s="13" t="s">
        <v>82</v>
      </c>
      <c r="AW144" s="13" t="s">
        <v>31</v>
      </c>
      <c r="AX144" s="13" t="s">
        <v>74</v>
      </c>
      <c r="AY144" s="220" t="s">
        <v>157</v>
      </c>
    </row>
    <row r="145" spans="1:65" s="13" customFormat="1">
      <c r="B145" s="210"/>
      <c r="C145" s="211"/>
      <c r="D145" s="212" t="s">
        <v>166</v>
      </c>
      <c r="E145" s="213" t="s">
        <v>1</v>
      </c>
      <c r="F145" s="214" t="s">
        <v>1844</v>
      </c>
      <c r="G145" s="211"/>
      <c r="H145" s="213" t="s">
        <v>1</v>
      </c>
      <c r="I145" s="215"/>
      <c r="J145" s="211"/>
      <c r="K145" s="211"/>
      <c r="L145" s="216"/>
      <c r="M145" s="217"/>
      <c r="N145" s="218"/>
      <c r="O145" s="218"/>
      <c r="P145" s="218"/>
      <c r="Q145" s="218"/>
      <c r="R145" s="218"/>
      <c r="S145" s="218"/>
      <c r="T145" s="219"/>
      <c r="AT145" s="220" t="s">
        <v>166</v>
      </c>
      <c r="AU145" s="220" t="s">
        <v>156</v>
      </c>
      <c r="AV145" s="13" t="s">
        <v>82</v>
      </c>
      <c r="AW145" s="13" t="s">
        <v>31</v>
      </c>
      <c r="AX145" s="13" t="s">
        <v>74</v>
      </c>
      <c r="AY145" s="220" t="s">
        <v>157</v>
      </c>
    </row>
    <row r="146" spans="1:65" s="14" customFormat="1">
      <c r="B146" s="221"/>
      <c r="C146" s="222"/>
      <c r="D146" s="212" t="s">
        <v>166</v>
      </c>
      <c r="E146" s="223" t="s">
        <v>1</v>
      </c>
      <c r="F146" s="224" t="s">
        <v>1845</v>
      </c>
      <c r="G146" s="222"/>
      <c r="H146" s="225">
        <v>2</v>
      </c>
      <c r="I146" s="226"/>
      <c r="J146" s="222"/>
      <c r="K146" s="222"/>
      <c r="L146" s="227"/>
      <c r="M146" s="228"/>
      <c r="N146" s="229"/>
      <c r="O146" s="229"/>
      <c r="P146" s="229"/>
      <c r="Q146" s="229"/>
      <c r="R146" s="229"/>
      <c r="S146" s="229"/>
      <c r="T146" s="230"/>
      <c r="AT146" s="231" t="s">
        <v>166</v>
      </c>
      <c r="AU146" s="231" t="s">
        <v>156</v>
      </c>
      <c r="AV146" s="14" t="s">
        <v>156</v>
      </c>
      <c r="AW146" s="14" t="s">
        <v>31</v>
      </c>
      <c r="AX146" s="14" t="s">
        <v>82</v>
      </c>
      <c r="AY146" s="231" t="s">
        <v>157</v>
      </c>
    </row>
    <row r="147" spans="1:65" s="2" customFormat="1" ht="37.9" customHeight="1">
      <c r="A147" s="35"/>
      <c r="B147" s="36"/>
      <c r="C147" s="196" t="s">
        <v>181</v>
      </c>
      <c r="D147" s="196" t="s">
        <v>160</v>
      </c>
      <c r="E147" s="197" t="s">
        <v>1846</v>
      </c>
      <c r="F147" s="198" t="s">
        <v>1847</v>
      </c>
      <c r="G147" s="199" t="s">
        <v>225</v>
      </c>
      <c r="H147" s="200">
        <v>2.855</v>
      </c>
      <c r="I147" s="201"/>
      <c r="J147" s="202">
        <f>ROUND(I147*H147,2)</f>
        <v>0</v>
      </c>
      <c r="K147" s="203"/>
      <c r="L147" s="40"/>
      <c r="M147" s="204" t="s">
        <v>1</v>
      </c>
      <c r="N147" s="205" t="s">
        <v>40</v>
      </c>
      <c r="O147" s="76"/>
      <c r="P147" s="206">
        <f>O147*H147</f>
        <v>0</v>
      </c>
      <c r="Q147" s="206">
        <v>0.11069</v>
      </c>
      <c r="R147" s="206">
        <f>Q147*H147</f>
        <v>0.31601994999999999</v>
      </c>
      <c r="S147" s="206">
        <v>0</v>
      </c>
      <c r="T147" s="207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08" t="s">
        <v>174</v>
      </c>
      <c r="AT147" s="208" t="s">
        <v>160</v>
      </c>
      <c r="AU147" s="208" t="s">
        <v>156</v>
      </c>
      <c r="AY147" s="18" t="s">
        <v>157</v>
      </c>
      <c r="BE147" s="209">
        <f>IF(N147="základná",J147,0)</f>
        <v>0</v>
      </c>
      <c r="BF147" s="209">
        <f>IF(N147="znížená",J147,0)</f>
        <v>0</v>
      </c>
      <c r="BG147" s="209">
        <f>IF(N147="zákl. prenesená",J147,0)</f>
        <v>0</v>
      </c>
      <c r="BH147" s="209">
        <f>IF(N147="zníž. prenesená",J147,0)</f>
        <v>0</v>
      </c>
      <c r="BI147" s="209">
        <f>IF(N147="nulová",J147,0)</f>
        <v>0</v>
      </c>
      <c r="BJ147" s="18" t="s">
        <v>156</v>
      </c>
      <c r="BK147" s="209">
        <f>ROUND(I147*H147,2)</f>
        <v>0</v>
      </c>
      <c r="BL147" s="18" t="s">
        <v>174</v>
      </c>
      <c r="BM147" s="208" t="s">
        <v>1848</v>
      </c>
    </row>
    <row r="148" spans="1:65" s="14" customFormat="1">
      <c r="B148" s="221"/>
      <c r="C148" s="222"/>
      <c r="D148" s="212" t="s">
        <v>166</v>
      </c>
      <c r="E148" s="223" t="s">
        <v>1</v>
      </c>
      <c r="F148" s="224" t="s">
        <v>1849</v>
      </c>
      <c r="G148" s="222"/>
      <c r="H148" s="225">
        <v>2.855</v>
      </c>
      <c r="I148" s="226"/>
      <c r="J148" s="222"/>
      <c r="K148" s="222"/>
      <c r="L148" s="227"/>
      <c r="M148" s="228"/>
      <c r="N148" s="229"/>
      <c r="O148" s="229"/>
      <c r="P148" s="229"/>
      <c r="Q148" s="229"/>
      <c r="R148" s="229"/>
      <c r="S148" s="229"/>
      <c r="T148" s="230"/>
      <c r="AT148" s="231" t="s">
        <v>166</v>
      </c>
      <c r="AU148" s="231" t="s">
        <v>156</v>
      </c>
      <c r="AV148" s="14" t="s">
        <v>156</v>
      </c>
      <c r="AW148" s="14" t="s">
        <v>31</v>
      </c>
      <c r="AX148" s="14" t="s">
        <v>82</v>
      </c>
      <c r="AY148" s="231" t="s">
        <v>157</v>
      </c>
    </row>
    <row r="149" spans="1:65" s="12" customFormat="1" ht="22.9" customHeight="1">
      <c r="B149" s="180"/>
      <c r="C149" s="181"/>
      <c r="D149" s="182" t="s">
        <v>73</v>
      </c>
      <c r="E149" s="194" t="s">
        <v>201</v>
      </c>
      <c r="F149" s="194" t="s">
        <v>222</v>
      </c>
      <c r="G149" s="181"/>
      <c r="H149" s="181"/>
      <c r="I149" s="184"/>
      <c r="J149" s="195">
        <f>BK149</f>
        <v>0</v>
      </c>
      <c r="K149" s="181"/>
      <c r="L149" s="186"/>
      <c r="M149" s="187"/>
      <c r="N149" s="188"/>
      <c r="O149" s="188"/>
      <c r="P149" s="189">
        <f>SUM(P150:P174)</f>
        <v>0</v>
      </c>
      <c r="Q149" s="188"/>
      <c r="R149" s="189">
        <f>SUM(R150:R174)</f>
        <v>0.70727209999999996</v>
      </c>
      <c r="S149" s="188"/>
      <c r="T149" s="190">
        <f>SUM(T150:T174)</f>
        <v>0</v>
      </c>
      <c r="AR149" s="191" t="s">
        <v>82</v>
      </c>
      <c r="AT149" s="192" t="s">
        <v>73</v>
      </c>
      <c r="AU149" s="192" t="s">
        <v>82</v>
      </c>
      <c r="AY149" s="191" t="s">
        <v>157</v>
      </c>
      <c r="BK149" s="193">
        <f>SUM(BK150:BK174)</f>
        <v>0</v>
      </c>
    </row>
    <row r="150" spans="1:65" s="2" customFormat="1" ht="24.2" customHeight="1">
      <c r="A150" s="35"/>
      <c r="B150" s="36"/>
      <c r="C150" s="196" t="s">
        <v>174</v>
      </c>
      <c r="D150" s="196" t="s">
        <v>160</v>
      </c>
      <c r="E150" s="197" t="s">
        <v>1251</v>
      </c>
      <c r="F150" s="198" t="s">
        <v>1252</v>
      </c>
      <c r="G150" s="199" t="s">
        <v>225</v>
      </c>
      <c r="H150" s="200">
        <v>2.0550000000000002</v>
      </c>
      <c r="I150" s="201"/>
      <c r="J150" s="202">
        <f>ROUND(I150*H150,2)</f>
        <v>0</v>
      </c>
      <c r="K150" s="203"/>
      <c r="L150" s="40"/>
      <c r="M150" s="204" t="s">
        <v>1</v>
      </c>
      <c r="N150" s="205" t="s">
        <v>40</v>
      </c>
      <c r="O150" s="76"/>
      <c r="P150" s="206">
        <f>O150*H150</f>
        <v>0</v>
      </c>
      <c r="Q150" s="206">
        <v>3.15E-2</v>
      </c>
      <c r="R150" s="206">
        <f>Q150*H150</f>
        <v>6.4732500000000012E-2</v>
      </c>
      <c r="S150" s="206">
        <v>0</v>
      </c>
      <c r="T150" s="207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08" t="s">
        <v>174</v>
      </c>
      <c r="AT150" s="208" t="s">
        <v>160</v>
      </c>
      <c r="AU150" s="208" t="s">
        <v>156</v>
      </c>
      <c r="AY150" s="18" t="s">
        <v>157</v>
      </c>
      <c r="BE150" s="209">
        <f>IF(N150="základná",J150,0)</f>
        <v>0</v>
      </c>
      <c r="BF150" s="209">
        <f>IF(N150="znížená",J150,0)</f>
        <v>0</v>
      </c>
      <c r="BG150" s="209">
        <f>IF(N150="zákl. prenesená",J150,0)</f>
        <v>0</v>
      </c>
      <c r="BH150" s="209">
        <f>IF(N150="zníž. prenesená",J150,0)</f>
        <v>0</v>
      </c>
      <c r="BI150" s="209">
        <f>IF(N150="nulová",J150,0)</f>
        <v>0</v>
      </c>
      <c r="BJ150" s="18" t="s">
        <v>156</v>
      </c>
      <c r="BK150" s="209">
        <f>ROUND(I150*H150,2)</f>
        <v>0</v>
      </c>
      <c r="BL150" s="18" t="s">
        <v>174</v>
      </c>
      <c r="BM150" s="208" t="s">
        <v>1850</v>
      </c>
    </row>
    <row r="151" spans="1:65" s="13" customFormat="1">
      <c r="B151" s="210"/>
      <c r="C151" s="211"/>
      <c r="D151" s="212" t="s">
        <v>166</v>
      </c>
      <c r="E151" s="213" t="s">
        <v>1</v>
      </c>
      <c r="F151" s="214" t="s">
        <v>186</v>
      </c>
      <c r="G151" s="211"/>
      <c r="H151" s="213" t="s">
        <v>1</v>
      </c>
      <c r="I151" s="215"/>
      <c r="J151" s="211"/>
      <c r="K151" s="211"/>
      <c r="L151" s="216"/>
      <c r="M151" s="217"/>
      <c r="N151" s="218"/>
      <c r="O151" s="218"/>
      <c r="P151" s="218"/>
      <c r="Q151" s="218"/>
      <c r="R151" s="218"/>
      <c r="S151" s="218"/>
      <c r="T151" s="219"/>
      <c r="AT151" s="220" t="s">
        <v>166</v>
      </c>
      <c r="AU151" s="220" t="s">
        <v>156</v>
      </c>
      <c r="AV151" s="13" t="s">
        <v>82</v>
      </c>
      <c r="AW151" s="13" t="s">
        <v>31</v>
      </c>
      <c r="AX151" s="13" t="s">
        <v>74</v>
      </c>
      <c r="AY151" s="220" t="s">
        <v>157</v>
      </c>
    </row>
    <row r="152" spans="1:65" s="13" customFormat="1">
      <c r="B152" s="210"/>
      <c r="C152" s="211"/>
      <c r="D152" s="212" t="s">
        <v>166</v>
      </c>
      <c r="E152" s="213" t="s">
        <v>1</v>
      </c>
      <c r="F152" s="214" t="s">
        <v>1254</v>
      </c>
      <c r="G152" s="211"/>
      <c r="H152" s="213" t="s">
        <v>1</v>
      </c>
      <c r="I152" s="215"/>
      <c r="J152" s="211"/>
      <c r="K152" s="211"/>
      <c r="L152" s="216"/>
      <c r="M152" s="217"/>
      <c r="N152" s="218"/>
      <c r="O152" s="218"/>
      <c r="P152" s="218"/>
      <c r="Q152" s="218"/>
      <c r="R152" s="218"/>
      <c r="S152" s="218"/>
      <c r="T152" s="219"/>
      <c r="AT152" s="220" t="s">
        <v>166</v>
      </c>
      <c r="AU152" s="220" t="s">
        <v>156</v>
      </c>
      <c r="AV152" s="13" t="s">
        <v>82</v>
      </c>
      <c r="AW152" s="13" t="s">
        <v>31</v>
      </c>
      <c r="AX152" s="13" t="s">
        <v>74</v>
      </c>
      <c r="AY152" s="220" t="s">
        <v>157</v>
      </c>
    </row>
    <row r="153" spans="1:65" s="13" customFormat="1">
      <c r="B153" s="210"/>
      <c r="C153" s="211"/>
      <c r="D153" s="212" t="s">
        <v>166</v>
      </c>
      <c r="E153" s="213" t="s">
        <v>1</v>
      </c>
      <c r="F153" s="214" t="s">
        <v>1851</v>
      </c>
      <c r="G153" s="211"/>
      <c r="H153" s="213" t="s">
        <v>1</v>
      </c>
      <c r="I153" s="215"/>
      <c r="J153" s="211"/>
      <c r="K153" s="211"/>
      <c r="L153" s="216"/>
      <c r="M153" s="217"/>
      <c r="N153" s="218"/>
      <c r="O153" s="218"/>
      <c r="P153" s="218"/>
      <c r="Q153" s="218"/>
      <c r="R153" s="218"/>
      <c r="S153" s="218"/>
      <c r="T153" s="219"/>
      <c r="AT153" s="220" t="s">
        <v>166</v>
      </c>
      <c r="AU153" s="220" t="s">
        <v>156</v>
      </c>
      <c r="AV153" s="13" t="s">
        <v>82</v>
      </c>
      <c r="AW153" s="13" t="s">
        <v>31</v>
      </c>
      <c r="AX153" s="13" t="s">
        <v>74</v>
      </c>
      <c r="AY153" s="220" t="s">
        <v>157</v>
      </c>
    </row>
    <row r="154" spans="1:65" s="14" customFormat="1">
      <c r="B154" s="221"/>
      <c r="C154" s="222"/>
      <c r="D154" s="212" t="s">
        <v>166</v>
      </c>
      <c r="E154" s="223" t="s">
        <v>1</v>
      </c>
      <c r="F154" s="224" t="s">
        <v>1852</v>
      </c>
      <c r="G154" s="222"/>
      <c r="H154" s="225">
        <v>2.0550000000000002</v>
      </c>
      <c r="I154" s="226"/>
      <c r="J154" s="222"/>
      <c r="K154" s="222"/>
      <c r="L154" s="227"/>
      <c r="M154" s="228"/>
      <c r="N154" s="229"/>
      <c r="O154" s="229"/>
      <c r="P154" s="229"/>
      <c r="Q154" s="229"/>
      <c r="R154" s="229"/>
      <c r="S154" s="229"/>
      <c r="T154" s="230"/>
      <c r="AT154" s="231" t="s">
        <v>166</v>
      </c>
      <c r="AU154" s="231" t="s">
        <v>156</v>
      </c>
      <c r="AV154" s="14" t="s">
        <v>156</v>
      </c>
      <c r="AW154" s="14" t="s">
        <v>31</v>
      </c>
      <c r="AX154" s="14" t="s">
        <v>82</v>
      </c>
      <c r="AY154" s="231" t="s">
        <v>157</v>
      </c>
    </row>
    <row r="155" spans="1:65" s="2" customFormat="1" ht="24.2" customHeight="1">
      <c r="A155" s="35"/>
      <c r="B155" s="36"/>
      <c r="C155" s="196" t="s">
        <v>197</v>
      </c>
      <c r="D155" s="196" t="s">
        <v>160</v>
      </c>
      <c r="E155" s="197" t="s">
        <v>1853</v>
      </c>
      <c r="F155" s="198" t="s">
        <v>1854</v>
      </c>
      <c r="G155" s="199" t="s">
        <v>225</v>
      </c>
      <c r="H155" s="200">
        <v>2.0550000000000002</v>
      </c>
      <c r="I155" s="201"/>
      <c r="J155" s="202">
        <f>ROUND(I155*H155,2)</f>
        <v>0</v>
      </c>
      <c r="K155" s="203"/>
      <c r="L155" s="40"/>
      <c r="M155" s="204" t="s">
        <v>1</v>
      </c>
      <c r="N155" s="205" t="s">
        <v>40</v>
      </c>
      <c r="O155" s="76"/>
      <c r="P155" s="206">
        <f>O155*H155</f>
        <v>0</v>
      </c>
      <c r="Q155" s="206">
        <v>1.58E-3</v>
      </c>
      <c r="R155" s="206">
        <f>Q155*H155</f>
        <v>3.2469000000000005E-3</v>
      </c>
      <c r="S155" s="206">
        <v>0</v>
      </c>
      <c r="T155" s="207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08" t="s">
        <v>174</v>
      </c>
      <c r="AT155" s="208" t="s">
        <v>160</v>
      </c>
      <c r="AU155" s="208" t="s">
        <v>156</v>
      </c>
      <c r="AY155" s="18" t="s">
        <v>157</v>
      </c>
      <c r="BE155" s="209">
        <f>IF(N155="základná",J155,0)</f>
        <v>0</v>
      </c>
      <c r="BF155" s="209">
        <f>IF(N155="znížená",J155,0)</f>
        <v>0</v>
      </c>
      <c r="BG155" s="209">
        <f>IF(N155="zákl. prenesená",J155,0)</f>
        <v>0</v>
      </c>
      <c r="BH155" s="209">
        <f>IF(N155="zníž. prenesená",J155,0)</f>
        <v>0</v>
      </c>
      <c r="BI155" s="209">
        <f>IF(N155="nulová",J155,0)</f>
        <v>0</v>
      </c>
      <c r="BJ155" s="18" t="s">
        <v>156</v>
      </c>
      <c r="BK155" s="209">
        <f>ROUND(I155*H155,2)</f>
        <v>0</v>
      </c>
      <c r="BL155" s="18" t="s">
        <v>174</v>
      </c>
      <c r="BM155" s="208" t="s">
        <v>1855</v>
      </c>
    </row>
    <row r="156" spans="1:65" s="13" customFormat="1">
      <c r="B156" s="210"/>
      <c r="C156" s="211"/>
      <c r="D156" s="212" t="s">
        <v>166</v>
      </c>
      <c r="E156" s="213" t="s">
        <v>1</v>
      </c>
      <c r="F156" s="214" t="s">
        <v>186</v>
      </c>
      <c r="G156" s="211"/>
      <c r="H156" s="213" t="s">
        <v>1</v>
      </c>
      <c r="I156" s="215"/>
      <c r="J156" s="211"/>
      <c r="K156" s="211"/>
      <c r="L156" s="216"/>
      <c r="M156" s="217"/>
      <c r="N156" s="218"/>
      <c r="O156" s="218"/>
      <c r="P156" s="218"/>
      <c r="Q156" s="218"/>
      <c r="R156" s="218"/>
      <c r="S156" s="218"/>
      <c r="T156" s="219"/>
      <c r="AT156" s="220" t="s">
        <v>166</v>
      </c>
      <c r="AU156" s="220" t="s">
        <v>156</v>
      </c>
      <c r="AV156" s="13" t="s">
        <v>82</v>
      </c>
      <c r="AW156" s="13" t="s">
        <v>31</v>
      </c>
      <c r="AX156" s="13" t="s">
        <v>74</v>
      </c>
      <c r="AY156" s="220" t="s">
        <v>157</v>
      </c>
    </row>
    <row r="157" spans="1:65" s="13" customFormat="1">
      <c r="B157" s="210"/>
      <c r="C157" s="211"/>
      <c r="D157" s="212" t="s">
        <v>166</v>
      </c>
      <c r="E157" s="213" t="s">
        <v>1</v>
      </c>
      <c r="F157" s="214" t="s">
        <v>1254</v>
      </c>
      <c r="G157" s="211"/>
      <c r="H157" s="213" t="s">
        <v>1</v>
      </c>
      <c r="I157" s="215"/>
      <c r="J157" s="211"/>
      <c r="K157" s="211"/>
      <c r="L157" s="216"/>
      <c r="M157" s="217"/>
      <c r="N157" s="218"/>
      <c r="O157" s="218"/>
      <c r="P157" s="218"/>
      <c r="Q157" s="218"/>
      <c r="R157" s="218"/>
      <c r="S157" s="218"/>
      <c r="T157" s="219"/>
      <c r="AT157" s="220" t="s">
        <v>166</v>
      </c>
      <c r="AU157" s="220" t="s">
        <v>156</v>
      </c>
      <c r="AV157" s="13" t="s">
        <v>82</v>
      </c>
      <c r="AW157" s="13" t="s">
        <v>31</v>
      </c>
      <c r="AX157" s="13" t="s">
        <v>74</v>
      </c>
      <c r="AY157" s="220" t="s">
        <v>157</v>
      </c>
    </row>
    <row r="158" spans="1:65" s="13" customFormat="1">
      <c r="B158" s="210"/>
      <c r="C158" s="211"/>
      <c r="D158" s="212" t="s">
        <v>166</v>
      </c>
      <c r="E158" s="213" t="s">
        <v>1</v>
      </c>
      <c r="F158" s="214" t="s">
        <v>1851</v>
      </c>
      <c r="G158" s="211"/>
      <c r="H158" s="213" t="s">
        <v>1</v>
      </c>
      <c r="I158" s="215"/>
      <c r="J158" s="211"/>
      <c r="K158" s="211"/>
      <c r="L158" s="216"/>
      <c r="M158" s="217"/>
      <c r="N158" s="218"/>
      <c r="O158" s="218"/>
      <c r="P158" s="218"/>
      <c r="Q158" s="218"/>
      <c r="R158" s="218"/>
      <c r="S158" s="218"/>
      <c r="T158" s="219"/>
      <c r="AT158" s="220" t="s">
        <v>166</v>
      </c>
      <c r="AU158" s="220" t="s">
        <v>156</v>
      </c>
      <c r="AV158" s="13" t="s">
        <v>82</v>
      </c>
      <c r="AW158" s="13" t="s">
        <v>31</v>
      </c>
      <c r="AX158" s="13" t="s">
        <v>74</v>
      </c>
      <c r="AY158" s="220" t="s">
        <v>157</v>
      </c>
    </row>
    <row r="159" spans="1:65" s="14" customFormat="1">
      <c r="B159" s="221"/>
      <c r="C159" s="222"/>
      <c r="D159" s="212" t="s">
        <v>166</v>
      </c>
      <c r="E159" s="223" t="s">
        <v>1</v>
      </c>
      <c r="F159" s="224" t="s">
        <v>1852</v>
      </c>
      <c r="G159" s="222"/>
      <c r="H159" s="225">
        <v>2.0550000000000002</v>
      </c>
      <c r="I159" s="226"/>
      <c r="J159" s="222"/>
      <c r="K159" s="222"/>
      <c r="L159" s="227"/>
      <c r="M159" s="228"/>
      <c r="N159" s="229"/>
      <c r="O159" s="229"/>
      <c r="P159" s="229"/>
      <c r="Q159" s="229"/>
      <c r="R159" s="229"/>
      <c r="S159" s="229"/>
      <c r="T159" s="230"/>
      <c r="AT159" s="231" t="s">
        <v>166</v>
      </c>
      <c r="AU159" s="231" t="s">
        <v>156</v>
      </c>
      <c r="AV159" s="14" t="s">
        <v>156</v>
      </c>
      <c r="AW159" s="14" t="s">
        <v>31</v>
      </c>
      <c r="AX159" s="14" t="s">
        <v>82</v>
      </c>
      <c r="AY159" s="231" t="s">
        <v>157</v>
      </c>
    </row>
    <row r="160" spans="1:65" s="2" customFormat="1" ht="24.2" customHeight="1">
      <c r="A160" s="35"/>
      <c r="B160" s="36"/>
      <c r="C160" s="196" t="s">
        <v>201</v>
      </c>
      <c r="D160" s="196" t="s">
        <v>160</v>
      </c>
      <c r="E160" s="197" t="s">
        <v>1856</v>
      </c>
      <c r="F160" s="198" t="s">
        <v>1857</v>
      </c>
      <c r="G160" s="199" t="s">
        <v>225</v>
      </c>
      <c r="H160" s="200">
        <v>22.324999999999999</v>
      </c>
      <c r="I160" s="201"/>
      <c r="J160" s="202">
        <f>ROUND(I160*H160,2)</f>
        <v>0</v>
      </c>
      <c r="K160" s="203"/>
      <c r="L160" s="40"/>
      <c r="M160" s="204" t="s">
        <v>1</v>
      </c>
      <c r="N160" s="205" t="s">
        <v>40</v>
      </c>
      <c r="O160" s="76"/>
      <c r="P160" s="206">
        <f>O160*H160</f>
        <v>0</v>
      </c>
      <c r="Q160" s="206">
        <v>4.7200000000000002E-3</v>
      </c>
      <c r="R160" s="206">
        <f>Q160*H160</f>
        <v>0.105374</v>
      </c>
      <c r="S160" s="206">
        <v>0</v>
      </c>
      <c r="T160" s="207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08" t="s">
        <v>174</v>
      </c>
      <c r="AT160" s="208" t="s">
        <v>160</v>
      </c>
      <c r="AU160" s="208" t="s">
        <v>156</v>
      </c>
      <c r="AY160" s="18" t="s">
        <v>157</v>
      </c>
      <c r="BE160" s="209">
        <f>IF(N160="základná",J160,0)</f>
        <v>0</v>
      </c>
      <c r="BF160" s="209">
        <f>IF(N160="znížená",J160,0)</f>
        <v>0</v>
      </c>
      <c r="BG160" s="209">
        <f>IF(N160="zákl. prenesená",J160,0)</f>
        <v>0</v>
      </c>
      <c r="BH160" s="209">
        <f>IF(N160="zníž. prenesená",J160,0)</f>
        <v>0</v>
      </c>
      <c r="BI160" s="209">
        <f>IF(N160="nulová",J160,0)</f>
        <v>0</v>
      </c>
      <c r="BJ160" s="18" t="s">
        <v>156</v>
      </c>
      <c r="BK160" s="209">
        <f>ROUND(I160*H160,2)</f>
        <v>0</v>
      </c>
      <c r="BL160" s="18" t="s">
        <v>174</v>
      </c>
      <c r="BM160" s="208" t="s">
        <v>1858</v>
      </c>
    </row>
    <row r="161" spans="1:65" s="14" customFormat="1">
      <c r="B161" s="221"/>
      <c r="C161" s="222"/>
      <c r="D161" s="212" t="s">
        <v>166</v>
      </c>
      <c r="E161" s="223" t="s">
        <v>1</v>
      </c>
      <c r="F161" s="224" t="s">
        <v>1859</v>
      </c>
      <c r="G161" s="222"/>
      <c r="H161" s="225">
        <v>22.324999999999999</v>
      </c>
      <c r="I161" s="226"/>
      <c r="J161" s="222"/>
      <c r="K161" s="222"/>
      <c r="L161" s="227"/>
      <c r="M161" s="228"/>
      <c r="N161" s="229"/>
      <c r="O161" s="229"/>
      <c r="P161" s="229"/>
      <c r="Q161" s="229"/>
      <c r="R161" s="229"/>
      <c r="S161" s="229"/>
      <c r="T161" s="230"/>
      <c r="AT161" s="231" t="s">
        <v>166</v>
      </c>
      <c r="AU161" s="231" t="s">
        <v>156</v>
      </c>
      <c r="AV161" s="14" t="s">
        <v>156</v>
      </c>
      <c r="AW161" s="14" t="s">
        <v>31</v>
      </c>
      <c r="AX161" s="14" t="s">
        <v>74</v>
      </c>
      <c r="AY161" s="231" t="s">
        <v>157</v>
      </c>
    </row>
    <row r="162" spans="1:65" s="15" customFormat="1">
      <c r="B162" s="232"/>
      <c r="C162" s="233"/>
      <c r="D162" s="212" t="s">
        <v>166</v>
      </c>
      <c r="E162" s="234" t="s">
        <v>1</v>
      </c>
      <c r="F162" s="235" t="s">
        <v>173</v>
      </c>
      <c r="G162" s="233"/>
      <c r="H162" s="236">
        <v>22.324999999999999</v>
      </c>
      <c r="I162" s="237"/>
      <c r="J162" s="233"/>
      <c r="K162" s="233"/>
      <c r="L162" s="238"/>
      <c r="M162" s="239"/>
      <c r="N162" s="240"/>
      <c r="O162" s="240"/>
      <c r="P162" s="240"/>
      <c r="Q162" s="240"/>
      <c r="R162" s="240"/>
      <c r="S162" s="240"/>
      <c r="T162" s="241"/>
      <c r="AT162" s="242" t="s">
        <v>166</v>
      </c>
      <c r="AU162" s="242" t="s">
        <v>156</v>
      </c>
      <c r="AV162" s="15" t="s">
        <v>174</v>
      </c>
      <c r="AW162" s="15" t="s">
        <v>31</v>
      </c>
      <c r="AX162" s="15" t="s">
        <v>82</v>
      </c>
      <c r="AY162" s="242" t="s">
        <v>157</v>
      </c>
    </row>
    <row r="163" spans="1:65" s="2" customFormat="1" ht="24.2" customHeight="1">
      <c r="A163" s="35"/>
      <c r="B163" s="36"/>
      <c r="C163" s="196" t="s">
        <v>207</v>
      </c>
      <c r="D163" s="196" t="s">
        <v>160</v>
      </c>
      <c r="E163" s="197" t="s">
        <v>1261</v>
      </c>
      <c r="F163" s="198" t="s">
        <v>1262</v>
      </c>
      <c r="G163" s="199" t="s">
        <v>225</v>
      </c>
      <c r="H163" s="200">
        <v>72.641999999999996</v>
      </c>
      <c r="I163" s="201"/>
      <c r="J163" s="202">
        <f>ROUND(I163*H163,2)</f>
        <v>0</v>
      </c>
      <c r="K163" s="203"/>
      <c r="L163" s="40"/>
      <c r="M163" s="204" t="s">
        <v>1</v>
      </c>
      <c r="N163" s="205" t="s">
        <v>40</v>
      </c>
      <c r="O163" s="76"/>
      <c r="P163" s="206">
        <f>O163*H163</f>
        <v>0</v>
      </c>
      <c r="Q163" s="206">
        <v>7.3499999999999998E-3</v>
      </c>
      <c r="R163" s="206">
        <f>Q163*H163</f>
        <v>0.53391869999999997</v>
      </c>
      <c r="S163" s="206">
        <v>0</v>
      </c>
      <c r="T163" s="207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08" t="s">
        <v>174</v>
      </c>
      <c r="AT163" s="208" t="s">
        <v>160</v>
      </c>
      <c r="AU163" s="208" t="s">
        <v>156</v>
      </c>
      <c r="AY163" s="18" t="s">
        <v>157</v>
      </c>
      <c r="BE163" s="209">
        <f>IF(N163="základná",J163,0)</f>
        <v>0</v>
      </c>
      <c r="BF163" s="209">
        <f>IF(N163="znížená",J163,0)</f>
        <v>0</v>
      </c>
      <c r="BG163" s="209">
        <f>IF(N163="zákl. prenesená",J163,0)</f>
        <v>0</v>
      </c>
      <c r="BH163" s="209">
        <f>IF(N163="zníž. prenesená",J163,0)</f>
        <v>0</v>
      </c>
      <c r="BI163" s="209">
        <f>IF(N163="nulová",J163,0)</f>
        <v>0</v>
      </c>
      <c r="BJ163" s="18" t="s">
        <v>156</v>
      </c>
      <c r="BK163" s="209">
        <f>ROUND(I163*H163,2)</f>
        <v>0</v>
      </c>
      <c r="BL163" s="18" t="s">
        <v>174</v>
      </c>
      <c r="BM163" s="208" t="s">
        <v>1860</v>
      </c>
    </row>
    <row r="164" spans="1:65" s="14" customFormat="1">
      <c r="B164" s="221"/>
      <c r="C164" s="222"/>
      <c r="D164" s="212" t="s">
        <v>166</v>
      </c>
      <c r="E164" s="223" t="s">
        <v>1</v>
      </c>
      <c r="F164" s="224" t="s">
        <v>1861</v>
      </c>
      <c r="G164" s="222"/>
      <c r="H164" s="225">
        <v>54.6</v>
      </c>
      <c r="I164" s="226"/>
      <c r="J164" s="222"/>
      <c r="K164" s="222"/>
      <c r="L164" s="227"/>
      <c r="M164" s="228"/>
      <c r="N164" s="229"/>
      <c r="O164" s="229"/>
      <c r="P164" s="229"/>
      <c r="Q164" s="229"/>
      <c r="R164" s="229"/>
      <c r="S164" s="229"/>
      <c r="T164" s="230"/>
      <c r="AT164" s="231" t="s">
        <v>166</v>
      </c>
      <c r="AU164" s="231" t="s">
        <v>156</v>
      </c>
      <c r="AV164" s="14" t="s">
        <v>156</v>
      </c>
      <c r="AW164" s="14" t="s">
        <v>31</v>
      </c>
      <c r="AX164" s="14" t="s">
        <v>74</v>
      </c>
      <c r="AY164" s="231" t="s">
        <v>157</v>
      </c>
    </row>
    <row r="165" spans="1:65" s="14" customFormat="1">
      <c r="B165" s="221"/>
      <c r="C165" s="222"/>
      <c r="D165" s="212" t="s">
        <v>166</v>
      </c>
      <c r="E165" s="223" t="s">
        <v>1</v>
      </c>
      <c r="F165" s="224" t="s">
        <v>1862</v>
      </c>
      <c r="G165" s="222"/>
      <c r="H165" s="225">
        <v>6.3250000000000002</v>
      </c>
      <c r="I165" s="226"/>
      <c r="J165" s="222"/>
      <c r="K165" s="222"/>
      <c r="L165" s="227"/>
      <c r="M165" s="228"/>
      <c r="N165" s="229"/>
      <c r="O165" s="229"/>
      <c r="P165" s="229"/>
      <c r="Q165" s="229"/>
      <c r="R165" s="229"/>
      <c r="S165" s="229"/>
      <c r="T165" s="230"/>
      <c r="AT165" s="231" t="s">
        <v>166</v>
      </c>
      <c r="AU165" s="231" t="s">
        <v>156</v>
      </c>
      <c r="AV165" s="14" t="s">
        <v>156</v>
      </c>
      <c r="AW165" s="14" t="s">
        <v>31</v>
      </c>
      <c r="AX165" s="14" t="s">
        <v>74</v>
      </c>
      <c r="AY165" s="231" t="s">
        <v>157</v>
      </c>
    </row>
    <row r="166" spans="1:65" s="14" customFormat="1">
      <c r="B166" s="221"/>
      <c r="C166" s="222"/>
      <c r="D166" s="212" t="s">
        <v>166</v>
      </c>
      <c r="E166" s="223" t="s">
        <v>1</v>
      </c>
      <c r="F166" s="224" t="s">
        <v>1863</v>
      </c>
      <c r="G166" s="222"/>
      <c r="H166" s="225">
        <v>6.67</v>
      </c>
      <c r="I166" s="226"/>
      <c r="J166" s="222"/>
      <c r="K166" s="222"/>
      <c r="L166" s="227"/>
      <c r="M166" s="228"/>
      <c r="N166" s="229"/>
      <c r="O166" s="229"/>
      <c r="P166" s="229"/>
      <c r="Q166" s="229"/>
      <c r="R166" s="229"/>
      <c r="S166" s="229"/>
      <c r="T166" s="230"/>
      <c r="AT166" s="231" t="s">
        <v>166</v>
      </c>
      <c r="AU166" s="231" t="s">
        <v>156</v>
      </c>
      <c r="AV166" s="14" t="s">
        <v>156</v>
      </c>
      <c r="AW166" s="14" t="s">
        <v>31</v>
      </c>
      <c r="AX166" s="14" t="s">
        <v>74</v>
      </c>
      <c r="AY166" s="231" t="s">
        <v>157</v>
      </c>
    </row>
    <row r="167" spans="1:65" s="14" customFormat="1">
      <c r="B167" s="221"/>
      <c r="C167" s="222"/>
      <c r="D167" s="212" t="s">
        <v>166</v>
      </c>
      <c r="E167" s="223" t="s">
        <v>1</v>
      </c>
      <c r="F167" s="224" t="s">
        <v>1864</v>
      </c>
      <c r="G167" s="222"/>
      <c r="H167" s="225">
        <v>6.7850000000000001</v>
      </c>
      <c r="I167" s="226"/>
      <c r="J167" s="222"/>
      <c r="K167" s="222"/>
      <c r="L167" s="227"/>
      <c r="M167" s="228"/>
      <c r="N167" s="229"/>
      <c r="O167" s="229"/>
      <c r="P167" s="229"/>
      <c r="Q167" s="229"/>
      <c r="R167" s="229"/>
      <c r="S167" s="229"/>
      <c r="T167" s="230"/>
      <c r="AT167" s="231" t="s">
        <v>166</v>
      </c>
      <c r="AU167" s="231" t="s">
        <v>156</v>
      </c>
      <c r="AV167" s="14" t="s">
        <v>156</v>
      </c>
      <c r="AW167" s="14" t="s">
        <v>31</v>
      </c>
      <c r="AX167" s="14" t="s">
        <v>74</v>
      </c>
      <c r="AY167" s="231" t="s">
        <v>157</v>
      </c>
    </row>
    <row r="168" spans="1:65" s="14" customFormat="1">
      <c r="B168" s="221"/>
      <c r="C168" s="222"/>
      <c r="D168" s="212" t="s">
        <v>166</v>
      </c>
      <c r="E168" s="223" t="s">
        <v>1</v>
      </c>
      <c r="F168" s="224" t="s">
        <v>1865</v>
      </c>
      <c r="G168" s="222"/>
      <c r="H168" s="225">
        <v>2.99</v>
      </c>
      <c r="I168" s="226"/>
      <c r="J168" s="222"/>
      <c r="K168" s="222"/>
      <c r="L168" s="227"/>
      <c r="M168" s="228"/>
      <c r="N168" s="229"/>
      <c r="O168" s="229"/>
      <c r="P168" s="229"/>
      <c r="Q168" s="229"/>
      <c r="R168" s="229"/>
      <c r="S168" s="229"/>
      <c r="T168" s="230"/>
      <c r="AT168" s="231" t="s">
        <v>166</v>
      </c>
      <c r="AU168" s="231" t="s">
        <v>156</v>
      </c>
      <c r="AV168" s="14" t="s">
        <v>156</v>
      </c>
      <c r="AW168" s="14" t="s">
        <v>31</v>
      </c>
      <c r="AX168" s="14" t="s">
        <v>74</v>
      </c>
      <c r="AY168" s="231" t="s">
        <v>157</v>
      </c>
    </row>
    <row r="169" spans="1:65" s="14" customFormat="1">
      <c r="B169" s="221"/>
      <c r="C169" s="222"/>
      <c r="D169" s="212" t="s">
        <v>166</v>
      </c>
      <c r="E169" s="223" t="s">
        <v>1</v>
      </c>
      <c r="F169" s="224" t="s">
        <v>1866</v>
      </c>
      <c r="G169" s="222"/>
      <c r="H169" s="225">
        <v>-4.7279999999999998</v>
      </c>
      <c r="I169" s="226"/>
      <c r="J169" s="222"/>
      <c r="K169" s="222"/>
      <c r="L169" s="227"/>
      <c r="M169" s="228"/>
      <c r="N169" s="229"/>
      <c r="O169" s="229"/>
      <c r="P169" s="229"/>
      <c r="Q169" s="229"/>
      <c r="R169" s="229"/>
      <c r="S169" s="229"/>
      <c r="T169" s="230"/>
      <c r="AT169" s="231" t="s">
        <v>166</v>
      </c>
      <c r="AU169" s="231" t="s">
        <v>156</v>
      </c>
      <c r="AV169" s="14" t="s">
        <v>156</v>
      </c>
      <c r="AW169" s="14" t="s">
        <v>31</v>
      </c>
      <c r="AX169" s="14" t="s">
        <v>74</v>
      </c>
      <c r="AY169" s="231" t="s">
        <v>157</v>
      </c>
    </row>
    <row r="170" spans="1:65" s="15" customFormat="1">
      <c r="B170" s="232"/>
      <c r="C170" s="233"/>
      <c r="D170" s="212" t="s">
        <v>166</v>
      </c>
      <c r="E170" s="234" t="s">
        <v>1</v>
      </c>
      <c r="F170" s="235" t="s">
        <v>173</v>
      </c>
      <c r="G170" s="233"/>
      <c r="H170" s="236">
        <v>72.641999999999996</v>
      </c>
      <c r="I170" s="237"/>
      <c r="J170" s="233"/>
      <c r="K170" s="233"/>
      <c r="L170" s="238"/>
      <c r="M170" s="239"/>
      <c r="N170" s="240"/>
      <c r="O170" s="240"/>
      <c r="P170" s="240"/>
      <c r="Q170" s="240"/>
      <c r="R170" s="240"/>
      <c r="S170" s="240"/>
      <c r="T170" s="241"/>
      <c r="AT170" s="242" t="s">
        <v>166</v>
      </c>
      <c r="AU170" s="242" t="s">
        <v>156</v>
      </c>
      <c r="AV170" s="15" t="s">
        <v>174</v>
      </c>
      <c r="AW170" s="15" t="s">
        <v>31</v>
      </c>
      <c r="AX170" s="15" t="s">
        <v>82</v>
      </c>
      <c r="AY170" s="242" t="s">
        <v>157</v>
      </c>
    </row>
    <row r="171" spans="1:65" s="2" customFormat="1" ht="16.5" customHeight="1">
      <c r="A171" s="35"/>
      <c r="B171" s="36"/>
      <c r="C171" s="196" t="s">
        <v>211</v>
      </c>
      <c r="D171" s="196" t="s">
        <v>160</v>
      </c>
      <c r="E171" s="197" t="s">
        <v>1867</v>
      </c>
      <c r="F171" s="198" t="s">
        <v>1868</v>
      </c>
      <c r="G171" s="199" t="s">
        <v>225</v>
      </c>
      <c r="H171" s="200">
        <v>16.2</v>
      </c>
      <c r="I171" s="201"/>
      <c r="J171" s="202">
        <f>ROUND(I171*H171,2)</f>
        <v>0</v>
      </c>
      <c r="K171" s="203"/>
      <c r="L171" s="40"/>
      <c r="M171" s="204" t="s">
        <v>1</v>
      </c>
      <c r="N171" s="205" t="s">
        <v>40</v>
      </c>
      <c r="O171" s="76"/>
      <c r="P171" s="206">
        <f>O171*H171</f>
        <v>0</v>
      </c>
      <c r="Q171" s="206">
        <v>0</v>
      </c>
      <c r="R171" s="206">
        <f>Q171*H171</f>
        <v>0</v>
      </c>
      <c r="S171" s="206">
        <v>0</v>
      </c>
      <c r="T171" s="207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08" t="s">
        <v>174</v>
      </c>
      <c r="AT171" s="208" t="s">
        <v>160</v>
      </c>
      <c r="AU171" s="208" t="s">
        <v>156</v>
      </c>
      <c r="AY171" s="18" t="s">
        <v>157</v>
      </c>
      <c r="BE171" s="209">
        <f>IF(N171="základná",J171,0)</f>
        <v>0</v>
      </c>
      <c r="BF171" s="209">
        <f>IF(N171="znížená",J171,0)</f>
        <v>0</v>
      </c>
      <c r="BG171" s="209">
        <f>IF(N171="zákl. prenesená",J171,0)</f>
        <v>0</v>
      </c>
      <c r="BH171" s="209">
        <f>IF(N171="zníž. prenesená",J171,0)</f>
        <v>0</v>
      </c>
      <c r="BI171" s="209">
        <f>IF(N171="nulová",J171,0)</f>
        <v>0</v>
      </c>
      <c r="BJ171" s="18" t="s">
        <v>156</v>
      </c>
      <c r="BK171" s="209">
        <f>ROUND(I171*H171,2)</f>
        <v>0</v>
      </c>
      <c r="BL171" s="18" t="s">
        <v>174</v>
      </c>
      <c r="BM171" s="208" t="s">
        <v>1869</v>
      </c>
    </row>
    <row r="172" spans="1:65" s="13" customFormat="1">
      <c r="B172" s="210"/>
      <c r="C172" s="211"/>
      <c r="D172" s="212" t="s">
        <v>166</v>
      </c>
      <c r="E172" s="213" t="s">
        <v>1</v>
      </c>
      <c r="F172" s="214" t="s">
        <v>186</v>
      </c>
      <c r="G172" s="211"/>
      <c r="H172" s="213" t="s">
        <v>1</v>
      </c>
      <c r="I172" s="215"/>
      <c r="J172" s="211"/>
      <c r="K172" s="211"/>
      <c r="L172" s="216"/>
      <c r="M172" s="217"/>
      <c r="N172" s="218"/>
      <c r="O172" s="218"/>
      <c r="P172" s="218"/>
      <c r="Q172" s="218"/>
      <c r="R172" s="218"/>
      <c r="S172" s="218"/>
      <c r="T172" s="219"/>
      <c r="AT172" s="220" t="s">
        <v>166</v>
      </c>
      <c r="AU172" s="220" t="s">
        <v>156</v>
      </c>
      <c r="AV172" s="13" t="s">
        <v>82</v>
      </c>
      <c r="AW172" s="13" t="s">
        <v>31</v>
      </c>
      <c r="AX172" s="13" t="s">
        <v>74</v>
      </c>
      <c r="AY172" s="220" t="s">
        <v>157</v>
      </c>
    </row>
    <row r="173" spans="1:65" s="13" customFormat="1">
      <c r="B173" s="210"/>
      <c r="C173" s="211"/>
      <c r="D173" s="212" t="s">
        <v>166</v>
      </c>
      <c r="E173" s="213" t="s">
        <v>1</v>
      </c>
      <c r="F173" s="214" t="s">
        <v>1870</v>
      </c>
      <c r="G173" s="211"/>
      <c r="H173" s="213" t="s">
        <v>1</v>
      </c>
      <c r="I173" s="215"/>
      <c r="J173" s="211"/>
      <c r="K173" s="211"/>
      <c r="L173" s="216"/>
      <c r="M173" s="217"/>
      <c r="N173" s="218"/>
      <c r="O173" s="218"/>
      <c r="P173" s="218"/>
      <c r="Q173" s="218"/>
      <c r="R173" s="218"/>
      <c r="S173" s="218"/>
      <c r="T173" s="219"/>
      <c r="AT173" s="220" t="s">
        <v>166</v>
      </c>
      <c r="AU173" s="220" t="s">
        <v>156</v>
      </c>
      <c r="AV173" s="13" t="s">
        <v>82</v>
      </c>
      <c r="AW173" s="13" t="s">
        <v>31</v>
      </c>
      <c r="AX173" s="13" t="s">
        <v>74</v>
      </c>
      <c r="AY173" s="220" t="s">
        <v>157</v>
      </c>
    </row>
    <row r="174" spans="1:65" s="14" customFormat="1">
      <c r="B174" s="221"/>
      <c r="C174" s="222"/>
      <c r="D174" s="212" t="s">
        <v>166</v>
      </c>
      <c r="E174" s="223" t="s">
        <v>1</v>
      </c>
      <c r="F174" s="224" t="s">
        <v>1871</v>
      </c>
      <c r="G174" s="222"/>
      <c r="H174" s="225">
        <v>16.2</v>
      </c>
      <c r="I174" s="226"/>
      <c r="J174" s="222"/>
      <c r="K174" s="222"/>
      <c r="L174" s="227"/>
      <c r="M174" s="228"/>
      <c r="N174" s="229"/>
      <c r="O174" s="229"/>
      <c r="P174" s="229"/>
      <c r="Q174" s="229"/>
      <c r="R174" s="229"/>
      <c r="S174" s="229"/>
      <c r="T174" s="230"/>
      <c r="AT174" s="231" t="s">
        <v>166</v>
      </c>
      <c r="AU174" s="231" t="s">
        <v>156</v>
      </c>
      <c r="AV174" s="14" t="s">
        <v>156</v>
      </c>
      <c r="AW174" s="14" t="s">
        <v>31</v>
      </c>
      <c r="AX174" s="14" t="s">
        <v>82</v>
      </c>
      <c r="AY174" s="231" t="s">
        <v>157</v>
      </c>
    </row>
    <row r="175" spans="1:65" s="12" customFormat="1" ht="22.9" customHeight="1">
      <c r="B175" s="180"/>
      <c r="C175" s="181"/>
      <c r="D175" s="182" t="s">
        <v>73</v>
      </c>
      <c r="E175" s="194" t="s">
        <v>250</v>
      </c>
      <c r="F175" s="194" t="s">
        <v>342</v>
      </c>
      <c r="G175" s="181"/>
      <c r="H175" s="181"/>
      <c r="I175" s="184"/>
      <c r="J175" s="195">
        <f>BK175</f>
        <v>0</v>
      </c>
      <c r="K175" s="181"/>
      <c r="L175" s="186"/>
      <c r="M175" s="187"/>
      <c r="N175" s="188"/>
      <c r="O175" s="188"/>
      <c r="P175" s="189">
        <f>SUM(P176:P217)</f>
        <v>0</v>
      </c>
      <c r="Q175" s="188"/>
      <c r="R175" s="189">
        <f>SUM(R176:R217)</f>
        <v>3.7749999999999999E-2</v>
      </c>
      <c r="S175" s="188"/>
      <c r="T175" s="190">
        <f>SUM(T176:T217)</f>
        <v>1.2116</v>
      </c>
      <c r="AR175" s="191" t="s">
        <v>82</v>
      </c>
      <c r="AT175" s="192" t="s">
        <v>73</v>
      </c>
      <c r="AU175" s="192" t="s">
        <v>82</v>
      </c>
      <c r="AY175" s="191" t="s">
        <v>157</v>
      </c>
      <c r="BK175" s="193">
        <f>SUM(BK176:BK217)</f>
        <v>0</v>
      </c>
    </row>
    <row r="176" spans="1:65" s="2" customFormat="1" ht="24.2" customHeight="1">
      <c r="A176" s="35"/>
      <c r="B176" s="36"/>
      <c r="C176" s="196" t="s">
        <v>250</v>
      </c>
      <c r="D176" s="196" t="s">
        <v>160</v>
      </c>
      <c r="E176" s="197" t="s">
        <v>1382</v>
      </c>
      <c r="F176" s="198" t="s">
        <v>1383</v>
      </c>
      <c r="G176" s="199" t="s">
        <v>225</v>
      </c>
      <c r="H176" s="200">
        <v>200</v>
      </c>
      <c r="I176" s="201"/>
      <c r="J176" s="202">
        <f>ROUND(I176*H176,2)</f>
        <v>0</v>
      </c>
      <c r="K176" s="203"/>
      <c r="L176" s="40"/>
      <c r="M176" s="204" t="s">
        <v>1</v>
      </c>
      <c r="N176" s="205" t="s">
        <v>40</v>
      </c>
      <c r="O176" s="76"/>
      <c r="P176" s="206">
        <f>O176*H176</f>
        <v>0</v>
      </c>
      <c r="Q176" s="206">
        <v>3.0000000000000001E-5</v>
      </c>
      <c r="R176" s="206">
        <f>Q176*H176</f>
        <v>6.0000000000000001E-3</v>
      </c>
      <c r="S176" s="206">
        <v>0</v>
      </c>
      <c r="T176" s="207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08" t="s">
        <v>174</v>
      </c>
      <c r="AT176" s="208" t="s">
        <v>160</v>
      </c>
      <c r="AU176" s="208" t="s">
        <v>156</v>
      </c>
      <c r="AY176" s="18" t="s">
        <v>157</v>
      </c>
      <c r="BE176" s="209">
        <f>IF(N176="základná",J176,0)</f>
        <v>0</v>
      </c>
      <c r="BF176" s="209">
        <f>IF(N176="znížená",J176,0)</f>
        <v>0</v>
      </c>
      <c r="BG176" s="209">
        <f>IF(N176="zákl. prenesená",J176,0)</f>
        <v>0</v>
      </c>
      <c r="BH176" s="209">
        <f>IF(N176="zníž. prenesená",J176,0)</f>
        <v>0</v>
      </c>
      <c r="BI176" s="209">
        <f>IF(N176="nulová",J176,0)</f>
        <v>0</v>
      </c>
      <c r="BJ176" s="18" t="s">
        <v>156</v>
      </c>
      <c r="BK176" s="209">
        <f>ROUND(I176*H176,2)</f>
        <v>0</v>
      </c>
      <c r="BL176" s="18" t="s">
        <v>174</v>
      </c>
      <c r="BM176" s="208" t="s">
        <v>1872</v>
      </c>
    </row>
    <row r="177" spans="1:65" s="2" customFormat="1" ht="90" customHeight="1">
      <c r="A177" s="35"/>
      <c r="B177" s="36"/>
      <c r="C177" s="196" t="s">
        <v>254</v>
      </c>
      <c r="D177" s="196" t="s">
        <v>160</v>
      </c>
      <c r="E177" s="197" t="s">
        <v>1397</v>
      </c>
      <c r="F177" s="198" t="s">
        <v>1398</v>
      </c>
      <c r="G177" s="199" t="s">
        <v>225</v>
      </c>
      <c r="H177" s="200">
        <v>630.6</v>
      </c>
      <c r="I177" s="201"/>
      <c r="J177" s="202">
        <f>ROUND(I177*H177,2)</f>
        <v>0</v>
      </c>
      <c r="K177" s="203"/>
      <c r="L177" s="40"/>
      <c r="M177" s="204" t="s">
        <v>1</v>
      </c>
      <c r="N177" s="205" t="s">
        <v>40</v>
      </c>
      <c r="O177" s="76"/>
      <c r="P177" s="206">
        <f>O177*H177</f>
        <v>0</v>
      </c>
      <c r="Q177" s="206">
        <v>5.0000000000000002E-5</v>
      </c>
      <c r="R177" s="206">
        <f>Q177*H177</f>
        <v>3.1530000000000002E-2</v>
      </c>
      <c r="S177" s="206">
        <v>0</v>
      </c>
      <c r="T177" s="207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08" t="s">
        <v>174</v>
      </c>
      <c r="AT177" s="208" t="s">
        <v>160</v>
      </c>
      <c r="AU177" s="208" t="s">
        <v>156</v>
      </c>
      <c r="AY177" s="18" t="s">
        <v>157</v>
      </c>
      <c r="BE177" s="209">
        <f>IF(N177="základná",J177,0)</f>
        <v>0</v>
      </c>
      <c r="BF177" s="209">
        <f>IF(N177="znížená",J177,0)</f>
        <v>0</v>
      </c>
      <c r="BG177" s="209">
        <f>IF(N177="zákl. prenesená",J177,0)</f>
        <v>0</v>
      </c>
      <c r="BH177" s="209">
        <f>IF(N177="zníž. prenesená",J177,0)</f>
        <v>0</v>
      </c>
      <c r="BI177" s="209">
        <f>IF(N177="nulová",J177,0)</f>
        <v>0</v>
      </c>
      <c r="BJ177" s="18" t="s">
        <v>156</v>
      </c>
      <c r="BK177" s="209">
        <f>ROUND(I177*H177,2)</f>
        <v>0</v>
      </c>
      <c r="BL177" s="18" t="s">
        <v>174</v>
      </c>
      <c r="BM177" s="208" t="s">
        <v>1873</v>
      </c>
    </row>
    <row r="178" spans="1:65" s="13" customFormat="1">
      <c r="B178" s="210"/>
      <c r="C178" s="211"/>
      <c r="D178" s="212" t="s">
        <v>166</v>
      </c>
      <c r="E178" s="213" t="s">
        <v>1</v>
      </c>
      <c r="F178" s="214" t="s">
        <v>186</v>
      </c>
      <c r="G178" s="211"/>
      <c r="H178" s="213" t="s">
        <v>1</v>
      </c>
      <c r="I178" s="215"/>
      <c r="J178" s="211"/>
      <c r="K178" s="211"/>
      <c r="L178" s="216"/>
      <c r="M178" s="217"/>
      <c r="N178" s="218"/>
      <c r="O178" s="218"/>
      <c r="P178" s="218"/>
      <c r="Q178" s="218"/>
      <c r="R178" s="218"/>
      <c r="S178" s="218"/>
      <c r="T178" s="219"/>
      <c r="AT178" s="220" t="s">
        <v>166</v>
      </c>
      <c r="AU178" s="220" t="s">
        <v>156</v>
      </c>
      <c r="AV178" s="13" t="s">
        <v>82</v>
      </c>
      <c r="AW178" s="13" t="s">
        <v>31</v>
      </c>
      <c r="AX178" s="13" t="s">
        <v>74</v>
      </c>
      <c r="AY178" s="220" t="s">
        <v>157</v>
      </c>
    </row>
    <row r="179" spans="1:65" s="14" customFormat="1">
      <c r="B179" s="221"/>
      <c r="C179" s="222"/>
      <c r="D179" s="212" t="s">
        <v>166</v>
      </c>
      <c r="E179" s="223" t="s">
        <v>1</v>
      </c>
      <c r="F179" s="224" t="s">
        <v>1874</v>
      </c>
      <c r="G179" s="222"/>
      <c r="H179" s="225">
        <v>23.61</v>
      </c>
      <c r="I179" s="226"/>
      <c r="J179" s="222"/>
      <c r="K179" s="222"/>
      <c r="L179" s="227"/>
      <c r="M179" s="228"/>
      <c r="N179" s="229"/>
      <c r="O179" s="229"/>
      <c r="P179" s="229"/>
      <c r="Q179" s="229"/>
      <c r="R179" s="229"/>
      <c r="S179" s="229"/>
      <c r="T179" s="230"/>
      <c r="AT179" s="231" t="s">
        <v>166</v>
      </c>
      <c r="AU179" s="231" t="s">
        <v>156</v>
      </c>
      <c r="AV179" s="14" t="s">
        <v>156</v>
      </c>
      <c r="AW179" s="14" t="s">
        <v>31</v>
      </c>
      <c r="AX179" s="14" t="s">
        <v>74</v>
      </c>
      <c r="AY179" s="231" t="s">
        <v>157</v>
      </c>
    </row>
    <row r="180" spans="1:65" s="14" customFormat="1">
      <c r="B180" s="221"/>
      <c r="C180" s="222"/>
      <c r="D180" s="212" t="s">
        <v>166</v>
      </c>
      <c r="E180" s="223" t="s">
        <v>1</v>
      </c>
      <c r="F180" s="224" t="s">
        <v>1875</v>
      </c>
      <c r="G180" s="222"/>
      <c r="H180" s="225">
        <v>55.39</v>
      </c>
      <c r="I180" s="226"/>
      <c r="J180" s="222"/>
      <c r="K180" s="222"/>
      <c r="L180" s="227"/>
      <c r="M180" s="228"/>
      <c r="N180" s="229"/>
      <c r="O180" s="229"/>
      <c r="P180" s="229"/>
      <c r="Q180" s="229"/>
      <c r="R180" s="229"/>
      <c r="S180" s="229"/>
      <c r="T180" s="230"/>
      <c r="AT180" s="231" t="s">
        <v>166</v>
      </c>
      <c r="AU180" s="231" t="s">
        <v>156</v>
      </c>
      <c r="AV180" s="14" t="s">
        <v>156</v>
      </c>
      <c r="AW180" s="14" t="s">
        <v>31</v>
      </c>
      <c r="AX180" s="14" t="s">
        <v>74</v>
      </c>
      <c r="AY180" s="231" t="s">
        <v>157</v>
      </c>
    </row>
    <row r="181" spans="1:65" s="14" customFormat="1">
      <c r="B181" s="221"/>
      <c r="C181" s="222"/>
      <c r="D181" s="212" t="s">
        <v>166</v>
      </c>
      <c r="E181" s="223" t="s">
        <v>1</v>
      </c>
      <c r="F181" s="224" t="s">
        <v>1876</v>
      </c>
      <c r="G181" s="222"/>
      <c r="H181" s="225">
        <v>33.630000000000003</v>
      </c>
      <c r="I181" s="226"/>
      <c r="J181" s="222"/>
      <c r="K181" s="222"/>
      <c r="L181" s="227"/>
      <c r="M181" s="228"/>
      <c r="N181" s="229"/>
      <c r="O181" s="229"/>
      <c r="P181" s="229"/>
      <c r="Q181" s="229"/>
      <c r="R181" s="229"/>
      <c r="S181" s="229"/>
      <c r="T181" s="230"/>
      <c r="AT181" s="231" t="s">
        <v>166</v>
      </c>
      <c r="AU181" s="231" t="s">
        <v>156</v>
      </c>
      <c r="AV181" s="14" t="s">
        <v>156</v>
      </c>
      <c r="AW181" s="14" t="s">
        <v>31</v>
      </c>
      <c r="AX181" s="14" t="s">
        <v>74</v>
      </c>
      <c r="AY181" s="231" t="s">
        <v>157</v>
      </c>
    </row>
    <row r="182" spans="1:65" s="14" customFormat="1">
      <c r="B182" s="221"/>
      <c r="C182" s="222"/>
      <c r="D182" s="212" t="s">
        <v>166</v>
      </c>
      <c r="E182" s="223" t="s">
        <v>1</v>
      </c>
      <c r="F182" s="224" t="s">
        <v>1877</v>
      </c>
      <c r="G182" s="222"/>
      <c r="H182" s="225">
        <v>17.21</v>
      </c>
      <c r="I182" s="226"/>
      <c r="J182" s="222"/>
      <c r="K182" s="222"/>
      <c r="L182" s="227"/>
      <c r="M182" s="228"/>
      <c r="N182" s="229"/>
      <c r="O182" s="229"/>
      <c r="P182" s="229"/>
      <c r="Q182" s="229"/>
      <c r="R182" s="229"/>
      <c r="S182" s="229"/>
      <c r="T182" s="230"/>
      <c r="AT182" s="231" t="s">
        <v>166</v>
      </c>
      <c r="AU182" s="231" t="s">
        <v>156</v>
      </c>
      <c r="AV182" s="14" t="s">
        <v>156</v>
      </c>
      <c r="AW182" s="14" t="s">
        <v>31</v>
      </c>
      <c r="AX182" s="14" t="s">
        <v>74</v>
      </c>
      <c r="AY182" s="231" t="s">
        <v>157</v>
      </c>
    </row>
    <row r="183" spans="1:65" s="14" customFormat="1">
      <c r="B183" s="221"/>
      <c r="C183" s="222"/>
      <c r="D183" s="212" t="s">
        <v>166</v>
      </c>
      <c r="E183" s="223" t="s">
        <v>1</v>
      </c>
      <c r="F183" s="224" t="s">
        <v>1878</v>
      </c>
      <c r="G183" s="222"/>
      <c r="H183" s="225">
        <v>11</v>
      </c>
      <c r="I183" s="226"/>
      <c r="J183" s="222"/>
      <c r="K183" s="222"/>
      <c r="L183" s="227"/>
      <c r="M183" s="228"/>
      <c r="N183" s="229"/>
      <c r="O183" s="229"/>
      <c r="P183" s="229"/>
      <c r="Q183" s="229"/>
      <c r="R183" s="229"/>
      <c r="S183" s="229"/>
      <c r="T183" s="230"/>
      <c r="AT183" s="231" t="s">
        <v>166</v>
      </c>
      <c r="AU183" s="231" t="s">
        <v>156</v>
      </c>
      <c r="AV183" s="14" t="s">
        <v>156</v>
      </c>
      <c r="AW183" s="14" t="s">
        <v>31</v>
      </c>
      <c r="AX183" s="14" t="s">
        <v>74</v>
      </c>
      <c r="AY183" s="231" t="s">
        <v>157</v>
      </c>
    </row>
    <row r="184" spans="1:65" s="14" customFormat="1">
      <c r="B184" s="221"/>
      <c r="C184" s="222"/>
      <c r="D184" s="212" t="s">
        <v>166</v>
      </c>
      <c r="E184" s="223" t="s">
        <v>1</v>
      </c>
      <c r="F184" s="224" t="s">
        <v>1879</v>
      </c>
      <c r="G184" s="222"/>
      <c r="H184" s="225">
        <v>84.01</v>
      </c>
      <c r="I184" s="226"/>
      <c r="J184" s="222"/>
      <c r="K184" s="222"/>
      <c r="L184" s="227"/>
      <c r="M184" s="228"/>
      <c r="N184" s="229"/>
      <c r="O184" s="229"/>
      <c r="P184" s="229"/>
      <c r="Q184" s="229"/>
      <c r="R184" s="229"/>
      <c r="S184" s="229"/>
      <c r="T184" s="230"/>
      <c r="AT184" s="231" t="s">
        <v>166</v>
      </c>
      <c r="AU184" s="231" t="s">
        <v>156</v>
      </c>
      <c r="AV184" s="14" t="s">
        <v>156</v>
      </c>
      <c r="AW184" s="14" t="s">
        <v>31</v>
      </c>
      <c r="AX184" s="14" t="s">
        <v>74</v>
      </c>
      <c r="AY184" s="231" t="s">
        <v>157</v>
      </c>
    </row>
    <row r="185" spans="1:65" s="14" customFormat="1">
      <c r="B185" s="221"/>
      <c r="C185" s="222"/>
      <c r="D185" s="212" t="s">
        <v>166</v>
      </c>
      <c r="E185" s="223" t="s">
        <v>1</v>
      </c>
      <c r="F185" s="224" t="s">
        <v>1880</v>
      </c>
      <c r="G185" s="222"/>
      <c r="H185" s="225">
        <v>72.599999999999994</v>
      </c>
      <c r="I185" s="226"/>
      <c r="J185" s="222"/>
      <c r="K185" s="222"/>
      <c r="L185" s="227"/>
      <c r="M185" s="228"/>
      <c r="N185" s="229"/>
      <c r="O185" s="229"/>
      <c r="P185" s="229"/>
      <c r="Q185" s="229"/>
      <c r="R185" s="229"/>
      <c r="S185" s="229"/>
      <c r="T185" s="230"/>
      <c r="AT185" s="231" t="s">
        <v>166</v>
      </c>
      <c r="AU185" s="231" t="s">
        <v>156</v>
      </c>
      <c r="AV185" s="14" t="s">
        <v>156</v>
      </c>
      <c r="AW185" s="14" t="s">
        <v>31</v>
      </c>
      <c r="AX185" s="14" t="s">
        <v>74</v>
      </c>
      <c r="AY185" s="231" t="s">
        <v>157</v>
      </c>
    </row>
    <row r="186" spans="1:65" s="14" customFormat="1">
      <c r="B186" s="221"/>
      <c r="C186" s="222"/>
      <c r="D186" s="212" t="s">
        <v>166</v>
      </c>
      <c r="E186" s="223" t="s">
        <v>1</v>
      </c>
      <c r="F186" s="224" t="s">
        <v>1881</v>
      </c>
      <c r="G186" s="222"/>
      <c r="H186" s="225">
        <v>73.459999999999994</v>
      </c>
      <c r="I186" s="226"/>
      <c r="J186" s="222"/>
      <c r="K186" s="222"/>
      <c r="L186" s="227"/>
      <c r="M186" s="228"/>
      <c r="N186" s="229"/>
      <c r="O186" s="229"/>
      <c r="P186" s="229"/>
      <c r="Q186" s="229"/>
      <c r="R186" s="229"/>
      <c r="S186" s="229"/>
      <c r="T186" s="230"/>
      <c r="AT186" s="231" t="s">
        <v>166</v>
      </c>
      <c r="AU186" s="231" t="s">
        <v>156</v>
      </c>
      <c r="AV186" s="14" t="s">
        <v>156</v>
      </c>
      <c r="AW186" s="14" t="s">
        <v>31</v>
      </c>
      <c r="AX186" s="14" t="s">
        <v>74</v>
      </c>
      <c r="AY186" s="231" t="s">
        <v>157</v>
      </c>
    </row>
    <row r="187" spans="1:65" s="14" customFormat="1">
      <c r="B187" s="221"/>
      <c r="C187" s="222"/>
      <c r="D187" s="212" t="s">
        <v>166</v>
      </c>
      <c r="E187" s="223" t="s">
        <v>1</v>
      </c>
      <c r="F187" s="224" t="s">
        <v>1882</v>
      </c>
      <c r="G187" s="222"/>
      <c r="H187" s="225">
        <v>61.87</v>
      </c>
      <c r="I187" s="226"/>
      <c r="J187" s="222"/>
      <c r="K187" s="222"/>
      <c r="L187" s="227"/>
      <c r="M187" s="228"/>
      <c r="N187" s="229"/>
      <c r="O187" s="229"/>
      <c r="P187" s="229"/>
      <c r="Q187" s="229"/>
      <c r="R187" s="229"/>
      <c r="S187" s="229"/>
      <c r="T187" s="230"/>
      <c r="AT187" s="231" t="s">
        <v>166</v>
      </c>
      <c r="AU187" s="231" t="s">
        <v>156</v>
      </c>
      <c r="AV187" s="14" t="s">
        <v>156</v>
      </c>
      <c r="AW187" s="14" t="s">
        <v>31</v>
      </c>
      <c r="AX187" s="14" t="s">
        <v>74</v>
      </c>
      <c r="AY187" s="231" t="s">
        <v>157</v>
      </c>
    </row>
    <row r="188" spans="1:65" s="14" customFormat="1">
      <c r="B188" s="221"/>
      <c r="C188" s="222"/>
      <c r="D188" s="212" t="s">
        <v>166</v>
      </c>
      <c r="E188" s="223" t="s">
        <v>1</v>
      </c>
      <c r="F188" s="224" t="s">
        <v>1883</v>
      </c>
      <c r="G188" s="222"/>
      <c r="H188" s="225">
        <v>8.93</v>
      </c>
      <c r="I188" s="226"/>
      <c r="J188" s="222"/>
      <c r="K188" s="222"/>
      <c r="L188" s="227"/>
      <c r="M188" s="228"/>
      <c r="N188" s="229"/>
      <c r="O188" s="229"/>
      <c r="P188" s="229"/>
      <c r="Q188" s="229"/>
      <c r="R188" s="229"/>
      <c r="S188" s="229"/>
      <c r="T188" s="230"/>
      <c r="AT188" s="231" t="s">
        <v>166</v>
      </c>
      <c r="AU188" s="231" t="s">
        <v>156</v>
      </c>
      <c r="AV188" s="14" t="s">
        <v>156</v>
      </c>
      <c r="AW188" s="14" t="s">
        <v>31</v>
      </c>
      <c r="AX188" s="14" t="s">
        <v>74</v>
      </c>
      <c r="AY188" s="231" t="s">
        <v>157</v>
      </c>
    </row>
    <row r="189" spans="1:65" s="14" customFormat="1">
      <c r="B189" s="221"/>
      <c r="C189" s="222"/>
      <c r="D189" s="212" t="s">
        <v>166</v>
      </c>
      <c r="E189" s="223" t="s">
        <v>1</v>
      </c>
      <c r="F189" s="224" t="s">
        <v>1884</v>
      </c>
      <c r="G189" s="222"/>
      <c r="H189" s="225">
        <v>6.98</v>
      </c>
      <c r="I189" s="226"/>
      <c r="J189" s="222"/>
      <c r="K189" s="222"/>
      <c r="L189" s="227"/>
      <c r="M189" s="228"/>
      <c r="N189" s="229"/>
      <c r="O189" s="229"/>
      <c r="P189" s="229"/>
      <c r="Q189" s="229"/>
      <c r="R189" s="229"/>
      <c r="S189" s="229"/>
      <c r="T189" s="230"/>
      <c r="AT189" s="231" t="s">
        <v>166</v>
      </c>
      <c r="AU189" s="231" t="s">
        <v>156</v>
      </c>
      <c r="AV189" s="14" t="s">
        <v>156</v>
      </c>
      <c r="AW189" s="14" t="s">
        <v>31</v>
      </c>
      <c r="AX189" s="14" t="s">
        <v>74</v>
      </c>
      <c r="AY189" s="231" t="s">
        <v>157</v>
      </c>
    </row>
    <row r="190" spans="1:65" s="14" customFormat="1">
      <c r="B190" s="221"/>
      <c r="C190" s="222"/>
      <c r="D190" s="212" t="s">
        <v>166</v>
      </c>
      <c r="E190" s="223" t="s">
        <v>1</v>
      </c>
      <c r="F190" s="224" t="s">
        <v>1885</v>
      </c>
      <c r="G190" s="222"/>
      <c r="H190" s="225">
        <v>19.3</v>
      </c>
      <c r="I190" s="226"/>
      <c r="J190" s="222"/>
      <c r="K190" s="222"/>
      <c r="L190" s="227"/>
      <c r="M190" s="228"/>
      <c r="N190" s="229"/>
      <c r="O190" s="229"/>
      <c r="P190" s="229"/>
      <c r="Q190" s="229"/>
      <c r="R190" s="229"/>
      <c r="S190" s="229"/>
      <c r="T190" s="230"/>
      <c r="AT190" s="231" t="s">
        <v>166</v>
      </c>
      <c r="AU190" s="231" t="s">
        <v>156</v>
      </c>
      <c r="AV190" s="14" t="s">
        <v>156</v>
      </c>
      <c r="AW190" s="14" t="s">
        <v>31</v>
      </c>
      <c r="AX190" s="14" t="s">
        <v>74</v>
      </c>
      <c r="AY190" s="231" t="s">
        <v>157</v>
      </c>
    </row>
    <row r="191" spans="1:65" s="14" customFormat="1">
      <c r="B191" s="221"/>
      <c r="C191" s="222"/>
      <c r="D191" s="212" t="s">
        <v>166</v>
      </c>
      <c r="E191" s="223" t="s">
        <v>1</v>
      </c>
      <c r="F191" s="224" t="s">
        <v>1886</v>
      </c>
      <c r="G191" s="222"/>
      <c r="H191" s="225">
        <v>4.42</v>
      </c>
      <c r="I191" s="226"/>
      <c r="J191" s="222"/>
      <c r="K191" s="222"/>
      <c r="L191" s="227"/>
      <c r="M191" s="228"/>
      <c r="N191" s="229"/>
      <c r="O191" s="229"/>
      <c r="P191" s="229"/>
      <c r="Q191" s="229"/>
      <c r="R191" s="229"/>
      <c r="S191" s="229"/>
      <c r="T191" s="230"/>
      <c r="AT191" s="231" t="s">
        <v>166</v>
      </c>
      <c r="AU191" s="231" t="s">
        <v>156</v>
      </c>
      <c r="AV191" s="14" t="s">
        <v>156</v>
      </c>
      <c r="AW191" s="14" t="s">
        <v>31</v>
      </c>
      <c r="AX191" s="14" t="s">
        <v>74</v>
      </c>
      <c r="AY191" s="231" t="s">
        <v>157</v>
      </c>
    </row>
    <row r="192" spans="1:65" s="14" customFormat="1">
      <c r="B192" s="221"/>
      <c r="C192" s="222"/>
      <c r="D192" s="212" t="s">
        <v>166</v>
      </c>
      <c r="E192" s="223" t="s">
        <v>1</v>
      </c>
      <c r="F192" s="224" t="s">
        <v>1887</v>
      </c>
      <c r="G192" s="222"/>
      <c r="H192" s="225">
        <v>24.53</v>
      </c>
      <c r="I192" s="226"/>
      <c r="J192" s="222"/>
      <c r="K192" s="222"/>
      <c r="L192" s="227"/>
      <c r="M192" s="228"/>
      <c r="N192" s="229"/>
      <c r="O192" s="229"/>
      <c r="P192" s="229"/>
      <c r="Q192" s="229"/>
      <c r="R192" s="229"/>
      <c r="S192" s="229"/>
      <c r="T192" s="230"/>
      <c r="AT192" s="231" t="s">
        <v>166</v>
      </c>
      <c r="AU192" s="231" t="s">
        <v>156</v>
      </c>
      <c r="AV192" s="14" t="s">
        <v>156</v>
      </c>
      <c r="AW192" s="14" t="s">
        <v>31</v>
      </c>
      <c r="AX192" s="14" t="s">
        <v>74</v>
      </c>
      <c r="AY192" s="231" t="s">
        <v>157</v>
      </c>
    </row>
    <row r="193" spans="1:65" s="14" customFormat="1">
      <c r="B193" s="221"/>
      <c r="C193" s="222"/>
      <c r="D193" s="212" t="s">
        <v>166</v>
      </c>
      <c r="E193" s="223" t="s">
        <v>1</v>
      </c>
      <c r="F193" s="224" t="s">
        <v>1888</v>
      </c>
      <c r="G193" s="222"/>
      <c r="H193" s="225">
        <v>36.4</v>
      </c>
      <c r="I193" s="226"/>
      <c r="J193" s="222"/>
      <c r="K193" s="222"/>
      <c r="L193" s="227"/>
      <c r="M193" s="228"/>
      <c r="N193" s="229"/>
      <c r="O193" s="229"/>
      <c r="P193" s="229"/>
      <c r="Q193" s="229"/>
      <c r="R193" s="229"/>
      <c r="S193" s="229"/>
      <c r="T193" s="230"/>
      <c r="AT193" s="231" t="s">
        <v>166</v>
      </c>
      <c r="AU193" s="231" t="s">
        <v>156</v>
      </c>
      <c r="AV193" s="14" t="s">
        <v>156</v>
      </c>
      <c r="AW193" s="14" t="s">
        <v>31</v>
      </c>
      <c r="AX193" s="14" t="s">
        <v>74</v>
      </c>
      <c r="AY193" s="231" t="s">
        <v>157</v>
      </c>
    </row>
    <row r="194" spans="1:65" s="14" customFormat="1">
      <c r="B194" s="221"/>
      <c r="C194" s="222"/>
      <c r="D194" s="212" t="s">
        <v>166</v>
      </c>
      <c r="E194" s="223" t="s">
        <v>1</v>
      </c>
      <c r="F194" s="224" t="s">
        <v>1889</v>
      </c>
      <c r="G194" s="222"/>
      <c r="H194" s="225">
        <v>17.850000000000001</v>
      </c>
      <c r="I194" s="226"/>
      <c r="J194" s="222"/>
      <c r="K194" s="222"/>
      <c r="L194" s="227"/>
      <c r="M194" s="228"/>
      <c r="N194" s="229"/>
      <c r="O194" s="229"/>
      <c r="P194" s="229"/>
      <c r="Q194" s="229"/>
      <c r="R194" s="229"/>
      <c r="S194" s="229"/>
      <c r="T194" s="230"/>
      <c r="AT194" s="231" t="s">
        <v>166</v>
      </c>
      <c r="AU194" s="231" t="s">
        <v>156</v>
      </c>
      <c r="AV194" s="14" t="s">
        <v>156</v>
      </c>
      <c r="AW194" s="14" t="s">
        <v>31</v>
      </c>
      <c r="AX194" s="14" t="s">
        <v>74</v>
      </c>
      <c r="AY194" s="231" t="s">
        <v>157</v>
      </c>
    </row>
    <row r="195" spans="1:65" s="14" customFormat="1">
      <c r="B195" s="221"/>
      <c r="C195" s="222"/>
      <c r="D195" s="212" t="s">
        <v>166</v>
      </c>
      <c r="E195" s="223" t="s">
        <v>1</v>
      </c>
      <c r="F195" s="224" t="s">
        <v>1890</v>
      </c>
      <c r="G195" s="222"/>
      <c r="H195" s="225">
        <v>9.33</v>
      </c>
      <c r="I195" s="226"/>
      <c r="J195" s="222"/>
      <c r="K195" s="222"/>
      <c r="L195" s="227"/>
      <c r="M195" s="228"/>
      <c r="N195" s="229"/>
      <c r="O195" s="229"/>
      <c r="P195" s="229"/>
      <c r="Q195" s="229"/>
      <c r="R195" s="229"/>
      <c r="S195" s="229"/>
      <c r="T195" s="230"/>
      <c r="AT195" s="231" t="s">
        <v>166</v>
      </c>
      <c r="AU195" s="231" t="s">
        <v>156</v>
      </c>
      <c r="AV195" s="14" t="s">
        <v>156</v>
      </c>
      <c r="AW195" s="14" t="s">
        <v>31</v>
      </c>
      <c r="AX195" s="14" t="s">
        <v>74</v>
      </c>
      <c r="AY195" s="231" t="s">
        <v>157</v>
      </c>
    </row>
    <row r="196" spans="1:65" s="14" customFormat="1">
      <c r="B196" s="221"/>
      <c r="C196" s="222"/>
      <c r="D196" s="212" t="s">
        <v>166</v>
      </c>
      <c r="E196" s="223" t="s">
        <v>1</v>
      </c>
      <c r="F196" s="224" t="s">
        <v>1891</v>
      </c>
      <c r="G196" s="222"/>
      <c r="H196" s="225">
        <v>2.4300000000000002</v>
      </c>
      <c r="I196" s="226"/>
      <c r="J196" s="222"/>
      <c r="K196" s="222"/>
      <c r="L196" s="227"/>
      <c r="M196" s="228"/>
      <c r="N196" s="229"/>
      <c r="O196" s="229"/>
      <c r="P196" s="229"/>
      <c r="Q196" s="229"/>
      <c r="R196" s="229"/>
      <c r="S196" s="229"/>
      <c r="T196" s="230"/>
      <c r="AT196" s="231" t="s">
        <v>166</v>
      </c>
      <c r="AU196" s="231" t="s">
        <v>156</v>
      </c>
      <c r="AV196" s="14" t="s">
        <v>156</v>
      </c>
      <c r="AW196" s="14" t="s">
        <v>31</v>
      </c>
      <c r="AX196" s="14" t="s">
        <v>74</v>
      </c>
      <c r="AY196" s="231" t="s">
        <v>157</v>
      </c>
    </row>
    <row r="197" spans="1:65" s="14" customFormat="1">
      <c r="B197" s="221"/>
      <c r="C197" s="222"/>
      <c r="D197" s="212" t="s">
        <v>166</v>
      </c>
      <c r="E197" s="223" t="s">
        <v>1</v>
      </c>
      <c r="F197" s="224" t="s">
        <v>1892</v>
      </c>
      <c r="G197" s="222"/>
      <c r="H197" s="225">
        <v>17.899999999999999</v>
      </c>
      <c r="I197" s="226"/>
      <c r="J197" s="222"/>
      <c r="K197" s="222"/>
      <c r="L197" s="227"/>
      <c r="M197" s="228"/>
      <c r="N197" s="229"/>
      <c r="O197" s="229"/>
      <c r="P197" s="229"/>
      <c r="Q197" s="229"/>
      <c r="R197" s="229"/>
      <c r="S197" s="229"/>
      <c r="T197" s="230"/>
      <c r="AT197" s="231" t="s">
        <v>166</v>
      </c>
      <c r="AU197" s="231" t="s">
        <v>156</v>
      </c>
      <c r="AV197" s="14" t="s">
        <v>156</v>
      </c>
      <c r="AW197" s="14" t="s">
        <v>31</v>
      </c>
      <c r="AX197" s="14" t="s">
        <v>74</v>
      </c>
      <c r="AY197" s="231" t="s">
        <v>157</v>
      </c>
    </row>
    <row r="198" spans="1:65" s="14" customFormat="1">
      <c r="B198" s="221"/>
      <c r="C198" s="222"/>
      <c r="D198" s="212" t="s">
        <v>166</v>
      </c>
      <c r="E198" s="223" t="s">
        <v>1</v>
      </c>
      <c r="F198" s="224" t="s">
        <v>1893</v>
      </c>
      <c r="G198" s="222"/>
      <c r="H198" s="225">
        <v>1.9</v>
      </c>
      <c r="I198" s="226"/>
      <c r="J198" s="222"/>
      <c r="K198" s="222"/>
      <c r="L198" s="227"/>
      <c r="M198" s="228"/>
      <c r="N198" s="229"/>
      <c r="O198" s="229"/>
      <c r="P198" s="229"/>
      <c r="Q198" s="229"/>
      <c r="R198" s="229"/>
      <c r="S198" s="229"/>
      <c r="T198" s="230"/>
      <c r="AT198" s="231" t="s">
        <v>166</v>
      </c>
      <c r="AU198" s="231" t="s">
        <v>156</v>
      </c>
      <c r="AV198" s="14" t="s">
        <v>156</v>
      </c>
      <c r="AW198" s="14" t="s">
        <v>31</v>
      </c>
      <c r="AX198" s="14" t="s">
        <v>74</v>
      </c>
      <c r="AY198" s="231" t="s">
        <v>157</v>
      </c>
    </row>
    <row r="199" spans="1:65" s="14" customFormat="1">
      <c r="B199" s="221"/>
      <c r="C199" s="222"/>
      <c r="D199" s="212" t="s">
        <v>166</v>
      </c>
      <c r="E199" s="223" t="s">
        <v>1</v>
      </c>
      <c r="F199" s="224" t="s">
        <v>1894</v>
      </c>
      <c r="G199" s="222"/>
      <c r="H199" s="225">
        <v>4</v>
      </c>
      <c r="I199" s="226"/>
      <c r="J199" s="222"/>
      <c r="K199" s="222"/>
      <c r="L199" s="227"/>
      <c r="M199" s="228"/>
      <c r="N199" s="229"/>
      <c r="O199" s="229"/>
      <c r="P199" s="229"/>
      <c r="Q199" s="229"/>
      <c r="R199" s="229"/>
      <c r="S199" s="229"/>
      <c r="T199" s="230"/>
      <c r="AT199" s="231" t="s">
        <v>166</v>
      </c>
      <c r="AU199" s="231" t="s">
        <v>156</v>
      </c>
      <c r="AV199" s="14" t="s">
        <v>156</v>
      </c>
      <c r="AW199" s="14" t="s">
        <v>31</v>
      </c>
      <c r="AX199" s="14" t="s">
        <v>74</v>
      </c>
      <c r="AY199" s="231" t="s">
        <v>157</v>
      </c>
    </row>
    <row r="200" spans="1:65" s="14" customFormat="1">
      <c r="B200" s="221"/>
      <c r="C200" s="222"/>
      <c r="D200" s="212" t="s">
        <v>166</v>
      </c>
      <c r="E200" s="223" t="s">
        <v>1</v>
      </c>
      <c r="F200" s="224" t="s">
        <v>1895</v>
      </c>
      <c r="G200" s="222"/>
      <c r="H200" s="225">
        <v>11.5</v>
      </c>
      <c r="I200" s="226"/>
      <c r="J200" s="222"/>
      <c r="K200" s="222"/>
      <c r="L200" s="227"/>
      <c r="M200" s="228"/>
      <c r="N200" s="229"/>
      <c r="O200" s="229"/>
      <c r="P200" s="229"/>
      <c r="Q200" s="229"/>
      <c r="R200" s="229"/>
      <c r="S200" s="229"/>
      <c r="T200" s="230"/>
      <c r="AT200" s="231" t="s">
        <v>166</v>
      </c>
      <c r="AU200" s="231" t="s">
        <v>156</v>
      </c>
      <c r="AV200" s="14" t="s">
        <v>156</v>
      </c>
      <c r="AW200" s="14" t="s">
        <v>31</v>
      </c>
      <c r="AX200" s="14" t="s">
        <v>74</v>
      </c>
      <c r="AY200" s="231" t="s">
        <v>157</v>
      </c>
    </row>
    <row r="201" spans="1:65" s="14" customFormat="1">
      <c r="B201" s="221"/>
      <c r="C201" s="222"/>
      <c r="D201" s="212" t="s">
        <v>166</v>
      </c>
      <c r="E201" s="223" t="s">
        <v>1</v>
      </c>
      <c r="F201" s="224" t="s">
        <v>1896</v>
      </c>
      <c r="G201" s="222"/>
      <c r="H201" s="225">
        <v>32.35</v>
      </c>
      <c r="I201" s="226"/>
      <c r="J201" s="222"/>
      <c r="K201" s="222"/>
      <c r="L201" s="227"/>
      <c r="M201" s="228"/>
      <c r="N201" s="229"/>
      <c r="O201" s="229"/>
      <c r="P201" s="229"/>
      <c r="Q201" s="229"/>
      <c r="R201" s="229"/>
      <c r="S201" s="229"/>
      <c r="T201" s="230"/>
      <c r="AT201" s="231" t="s">
        <v>166</v>
      </c>
      <c r="AU201" s="231" t="s">
        <v>156</v>
      </c>
      <c r="AV201" s="14" t="s">
        <v>156</v>
      </c>
      <c r="AW201" s="14" t="s">
        <v>31</v>
      </c>
      <c r="AX201" s="14" t="s">
        <v>74</v>
      </c>
      <c r="AY201" s="231" t="s">
        <v>157</v>
      </c>
    </row>
    <row r="202" spans="1:65" s="15" customFormat="1">
      <c r="B202" s="232"/>
      <c r="C202" s="233"/>
      <c r="D202" s="212" t="s">
        <v>166</v>
      </c>
      <c r="E202" s="234" t="s">
        <v>1</v>
      </c>
      <c r="F202" s="235" t="s">
        <v>173</v>
      </c>
      <c r="G202" s="233"/>
      <c r="H202" s="236">
        <v>630.6</v>
      </c>
      <c r="I202" s="237"/>
      <c r="J202" s="233"/>
      <c r="K202" s="233"/>
      <c r="L202" s="238"/>
      <c r="M202" s="239"/>
      <c r="N202" s="240"/>
      <c r="O202" s="240"/>
      <c r="P202" s="240"/>
      <c r="Q202" s="240"/>
      <c r="R202" s="240"/>
      <c r="S202" s="240"/>
      <c r="T202" s="241"/>
      <c r="AT202" s="242" t="s">
        <v>166</v>
      </c>
      <c r="AU202" s="242" t="s">
        <v>156</v>
      </c>
      <c r="AV202" s="15" t="s">
        <v>174</v>
      </c>
      <c r="AW202" s="15" t="s">
        <v>31</v>
      </c>
      <c r="AX202" s="15" t="s">
        <v>82</v>
      </c>
      <c r="AY202" s="242" t="s">
        <v>157</v>
      </c>
    </row>
    <row r="203" spans="1:65" s="2" customFormat="1" ht="24.2" customHeight="1">
      <c r="A203" s="35"/>
      <c r="B203" s="36"/>
      <c r="C203" s="196" t="s">
        <v>262</v>
      </c>
      <c r="D203" s="196" t="s">
        <v>160</v>
      </c>
      <c r="E203" s="197" t="s">
        <v>1455</v>
      </c>
      <c r="F203" s="198" t="s">
        <v>1456</v>
      </c>
      <c r="G203" s="199" t="s">
        <v>184</v>
      </c>
      <c r="H203" s="200">
        <v>2</v>
      </c>
      <c r="I203" s="201"/>
      <c r="J203" s="202">
        <f>ROUND(I203*H203,2)</f>
        <v>0</v>
      </c>
      <c r="K203" s="203"/>
      <c r="L203" s="40"/>
      <c r="M203" s="204" t="s">
        <v>1</v>
      </c>
      <c r="N203" s="205" t="s">
        <v>40</v>
      </c>
      <c r="O203" s="76"/>
      <c r="P203" s="206">
        <f>O203*H203</f>
        <v>0</v>
      </c>
      <c r="Q203" s="206">
        <v>1.0000000000000001E-5</v>
      </c>
      <c r="R203" s="206">
        <f>Q203*H203</f>
        <v>2.0000000000000002E-5</v>
      </c>
      <c r="S203" s="206">
        <v>0</v>
      </c>
      <c r="T203" s="207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08" t="s">
        <v>174</v>
      </c>
      <c r="AT203" s="208" t="s">
        <v>160</v>
      </c>
      <c r="AU203" s="208" t="s">
        <v>156</v>
      </c>
      <c r="AY203" s="18" t="s">
        <v>157</v>
      </c>
      <c r="BE203" s="209">
        <f>IF(N203="základná",J203,0)</f>
        <v>0</v>
      </c>
      <c r="BF203" s="209">
        <f>IF(N203="znížená",J203,0)</f>
        <v>0</v>
      </c>
      <c r="BG203" s="209">
        <f>IF(N203="zákl. prenesená",J203,0)</f>
        <v>0</v>
      </c>
      <c r="BH203" s="209">
        <f>IF(N203="zníž. prenesená",J203,0)</f>
        <v>0</v>
      </c>
      <c r="BI203" s="209">
        <f>IF(N203="nulová",J203,0)</f>
        <v>0</v>
      </c>
      <c r="BJ203" s="18" t="s">
        <v>156</v>
      </c>
      <c r="BK203" s="209">
        <f>ROUND(I203*H203,2)</f>
        <v>0</v>
      </c>
      <c r="BL203" s="18" t="s">
        <v>174</v>
      </c>
      <c r="BM203" s="208" t="s">
        <v>1897</v>
      </c>
    </row>
    <row r="204" spans="1:65" s="14" customFormat="1">
      <c r="B204" s="221"/>
      <c r="C204" s="222"/>
      <c r="D204" s="212" t="s">
        <v>166</v>
      </c>
      <c r="E204" s="223" t="s">
        <v>1</v>
      </c>
      <c r="F204" s="224" t="s">
        <v>1898</v>
      </c>
      <c r="G204" s="222"/>
      <c r="H204" s="225">
        <v>2</v>
      </c>
      <c r="I204" s="226"/>
      <c r="J204" s="222"/>
      <c r="K204" s="222"/>
      <c r="L204" s="227"/>
      <c r="M204" s="228"/>
      <c r="N204" s="229"/>
      <c r="O204" s="229"/>
      <c r="P204" s="229"/>
      <c r="Q204" s="229"/>
      <c r="R204" s="229"/>
      <c r="S204" s="229"/>
      <c r="T204" s="230"/>
      <c r="AT204" s="231" t="s">
        <v>166</v>
      </c>
      <c r="AU204" s="231" t="s">
        <v>156</v>
      </c>
      <c r="AV204" s="14" t="s">
        <v>156</v>
      </c>
      <c r="AW204" s="14" t="s">
        <v>31</v>
      </c>
      <c r="AX204" s="14" t="s">
        <v>82</v>
      </c>
      <c r="AY204" s="231" t="s">
        <v>157</v>
      </c>
    </row>
    <row r="205" spans="1:65" s="2" customFormat="1" ht="21.75" customHeight="1">
      <c r="A205" s="35"/>
      <c r="B205" s="36"/>
      <c r="C205" s="248" t="s">
        <v>268</v>
      </c>
      <c r="D205" s="248" t="s">
        <v>204</v>
      </c>
      <c r="E205" s="249" t="s">
        <v>1459</v>
      </c>
      <c r="F205" s="250" t="s">
        <v>1460</v>
      </c>
      <c r="G205" s="251" t="s">
        <v>184</v>
      </c>
      <c r="H205" s="252">
        <v>2</v>
      </c>
      <c r="I205" s="253"/>
      <c r="J205" s="254">
        <f>ROUND(I205*H205,2)</f>
        <v>0</v>
      </c>
      <c r="K205" s="255"/>
      <c r="L205" s="256"/>
      <c r="M205" s="257" t="s">
        <v>1</v>
      </c>
      <c r="N205" s="258" t="s">
        <v>40</v>
      </c>
      <c r="O205" s="76"/>
      <c r="P205" s="206">
        <f>O205*H205</f>
        <v>0</v>
      </c>
      <c r="Q205" s="206">
        <v>1E-4</v>
      </c>
      <c r="R205" s="206">
        <f>Q205*H205</f>
        <v>2.0000000000000001E-4</v>
      </c>
      <c r="S205" s="206">
        <v>0</v>
      </c>
      <c r="T205" s="207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08" t="s">
        <v>211</v>
      </c>
      <c r="AT205" s="208" t="s">
        <v>204</v>
      </c>
      <c r="AU205" s="208" t="s">
        <v>156</v>
      </c>
      <c r="AY205" s="18" t="s">
        <v>157</v>
      </c>
      <c r="BE205" s="209">
        <f>IF(N205="základná",J205,0)</f>
        <v>0</v>
      </c>
      <c r="BF205" s="209">
        <f>IF(N205="znížená",J205,0)</f>
        <v>0</v>
      </c>
      <c r="BG205" s="209">
        <f>IF(N205="zákl. prenesená",J205,0)</f>
        <v>0</v>
      </c>
      <c r="BH205" s="209">
        <f>IF(N205="zníž. prenesená",J205,0)</f>
        <v>0</v>
      </c>
      <c r="BI205" s="209">
        <f>IF(N205="nulová",J205,0)</f>
        <v>0</v>
      </c>
      <c r="BJ205" s="18" t="s">
        <v>156</v>
      </c>
      <c r="BK205" s="209">
        <f>ROUND(I205*H205,2)</f>
        <v>0</v>
      </c>
      <c r="BL205" s="18" t="s">
        <v>174</v>
      </c>
      <c r="BM205" s="208" t="s">
        <v>1899</v>
      </c>
    </row>
    <row r="206" spans="1:65" s="2" customFormat="1" ht="24.2" customHeight="1">
      <c r="A206" s="35"/>
      <c r="B206" s="36"/>
      <c r="C206" s="196" t="s">
        <v>274</v>
      </c>
      <c r="D206" s="196" t="s">
        <v>160</v>
      </c>
      <c r="E206" s="197" t="s">
        <v>1900</v>
      </c>
      <c r="F206" s="198" t="s">
        <v>1523</v>
      </c>
      <c r="G206" s="199" t="s">
        <v>225</v>
      </c>
      <c r="H206" s="200">
        <v>3.6</v>
      </c>
      <c r="I206" s="201"/>
      <c r="J206" s="202">
        <f>ROUND(I206*H206,2)</f>
        <v>0</v>
      </c>
      <c r="K206" s="203"/>
      <c r="L206" s="40"/>
      <c r="M206" s="204" t="s">
        <v>1</v>
      </c>
      <c r="N206" s="205" t="s">
        <v>40</v>
      </c>
      <c r="O206" s="76"/>
      <c r="P206" s="206">
        <f>O206*H206</f>
        <v>0</v>
      </c>
      <c r="Q206" s="206">
        <v>0</v>
      </c>
      <c r="R206" s="206">
        <f>Q206*H206</f>
        <v>0</v>
      </c>
      <c r="S206" s="206">
        <v>7.5999999999999998E-2</v>
      </c>
      <c r="T206" s="207">
        <f>S206*H206</f>
        <v>0.27360000000000001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08" t="s">
        <v>174</v>
      </c>
      <c r="AT206" s="208" t="s">
        <v>160</v>
      </c>
      <c r="AU206" s="208" t="s">
        <v>156</v>
      </c>
      <c r="AY206" s="18" t="s">
        <v>157</v>
      </c>
      <c r="BE206" s="209">
        <f>IF(N206="základná",J206,0)</f>
        <v>0</v>
      </c>
      <c r="BF206" s="209">
        <f>IF(N206="znížená",J206,0)</f>
        <v>0</v>
      </c>
      <c r="BG206" s="209">
        <f>IF(N206="zákl. prenesená",J206,0)</f>
        <v>0</v>
      </c>
      <c r="BH206" s="209">
        <f>IF(N206="zníž. prenesená",J206,0)</f>
        <v>0</v>
      </c>
      <c r="BI206" s="209">
        <f>IF(N206="nulová",J206,0)</f>
        <v>0</v>
      </c>
      <c r="BJ206" s="18" t="s">
        <v>156</v>
      </c>
      <c r="BK206" s="209">
        <f>ROUND(I206*H206,2)</f>
        <v>0</v>
      </c>
      <c r="BL206" s="18" t="s">
        <v>174</v>
      </c>
      <c r="BM206" s="208" t="s">
        <v>1901</v>
      </c>
    </row>
    <row r="207" spans="1:65" s="14" customFormat="1">
      <c r="B207" s="221"/>
      <c r="C207" s="222"/>
      <c r="D207" s="212" t="s">
        <v>166</v>
      </c>
      <c r="E207" s="223" t="s">
        <v>1</v>
      </c>
      <c r="F207" s="224" t="s">
        <v>1902</v>
      </c>
      <c r="G207" s="222"/>
      <c r="H207" s="225">
        <v>3.6</v>
      </c>
      <c r="I207" s="226"/>
      <c r="J207" s="222"/>
      <c r="K207" s="222"/>
      <c r="L207" s="227"/>
      <c r="M207" s="228"/>
      <c r="N207" s="229"/>
      <c r="O207" s="229"/>
      <c r="P207" s="229"/>
      <c r="Q207" s="229"/>
      <c r="R207" s="229"/>
      <c r="S207" s="229"/>
      <c r="T207" s="230"/>
      <c r="AT207" s="231" t="s">
        <v>166</v>
      </c>
      <c r="AU207" s="231" t="s">
        <v>156</v>
      </c>
      <c r="AV207" s="14" t="s">
        <v>156</v>
      </c>
      <c r="AW207" s="14" t="s">
        <v>31</v>
      </c>
      <c r="AX207" s="14" t="s">
        <v>82</v>
      </c>
      <c r="AY207" s="231" t="s">
        <v>157</v>
      </c>
    </row>
    <row r="208" spans="1:65" s="2" customFormat="1" ht="49.15" customHeight="1">
      <c r="A208" s="35"/>
      <c r="B208" s="36"/>
      <c r="C208" s="196" t="s">
        <v>278</v>
      </c>
      <c r="D208" s="196" t="s">
        <v>160</v>
      </c>
      <c r="E208" s="197" t="s">
        <v>1526</v>
      </c>
      <c r="F208" s="198" t="s">
        <v>1527</v>
      </c>
      <c r="G208" s="199" t="s">
        <v>184</v>
      </c>
      <c r="H208" s="200">
        <v>6</v>
      </c>
      <c r="I208" s="201"/>
      <c r="J208" s="202">
        <f>ROUND(I208*H208,2)</f>
        <v>0</v>
      </c>
      <c r="K208" s="203"/>
      <c r="L208" s="40"/>
      <c r="M208" s="204" t="s">
        <v>1</v>
      </c>
      <c r="N208" s="205" t="s">
        <v>40</v>
      </c>
      <c r="O208" s="76"/>
      <c r="P208" s="206">
        <f>O208*H208</f>
        <v>0</v>
      </c>
      <c r="Q208" s="206">
        <v>0</v>
      </c>
      <c r="R208" s="206">
        <f>Q208*H208</f>
        <v>0</v>
      </c>
      <c r="S208" s="206">
        <v>0.14599999999999999</v>
      </c>
      <c r="T208" s="207">
        <f>S208*H208</f>
        <v>0.87599999999999989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08" t="s">
        <v>174</v>
      </c>
      <c r="AT208" s="208" t="s">
        <v>160</v>
      </c>
      <c r="AU208" s="208" t="s">
        <v>156</v>
      </c>
      <c r="AY208" s="18" t="s">
        <v>157</v>
      </c>
      <c r="BE208" s="209">
        <f>IF(N208="základná",J208,0)</f>
        <v>0</v>
      </c>
      <c r="BF208" s="209">
        <f>IF(N208="znížená",J208,0)</f>
        <v>0</v>
      </c>
      <c r="BG208" s="209">
        <f>IF(N208="zákl. prenesená",J208,0)</f>
        <v>0</v>
      </c>
      <c r="BH208" s="209">
        <f>IF(N208="zníž. prenesená",J208,0)</f>
        <v>0</v>
      </c>
      <c r="BI208" s="209">
        <f>IF(N208="nulová",J208,0)</f>
        <v>0</v>
      </c>
      <c r="BJ208" s="18" t="s">
        <v>156</v>
      </c>
      <c r="BK208" s="209">
        <f>ROUND(I208*H208,2)</f>
        <v>0</v>
      </c>
      <c r="BL208" s="18" t="s">
        <v>174</v>
      </c>
      <c r="BM208" s="208" t="s">
        <v>1903</v>
      </c>
    </row>
    <row r="209" spans="1:65" s="13" customFormat="1">
      <c r="B209" s="210"/>
      <c r="C209" s="211"/>
      <c r="D209" s="212" t="s">
        <v>166</v>
      </c>
      <c r="E209" s="213" t="s">
        <v>1</v>
      </c>
      <c r="F209" s="214" t="s">
        <v>186</v>
      </c>
      <c r="G209" s="211"/>
      <c r="H209" s="213" t="s">
        <v>1</v>
      </c>
      <c r="I209" s="215"/>
      <c r="J209" s="211"/>
      <c r="K209" s="211"/>
      <c r="L209" s="216"/>
      <c r="M209" s="217"/>
      <c r="N209" s="218"/>
      <c r="O209" s="218"/>
      <c r="P209" s="218"/>
      <c r="Q209" s="218"/>
      <c r="R209" s="218"/>
      <c r="S209" s="218"/>
      <c r="T209" s="219"/>
      <c r="AT209" s="220" t="s">
        <v>166</v>
      </c>
      <c r="AU209" s="220" t="s">
        <v>156</v>
      </c>
      <c r="AV209" s="13" t="s">
        <v>82</v>
      </c>
      <c r="AW209" s="13" t="s">
        <v>31</v>
      </c>
      <c r="AX209" s="13" t="s">
        <v>74</v>
      </c>
      <c r="AY209" s="220" t="s">
        <v>157</v>
      </c>
    </row>
    <row r="210" spans="1:65" s="14" customFormat="1">
      <c r="B210" s="221"/>
      <c r="C210" s="222"/>
      <c r="D210" s="212" t="s">
        <v>166</v>
      </c>
      <c r="E210" s="223" t="s">
        <v>1</v>
      </c>
      <c r="F210" s="224" t="s">
        <v>1904</v>
      </c>
      <c r="G210" s="222"/>
      <c r="H210" s="225">
        <v>6</v>
      </c>
      <c r="I210" s="226"/>
      <c r="J210" s="222"/>
      <c r="K210" s="222"/>
      <c r="L210" s="227"/>
      <c r="M210" s="228"/>
      <c r="N210" s="229"/>
      <c r="O210" s="229"/>
      <c r="P210" s="229"/>
      <c r="Q210" s="229"/>
      <c r="R210" s="229"/>
      <c r="S210" s="229"/>
      <c r="T210" s="230"/>
      <c r="AT210" s="231" t="s">
        <v>166</v>
      </c>
      <c r="AU210" s="231" t="s">
        <v>156</v>
      </c>
      <c r="AV210" s="14" t="s">
        <v>156</v>
      </c>
      <c r="AW210" s="14" t="s">
        <v>31</v>
      </c>
      <c r="AX210" s="14" t="s">
        <v>82</v>
      </c>
      <c r="AY210" s="231" t="s">
        <v>157</v>
      </c>
    </row>
    <row r="211" spans="1:65" s="2" customFormat="1" ht="37.9" customHeight="1">
      <c r="A211" s="35"/>
      <c r="B211" s="36"/>
      <c r="C211" s="196" t="s">
        <v>290</v>
      </c>
      <c r="D211" s="196" t="s">
        <v>160</v>
      </c>
      <c r="E211" s="197" t="s">
        <v>1905</v>
      </c>
      <c r="F211" s="198" t="s">
        <v>1906</v>
      </c>
      <c r="G211" s="199" t="s">
        <v>184</v>
      </c>
      <c r="H211" s="200">
        <v>2</v>
      </c>
      <c r="I211" s="201"/>
      <c r="J211" s="202">
        <f>ROUND(I211*H211,2)</f>
        <v>0</v>
      </c>
      <c r="K211" s="203"/>
      <c r="L211" s="40"/>
      <c r="M211" s="204" t="s">
        <v>1</v>
      </c>
      <c r="N211" s="205" t="s">
        <v>40</v>
      </c>
      <c r="O211" s="76"/>
      <c r="P211" s="206">
        <f>O211*H211</f>
        <v>0</v>
      </c>
      <c r="Q211" s="206">
        <v>0</v>
      </c>
      <c r="R211" s="206">
        <f>Q211*H211</f>
        <v>0</v>
      </c>
      <c r="S211" s="206">
        <v>3.1E-2</v>
      </c>
      <c r="T211" s="207">
        <f>S211*H211</f>
        <v>6.2E-2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208" t="s">
        <v>174</v>
      </c>
      <c r="AT211" s="208" t="s">
        <v>160</v>
      </c>
      <c r="AU211" s="208" t="s">
        <v>156</v>
      </c>
      <c r="AY211" s="18" t="s">
        <v>157</v>
      </c>
      <c r="BE211" s="209">
        <f>IF(N211="základná",J211,0)</f>
        <v>0</v>
      </c>
      <c r="BF211" s="209">
        <f>IF(N211="znížená",J211,0)</f>
        <v>0</v>
      </c>
      <c r="BG211" s="209">
        <f>IF(N211="zákl. prenesená",J211,0)</f>
        <v>0</v>
      </c>
      <c r="BH211" s="209">
        <f>IF(N211="zníž. prenesená",J211,0)</f>
        <v>0</v>
      </c>
      <c r="BI211" s="209">
        <f>IF(N211="nulová",J211,0)</f>
        <v>0</v>
      </c>
      <c r="BJ211" s="18" t="s">
        <v>156</v>
      </c>
      <c r="BK211" s="209">
        <f>ROUND(I211*H211,2)</f>
        <v>0</v>
      </c>
      <c r="BL211" s="18" t="s">
        <v>174</v>
      </c>
      <c r="BM211" s="208" t="s">
        <v>1907</v>
      </c>
    </row>
    <row r="212" spans="1:65" s="2" customFormat="1" ht="24.2" customHeight="1">
      <c r="A212" s="35"/>
      <c r="B212" s="36"/>
      <c r="C212" s="196" t="s">
        <v>164</v>
      </c>
      <c r="D212" s="196" t="s">
        <v>160</v>
      </c>
      <c r="E212" s="197" t="s">
        <v>1554</v>
      </c>
      <c r="F212" s="198" t="s">
        <v>837</v>
      </c>
      <c r="G212" s="199" t="s">
        <v>177</v>
      </c>
      <c r="H212" s="200">
        <v>1.212</v>
      </c>
      <c r="I212" s="201"/>
      <c r="J212" s="202">
        <f>ROUND(I212*H212,2)</f>
        <v>0</v>
      </c>
      <c r="K212" s="203"/>
      <c r="L212" s="40"/>
      <c r="M212" s="204" t="s">
        <v>1</v>
      </c>
      <c r="N212" s="205" t="s">
        <v>40</v>
      </c>
      <c r="O212" s="76"/>
      <c r="P212" s="206">
        <f>O212*H212</f>
        <v>0</v>
      </c>
      <c r="Q212" s="206">
        <v>0</v>
      </c>
      <c r="R212" s="206">
        <f>Q212*H212</f>
        <v>0</v>
      </c>
      <c r="S212" s="206">
        <v>0</v>
      </c>
      <c r="T212" s="207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08" t="s">
        <v>174</v>
      </c>
      <c r="AT212" s="208" t="s">
        <v>160</v>
      </c>
      <c r="AU212" s="208" t="s">
        <v>156</v>
      </c>
      <c r="AY212" s="18" t="s">
        <v>157</v>
      </c>
      <c r="BE212" s="209">
        <f>IF(N212="základná",J212,0)</f>
        <v>0</v>
      </c>
      <c r="BF212" s="209">
        <f>IF(N212="znížená",J212,0)</f>
        <v>0</v>
      </c>
      <c r="BG212" s="209">
        <f>IF(N212="zákl. prenesená",J212,0)</f>
        <v>0</v>
      </c>
      <c r="BH212" s="209">
        <f>IF(N212="zníž. prenesená",J212,0)</f>
        <v>0</v>
      </c>
      <c r="BI212" s="209">
        <f>IF(N212="nulová",J212,0)</f>
        <v>0</v>
      </c>
      <c r="BJ212" s="18" t="s">
        <v>156</v>
      </c>
      <c r="BK212" s="209">
        <f>ROUND(I212*H212,2)</f>
        <v>0</v>
      </c>
      <c r="BL212" s="18" t="s">
        <v>174</v>
      </c>
      <c r="BM212" s="208" t="s">
        <v>1908</v>
      </c>
    </row>
    <row r="213" spans="1:65" s="2" customFormat="1" ht="21.75" customHeight="1">
      <c r="A213" s="35"/>
      <c r="B213" s="36"/>
      <c r="C213" s="196" t="s">
        <v>375</v>
      </c>
      <c r="D213" s="196" t="s">
        <v>160</v>
      </c>
      <c r="E213" s="197" t="s">
        <v>1557</v>
      </c>
      <c r="F213" s="198" t="s">
        <v>840</v>
      </c>
      <c r="G213" s="199" t="s">
        <v>177</v>
      </c>
      <c r="H213" s="200">
        <v>1.212</v>
      </c>
      <c r="I213" s="201"/>
      <c r="J213" s="202">
        <f>ROUND(I213*H213,2)</f>
        <v>0</v>
      </c>
      <c r="K213" s="203"/>
      <c r="L213" s="40"/>
      <c r="M213" s="204" t="s">
        <v>1</v>
      </c>
      <c r="N213" s="205" t="s">
        <v>40</v>
      </c>
      <c r="O213" s="76"/>
      <c r="P213" s="206">
        <f>O213*H213</f>
        <v>0</v>
      </c>
      <c r="Q213" s="206">
        <v>0</v>
      </c>
      <c r="R213" s="206">
        <f>Q213*H213</f>
        <v>0</v>
      </c>
      <c r="S213" s="206">
        <v>0</v>
      </c>
      <c r="T213" s="207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08" t="s">
        <v>174</v>
      </c>
      <c r="AT213" s="208" t="s">
        <v>160</v>
      </c>
      <c r="AU213" s="208" t="s">
        <v>156</v>
      </c>
      <c r="AY213" s="18" t="s">
        <v>157</v>
      </c>
      <c r="BE213" s="209">
        <f>IF(N213="základná",J213,0)</f>
        <v>0</v>
      </c>
      <c r="BF213" s="209">
        <f>IF(N213="znížená",J213,0)</f>
        <v>0</v>
      </c>
      <c r="BG213" s="209">
        <f>IF(N213="zákl. prenesená",J213,0)</f>
        <v>0</v>
      </c>
      <c r="BH213" s="209">
        <f>IF(N213="zníž. prenesená",J213,0)</f>
        <v>0</v>
      </c>
      <c r="BI213" s="209">
        <f>IF(N213="nulová",J213,0)</f>
        <v>0</v>
      </c>
      <c r="BJ213" s="18" t="s">
        <v>156</v>
      </c>
      <c r="BK213" s="209">
        <f>ROUND(I213*H213,2)</f>
        <v>0</v>
      </c>
      <c r="BL213" s="18" t="s">
        <v>174</v>
      </c>
      <c r="BM213" s="208" t="s">
        <v>1909</v>
      </c>
    </row>
    <row r="214" spans="1:65" s="2" customFormat="1" ht="24.2" customHeight="1">
      <c r="A214" s="35"/>
      <c r="B214" s="36"/>
      <c r="C214" s="196" t="s">
        <v>380</v>
      </c>
      <c r="D214" s="196" t="s">
        <v>160</v>
      </c>
      <c r="E214" s="197" t="s">
        <v>1560</v>
      </c>
      <c r="F214" s="198" t="s">
        <v>1561</v>
      </c>
      <c r="G214" s="199" t="s">
        <v>177</v>
      </c>
      <c r="H214" s="200">
        <v>36.36</v>
      </c>
      <c r="I214" s="201"/>
      <c r="J214" s="202">
        <f>ROUND(I214*H214,2)</f>
        <v>0</v>
      </c>
      <c r="K214" s="203"/>
      <c r="L214" s="40"/>
      <c r="M214" s="204" t="s">
        <v>1</v>
      </c>
      <c r="N214" s="205" t="s">
        <v>40</v>
      </c>
      <c r="O214" s="76"/>
      <c r="P214" s="206">
        <f>O214*H214</f>
        <v>0</v>
      </c>
      <c r="Q214" s="206">
        <v>0</v>
      </c>
      <c r="R214" s="206">
        <f>Q214*H214</f>
        <v>0</v>
      </c>
      <c r="S214" s="206">
        <v>0</v>
      </c>
      <c r="T214" s="207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08" t="s">
        <v>174</v>
      </c>
      <c r="AT214" s="208" t="s">
        <v>160</v>
      </c>
      <c r="AU214" s="208" t="s">
        <v>156</v>
      </c>
      <c r="AY214" s="18" t="s">
        <v>157</v>
      </c>
      <c r="BE214" s="209">
        <f>IF(N214="základná",J214,0)</f>
        <v>0</v>
      </c>
      <c r="BF214" s="209">
        <f>IF(N214="znížená",J214,0)</f>
        <v>0</v>
      </c>
      <c r="BG214" s="209">
        <f>IF(N214="zákl. prenesená",J214,0)</f>
        <v>0</v>
      </c>
      <c r="BH214" s="209">
        <f>IF(N214="zníž. prenesená",J214,0)</f>
        <v>0</v>
      </c>
      <c r="BI214" s="209">
        <f>IF(N214="nulová",J214,0)</f>
        <v>0</v>
      </c>
      <c r="BJ214" s="18" t="s">
        <v>156</v>
      </c>
      <c r="BK214" s="209">
        <f>ROUND(I214*H214,2)</f>
        <v>0</v>
      </c>
      <c r="BL214" s="18" t="s">
        <v>174</v>
      </c>
      <c r="BM214" s="208" t="s">
        <v>1910</v>
      </c>
    </row>
    <row r="215" spans="1:65" s="14" customFormat="1">
      <c r="B215" s="221"/>
      <c r="C215" s="222"/>
      <c r="D215" s="212" t="s">
        <v>166</v>
      </c>
      <c r="E215" s="223" t="s">
        <v>1</v>
      </c>
      <c r="F215" s="224" t="s">
        <v>1911</v>
      </c>
      <c r="G215" s="222"/>
      <c r="H215" s="225">
        <v>36.36</v>
      </c>
      <c r="I215" s="226"/>
      <c r="J215" s="222"/>
      <c r="K215" s="222"/>
      <c r="L215" s="227"/>
      <c r="M215" s="228"/>
      <c r="N215" s="229"/>
      <c r="O215" s="229"/>
      <c r="P215" s="229"/>
      <c r="Q215" s="229"/>
      <c r="R215" s="229"/>
      <c r="S215" s="229"/>
      <c r="T215" s="230"/>
      <c r="AT215" s="231" t="s">
        <v>166</v>
      </c>
      <c r="AU215" s="231" t="s">
        <v>156</v>
      </c>
      <c r="AV215" s="14" t="s">
        <v>156</v>
      </c>
      <c r="AW215" s="14" t="s">
        <v>31</v>
      </c>
      <c r="AX215" s="14" t="s">
        <v>82</v>
      </c>
      <c r="AY215" s="231" t="s">
        <v>157</v>
      </c>
    </row>
    <row r="216" spans="1:65" s="2" customFormat="1" ht="24.2" customHeight="1">
      <c r="A216" s="35"/>
      <c r="B216" s="36"/>
      <c r="C216" s="196" t="s">
        <v>385</v>
      </c>
      <c r="D216" s="196" t="s">
        <v>160</v>
      </c>
      <c r="E216" s="197" t="s">
        <v>1565</v>
      </c>
      <c r="F216" s="198" t="s">
        <v>1566</v>
      </c>
      <c r="G216" s="199" t="s">
        <v>177</v>
      </c>
      <c r="H216" s="200">
        <v>1.212</v>
      </c>
      <c r="I216" s="201"/>
      <c r="J216" s="202">
        <f>ROUND(I216*H216,2)</f>
        <v>0</v>
      </c>
      <c r="K216" s="203"/>
      <c r="L216" s="40"/>
      <c r="M216" s="204" t="s">
        <v>1</v>
      </c>
      <c r="N216" s="205" t="s">
        <v>40</v>
      </c>
      <c r="O216" s="76"/>
      <c r="P216" s="206">
        <f>O216*H216</f>
        <v>0</v>
      </c>
      <c r="Q216" s="206">
        <v>0</v>
      </c>
      <c r="R216" s="206">
        <f>Q216*H216</f>
        <v>0</v>
      </c>
      <c r="S216" s="206">
        <v>0</v>
      </c>
      <c r="T216" s="207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208" t="s">
        <v>174</v>
      </c>
      <c r="AT216" s="208" t="s">
        <v>160</v>
      </c>
      <c r="AU216" s="208" t="s">
        <v>156</v>
      </c>
      <c r="AY216" s="18" t="s">
        <v>157</v>
      </c>
      <c r="BE216" s="209">
        <f>IF(N216="základná",J216,0)</f>
        <v>0</v>
      </c>
      <c r="BF216" s="209">
        <f>IF(N216="znížená",J216,0)</f>
        <v>0</v>
      </c>
      <c r="BG216" s="209">
        <f>IF(N216="zákl. prenesená",J216,0)</f>
        <v>0</v>
      </c>
      <c r="BH216" s="209">
        <f>IF(N216="zníž. prenesená",J216,0)</f>
        <v>0</v>
      </c>
      <c r="BI216" s="209">
        <f>IF(N216="nulová",J216,0)</f>
        <v>0</v>
      </c>
      <c r="BJ216" s="18" t="s">
        <v>156</v>
      </c>
      <c r="BK216" s="209">
        <f>ROUND(I216*H216,2)</f>
        <v>0</v>
      </c>
      <c r="BL216" s="18" t="s">
        <v>174</v>
      </c>
      <c r="BM216" s="208" t="s">
        <v>1912</v>
      </c>
    </row>
    <row r="217" spans="1:65" s="2" customFormat="1" ht="37.9" customHeight="1">
      <c r="A217" s="35"/>
      <c r="B217" s="36"/>
      <c r="C217" s="196" t="s">
        <v>7</v>
      </c>
      <c r="D217" s="196" t="s">
        <v>160</v>
      </c>
      <c r="E217" s="197" t="s">
        <v>1574</v>
      </c>
      <c r="F217" s="278" t="s">
        <v>1575</v>
      </c>
      <c r="G217" s="199" t="s">
        <v>177</v>
      </c>
      <c r="H217" s="200">
        <v>1.212</v>
      </c>
      <c r="I217" s="201"/>
      <c r="J217" s="202">
        <f>ROUND(I217*H217,2)</f>
        <v>0</v>
      </c>
      <c r="K217" s="203"/>
      <c r="L217" s="40"/>
      <c r="M217" s="204" t="s">
        <v>1</v>
      </c>
      <c r="N217" s="205" t="s">
        <v>40</v>
      </c>
      <c r="O217" s="76"/>
      <c r="P217" s="206">
        <f>O217*H217</f>
        <v>0</v>
      </c>
      <c r="Q217" s="206">
        <v>0</v>
      </c>
      <c r="R217" s="206">
        <f>Q217*H217</f>
        <v>0</v>
      </c>
      <c r="S217" s="206">
        <v>0</v>
      </c>
      <c r="T217" s="207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08" t="s">
        <v>174</v>
      </c>
      <c r="AT217" s="208" t="s">
        <v>160</v>
      </c>
      <c r="AU217" s="208" t="s">
        <v>156</v>
      </c>
      <c r="AY217" s="18" t="s">
        <v>157</v>
      </c>
      <c r="BE217" s="209">
        <f>IF(N217="základná",J217,0)</f>
        <v>0</v>
      </c>
      <c r="BF217" s="209">
        <f>IF(N217="znížená",J217,0)</f>
        <v>0</v>
      </c>
      <c r="BG217" s="209">
        <f>IF(N217="zákl. prenesená",J217,0)</f>
        <v>0</v>
      </c>
      <c r="BH217" s="209">
        <f>IF(N217="zníž. prenesená",J217,0)</f>
        <v>0</v>
      </c>
      <c r="BI217" s="209">
        <f>IF(N217="nulová",J217,0)</f>
        <v>0</v>
      </c>
      <c r="BJ217" s="18" t="s">
        <v>156</v>
      </c>
      <c r="BK217" s="209">
        <f>ROUND(I217*H217,2)</f>
        <v>0</v>
      </c>
      <c r="BL217" s="18" t="s">
        <v>174</v>
      </c>
      <c r="BM217" s="208" t="s">
        <v>1913</v>
      </c>
    </row>
    <row r="218" spans="1:65" s="12" customFormat="1" ht="22.9" customHeight="1">
      <c r="B218" s="180"/>
      <c r="C218" s="181"/>
      <c r="D218" s="182" t="s">
        <v>73</v>
      </c>
      <c r="E218" s="194" t="s">
        <v>245</v>
      </c>
      <c r="F218" s="194" t="s">
        <v>246</v>
      </c>
      <c r="G218" s="181"/>
      <c r="H218" s="181"/>
      <c r="I218" s="184"/>
      <c r="J218" s="195">
        <f>BK218</f>
        <v>0</v>
      </c>
      <c r="K218" s="181"/>
      <c r="L218" s="186"/>
      <c r="M218" s="187"/>
      <c r="N218" s="188"/>
      <c r="O218" s="188"/>
      <c r="P218" s="189">
        <f>P219</f>
        <v>0</v>
      </c>
      <c r="Q218" s="188"/>
      <c r="R218" s="189">
        <f>R219</f>
        <v>0</v>
      </c>
      <c r="S218" s="188"/>
      <c r="T218" s="190">
        <f>T219</f>
        <v>0</v>
      </c>
      <c r="AR218" s="191" t="s">
        <v>82</v>
      </c>
      <c r="AT218" s="192" t="s">
        <v>73</v>
      </c>
      <c r="AU218" s="192" t="s">
        <v>82</v>
      </c>
      <c r="AY218" s="191" t="s">
        <v>157</v>
      </c>
      <c r="BK218" s="193">
        <f>BK219</f>
        <v>0</v>
      </c>
    </row>
    <row r="219" spans="1:65" s="2" customFormat="1" ht="62.65" customHeight="1">
      <c r="A219" s="35"/>
      <c r="B219" s="36"/>
      <c r="C219" s="196" t="s">
        <v>394</v>
      </c>
      <c r="D219" s="196" t="s">
        <v>160</v>
      </c>
      <c r="E219" s="197" t="s">
        <v>357</v>
      </c>
      <c r="F219" s="198" t="s">
        <v>358</v>
      </c>
      <c r="G219" s="199" t="s">
        <v>177</v>
      </c>
      <c r="H219" s="200">
        <v>2.9470000000000001</v>
      </c>
      <c r="I219" s="201"/>
      <c r="J219" s="202">
        <f>ROUND(I219*H219,2)</f>
        <v>0</v>
      </c>
      <c r="K219" s="203"/>
      <c r="L219" s="40"/>
      <c r="M219" s="204" t="s">
        <v>1</v>
      </c>
      <c r="N219" s="205" t="s">
        <v>40</v>
      </c>
      <c r="O219" s="76"/>
      <c r="P219" s="206">
        <f>O219*H219</f>
        <v>0</v>
      </c>
      <c r="Q219" s="206">
        <v>0</v>
      </c>
      <c r="R219" s="206">
        <f>Q219*H219</f>
        <v>0</v>
      </c>
      <c r="S219" s="206">
        <v>0</v>
      </c>
      <c r="T219" s="207">
        <f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08" t="s">
        <v>174</v>
      </c>
      <c r="AT219" s="208" t="s">
        <v>160</v>
      </c>
      <c r="AU219" s="208" t="s">
        <v>156</v>
      </c>
      <c r="AY219" s="18" t="s">
        <v>157</v>
      </c>
      <c r="BE219" s="209">
        <f>IF(N219="základná",J219,0)</f>
        <v>0</v>
      </c>
      <c r="BF219" s="209">
        <f>IF(N219="znížená",J219,0)</f>
        <v>0</v>
      </c>
      <c r="BG219" s="209">
        <f>IF(N219="zákl. prenesená",J219,0)</f>
        <v>0</v>
      </c>
      <c r="BH219" s="209">
        <f>IF(N219="zníž. prenesená",J219,0)</f>
        <v>0</v>
      </c>
      <c r="BI219" s="209">
        <f>IF(N219="nulová",J219,0)</f>
        <v>0</v>
      </c>
      <c r="BJ219" s="18" t="s">
        <v>156</v>
      </c>
      <c r="BK219" s="209">
        <f>ROUND(I219*H219,2)</f>
        <v>0</v>
      </c>
      <c r="BL219" s="18" t="s">
        <v>174</v>
      </c>
      <c r="BM219" s="208" t="s">
        <v>1914</v>
      </c>
    </row>
    <row r="220" spans="1:65" s="12" customFormat="1" ht="25.9" customHeight="1">
      <c r="B220" s="180"/>
      <c r="C220" s="181"/>
      <c r="D220" s="182" t="s">
        <v>73</v>
      </c>
      <c r="E220" s="183" t="s">
        <v>154</v>
      </c>
      <c r="F220" s="183" t="s">
        <v>155</v>
      </c>
      <c r="G220" s="181"/>
      <c r="H220" s="181"/>
      <c r="I220" s="184"/>
      <c r="J220" s="185">
        <f>BK220</f>
        <v>0</v>
      </c>
      <c r="K220" s="181"/>
      <c r="L220" s="186"/>
      <c r="M220" s="187"/>
      <c r="N220" s="188"/>
      <c r="O220" s="188"/>
      <c r="P220" s="189">
        <f>P221+P232+P245+P252+P256+P273+P283</f>
        <v>0</v>
      </c>
      <c r="Q220" s="188"/>
      <c r="R220" s="189">
        <f>R221+R232+R245+R252+R256+R273+R283</f>
        <v>0.43410949999999993</v>
      </c>
      <c r="S220" s="188"/>
      <c r="T220" s="190">
        <f>T221+T232+T245+T252+T256+T273+T283</f>
        <v>0</v>
      </c>
      <c r="AR220" s="191" t="s">
        <v>156</v>
      </c>
      <c r="AT220" s="192" t="s">
        <v>73</v>
      </c>
      <c r="AU220" s="192" t="s">
        <v>74</v>
      </c>
      <c r="AY220" s="191" t="s">
        <v>157</v>
      </c>
      <c r="BK220" s="193">
        <f>BK221+BK232+BK245+BK252+BK256+BK273+BK283</f>
        <v>0</v>
      </c>
    </row>
    <row r="221" spans="1:65" s="12" customFormat="1" ht="22.9" customHeight="1">
      <c r="B221" s="180"/>
      <c r="C221" s="181"/>
      <c r="D221" s="182" t="s">
        <v>73</v>
      </c>
      <c r="E221" s="194" t="s">
        <v>158</v>
      </c>
      <c r="F221" s="194" t="s">
        <v>159</v>
      </c>
      <c r="G221" s="181"/>
      <c r="H221" s="181"/>
      <c r="I221" s="184"/>
      <c r="J221" s="195">
        <f>BK221</f>
        <v>0</v>
      </c>
      <c r="K221" s="181"/>
      <c r="L221" s="186"/>
      <c r="M221" s="187"/>
      <c r="N221" s="188"/>
      <c r="O221" s="188"/>
      <c r="P221" s="189">
        <f>SUM(P222:P231)</f>
        <v>0</v>
      </c>
      <c r="Q221" s="188"/>
      <c r="R221" s="189">
        <f>SUM(R222:R231)</f>
        <v>0</v>
      </c>
      <c r="S221" s="188"/>
      <c r="T221" s="190">
        <f>SUM(T222:T231)</f>
        <v>0</v>
      </c>
      <c r="AR221" s="191" t="s">
        <v>156</v>
      </c>
      <c r="AT221" s="192" t="s">
        <v>73</v>
      </c>
      <c r="AU221" s="192" t="s">
        <v>82</v>
      </c>
      <c r="AY221" s="191" t="s">
        <v>157</v>
      </c>
      <c r="BK221" s="193">
        <f>SUM(BK222:BK231)</f>
        <v>0</v>
      </c>
    </row>
    <row r="222" spans="1:65" s="2" customFormat="1" ht="24.2" customHeight="1">
      <c r="A222" s="35"/>
      <c r="B222" s="36"/>
      <c r="C222" s="196" t="s">
        <v>400</v>
      </c>
      <c r="D222" s="196" t="s">
        <v>160</v>
      </c>
      <c r="E222" s="197" t="s">
        <v>1580</v>
      </c>
      <c r="F222" s="198" t="s">
        <v>1581</v>
      </c>
      <c r="G222" s="199" t="s">
        <v>225</v>
      </c>
      <c r="H222" s="200">
        <v>81.572000000000003</v>
      </c>
      <c r="I222" s="201"/>
      <c r="J222" s="202">
        <f>ROUND(I222*H222,2)</f>
        <v>0</v>
      </c>
      <c r="K222" s="203"/>
      <c r="L222" s="40"/>
      <c r="M222" s="204" t="s">
        <v>1</v>
      </c>
      <c r="N222" s="205" t="s">
        <v>40</v>
      </c>
      <c r="O222" s="76"/>
      <c r="P222" s="206">
        <f>O222*H222</f>
        <v>0</v>
      </c>
      <c r="Q222" s="206">
        <v>0</v>
      </c>
      <c r="R222" s="206">
        <f>Q222*H222</f>
        <v>0</v>
      </c>
      <c r="S222" s="206">
        <v>0</v>
      </c>
      <c r="T222" s="207">
        <f>S222*H222</f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208" t="s">
        <v>164</v>
      </c>
      <c r="AT222" s="208" t="s">
        <v>160</v>
      </c>
      <c r="AU222" s="208" t="s">
        <v>156</v>
      </c>
      <c r="AY222" s="18" t="s">
        <v>157</v>
      </c>
      <c r="BE222" s="209">
        <f>IF(N222="základná",J222,0)</f>
        <v>0</v>
      </c>
      <c r="BF222" s="209">
        <f>IF(N222="znížená",J222,0)</f>
        <v>0</v>
      </c>
      <c r="BG222" s="209">
        <f>IF(N222="zákl. prenesená",J222,0)</f>
        <v>0</v>
      </c>
      <c r="BH222" s="209">
        <f>IF(N222="zníž. prenesená",J222,0)</f>
        <v>0</v>
      </c>
      <c r="BI222" s="209">
        <f>IF(N222="nulová",J222,0)</f>
        <v>0</v>
      </c>
      <c r="BJ222" s="18" t="s">
        <v>156</v>
      </c>
      <c r="BK222" s="209">
        <f>ROUND(I222*H222,2)</f>
        <v>0</v>
      </c>
      <c r="BL222" s="18" t="s">
        <v>164</v>
      </c>
      <c r="BM222" s="208" t="s">
        <v>1915</v>
      </c>
    </row>
    <row r="223" spans="1:65" s="14" customFormat="1">
      <c r="B223" s="221"/>
      <c r="C223" s="222"/>
      <c r="D223" s="212" t="s">
        <v>166</v>
      </c>
      <c r="E223" s="223" t="s">
        <v>1</v>
      </c>
      <c r="F223" s="224" t="s">
        <v>1861</v>
      </c>
      <c r="G223" s="222"/>
      <c r="H223" s="225">
        <v>54.6</v>
      </c>
      <c r="I223" s="226"/>
      <c r="J223" s="222"/>
      <c r="K223" s="222"/>
      <c r="L223" s="227"/>
      <c r="M223" s="228"/>
      <c r="N223" s="229"/>
      <c r="O223" s="229"/>
      <c r="P223" s="229"/>
      <c r="Q223" s="229"/>
      <c r="R223" s="229"/>
      <c r="S223" s="229"/>
      <c r="T223" s="230"/>
      <c r="AT223" s="231" t="s">
        <v>166</v>
      </c>
      <c r="AU223" s="231" t="s">
        <v>156</v>
      </c>
      <c r="AV223" s="14" t="s">
        <v>156</v>
      </c>
      <c r="AW223" s="14" t="s">
        <v>31</v>
      </c>
      <c r="AX223" s="14" t="s">
        <v>74</v>
      </c>
      <c r="AY223" s="231" t="s">
        <v>157</v>
      </c>
    </row>
    <row r="224" spans="1:65" s="14" customFormat="1">
      <c r="B224" s="221"/>
      <c r="C224" s="222"/>
      <c r="D224" s="212" t="s">
        <v>166</v>
      </c>
      <c r="E224" s="223" t="s">
        <v>1</v>
      </c>
      <c r="F224" s="224" t="s">
        <v>1862</v>
      </c>
      <c r="G224" s="222"/>
      <c r="H224" s="225">
        <v>6.3250000000000002</v>
      </c>
      <c r="I224" s="226"/>
      <c r="J224" s="222"/>
      <c r="K224" s="222"/>
      <c r="L224" s="227"/>
      <c r="M224" s="228"/>
      <c r="N224" s="229"/>
      <c r="O224" s="229"/>
      <c r="P224" s="229"/>
      <c r="Q224" s="229"/>
      <c r="R224" s="229"/>
      <c r="S224" s="229"/>
      <c r="T224" s="230"/>
      <c r="AT224" s="231" t="s">
        <v>166</v>
      </c>
      <c r="AU224" s="231" t="s">
        <v>156</v>
      </c>
      <c r="AV224" s="14" t="s">
        <v>156</v>
      </c>
      <c r="AW224" s="14" t="s">
        <v>31</v>
      </c>
      <c r="AX224" s="14" t="s">
        <v>74</v>
      </c>
      <c r="AY224" s="231" t="s">
        <v>157</v>
      </c>
    </row>
    <row r="225" spans="1:65" s="14" customFormat="1">
      <c r="B225" s="221"/>
      <c r="C225" s="222"/>
      <c r="D225" s="212" t="s">
        <v>166</v>
      </c>
      <c r="E225" s="223" t="s">
        <v>1</v>
      </c>
      <c r="F225" s="224" t="s">
        <v>1863</v>
      </c>
      <c r="G225" s="222"/>
      <c r="H225" s="225">
        <v>6.67</v>
      </c>
      <c r="I225" s="226"/>
      <c r="J225" s="222"/>
      <c r="K225" s="222"/>
      <c r="L225" s="227"/>
      <c r="M225" s="228"/>
      <c r="N225" s="229"/>
      <c r="O225" s="229"/>
      <c r="P225" s="229"/>
      <c r="Q225" s="229"/>
      <c r="R225" s="229"/>
      <c r="S225" s="229"/>
      <c r="T225" s="230"/>
      <c r="AT225" s="231" t="s">
        <v>166</v>
      </c>
      <c r="AU225" s="231" t="s">
        <v>156</v>
      </c>
      <c r="AV225" s="14" t="s">
        <v>156</v>
      </c>
      <c r="AW225" s="14" t="s">
        <v>31</v>
      </c>
      <c r="AX225" s="14" t="s">
        <v>74</v>
      </c>
      <c r="AY225" s="231" t="s">
        <v>157</v>
      </c>
    </row>
    <row r="226" spans="1:65" s="14" customFormat="1">
      <c r="B226" s="221"/>
      <c r="C226" s="222"/>
      <c r="D226" s="212" t="s">
        <v>166</v>
      </c>
      <c r="E226" s="223" t="s">
        <v>1</v>
      </c>
      <c r="F226" s="224" t="s">
        <v>1864</v>
      </c>
      <c r="G226" s="222"/>
      <c r="H226" s="225">
        <v>6.7850000000000001</v>
      </c>
      <c r="I226" s="226"/>
      <c r="J226" s="222"/>
      <c r="K226" s="222"/>
      <c r="L226" s="227"/>
      <c r="M226" s="228"/>
      <c r="N226" s="229"/>
      <c r="O226" s="229"/>
      <c r="P226" s="229"/>
      <c r="Q226" s="229"/>
      <c r="R226" s="229"/>
      <c r="S226" s="229"/>
      <c r="T226" s="230"/>
      <c r="AT226" s="231" t="s">
        <v>166</v>
      </c>
      <c r="AU226" s="231" t="s">
        <v>156</v>
      </c>
      <c r="AV226" s="14" t="s">
        <v>156</v>
      </c>
      <c r="AW226" s="14" t="s">
        <v>31</v>
      </c>
      <c r="AX226" s="14" t="s">
        <v>74</v>
      </c>
      <c r="AY226" s="231" t="s">
        <v>157</v>
      </c>
    </row>
    <row r="227" spans="1:65" s="14" customFormat="1">
      <c r="B227" s="221"/>
      <c r="C227" s="222"/>
      <c r="D227" s="212" t="s">
        <v>166</v>
      </c>
      <c r="E227" s="223" t="s">
        <v>1</v>
      </c>
      <c r="F227" s="224" t="s">
        <v>1865</v>
      </c>
      <c r="G227" s="222"/>
      <c r="H227" s="225">
        <v>2.99</v>
      </c>
      <c r="I227" s="226"/>
      <c r="J227" s="222"/>
      <c r="K227" s="222"/>
      <c r="L227" s="227"/>
      <c r="M227" s="228"/>
      <c r="N227" s="229"/>
      <c r="O227" s="229"/>
      <c r="P227" s="229"/>
      <c r="Q227" s="229"/>
      <c r="R227" s="229"/>
      <c r="S227" s="229"/>
      <c r="T227" s="230"/>
      <c r="AT227" s="231" t="s">
        <v>166</v>
      </c>
      <c r="AU227" s="231" t="s">
        <v>156</v>
      </c>
      <c r="AV227" s="14" t="s">
        <v>156</v>
      </c>
      <c r="AW227" s="14" t="s">
        <v>31</v>
      </c>
      <c r="AX227" s="14" t="s">
        <v>74</v>
      </c>
      <c r="AY227" s="231" t="s">
        <v>157</v>
      </c>
    </row>
    <row r="228" spans="1:65" s="14" customFormat="1">
      <c r="B228" s="221"/>
      <c r="C228" s="222"/>
      <c r="D228" s="212" t="s">
        <v>166</v>
      </c>
      <c r="E228" s="223" t="s">
        <v>1</v>
      </c>
      <c r="F228" s="224" t="s">
        <v>1866</v>
      </c>
      <c r="G228" s="222"/>
      <c r="H228" s="225">
        <v>-4.7279999999999998</v>
      </c>
      <c r="I228" s="226"/>
      <c r="J228" s="222"/>
      <c r="K228" s="222"/>
      <c r="L228" s="227"/>
      <c r="M228" s="228"/>
      <c r="N228" s="229"/>
      <c r="O228" s="229"/>
      <c r="P228" s="229"/>
      <c r="Q228" s="229"/>
      <c r="R228" s="229"/>
      <c r="S228" s="229"/>
      <c r="T228" s="230"/>
      <c r="AT228" s="231" t="s">
        <v>166</v>
      </c>
      <c r="AU228" s="231" t="s">
        <v>156</v>
      </c>
      <c r="AV228" s="14" t="s">
        <v>156</v>
      </c>
      <c r="AW228" s="14" t="s">
        <v>31</v>
      </c>
      <c r="AX228" s="14" t="s">
        <v>74</v>
      </c>
      <c r="AY228" s="231" t="s">
        <v>157</v>
      </c>
    </row>
    <row r="229" spans="1:65" s="14" customFormat="1">
      <c r="B229" s="221"/>
      <c r="C229" s="222"/>
      <c r="D229" s="212" t="s">
        <v>166</v>
      </c>
      <c r="E229" s="223" t="s">
        <v>1</v>
      </c>
      <c r="F229" s="224" t="s">
        <v>1916</v>
      </c>
      <c r="G229" s="222"/>
      <c r="H229" s="225">
        <v>8.93</v>
      </c>
      <c r="I229" s="226"/>
      <c r="J229" s="222"/>
      <c r="K229" s="222"/>
      <c r="L229" s="227"/>
      <c r="M229" s="228"/>
      <c r="N229" s="229"/>
      <c r="O229" s="229"/>
      <c r="P229" s="229"/>
      <c r="Q229" s="229"/>
      <c r="R229" s="229"/>
      <c r="S229" s="229"/>
      <c r="T229" s="230"/>
      <c r="AT229" s="231" t="s">
        <v>166</v>
      </c>
      <c r="AU229" s="231" t="s">
        <v>156</v>
      </c>
      <c r="AV229" s="14" t="s">
        <v>156</v>
      </c>
      <c r="AW229" s="14" t="s">
        <v>31</v>
      </c>
      <c r="AX229" s="14" t="s">
        <v>74</v>
      </c>
      <c r="AY229" s="231" t="s">
        <v>157</v>
      </c>
    </row>
    <row r="230" spans="1:65" s="15" customFormat="1">
      <c r="B230" s="232"/>
      <c r="C230" s="233"/>
      <c r="D230" s="212" t="s">
        <v>166</v>
      </c>
      <c r="E230" s="234" t="s">
        <v>1</v>
      </c>
      <c r="F230" s="235" t="s">
        <v>173</v>
      </c>
      <c r="G230" s="233"/>
      <c r="H230" s="236">
        <v>81.572000000000003</v>
      </c>
      <c r="I230" s="237"/>
      <c r="J230" s="233"/>
      <c r="K230" s="233"/>
      <c r="L230" s="238"/>
      <c r="M230" s="239"/>
      <c r="N230" s="240"/>
      <c r="O230" s="240"/>
      <c r="P230" s="240"/>
      <c r="Q230" s="240"/>
      <c r="R230" s="240"/>
      <c r="S230" s="240"/>
      <c r="T230" s="241"/>
      <c r="AT230" s="242" t="s">
        <v>166</v>
      </c>
      <c r="AU230" s="242" t="s">
        <v>156</v>
      </c>
      <c r="AV230" s="15" t="s">
        <v>174</v>
      </c>
      <c r="AW230" s="15" t="s">
        <v>31</v>
      </c>
      <c r="AX230" s="15" t="s">
        <v>82</v>
      </c>
      <c r="AY230" s="242" t="s">
        <v>157</v>
      </c>
    </row>
    <row r="231" spans="1:65" s="2" customFormat="1" ht="24.2" customHeight="1">
      <c r="A231" s="35"/>
      <c r="B231" s="36"/>
      <c r="C231" s="196" t="s">
        <v>404</v>
      </c>
      <c r="D231" s="196" t="s">
        <v>160</v>
      </c>
      <c r="E231" s="197" t="s">
        <v>1587</v>
      </c>
      <c r="F231" s="198" t="s">
        <v>672</v>
      </c>
      <c r="G231" s="199" t="s">
        <v>177</v>
      </c>
      <c r="H231" s="200">
        <v>0.11</v>
      </c>
      <c r="I231" s="201"/>
      <c r="J231" s="202">
        <f>ROUND(I231*H231,2)</f>
        <v>0</v>
      </c>
      <c r="K231" s="203"/>
      <c r="L231" s="40"/>
      <c r="M231" s="204" t="s">
        <v>1</v>
      </c>
      <c r="N231" s="205" t="s">
        <v>40</v>
      </c>
      <c r="O231" s="76"/>
      <c r="P231" s="206">
        <f>O231*H231</f>
        <v>0</v>
      </c>
      <c r="Q231" s="206">
        <v>0</v>
      </c>
      <c r="R231" s="206">
        <f>Q231*H231</f>
        <v>0</v>
      </c>
      <c r="S231" s="206">
        <v>0</v>
      </c>
      <c r="T231" s="207">
        <f>S231*H231</f>
        <v>0</v>
      </c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R231" s="208" t="s">
        <v>164</v>
      </c>
      <c r="AT231" s="208" t="s">
        <v>160</v>
      </c>
      <c r="AU231" s="208" t="s">
        <v>156</v>
      </c>
      <c r="AY231" s="18" t="s">
        <v>157</v>
      </c>
      <c r="BE231" s="209">
        <f>IF(N231="základná",J231,0)</f>
        <v>0</v>
      </c>
      <c r="BF231" s="209">
        <f>IF(N231="znížená",J231,0)</f>
        <v>0</v>
      </c>
      <c r="BG231" s="209">
        <f>IF(N231="zákl. prenesená",J231,0)</f>
        <v>0</v>
      </c>
      <c r="BH231" s="209">
        <f>IF(N231="zníž. prenesená",J231,0)</f>
        <v>0</v>
      </c>
      <c r="BI231" s="209">
        <f>IF(N231="nulová",J231,0)</f>
        <v>0</v>
      </c>
      <c r="BJ231" s="18" t="s">
        <v>156</v>
      </c>
      <c r="BK231" s="209">
        <f>ROUND(I231*H231,2)</f>
        <v>0</v>
      </c>
      <c r="BL231" s="18" t="s">
        <v>164</v>
      </c>
      <c r="BM231" s="208" t="s">
        <v>1917</v>
      </c>
    </row>
    <row r="232" spans="1:65" s="12" customFormat="1" ht="22.9" customHeight="1">
      <c r="B232" s="180"/>
      <c r="C232" s="181"/>
      <c r="D232" s="182" t="s">
        <v>73</v>
      </c>
      <c r="E232" s="194" t="s">
        <v>179</v>
      </c>
      <c r="F232" s="194" t="s">
        <v>180</v>
      </c>
      <c r="G232" s="181"/>
      <c r="H232" s="181"/>
      <c r="I232" s="184"/>
      <c r="J232" s="195">
        <f>BK232</f>
        <v>0</v>
      </c>
      <c r="K232" s="181"/>
      <c r="L232" s="186"/>
      <c r="M232" s="187"/>
      <c r="N232" s="188"/>
      <c r="O232" s="188"/>
      <c r="P232" s="189">
        <f>SUM(P233:P244)</f>
        <v>0</v>
      </c>
      <c r="Q232" s="188"/>
      <c r="R232" s="189">
        <f>SUM(R233:R244)</f>
        <v>7.1748699999999999E-2</v>
      </c>
      <c r="S232" s="188"/>
      <c r="T232" s="190">
        <f>SUM(T233:T244)</f>
        <v>0</v>
      </c>
      <c r="AR232" s="191" t="s">
        <v>156</v>
      </c>
      <c r="AT232" s="192" t="s">
        <v>73</v>
      </c>
      <c r="AU232" s="192" t="s">
        <v>82</v>
      </c>
      <c r="AY232" s="191" t="s">
        <v>157</v>
      </c>
      <c r="BK232" s="193">
        <f>SUM(BK233:BK244)</f>
        <v>0</v>
      </c>
    </row>
    <row r="233" spans="1:65" s="2" customFormat="1" ht="37.9" customHeight="1">
      <c r="A233" s="35"/>
      <c r="B233" s="36"/>
      <c r="C233" s="196" t="s">
        <v>408</v>
      </c>
      <c r="D233" s="196" t="s">
        <v>160</v>
      </c>
      <c r="E233" s="197" t="s">
        <v>360</v>
      </c>
      <c r="F233" s="198" t="s">
        <v>1590</v>
      </c>
      <c r="G233" s="199" t="s">
        <v>225</v>
      </c>
      <c r="H233" s="200">
        <v>5.0599999999999996</v>
      </c>
      <c r="I233" s="201"/>
      <c r="J233" s="202">
        <f>ROUND(I233*H233,2)</f>
        <v>0</v>
      </c>
      <c r="K233" s="203"/>
      <c r="L233" s="40"/>
      <c r="M233" s="204" t="s">
        <v>1</v>
      </c>
      <c r="N233" s="205" t="s">
        <v>40</v>
      </c>
      <c r="O233" s="76"/>
      <c r="P233" s="206">
        <f>O233*H233</f>
        <v>0</v>
      </c>
      <c r="Q233" s="206">
        <v>0</v>
      </c>
      <c r="R233" s="206">
        <f>Q233*H233</f>
        <v>0</v>
      </c>
      <c r="S233" s="206">
        <v>0</v>
      </c>
      <c r="T233" s="207">
        <f>S233*H233</f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208" t="s">
        <v>164</v>
      </c>
      <c r="AT233" s="208" t="s">
        <v>160</v>
      </c>
      <c r="AU233" s="208" t="s">
        <v>156</v>
      </c>
      <c r="AY233" s="18" t="s">
        <v>157</v>
      </c>
      <c r="BE233" s="209">
        <f>IF(N233="základná",J233,0)</f>
        <v>0</v>
      </c>
      <c r="BF233" s="209">
        <f>IF(N233="znížená",J233,0)</f>
        <v>0</v>
      </c>
      <c r="BG233" s="209">
        <f>IF(N233="zákl. prenesená",J233,0)</f>
        <v>0</v>
      </c>
      <c r="BH233" s="209">
        <f>IF(N233="zníž. prenesená",J233,0)</f>
        <v>0</v>
      </c>
      <c r="BI233" s="209">
        <f>IF(N233="nulová",J233,0)</f>
        <v>0</v>
      </c>
      <c r="BJ233" s="18" t="s">
        <v>156</v>
      </c>
      <c r="BK233" s="209">
        <f>ROUND(I233*H233,2)</f>
        <v>0</v>
      </c>
      <c r="BL233" s="18" t="s">
        <v>164</v>
      </c>
      <c r="BM233" s="208" t="s">
        <v>1918</v>
      </c>
    </row>
    <row r="234" spans="1:65" s="14" customFormat="1" ht="22.5">
      <c r="B234" s="221"/>
      <c r="C234" s="222"/>
      <c r="D234" s="212" t="s">
        <v>166</v>
      </c>
      <c r="E234" s="223" t="s">
        <v>1</v>
      </c>
      <c r="F234" s="224" t="s">
        <v>1919</v>
      </c>
      <c r="G234" s="222"/>
      <c r="H234" s="225">
        <v>5.0599999999999996</v>
      </c>
      <c r="I234" s="226"/>
      <c r="J234" s="222"/>
      <c r="K234" s="222"/>
      <c r="L234" s="227"/>
      <c r="M234" s="228"/>
      <c r="N234" s="229"/>
      <c r="O234" s="229"/>
      <c r="P234" s="229"/>
      <c r="Q234" s="229"/>
      <c r="R234" s="229"/>
      <c r="S234" s="229"/>
      <c r="T234" s="230"/>
      <c r="AT234" s="231" t="s">
        <v>166</v>
      </c>
      <c r="AU234" s="231" t="s">
        <v>156</v>
      </c>
      <c r="AV234" s="14" t="s">
        <v>156</v>
      </c>
      <c r="AW234" s="14" t="s">
        <v>31</v>
      </c>
      <c r="AX234" s="14" t="s">
        <v>74</v>
      </c>
      <c r="AY234" s="231" t="s">
        <v>157</v>
      </c>
    </row>
    <row r="235" spans="1:65" s="15" customFormat="1">
      <c r="B235" s="232"/>
      <c r="C235" s="233"/>
      <c r="D235" s="212" t="s">
        <v>166</v>
      </c>
      <c r="E235" s="234" t="s">
        <v>1</v>
      </c>
      <c r="F235" s="235" t="s">
        <v>173</v>
      </c>
      <c r="G235" s="233"/>
      <c r="H235" s="236">
        <v>5.0599999999999996</v>
      </c>
      <c r="I235" s="237"/>
      <c r="J235" s="233"/>
      <c r="K235" s="233"/>
      <c r="L235" s="238"/>
      <c r="M235" s="239"/>
      <c r="N235" s="240"/>
      <c r="O235" s="240"/>
      <c r="P235" s="240"/>
      <c r="Q235" s="240"/>
      <c r="R235" s="240"/>
      <c r="S235" s="240"/>
      <c r="T235" s="241"/>
      <c r="AT235" s="242" t="s">
        <v>166</v>
      </c>
      <c r="AU235" s="242" t="s">
        <v>156</v>
      </c>
      <c r="AV235" s="15" t="s">
        <v>174</v>
      </c>
      <c r="AW235" s="15" t="s">
        <v>31</v>
      </c>
      <c r="AX235" s="15" t="s">
        <v>82</v>
      </c>
      <c r="AY235" s="242" t="s">
        <v>157</v>
      </c>
    </row>
    <row r="236" spans="1:65" s="2" customFormat="1" ht="44.25" customHeight="1">
      <c r="A236" s="35"/>
      <c r="B236" s="36"/>
      <c r="C236" s="196" t="s">
        <v>412</v>
      </c>
      <c r="D236" s="196" t="s">
        <v>160</v>
      </c>
      <c r="E236" s="197" t="s">
        <v>1920</v>
      </c>
      <c r="F236" s="198" t="s">
        <v>1921</v>
      </c>
      <c r="G236" s="199" t="s">
        <v>354</v>
      </c>
      <c r="H236" s="200">
        <v>6.47</v>
      </c>
      <c r="I236" s="201"/>
      <c r="J236" s="202">
        <f>ROUND(I236*H236,2)</f>
        <v>0</v>
      </c>
      <c r="K236" s="203"/>
      <c r="L236" s="40"/>
      <c r="M236" s="204" t="s">
        <v>1</v>
      </c>
      <c r="N236" s="205" t="s">
        <v>40</v>
      </c>
      <c r="O236" s="76"/>
      <c r="P236" s="206">
        <f>O236*H236</f>
        <v>0</v>
      </c>
      <c r="Q236" s="206">
        <v>1.91E-3</v>
      </c>
      <c r="R236" s="206">
        <f>Q236*H236</f>
        <v>1.2357699999999999E-2</v>
      </c>
      <c r="S236" s="206">
        <v>0</v>
      </c>
      <c r="T236" s="207">
        <f>S236*H236</f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208" t="s">
        <v>164</v>
      </c>
      <c r="AT236" s="208" t="s">
        <v>160</v>
      </c>
      <c r="AU236" s="208" t="s">
        <v>156</v>
      </c>
      <c r="AY236" s="18" t="s">
        <v>157</v>
      </c>
      <c r="BE236" s="209">
        <f>IF(N236="základná",J236,0)</f>
        <v>0</v>
      </c>
      <c r="BF236" s="209">
        <f>IF(N236="znížená",J236,0)</f>
        <v>0</v>
      </c>
      <c r="BG236" s="209">
        <f>IF(N236="zákl. prenesená",J236,0)</f>
        <v>0</v>
      </c>
      <c r="BH236" s="209">
        <f>IF(N236="zníž. prenesená",J236,0)</f>
        <v>0</v>
      </c>
      <c r="BI236" s="209">
        <f>IF(N236="nulová",J236,0)</f>
        <v>0</v>
      </c>
      <c r="BJ236" s="18" t="s">
        <v>156</v>
      </c>
      <c r="BK236" s="209">
        <f>ROUND(I236*H236,2)</f>
        <v>0</v>
      </c>
      <c r="BL236" s="18" t="s">
        <v>164</v>
      </c>
      <c r="BM236" s="208" t="s">
        <v>1922</v>
      </c>
    </row>
    <row r="237" spans="1:65" s="13" customFormat="1">
      <c r="B237" s="210"/>
      <c r="C237" s="211"/>
      <c r="D237" s="212" t="s">
        <v>166</v>
      </c>
      <c r="E237" s="213" t="s">
        <v>1</v>
      </c>
      <c r="F237" s="214" t="s">
        <v>1923</v>
      </c>
      <c r="G237" s="211"/>
      <c r="H237" s="213" t="s">
        <v>1</v>
      </c>
      <c r="I237" s="215"/>
      <c r="J237" s="211"/>
      <c r="K237" s="211"/>
      <c r="L237" s="216"/>
      <c r="M237" s="217"/>
      <c r="N237" s="218"/>
      <c r="O237" s="218"/>
      <c r="P237" s="218"/>
      <c r="Q237" s="218"/>
      <c r="R237" s="218"/>
      <c r="S237" s="218"/>
      <c r="T237" s="219"/>
      <c r="AT237" s="220" t="s">
        <v>166</v>
      </c>
      <c r="AU237" s="220" t="s">
        <v>156</v>
      </c>
      <c r="AV237" s="13" t="s">
        <v>82</v>
      </c>
      <c r="AW237" s="13" t="s">
        <v>31</v>
      </c>
      <c r="AX237" s="13" t="s">
        <v>74</v>
      </c>
      <c r="AY237" s="220" t="s">
        <v>157</v>
      </c>
    </row>
    <row r="238" spans="1:65" s="14" customFormat="1">
      <c r="B238" s="221"/>
      <c r="C238" s="222"/>
      <c r="D238" s="212" t="s">
        <v>166</v>
      </c>
      <c r="E238" s="223" t="s">
        <v>1</v>
      </c>
      <c r="F238" s="224" t="s">
        <v>1924</v>
      </c>
      <c r="G238" s="222"/>
      <c r="H238" s="225">
        <v>1.5</v>
      </c>
      <c r="I238" s="226"/>
      <c r="J238" s="222"/>
      <c r="K238" s="222"/>
      <c r="L238" s="227"/>
      <c r="M238" s="228"/>
      <c r="N238" s="229"/>
      <c r="O238" s="229"/>
      <c r="P238" s="229"/>
      <c r="Q238" s="229"/>
      <c r="R238" s="229"/>
      <c r="S238" s="229"/>
      <c r="T238" s="230"/>
      <c r="AT238" s="231" t="s">
        <v>166</v>
      </c>
      <c r="AU238" s="231" t="s">
        <v>156</v>
      </c>
      <c r="AV238" s="14" t="s">
        <v>156</v>
      </c>
      <c r="AW238" s="14" t="s">
        <v>31</v>
      </c>
      <c r="AX238" s="14" t="s">
        <v>74</v>
      </c>
      <c r="AY238" s="231" t="s">
        <v>157</v>
      </c>
    </row>
    <row r="239" spans="1:65" s="14" customFormat="1">
      <c r="B239" s="221"/>
      <c r="C239" s="222"/>
      <c r="D239" s="212" t="s">
        <v>166</v>
      </c>
      <c r="E239" s="223" t="s">
        <v>1</v>
      </c>
      <c r="F239" s="224" t="s">
        <v>1925</v>
      </c>
      <c r="G239" s="222"/>
      <c r="H239" s="225">
        <v>2.4500000000000002</v>
      </c>
      <c r="I239" s="226"/>
      <c r="J239" s="222"/>
      <c r="K239" s="222"/>
      <c r="L239" s="227"/>
      <c r="M239" s="228"/>
      <c r="N239" s="229"/>
      <c r="O239" s="229"/>
      <c r="P239" s="229"/>
      <c r="Q239" s="229"/>
      <c r="R239" s="229"/>
      <c r="S239" s="229"/>
      <c r="T239" s="230"/>
      <c r="AT239" s="231" t="s">
        <v>166</v>
      </c>
      <c r="AU239" s="231" t="s">
        <v>156</v>
      </c>
      <c r="AV239" s="14" t="s">
        <v>156</v>
      </c>
      <c r="AW239" s="14" t="s">
        <v>31</v>
      </c>
      <c r="AX239" s="14" t="s">
        <v>74</v>
      </c>
      <c r="AY239" s="231" t="s">
        <v>157</v>
      </c>
    </row>
    <row r="240" spans="1:65" s="14" customFormat="1">
      <c r="B240" s="221"/>
      <c r="C240" s="222"/>
      <c r="D240" s="212" t="s">
        <v>166</v>
      </c>
      <c r="E240" s="223" t="s">
        <v>1</v>
      </c>
      <c r="F240" s="224" t="s">
        <v>1926</v>
      </c>
      <c r="G240" s="222"/>
      <c r="H240" s="225">
        <v>2.52</v>
      </c>
      <c r="I240" s="226"/>
      <c r="J240" s="222"/>
      <c r="K240" s="222"/>
      <c r="L240" s="227"/>
      <c r="M240" s="228"/>
      <c r="N240" s="229"/>
      <c r="O240" s="229"/>
      <c r="P240" s="229"/>
      <c r="Q240" s="229"/>
      <c r="R240" s="229"/>
      <c r="S240" s="229"/>
      <c r="T240" s="230"/>
      <c r="AT240" s="231" t="s">
        <v>166</v>
      </c>
      <c r="AU240" s="231" t="s">
        <v>156</v>
      </c>
      <c r="AV240" s="14" t="s">
        <v>156</v>
      </c>
      <c r="AW240" s="14" t="s">
        <v>31</v>
      </c>
      <c r="AX240" s="14" t="s">
        <v>74</v>
      </c>
      <c r="AY240" s="231" t="s">
        <v>157</v>
      </c>
    </row>
    <row r="241" spans="1:65" s="15" customFormat="1">
      <c r="B241" s="232"/>
      <c r="C241" s="233"/>
      <c r="D241" s="212" t="s">
        <v>166</v>
      </c>
      <c r="E241" s="234" t="s">
        <v>1</v>
      </c>
      <c r="F241" s="235" t="s">
        <v>173</v>
      </c>
      <c r="G241" s="233"/>
      <c r="H241" s="236">
        <v>6.47</v>
      </c>
      <c r="I241" s="237"/>
      <c r="J241" s="233"/>
      <c r="K241" s="233"/>
      <c r="L241" s="238"/>
      <c r="M241" s="239"/>
      <c r="N241" s="240"/>
      <c r="O241" s="240"/>
      <c r="P241" s="240"/>
      <c r="Q241" s="240"/>
      <c r="R241" s="240"/>
      <c r="S241" s="240"/>
      <c r="T241" s="241"/>
      <c r="AT241" s="242" t="s">
        <v>166</v>
      </c>
      <c r="AU241" s="242" t="s">
        <v>156</v>
      </c>
      <c r="AV241" s="15" t="s">
        <v>174</v>
      </c>
      <c r="AW241" s="15" t="s">
        <v>31</v>
      </c>
      <c r="AX241" s="15" t="s">
        <v>82</v>
      </c>
      <c r="AY241" s="242" t="s">
        <v>157</v>
      </c>
    </row>
    <row r="242" spans="1:65" s="2" customFormat="1" ht="21.75" customHeight="1">
      <c r="A242" s="35"/>
      <c r="B242" s="36"/>
      <c r="C242" s="248" t="s">
        <v>419</v>
      </c>
      <c r="D242" s="248" t="s">
        <v>204</v>
      </c>
      <c r="E242" s="249" t="s">
        <v>1606</v>
      </c>
      <c r="F242" s="250" t="s">
        <v>1607</v>
      </c>
      <c r="G242" s="251" t="s">
        <v>225</v>
      </c>
      <c r="H242" s="252">
        <v>6.5990000000000002</v>
      </c>
      <c r="I242" s="253"/>
      <c r="J242" s="254">
        <f>ROUND(I242*H242,2)</f>
        <v>0</v>
      </c>
      <c r="K242" s="255"/>
      <c r="L242" s="256"/>
      <c r="M242" s="257" t="s">
        <v>1</v>
      </c>
      <c r="N242" s="258" t="s">
        <v>40</v>
      </c>
      <c r="O242" s="76"/>
      <c r="P242" s="206">
        <f>O242*H242</f>
        <v>0</v>
      </c>
      <c r="Q242" s="206">
        <v>8.9999999999999993E-3</v>
      </c>
      <c r="R242" s="206">
        <f>Q242*H242</f>
        <v>5.9390999999999999E-2</v>
      </c>
      <c r="S242" s="206">
        <v>0</v>
      </c>
      <c r="T242" s="207">
        <f>S242*H242</f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208" t="s">
        <v>378</v>
      </c>
      <c r="AT242" s="208" t="s">
        <v>204</v>
      </c>
      <c r="AU242" s="208" t="s">
        <v>156</v>
      </c>
      <c r="AY242" s="18" t="s">
        <v>157</v>
      </c>
      <c r="BE242" s="209">
        <f>IF(N242="základná",J242,0)</f>
        <v>0</v>
      </c>
      <c r="BF242" s="209">
        <f>IF(N242="znížená",J242,0)</f>
        <v>0</v>
      </c>
      <c r="BG242" s="209">
        <f>IF(N242="zákl. prenesená",J242,0)</f>
        <v>0</v>
      </c>
      <c r="BH242" s="209">
        <f>IF(N242="zníž. prenesená",J242,0)</f>
        <v>0</v>
      </c>
      <c r="BI242" s="209">
        <f>IF(N242="nulová",J242,0)</f>
        <v>0</v>
      </c>
      <c r="BJ242" s="18" t="s">
        <v>156</v>
      </c>
      <c r="BK242" s="209">
        <f>ROUND(I242*H242,2)</f>
        <v>0</v>
      </c>
      <c r="BL242" s="18" t="s">
        <v>164</v>
      </c>
      <c r="BM242" s="208" t="s">
        <v>1927</v>
      </c>
    </row>
    <row r="243" spans="1:65" s="14" customFormat="1">
      <c r="B243" s="221"/>
      <c r="C243" s="222"/>
      <c r="D243" s="212" t="s">
        <v>166</v>
      </c>
      <c r="E243" s="223" t="s">
        <v>1</v>
      </c>
      <c r="F243" s="224" t="s">
        <v>1928</v>
      </c>
      <c r="G243" s="222"/>
      <c r="H243" s="225">
        <v>6.5990000000000002</v>
      </c>
      <c r="I243" s="226"/>
      <c r="J243" s="222"/>
      <c r="K243" s="222"/>
      <c r="L243" s="227"/>
      <c r="M243" s="228"/>
      <c r="N243" s="229"/>
      <c r="O243" s="229"/>
      <c r="P243" s="229"/>
      <c r="Q243" s="229"/>
      <c r="R243" s="229"/>
      <c r="S243" s="229"/>
      <c r="T243" s="230"/>
      <c r="AT243" s="231" t="s">
        <v>166</v>
      </c>
      <c r="AU243" s="231" t="s">
        <v>156</v>
      </c>
      <c r="AV243" s="14" t="s">
        <v>156</v>
      </c>
      <c r="AW243" s="14" t="s">
        <v>31</v>
      </c>
      <c r="AX243" s="14" t="s">
        <v>82</v>
      </c>
      <c r="AY243" s="231" t="s">
        <v>157</v>
      </c>
    </row>
    <row r="244" spans="1:65" s="2" customFormat="1" ht="24.2" customHeight="1">
      <c r="A244" s="35"/>
      <c r="B244" s="36"/>
      <c r="C244" s="196" t="s">
        <v>423</v>
      </c>
      <c r="D244" s="196" t="s">
        <v>160</v>
      </c>
      <c r="E244" s="197" t="s">
        <v>1635</v>
      </c>
      <c r="F244" s="198" t="s">
        <v>1636</v>
      </c>
      <c r="G244" s="199" t="s">
        <v>797</v>
      </c>
      <c r="H244" s="201"/>
      <c r="I244" s="201"/>
      <c r="J244" s="202">
        <f>ROUND(I244*H244,2)</f>
        <v>0</v>
      </c>
      <c r="K244" s="203"/>
      <c r="L244" s="40"/>
      <c r="M244" s="204" t="s">
        <v>1</v>
      </c>
      <c r="N244" s="205" t="s">
        <v>40</v>
      </c>
      <c r="O244" s="76"/>
      <c r="P244" s="206">
        <f>O244*H244</f>
        <v>0</v>
      </c>
      <c r="Q244" s="206">
        <v>0</v>
      </c>
      <c r="R244" s="206">
        <f>Q244*H244</f>
        <v>0</v>
      </c>
      <c r="S244" s="206">
        <v>0</v>
      </c>
      <c r="T244" s="207">
        <f>S244*H244</f>
        <v>0</v>
      </c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R244" s="208" t="s">
        <v>164</v>
      </c>
      <c r="AT244" s="208" t="s">
        <v>160</v>
      </c>
      <c r="AU244" s="208" t="s">
        <v>156</v>
      </c>
      <c r="AY244" s="18" t="s">
        <v>157</v>
      </c>
      <c r="BE244" s="209">
        <f>IF(N244="základná",J244,0)</f>
        <v>0</v>
      </c>
      <c r="BF244" s="209">
        <f>IF(N244="znížená",J244,0)</f>
        <v>0</v>
      </c>
      <c r="BG244" s="209">
        <f>IF(N244="zákl. prenesená",J244,0)</f>
        <v>0</v>
      </c>
      <c r="BH244" s="209">
        <f>IF(N244="zníž. prenesená",J244,0)</f>
        <v>0</v>
      </c>
      <c r="BI244" s="209">
        <f>IF(N244="nulová",J244,0)</f>
        <v>0</v>
      </c>
      <c r="BJ244" s="18" t="s">
        <v>156</v>
      </c>
      <c r="BK244" s="209">
        <f>ROUND(I244*H244,2)</f>
        <v>0</v>
      </c>
      <c r="BL244" s="18" t="s">
        <v>164</v>
      </c>
      <c r="BM244" s="208" t="s">
        <v>1929</v>
      </c>
    </row>
    <row r="245" spans="1:65" s="12" customFormat="1" ht="22.9" customHeight="1">
      <c r="B245" s="180"/>
      <c r="C245" s="181"/>
      <c r="D245" s="182" t="s">
        <v>73</v>
      </c>
      <c r="E245" s="194" t="s">
        <v>852</v>
      </c>
      <c r="F245" s="194" t="s">
        <v>853</v>
      </c>
      <c r="G245" s="181"/>
      <c r="H245" s="181"/>
      <c r="I245" s="184"/>
      <c r="J245" s="195">
        <f>BK245</f>
        <v>0</v>
      </c>
      <c r="K245" s="181"/>
      <c r="L245" s="186"/>
      <c r="M245" s="187"/>
      <c r="N245" s="188"/>
      <c r="O245" s="188"/>
      <c r="P245" s="189">
        <f>SUM(P246:P251)</f>
        <v>0</v>
      </c>
      <c r="Q245" s="188"/>
      <c r="R245" s="189">
        <f>SUM(R246:R251)</f>
        <v>0</v>
      </c>
      <c r="S245" s="188"/>
      <c r="T245" s="190">
        <f>SUM(T246:T251)</f>
        <v>0</v>
      </c>
      <c r="AR245" s="191" t="s">
        <v>156</v>
      </c>
      <c r="AT245" s="192" t="s">
        <v>73</v>
      </c>
      <c r="AU245" s="192" t="s">
        <v>82</v>
      </c>
      <c r="AY245" s="191" t="s">
        <v>157</v>
      </c>
      <c r="BK245" s="193">
        <f>SUM(BK246:BK251)</f>
        <v>0</v>
      </c>
    </row>
    <row r="246" spans="1:65" s="2" customFormat="1" ht="16.5" customHeight="1">
      <c r="A246" s="35"/>
      <c r="B246" s="36"/>
      <c r="C246" s="196" t="s">
        <v>566</v>
      </c>
      <c r="D246" s="196" t="s">
        <v>160</v>
      </c>
      <c r="E246" s="197" t="s">
        <v>1930</v>
      </c>
      <c r="F246" s="278" t="s">
        <v>1931</v>
      </c>
      <c r="G246" s="199" t="s">
        <v>225</v>
      </c>
      <c r="H246" s="200">
        <v>1.272</v>
      </c>
      <c r="I246" s="201"/>
      <c r="J246" s="202">
        <f>ROUND(I246*H246,2)</f>
        <v>0</v>
      </c>
      <c r="K246" s="203"/>
      <c r="L246" s="40"/>
      <c r="M246" s="204" t="s">
        <v>1</v>
      </c>
      <c r="N246" s="205" t="s">
        <v>40</v>
      </c>
      <c r="O246" s="76"/>
      <c r="P246" s="206">
        <f>O246*H246</f>
        <v>0</v>
      </c>
      <c r="Q246" s="206">
        <v>0</v>
      </c>
      <c r="R246" s="206">
        <f>Q246*H246</f>
        <v>0</v>
      </c>
      <c r="S246" s="206">
        <v>0</v>
      </c>
      <c r="T246" s="207">
        <f>S246*H246</f>
        <v>0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208" t="s">
        <v>164</v>
      </c>
      <c r="AT246" s="208" t="s">
        <v>160</v>
      </c>
      <c r="AU246" s="208" t="s">
        <v>156</v>
      </c>
      <c r="AY246" s="18" t="s">
        <v>157</v>
      </c>
      <c r="BE246" s="209">
        <f>IF(N246="základná",J246,0)</f>
        <v>0</v>
      </c>
      <c r="BF246" s="209">
        <f>IF(N246="znížená",J246,0)</f>
        <v>0</v>
      </c>
      <c r="BG246" s="209">
        <f>IF(N246="zákl. prenesená",J246,0)</f>
        <v>0</v>
      </c>
      <c r="BH246" s="209">
        <f>IF(N246="zníž. prenesená",J246,0)</f>
        <v>0</v>
      </c>
      <c r="BI246" s="209">
        <f>IF(N246="nulová",J246,0)</f>
        <v>0</v>
      </c>
      <c r="BJ246" s="18" t="s">
        <v>156</v>
      </c>
      <c r="BK246" s="209">
        <f>ROUND(I246*H246,2)</f>
        <v>0</v>
      </c>
      <c r="BL246" s="18" t="s">
        <v>164</v>
      </c>
      <c r="BM246" s="208" t="s">
        <v>1932</v>
      </c>
    </row>
    <row r="247" spans="1:65" s="14" customFormat="1">
      <c r="B247" s="221"/>
      <c r="C247" s="222"/>
      <c r="D247" s="212" t="s">
        <v>166</v>
      </c>
      <c r="E247" s="223" t="s">
        <v>1</v>
      </c>
      <c r="F247" s="224" t="s">
        <v>1933</v>
      </c>
      <c r="G247" s="222"/>
      <c r="H247" s="225">
        <v>1.272</v>
      </c>
      <c r="I247" s="226"/>
      <c r="J247" s="222"/>
      <c r="K247" s="222"/>
      <c r="L247" s="227"/>
      <c r="M247" s="228"/>
      <c r="N247" s="229"/>
      <c r="O247" s="229"/>
      <c r="P247" s="229"/>
      <c r="Q247" s="229"/>
      <c r="R247" s="229"/>
      <c r="S247" s="229"/>
      <c r="T247" s="230"/>
      <c r="AT247" s="231" t="s">
        <v>166</v>
      </c>
      <c r="AU247" s="231" t="s">
        <v>156</v>
      </c>
      <c r="AV247" s="14" t="s">
        <v>156</v>
      </c>
      <c r="AW247" s="14" t="s">
        <v>31</v>
      </c>
      <c r="AX247" s="14" t="s">
        <v>82</v>
      </c>
      <c r="AY247" s="231" t="s">
        <v>157</v>
      </c>
    </row>
    <row r="248" spans="1:65" s="2" customFormat="1" ht="16.5" customHeight="1">
      <c r="A248" s="35"/>
      <c r="B248" s="36"/>
      <c r="C248" s="196" t="s">
        <v>572</v>
      </c>
      <c r="D248" s="196" t="s">
        <v>160</v>
      </c>
      <c r="E248" s="197" t="s">
        <v>1934</v>
      </c>
      <c r="F248" s="198" t="s">
        <v>1935</v>
      </c>
      <c r="G248" s="199" t="s">
        <v>921</v>
      </c>
      <c r="H248" s="200">
        <v>1</v>
      </c>
      <c r="I248" s="201"/>
      <c r="J248" s="202">
        <f>ROUND(I248*H248,2)</f>
        <v>0</v>
      </c>
      <c r="K248" s="203"/>
      <c r="L248" s="40"/>
      <c r="M248" s="204" t="s">
        <v>1</v>
      </c>
      <c r="N248" s="205" t="s">
        <v>40</v>
      </c>
      <c r="O248" s="76"/>
      <c r="P248" s="206">
        <f>O248*H248</f>
        <v>0</v>
      </c>
      <c r="Q248" s="206">
        <v>0</v>
      </c>
      <c r="R248" s="206">
        <f>Q248*H248</f>
        <v>0</v>
      </c>
      <c r="S248" s="206">
        <v>0</v>
      </c>
      <c r="T248" s="207">
        <f>S248*H248</f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208" t="s">
        <v>164</v>
      </c>
      <c r="AT248" s="208" t="s">
        <v>160</v>
      </c>
      <c r="AU248" s="208" t="s">
        <v>156</v>
      </c>
      <c r="AY248" s="18" t="s">
        <v>157</v>
      </c>
      <c r="BE248" s="209">
        <f>IF(N248="základná",J248,0)</f>
        <v>0</v>
      </c>
      <c r="BF248" s="209">
        <f>IF(N248="znížená",J248,0)</f>
        <v>0</v>
      </c>
      <c r="BG248" s="209">
        <f>IF(N248="zákl. prenesená",J248,0)</f>
        <v>0</v>
      </c>
      <c r="BH248" s="209">
        <f>IF(N248="zníž. prenesená",J248,0)</f>
        <v>0</v>
      </c>
      <c r="BI248" s="209">
        <f>IF(N248="nulová",J248,0)</f>
        <v>0</v>
      </c>
      <c r="BJ248" s="18" t="s">
        <v>156</v>
      </c>
      <c r="BK248" s="209">
        <f>ROUND(I248*H248,2)</f>
        <v>0</v>
      </c>
      <c r="BL248" s="18" t="s">
        <v>164</v>
      </c>
      <c r="BM248" s="208" t="s">
        <v>1936</v>
      </c>
    </row>
    <row r="249" spans="1:65" s="13" customFormat="1">
      <c r="B249" s="210"/>
      <c r="C249" s="211"/>
      <c r="D249" s="212" t="s">
        <v>166</v>
      </c>
      <c r="E249" s="213" t="s">
        <v>1</v>
      </c>
      <c r="F249" s="214" t="s">
        <v>1937</v>
      </c>
      <c r="G249" s="211"/>
      <c r="H249" s="213" t="s">
        <v>1</v>
      </c>
      <c r="I249" s="215"/>
      <c r="J249" s="211"/>
      <c r="K249" s="211"/>
      <c r="L249" s="216"/>
      <c r="M249" s="217"/>
      <c r="N249" s="218"/>
      <c r="O249" s="218"/>
      <c r="P249" s="218"/>
      <c r="Q249" s="218"/>
      <c r="R249" s="218"/>
      <c r="S249" s="218"/>
      <c r="T249" s="219"/>
      <c r="AT249" s="220" t="s">
        <v>166</v>
      </c>
      <c r="AU249" s="220" t="s">
        <v>156</v>
      </c>
      <c r="AV249" s="13" t="s">
        <v>82</v>
      </c>
      <c r="AW249" s="13" t="s">
        <v>31</v>
      </c>
      <c r="AX249" s="13" t="s">
        <v>74</v>
      </c>
      <c r="AY249" s="220" t="s">
        <v>157</v>
      </c>
    </row>
    <row r="250" spans="1:65" s="14" customFormat="1">
      <c r="B250" s="221"/>
      <c r="C250" s="222"/>
      <c r="D250" s="212" t="s">
        <v>166</v>
      </c>
      <c r="E250" s="223" t="s">
        <v>1</v>
      </c>
      <c r="F250" s="224" t="s">
        <v>1938</v>
      </c>
      <c r="G250" s="222"/>
      <c r="H250" s="225">
        <v>1</v>
      </c>
      <c r="I250" s="226"/>
      <c r="J250" s="222"/>
      <c r="K250" s="222"/>
      <c r="L250" s="227"/>
      <c r="M250" s="228"/>
      <c r="N250" s="229"/>
      <c r="O250" s="229"/>
      <c r="P250" s="229"/>
      <c r="Q250" s="229"/>
      <c r="R250" s="229"/>
      <c r="S250" s="229"/>
      <c r="T250" s="230"/>
      <c r="AT250" s="231" t="s">
        <v>166</v>
      </c>
      <c r="AU250" s="231" t="s">
        <v>156</v>
      </c>
      <c r="AV250" s="14" t="s">
        <v>156</v>
      </c>
      <c r="AW250" s="14" t="s">
        <v>31</v>
      </c>
      <c r="AX250" s="14" t="s">
        <v>82</v>
      </c>
      <c r="AY250" s="231" t="s">
        <v>157</v>
      </c>
    </row>
    <row r="251" spans="1:65" s="2" customFormat="1" ht="24.2" customHeight="1">
      <c r="A251" s="35"/>
      <c r="B251" s="36"/>
      <c r="C251" s="196" t="s">
        <v>577</v>
      </c>
      <c r="D251" s="196" t="s">
        <v>160</v>
      </c>
      <c r="E251" s="197" t="s">
        <v>1010</v>
      </c>
      <c r="F251" s="198" t="s">
        <v>1011</v>
      </c>
      <c r="G251" s="199" t="s">
        <v>797</v>
      </c>
      <c r="H251" s="201"/>
      <c r="I251" s="201"/>
      <c r="J251" s="202">
        <f>ROUND(I251*H251,2)</f>
        <v>0</v>
      </c>
      <c r="K251" s="203"/>
      <c r="L251" s="40"/>
      <c r="M251" s="204" t="s">
        <v>1</v>
      </c>
      <c r="N251" s="205" t="s">
        <v>40</v>
      </c>
      <c r="O251" s="76"/>
      <c r="P251" s="206">
        <f>O251*H251</f>
        <v>0</v>
      </c>
      <c r="Q251" s="206">
        <v>0</v>
      </c>
      <c r="R251" s="206">
        <f>Q251*H251</f>
        <v>0</v>
      </c>
      <c r="S251" s="206">
        <v>0</v>
      </c>
      <c r="T251" s="207">
        <f>S251*H251</f>
        <v>0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208" t="s">
        <v>164</v>
      </c>
      <c r="AT251" s="208" t="s">
        <v>160</v>
      </c>
      <c r="AU251" s="208" t="s">
        <v>156</v>
      </c>
      <c r="AY251" s="18" t="s">
        <v>157</v>
      </c>
      <c r="BE251" s="209">
        <f>IF(N251="základná",J251,0)</f>
        <v>0</v>
      </c>
      <c r="BF251" s="209">
        <f>IF(N251="znížená",J251,0)</f>
        <v>0</v>
      </c>
      <c r="BG251" s="209">
        <f>IF(N251="zákl. prenesená",J251,0)</f>
        <v>0</v>
      </c>
      <c r="BH251" s="209">
        <f>IF(N251="zníž. prenesená",J251,0)</f>
        <v>0</v>
      </c>
      <c r="BI251" s="209">
        <f>IF(N251="nulová",J251,0)</f>
        <v>0</v>
      </c>
      <c r="BJ251" s="18" t="s">
        <v>156</v>
      </c>
      <c r="BK251" s="209">
        <f>ROUND(I251*H251,2)</f>
        <v>0</v>
      </c>
      <c r="BL251" s="18" t="s">
        <v>164</v>
      </c>
      <c r="BM251" s="208" t="s">
        <v>1939</v>
      </c>
    </row>
    <row r="252" spans="1:65" s="12" customFormat="1" ht="22.9" customHeight="1">
      <c r="B252" s="180"/>
      <c r="C252" s="181"/>
      <c r="D252" s="182" t="s">
        <v>73</v>
      </c>
      <c r="E252" s="194" t="s">
        <v>799</v>
      </c>
      <c r="F252" s="194" t="s">
        <v>800</v>
      </c>
      <c r="G252" s="181"/>
      <c r="H252" s="181"/>
      <c r="I252" s="184"/>
      <c r="J252" s="195">
        <f>BK252</f>
        <v>0</v>
      </c>
      <c r="K252" s="181"/>
      <c r="L252" s="186"/>
      <c r="M252" s="187"/>
      <c r="N252" s="188"/>
      <c r="O252" s="188"/>
      <c r="P252" s="189">
        <f>SUM(P253:P255)</f>
        <v>0</v>
      </c>
      <c r="Q252" s="188"/>
      <c r="R252" s="189">
        <f>SUM(R253:R255)</f>
        <v>4.2399999999999998E-3</v>
      </c>
      <c r="S252" s="188"/>
      <c r="T252" s="190">
        <f>SUM(T253:T255)</f>
        <v>0</v>
      </c>
      <c r="AR252" s="191" t="s">
        <v>156</v>
      </c>
      <c r="AT252" s="192" t="s">
        <v>73</v>
      </c>
      <c r="AU252" s="192" t="s">
        <v>82</v>
      </c>
      <c r="AY252" s="191" t="s">
        <v>157</v>
      </c>
      <c r="BK252" s="193">
        <f>SUM(BK253:BK255)</f>
        <v>0</v>
      </c>
    </row>
    <row r="253" spans="1:65" s="2" customFormat="1" ht="16.5" customHeight="1">
      <c r="A253" s="35"/>
      <c r="B253" s="36"/>
      <c r="C253" s="196" t="s">
        <v>580</v>
      </c>
      <c r="D253" s="196" t="s">
        <v>160</v>
      </c>
      <c r="E253" s="197" t="s">
        <v>1722</v>
      </c>
      <c r="F253" s="198" t="s">
        <v>1723</v>
      </c>
      <c r="G253" s="199" t="s">
        <v>354</v>
      </c>
      <c r="H253" s="200">
        <v>8</v>
      </c>
      <c r="I253" s="201"/>
      <c r="J253" s="202">
        <f>ROUND(I253*H253,2)</f>
        <v>0</v>
      </c>
      <c r="K253" s="203"/>
      <c r="L253" s="40"/>
      <c r="M253" s="204" t="s">
        <v>1</v>
      </c>
      <c r="N253" s="205" t="s">
        <v>40</v>
      </c>
      <c r="O253" s="76"/>
      <c r="P253" s="206">
        <f>O253*H253</f>
        <v>0</v>
      </c>
      <c r="Q253" s="206">
        <v>0</v>
      </c>
      <c r="R253" s="206">
        <f>Q253*H253</f>
        <v>0</v>
      </c>
      <c r="S253" s="206">
        <v>0</v>
      </c>
      <c r="T253" s="207">
        <f>S253*H253</f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208" t="s">
        <v>164</v>
      </c>
      <c r="AT253" s="208" t="s">
        <v>160</v>
      </c>
      <c r="AU253" s="208" t="s">
        <v>156</v>
      </c>
      <c r="AY253" s="18" t="s">
        <v>157</v>
      </c>
      <c r="BE253" s="209">
        <f>IF(N253="základná",J253,0)</f>
        <v>0</v>
      </c>
      <c r="BF253" s="209">
        <f>IF(N253="znížená",J253,0)</f>
        <v>0</v>
      </c>
      <c r="BG253" s="209">
        <f>IF(N253="zákl. prenesená",J253,0)</f>
        <v>0</v>
      </c>
      <c r="BH253" s="209">
        <f>IF(N253="zníž. prenesená",J253,0)</f>
        <v>0</v>
      </c>
      <c r="BI253" s="209">
        <f>IF(N253="nulová",J253,0)</f>
        <v>0</v>
      </c>
      <c r="BJ253" s="18" t="s">
        <v>156</v>
      </c>
      <c r="BK253" s="209">
        <f>ROUND(I253*H253,2)</f>
        <v>0</v>
      </c>
      <c r="BL253" s="18" t="s">
        <v>164</v>
      </c>
      <c r="BM253" s="208" t="s">
        <v>1940</v>
      </c>
    </row>
    <row r="254" spans="1:65" s="2" customFormat="1" ht="24.2" customHeight="1">
      <c r="A254" s="35"/>
      <c r="B254" s="36"/>
      <c r="C254" s="248" t="s">
        <v>378</v>
      </c>
      <c r="D254" s="248" t="s">
        <v>204</v>
      </c>
      <c r="E254" s="249" t="s">
        <v>1726</v>
      </c>
      <c r="F254" s="250" t="s">
        <v>1727</v>
      </c>
      <c r="G254" s="251" t="s">
        <v>354</v>
      </c>
      <c r="H254" s="252">
        <v>8</v>
      </c>
      <c r="I254" s="253"/>
      <c r="J254" s="254">
        <f>ROUND(I254*H254,2)</f>
        <v>0</v>
      </c>
      <c r="K254" s="255"/>
      <c r="L254" s="256"/>
      <c r="M254" s="257" t="s">
        <v>1</v>
      </c>
      <c r="N254" s="258" t="s">
        <v>40</v>
      </c>
      <c r="O254" s="76"/>
      <c r="P254" s="206">
        <f>O254*H254</f>
        <v>0</v>
      </c>
      <c r="Q254" s="206">
        <v>5.2999999999999998E-4</v>
      </c>
      <c r="R254" s="206">
        <f>Q254*H254</f>
        <v>4.2399999999999998E-3</v>
      </c>
      <c r="S254" s="206">
        <v>0</v>
      </c>
      <c r="T254" s="207">
        <f>S254*H254</f>
        <v>0</v>
      </c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R254" s="208" t="s">
        <v>378</v>
      </c>
      <c r="AT254" s="208" t="s">
        <v>204</v>
      </c>
      <c r="AU254" s="208" t="s">
        <v>156</v>
      </c>
      <c r="AY254" s="18" t="s">
        <v>157</v>
      </c>
      <c r="BE254" s="209">
        <f>IF(N254="základná",J254,0)</f>
        <v>0</v>
      </c>
      <c r="BF254" s="209">
        <f>IF(N254="znížená",J254,0)</f>
        <v>0</v>
      </c>
      <c r="BG254" s="209">
        <f>IF(N254="zákl. prenesená",J254,0)</f>
        <v>0</v>
      </c>
      <c r="BH254" s="209">
        <f>IF(N254="zníž. prenesená",J254,0)</f>
        <v>0</v>
      </c>
      <c r="BI254" s="209">
        <f>IF(N254="nulová",J254,0)</f>
        <v>0</v>
      </c>
      <c r="BJ254" s="18" t="s">
        <v>156</v>
      </c>
      <c r="BK254" s="209">
        <f>ROUND(I254*H254,2)</f>
        <v>0</v>
      </c>
      <c r="BL254" s="18" t="s">
        <v>164</v>
      </c>
      <c r="BM254" s="208" t="s">
        <v>1941</v>
      </c>
    </row>
    <row r="255" spans="1:65" s="2" customFormat="1" ht="33" customHeight="1">
      <c r="A255" s="35"/>
      <c r="B255" s="36"/>
      <c r="C255" s="196" t="s">
        <v>591</v>
      </c>
      <c r="D255" s="196" t="s">
        <v>160</v>
      </c>
      <c r="E255" s="197" t="s">
        <v>813</v>
      </c>
      <c r="F255" s="198" t="s">
        <v>814</v>
      </c>
      <c r="G255" s="199" t="s">
        <v>797</v>
      </c>
      <c r="H255" s="201"/>
      <c r="I255" s="201"/>
      <c r="J255" s="202">
        <f>ROUND(I255*H255,2)</f>
        <v>0</v>
      </c>
      <c r="K255" s="203"/>
      <c r="L255" s="40"/>
      <c r="M255" s="204" t="s">
        <v>1</v>
      </c>
      <c r="N255" s="205" t="s">
        <v>40</v>
      </c>
      <c r="O255" s="76"/>
      <c r="P255" s="206">
        <f>O255*H255</f>
        <v>0</v>
      </c>
      <c r="Q255" s="206">
        <v>0</v>
      </c>
      <c r="R255" s="206">
        <f>Q255*H255</f>
        <v>0</v>
      </c>
      <c r="S255" s="206">
        <v>0</v>
      </c>
      <c r="T255" s="207">
        <f>S255*H255</f>
        <v>0</v>
      </c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R255" s="208" t="s">
        <v>164</v>
      </c>
      <c r="AT255" s="208" t="s">
        <v>160</v>
      </c>
      <c r="AU255" s="208" t="s">
        <v>156</v>
      </c>
      <c r="AY255" s="18" t="s">
        <v>157</v>
      </c>
      <c r="BE255" s="209">
        <f>IF(N255="základná",J255,0)</f>
        <v>0</v>
      </c>
      <c r="BF255" s="209">
        <f>IF(N255="znížená",J255,0)</f>
        <v>0</v>
      </c>
      <c r="BG255" s="209">
        <f>IF(N255="zákl. prenesená",J255,0)</f>
        <v>0</v>
      </c>
      <c r="BH255" s="209">
        <f>IF(N255="zníž. prenesená",J255,0)</f>
        <v>0</v>
      </c>
      <c r="BI255" s="209">
        <f>IF(N255="nulová",J255,0)</f>
        <v>0</v>
      </c>
      <c r="BJ255" s="18" t="s">
        <v>156</v>
      </c>
      <c r="BK255" s="209">
        <f>ROUND(I255*H255,2)</f>
        <v>0</v>
      </c>
      <c r="BL255" s="18" t="s">
        <v>164</v>
      </c>
      <c r="BM255" s="208" t="s">
        <v>1942</v>
      </c>
    </row>
    <row r="256" spans="1:65" s="12" customFormat="1" ht="22.9" customHeight="1">
      <c r="B256" s="180"/>
      <c r="C256" s="181"/>
      <c r="D256" s="182" t="s">
        <v>73</v>
      </c>
      <c r="E256" s="194" t="s">
        <v>398</v>
      </c>
      <c r="F256" s="194" t="s">
        <v>399</v>
      </c>
      <c r="G256" s="181"/>
      <c r="H256" s="181"/>
      <c r="I256" s="184"/>
      <c r="J256" s="195">
        <f>BK256</f>
        <v>0</v>
      </c>
      <c r="K256" s="181"/>
      <c r="L256" s="186"/>
      <c r="M256" s="187"/>
      <c r="N256" s="188"/>
      <c r="O256" s="188"/>
      <c r="P256" s="189">
        <f>SUM(P257:P272)</f>
        <v>0</v>
      </c>
      <c r="Q256" s="188"/>
      <c r="R256" s="189">
        <f>SUM(R257:R272)</f>
        <v>0.35129954999999996</v>
      </c>
      <c r="S256" s="188"/>
      <c r="T256" s="190">
        <f>SUM(T257:T272)</f>
        <v>0</v>
      </c>
      <c r="AR256" s="191" t="s">
        <v>156</v>
      </c>
      <c r="AT256" s="192" t="s">
        <v>73</v>
      </c>
      <c r="AU256" s="192" t="s">
        <v>82</v>
      </c>
      <c r="AY256" s="191" t="s">
        <v>157</v>
      </c>
      <c r="BK256" s="193">
        <f>SUM(BK257:BK272)</f>
        <v>0</v>
      </c>
    </row>
    <row r="257" spans="1:65" s="2" customFormat="1" ht="24.2" customHeight="1">
      <c r="A257" s="35"/>
      <c r="B257" s="36"/>
      <c r="C257" s="196" t="s">
        <v>595</v>
      </c>
      <c r="D257" s="196" t="s">
        <v>160</v>
      </c>
      <c r="E257" s="197" t="s">
        <v>1786</v>
      </c>
      <c r="F257" s="198" t="s">
        <v>1787</v>
      </c>
      <c r="G257" s="199" t="s">
        <v>225</v>
      </c>
      <c r="H257" s="200">
        <v>46.906999999999996</v>
      </c>
      <c r="I257" s="201"/>
      <c r="J257" s="202">
        <f>ROUND(I257*H257,2)</f>
        <v>0</v>
      </c>
      <c r="K257" s="203"/>
      <c r="L257" s="40"/>
      <c r="M257" s="204" t="s">
        <v>1</v>
      </c>
      <c r="N257" s="205" t="s">
        <v>40</v>
      </c>
      <c r="O257" s="76"/>
      <c r="P257" s="206">
        <f>O257*H257</f>
        <v>0</v>
      </c>
      <c r="Q257" s="206">
        <v>3.2799999999999999E-3</v>
      </c>
      <c r="R257" s="206">
        <f>Q257*H257</f>
        <v>0.15385495999999999</v>
      </c>
      <c r="S257" s="206">
        <v>0</v>
      </c>
      <c r="T257" s="207">
        <f>S257*H257</f>
        <v>0</v>
      </c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R257" s="208" t="s">
        <v>164</v>
      </c>
      <c r="AT257" s="208" t="s">
        <v>160</v>
      </c>
      <c r="AU257" s="208" t="s">
        <v>156</v>
      </c>
      <c r="AY257" s="18" t="s">
        <v>157</v>
      </c>
      <c r="BE257" s="209">
        <f>IF(N257="základná",J257,0)</f>
        <v>0</v>
      </c>
      <c r="BF257" s="209">
        <f>IF(N257="znížená",J257,0)</f>
        <v>0</v>
      </c>
      <c r="BG257" s="209">
        <f>IF(N257="zákl. prenesená",J257,0)</f>
        <v>0</v>
      </c>
      <c r="BH257" s="209">
        <f>IF(N257="zníž. prenesená",J257,0)</f>
        <v>0</v>
      </c>
      <c r="BI257" s="209">
        <f>IF(N257="nulová",J257,0)</f>
        <v>0</v>
      </c>
      <c r="BJ257" s="18" t="s">
        <v>156</v>
      </c>
      <c r="BK257" s="209">
        <f>ROUND(I257*H257,2)</f>
        <v>0</v>
      </c>
      <c r="BL257" s="18" t="s">
        <v>164</v>
      </c>
      <c r="BM257" s="208" t="s">
        <v>1943</v>
      </c>
    </row>
    <row r="258" spans="1:65" s="13" customFormat="1">
      <c r="B258" s="210"/>
      <c r="C258" s="211"/>
      <c r="D258" s="212" t="s">
        <v>166</v>
      </c>
      <c r="E258" s="213" t="s">
        <v>1</v>
      </c>
      <c r="F258" s="214" t="s">
        <v>1944</v>
      </c>
      <c r="G258" s="211"/>
      <c r="H258" s="213" t="s">
        <v>1</v>
      </c>
      <c r="I258" s="215"/>
      <c r="J258" s="211"/>
      <c r="K258" s="211"/>
      <c r="L258" s="216"/>
      <c r="M258" s="217"/>
      <c r="N258" s="218"/>
      <c r="O258" s="218"/>
      <c r="P258" s="218"/>
      <c r="Q258" s="218"/>
      <c r="R258" s="218"/>
      <c r="S258" s="218"/>
      <c r="T258" s="219"/>
      <c r="AT258" s="220" t="s">
        <v>166</v>
      </c>
      <c r="AU258" s="220" t="s">
        <v>156</v>
      </c>
      <c r="AV258" s="13" t="s">
        <v>82</v>
      </c>
      <c r="AW258" s="13" t="s">
        <v>31</v>
      </c>
      <c r="AX258" s="13" t="s">
        <v>74</v>
      </c>
      <c r="AY258" s="220" t="s">
        <v>157</v>
      </c>
    </row>
    <row r="259" spans="1:65" s="14" customFormat="1">
      <c r="B259" s="221"/>
      <c r="C259" s="222"/>
      <c r="D259" s="212" t="s">
        <v>166</v>
      </c>
      <c r="E259" s="223" t="s">
        <v>1</v>
      </c>
      <c r="F259" s="224" t="s">
        <v>1945</v>
      </c>
      <c r="G259" s="222"/>
      <c r="H259" s="225">
        <v>9.0850000000000009</v>
      </c>
      <c r="I259" s="226"/>
      <c r="J259" s="222"/>
      <c r="K259" s="222"/>
      <c r="L259" s="227"/>
      <c r="M259" s="228"/>
      <c r="N259" s="229"/>
      <c r="O259" s="229"/>
      <c r="P259" s="229"/>
      <c r="Q259" s="229"/>
      <c r="R259" s="229"/>
      <c r="S259" s="229"/>
      <c r="T259" s="230"/>
      <c r="AT259" s="231" t="s">
        <v>166</v>
      </c>
      <c r="AU259" s="231" t="s">
        <v>156</v>
      </c>
      <c r="AV259" s="14" t="s">
        <v>156</v>
      </c>
      <c r="AW259" s="14" t="s">
        <v>31</v>
      </c>
      <c r="AX259" s="14" t="s">
        <v>74</v>
      </c>
      <c r="AY259" s="231" t="s">
        <v>157</v>
      </c>
    </row>
    <row r="260" spans="1:65" s="14" customFormat="1">
      <c r="B260" s="221"/>
      <c r="C260" s="222"/>
      <c r="D260" s="212" t="s">
        <v>166</v>
      </c>
      <c r="E260" s="223" t="s">
        <v>1</v>
      </c>
      <c r="F260" s="224" t="s">
        <v>1946</v>
      </c>
      <c r="G260" s="222"/>
      <c r="H260" s="225">
        <v>9.43</v>
      </c>
      <c r="I260" s="226"/>
      <c r="J260" s="222"/>
      <c r="K260" s="222"/>
      <c r="L260" s="227"/>
      <c r="M260" s="228"/>
      <c r="N260" s="229"/>
      <c r="O260" s="229"/>
      <c r="P260" s="229"/>
      <c r="Q260" s="229"/>
      <c r="R260" s="229"/>
      <c r="S260" s="229"/>
      <c r="T260" s="230"/>
      <c r="AT260" s="231" t="s">
        <v>166</v>
      </c>
      <c r="AU260" s="231" t="s">
        <v>156</v>
      </c>
      <c r="AV260" s="14" t="s">
        <v>156</v>
      </c>
      <c r="AW260" s="14" t="s">
        <v>31</v>
      </c>
      <c r="AX260" s="14" t="s">
        <v>74</v>
      </c>
      <c r="AY260" s="231" t="s">
        <v>157</v>
      </c>
    </row>
    <row r="261" spans="1:65" s="14" customFormat="1">
      <c r="B261" s="221"/>
      <c r="C261" s="222"/>
      <c r="D261" s="212" t="s">
        <v>166</v>
      </c>
      <c r="E261" s="223" t="s">
        <v>1</v>
      </c>
      <c r="F261" s="224" t="s">
        <v>1947</v>
      </c>
      <c r="G261" s="222"/>
      <c r="H261" s="225">
        <v>18.63</v>
      </c>
      <c r="I261" s="226"/>
      <c r="J261" s="222"/>
      <c r="K261" s="222"/>
      <c r="L261" s="227"/>
      <c r="M261" s="228"/>
      <c r="N261" s="229"/>
      <c r="O261" s="229"/>
      <c r="P261" s="229"/>
      <c r="Q261" s="229"/>
      <c r="R261" s="229"/>
      <c r="S261" s="229"/>
      <c r="T261" s="230"/>
      <c r="AT261" s="231" t="s">
        <v>166</v>
      </c>
      <c r="AU261" s="231" t="s">
        <v>156</v>
      </c>
      <c r="AV261" s="14" t="s">
        <v>156</v>
      </c>
      <c r="AW261" s="14" t="s">
        <v>31</v>
      </c>
      <c r="AX261" s="14" t="s">
        <v>74</v>
      </c>
      <c r="AY261" s="231" t="s">
        <v>157</v>
      </c>
    </row>
    <row r="262" spans="1:65" s="14" customFormat="1">
      <c r="B262" s="221"/>
      <c r="C262" s="222"/>
      <c r="D262" s="212" t="s">
        <v>166</v>
      </c>
      <c r="E262" s="223" t="s">
        <v>1</v>
      </c>
      <c r="F262" s="224" t="s">
        <v>1948</v>
      </c>
      <c r="G262" s="222"/>
      <c r="H262" s="225">
        <v>14.49</v>
      </c>
      <c r="I262" s="226"/>
      <c r="J262" s="222"/>
      <c r="K262" s="222"/>
      <c r="L262" s="227"/>
      <c r="M262" s="228"/>
      <c r="N262" s="229"/>
      <c r="O262" s="229"/>
      <c r="P262" s="229"/>
      <c r="Q262" s="229"/>
      <c r="R262" s="229"/>
      <c r="S262" s="229"/>
      <c r="T262" s="230"/>
      <c r="AT262" s="231" t="s">
        <v>166</v>
      </c>
      <c r="AU262" s="231" t="s">
        <v>156</v>
      </c>
      <c r="AV262" s="14" t="s">
        <v>156</v>
      </c>
      <c r="AW262" s="14" t="s">
        <v>31</v>
      </c>
      <c r="AX262" s="14" t="s">
        <v>74</v>
      </c>
      <c r="AY262" s="231" t="s">
        <v>157</v>
      </c>
    </row>
    <row r="263" spans="1:65" s="14" customFormat="1">
      <c r="B263" s="221"/>
      <c r="C263" s="222"/>
      <c r="D263" s="212" t="s">
        <v>166</v>
      </c>
      <c r="E263" s="223" t="s">
        <v>1</v>
      </c>
      <c r="F263" s="224" t="s">
        <v>1949</v>
      </c>
      <c r="G263" s="222"/>
      <c r="H263" s="225">
        <v>-4.7279999999999998</v>
      </c>
      <c r="I263" s="226"/>
      <c r="J263" s="222"/>
      <c r="K263" s="222"/>
      <c r="L263" s="227"/>
      <c r="M263" s="228"/>
      <c r="N263" s="229"/>
      <c r="O263" s="229"/>
      <c r="P263" s="229"/>
      <c r="Q263" s="229"/>
      <c r="R263" s="229"/>
      <c r="S263" s="229"/>
      <c r="T263" s="230"/>
      <c r="AT263" s="231" t="s">
        <v>166</v>
      </c>
      <c r="AU263" s="231" t="s">
        <v>156</v>
      </c>
      <c r="AV263" s="14" t="s">
        <v>156</v>
      </c>
      <c r="AW263" s="14" t="s">
        <v>31</v>
      </c>
      <c r="AX263" s="14" t="s">
        <v>74</v>
      </c>
      <c r="AY263" s="231" t="s">
        <v>157</v>
      </c>
    </row>
    <row r="264" spans="1:65" s="15" customFormat="1">
      <c r="B264" s="232"/>
      <c r="C264" s="233"/>
      <c r="D264" s="212" t="s">
        <v>166</v>
      </c>
      <c r="E264" s="234" t="s">
        <v>1</v>
      </c>
      <c r="F264" s="235" t="s">
        <v>173</v>
      </c>
      <c r="G264" s="233"/>
      <c r="H264" s="236">
        <v>46.906999999999996</v>
      </c>
      <c r="I264" s="237"/>
      <c r="J264" s="233"/>
      <c r="K264" s="233"/>
      <c r="L264" s="238"/>
      <c r="M264" s="239"/>
      <c r="N264" s="240"/>
      <c r="O264" s="240"/>
      <c r="P264" s="240"/>
      <c r="Q264" s="240"/>
      <c r="R264" s="240"/>
      <c r="S264" s="240"/>
      <c r="T264" s="241"/>
      <c r="AT264" s="242" t="s">
        <v>166</v>
      </c>
      <c r="AU264" s="242" t="s">
        <v>156</v>
      </c>
      <c r="AV264" s="15" t="s">
        <v>174</v>
      </c>
      <c r="AW264" s="15" t="s">
        <v>31</v>
      </c>
      <c r="AX264" s="15" t="s">
        <v>82</v>
      </c>
      <c r="AY264" s="242" t="s">
        <v>157</v>
      </c>
    </row>
    <row r="265" spans="1:65" s="2" customFormat="1" ht="24.2" customHeight="1">
      <c r="A265" s="35"/>
      <c r="B265" s="36"/>
      <c r="C265" s="248" t="s">
        <v>599</v>
      </c>
      <c r="D265" s="248" t="s">
        <v>204</v>
      </c>
      <c r="E265" s="249" t="s">
        <v>405</v>
      </c>
      <c r="F265" s="250" t="s">
        <v>406</v>
      </c>
      <c r="G265" s="251" t="s">
        <v>225</v>
      </c>
      <c r="H265" s="252">
        <v>48.783000000000001</v>
      </c>
      <c r="I265" s="253"/>
      <c r="J265" s="254">
        <f>ROUND(I265*H265,2)</f>
        <v>0</v>
      </c>
      <c r="K265" s="255"/>
      <c r="L265" s="256"/>
      <c r="M265" s="257" t="s">
        <v>1</v>
      </c>
      <c r="N265" s="258" t="s">
        <v>40</v>
      </c>
      <c r="O265" s="76"/>
      <c r="P265" s="206">
        <f>O265*H265</f>
        <v>0</v>
      </c>
      <c r="Q265" s="206">
        <v>1.73E-3</v>
      </c>
      <c r="R265" s="206">
        <f>Q265*H265</f>
        <v>8.4394590000000005E-2</v>
      </c>
      <c r="S265" s="206">
        <v>0</v>
      </c>
      <c r="T265" s="207">
        <f>S265*H265</f>
        <v>0</v>
      </c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R265" s="208" t="s">
        <v>378</v>
      </c>
      <c r="AT265" s="208" t="s">
        <v>204</v>
      </c>
      <c r="AU265" s="208" t="s">
        <v>156</v>
      </c>
      <c r="AY265" s="18" t="s">
        <v>157</v>
      </c>
      <c r="BE265" s="209">
        <f>IF(N265="základná",J265,0)</f>
        <v>0</v>
      </c>
      <c r="BF265" s="209">
        <f>IF(N265="znížená",J265,0)</f>
        <v>0</v>
      </c>
      <c r="BG265" s="209">
        <f>IF(N265="zákl. prenesená",J265,0)</f>
        <v>0</v>
      </c>
      <c r="BH265" s="209">
        <f>IF(N265="zníž. prenesená",J265,0)</f>
        <v>0</v>
      </c>
      <c r="BI265" s="209">
        <f>IF(N265="nulová",J265,0)</f>
        <v>0</v>
      </c>
      <c r="BJ265" s="18" t="s">
        <v>156</v>
      </c>
      <c r="BK265" s="209">
        <f>ROUND(I265*H265,2)</f>
        <v>0</v>
      </c>
      <c r="BL265" s="18" t="s">
        <v>164</v>
      </c>
      <c r="BM265" s="208" t="s">
        <v>1950</v>
      </c>
    </row>
    <row r="266" spans="1:65" s="14" customFormat="1">
      <c r="B266" s="221"/>
      <c r="C266" s="222"/>
      <c r="D266" s="212" t="s">
        <v>166</v>
      </c>
      <c r="E266" s="223" t="s">
        <v>1</v>
      </c>
      <c r="F266" s="224" t="s">
        <v>1951</v>
      </c>
      <c r="G266" s="222"/>
      <c r="H266" s="225">
        <v>48.783000000000001</v>
      </c>
      <c r="I266" s="226"/>
      <c r="J266" s="222"/>
      <c r="K266" s="222"/>
      <c r="L266" s="227"/>
      <c r="M266" s="228"/>
      <c r="N266" s="229"/>
      <c r="O266" s="229"/>
      <c r="P266" s="229"/>
      <c r="Q266" s="229"/>
      <c r="R266" s="229"/>
      <c r="S266" s="229"/>
      <c r="T266" s="230"/>
      <c r="AT266" s="231" t="s">
        <v>166</v>
      </c>
      <c r="AU266" s="231" t="s">
        <v>156</v>
      </c>
      <c r="AV266" s="14" t="s">
        <v>156</v>
      </c>
      <c r="AW266" s="14" t="s">
        <v>31</v>
      </c>
      <c r="AX266" s="14" t="s">
        <v>82</v>
      </c>
      <c r="AY266" s="231" t="s">
        <v>157</v>
      </c>
    </row>
    <row r="267" spans="1:65" s="2" customFormat="1" ht="21.75" customHeight="1">
      <c r="A267" s="35"/>
      <c r="B267" s="36"/>
      <c r="C267" s="196" t="s">
        <v>603</v>
      </c>
      <c r="D267" s="196" t="s">
        <v>160</v>
      </c>
      <c r="E267" s="197" t="s">
        <v>409</v>
      </c>
      <c r="F267" s="198" t="s">
        <v>1952</v>
      </c>
      <c r="G267" s="199" t="s">
        <v>354</v>
      </c>
      <c r="H267" s="200">
        <v>59.5</v>
      </c>
      <c r="I267" s="201"/>
      <c r="J267" s="202">
        <f>ROUND(I267*H267,2)</f>
        <v>0</v>
      </c>
      <c r="K267" s="203"/>
      <c r="L267" s="40"/>
      <c r="M267" s="204" t="s">
        <v>1</v>
      </c>
      <c r="N267" s="205" t="s">
        <v>40</v>
      </c>
      <c r="O267" s="76"/>
      <c r="P267" s="206">
        <f>O267*H267</f>
        <v>0</v>
      </c>
      <c r="Q267" s="206">
        <v>1.9E-3</v>
      </c>
      <c r="R267" s="206">
        <f>Q267*H267</f>
        <v>0.11305</v>
      </c>
      <c r="S267" s="206">
        <v>0</v>
      </c>
      <c r="T267" s="207">
        <f>S267*H267</f>
        <v>0</v>
      </c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R267" s="208" t="s">
        <v>164</v>
      </c>
      <c r="AT267" s="208" t="s">
        <v>160</v>
      </c>
      <c r="AU267" s="208" t="s">
        <v>156</v>
      </c>
      <c r="AY267" s="18" t="s">
        <v>157</v>
      </c>
      <c r="BE267" s="209">
        <f>IF(N267="základná",J267,0)</f>
        <v>0</v>
      </c>
      <c r="BF267" s="209">
        <f>IF(N267="znížená",J267,0)</f>
        <v>0</v>
      </c>
      <c r="BG267" s="209">
        <f>IF(N267="zákl. prenesená",J267,0)</f>
        <v>0</v>
      </c>
      <c r="BH267" s="209">
        <f>IF(N267="zníž. prenesená",J267,0)</f>
        <v>0</v>
      </c>
      <c r="BI267" s="209">
        <f>IF(N267="nulová",J267,0)</f>
        <v>0</v>
      </c>
      <c r="BJ267" s="18" t="s">
        <v>156</v>
      </c>
      <c r="BK267" s="209">
        <f>ROUND(I267*H267,2)</f>
        <v>0</v>
      </c>
      <c r="BL267" s="18" t="s">
        <v>164</v>
      </c>
      <c r="BM267" s="208" t="s">
        <v>1953</v>
      </c>
    </row>
    <row r="268" spans="1:65" s="14" customFormat="1">
      <c r="B268" s="221"/>
      <c r="C268" s="222"/>
      <c r="D268" s="212" t="s">
        <v>166</v>
      </c>
      <c r="E268" s="223" t="s">
        <v>1</v>
      </c>
      <c r="F268" s="224" t="s">
        <v>1954</v>
      </c>
      <c r="G268" s="222"/>
      <c r="H268" s="225">
        <v>36.799999999999997</v>
      </c>
      <c r="I268" s="226"/>
      <c r="J268" s="222"/>
      <c r="K268" s="222"/>
      <c r="L268" s="227"/>
      <c r="M268" s="228"/>
      <c r="N268" s="229"/>
      <c r="O268" s="229"/>
      <c r="P268" s="229"/>
      <c r="Q268" s="229"/>
      <c r="R268" s="229"/>
      <c r="S268" s="229"/>
      <c r="T268" s="230"/>
      <c r="AT268" s="231" t="s">
        <v>166</v>
      </c>
      <c r="AU268" s="231" t="s">
        <v>156</v>
      </c>
      <c r="AV268" s="14" t="s">
        <v>156</v>
      </c>
      <c r="AW268" s="14" t="s">
        <v>31</v>
      </c>
      <c r="AX268" s="14" t="s">
        <v>74</v>
      </c>
      <c r="AY268" s="231" t="s">
        <v>157</v>
      </c>
    </row>
    <row r="269" spans="1:65" s="14" customFormat="1">
      <c r="B269" s="221"/>
      <c r="C269" s="222"/>
      <c r="D269" s="212" t="s">
        <v>166</v>
      </c>
      <c r="E269" s="223" t="s">
        <v>1</v>
      </c>
      <c r="F269" s="224" t="s">
        <v>1955</v>
      </c>
      <c r="G269" s="222"/>
      <c r="H269" s="225">
        <v>2.2999999999999998</v>
      </c>
      <c r="I269" s="226"/>
      <c r="J269" s="222"/>
      <c r="K269" s="222"/>
      <c r="L269" s="227"/>
      <c r="M269" s="228"/>
      <c r="N269" s="229"/>
      <c r="O269" s="229"/>
      <c r="P269" s="229"/>
      <c r="Q269" s="229"/>
      <c r="R269" s="229"/>
      <c r="S269" s="229"/>
      <c r="T269" s="230"/>
      <c r="AT269" s="231" t="s">
        <v>166</v>
      </c>
      <c r="AU269" s="231" t="s">
        <v>156</v>
      </c>
      <c r="AV269" s="14" t="s">
        <v>156</v>
      </c>
      <c r="AW269" s="14" t="s">
        <v>31</v>
      </c>
      <c r="AX269" s="14" t="s">
        <v>74</v>
      </c>
      <c r="AY269" s="231" t="s">
        <v>157</v>
      </c>
    </row>
    <row r="270" spans="1:65" s="14" customFormat="1" ht="33.75">
      <c r="B270" s="221"/>
      <c r="C270" s="222"/>
      <c r="D270" s="212" t="s">
        <v>166</v>
      </c>
      <c r="E270" s="223" t="s">
        <v>1</v>
      </c>
      <c r="F270" s="224" t="s">
        <v>1956</v>
      </c>
      <c r="G270" s="222"/>
      <c r="H270" s="225">
        <v>20.399999999999999</v>
      </c>
      <c r="I270" s="226"/>
      <c r="J270" s="222"/>
      <c r="K270" s="222"/>
      <c r="L270" s="227"/>
      <c r="M270" s="228"/>
      <c r="N270" s="229"/>
      <c r="O270" s="229"/>
      <c r="P270" s="229"/>
      <c r="Q270" s="229"/>
      <c r="R270" s="229"/>
      <c r="S270" s="229"/>
      <c r="T270" s="230"/>
      <c r="AT270" s="231" t="s">
        <v>166</v>
      </c>
      <c r="AU270" s="231" t="s">
        <v>156</v>
      </c>
      <c r="AV270" s="14" t="s">
        <v>156</v>
      </c>
      <c r="AW270" s="14" t="s">
        <v>31</v>
      </c>
      <c r="AX270" s="14" t="s">
        <v>74</v>
      </c>
      <c r="AY270" s="231" t="s">
        <v>157</v>
      </c>
    </row>
    <row r="271" spans="1:65" s="15" customFormat="1">
      <c r="B271" s="232"/>
      <c r="C271" s="233"/>
      <c r="D271" s="212" t="s">
        <v>166</v>
      </c>
      <c r="E271" s="234" t="s">
        <v>1</v>
      </c>
      <c r="F271" s="235" t="s">
        <v>173</v>
      </c>
      <c r="G271" s="233"/>
      <c r="H271" s="236">
        <v>59.5</v>
      </c>
      <c r="I271" s="237"/>
      <c r="J271" s="233"/>
      <c r="K271" s="233"/>
      <c r="L271" s="238"/>
      <c r="M271" s="239"/>
      <c r="N271" s="240"/>
      <c r="O271" s="240"/>
      <c r="P271" s="240"/>
      <c r="Q271" s="240"/>
      <c r="R271" s="240"/>
      <c r="S271" s="240"/>
      <c r="T271" s="241"/>
      <c r="AT271" s="242" t="s">
        <v>166</v>
      </c>
      <c r="AU271" s="242" t="s">
        <v>156</v>
      </c>
      <c r="AV271" s="15" t="s">
        <v>174</v>
      </c>
      <c r="AW271" s="15" t="s">
        <v>31</v>
      </c>
      <c r="AX271" s="15" t="s">
        <v>82</v>
      </c>
      <c r="AY271" s="242" t="s">
        <v>157</v>
      </c>
    </row>
    <row r="272" spans="1:65" s="2" customFormat="1" ht="24.2" customHeight="1">
      <c r="A272" s="35"/>
      <c r="B272" s="36"/>
      <c r="C272" s="196" t="s">
        <v>609</v>
      </c>
      <c r="D272" s="196" t="s">
        <v>160</v>
      </c>
      <c r="E272" s="197" t="s">
        <v>1795</v>
      </c>
      <c r="F272" s="198" t="s">
        <v>1796</v>
      </c>
      <c r="G272" s="199" t="s">
        <v>177</v>
      </c>
      <c r="H272" s="200">
        <v>0.35099999999999998</v>
      </c>
      <c r="I272" s="201"/>
      <c r="J272" s="202">
        <f>ROUND(I272*H272,2)</f>
        <v>0</v>
      </c>
      <c r="K272" s="203"/>
      <c r="L272" s="40"/>
      <c r="M272" s="204" t="s">
        <v>1</v>
      </c>
      <c r="N272" s="205" t="s">
        <v>40</v>
      </c>
      <c r="O272" s="76"/>
      <c r="P272" s="206">
        <f>O272*H272</f>
        <v>0</v>
      </c>
      <c r="Q272" s="206">
        <v>0</v>
      </c>
      <c r="R272" s="206">
        <f>Q272*H272</f>
        <v>0</v>
      </c>
      <c r="S272" s="206">
        <v>0</v>
      </c>
      <c r="T272" s="207">
        <f>S272*H272</f>
        <v>0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208" t="s">
        <v>164</v>
      </c>
      <c r="AT272" s="208" t="s">
        <v>160</v>
      </c>
      <c r="AU272" s="208" t="s">
        <v>156</v>
      </c>
      <c r="AY272" s="18" t="s">
        <v>157</v>
      </c>
      <c r="BE272" s="209">
        <f>IF(N272="základná",J272,0)</f>
        <v>0</v>
      </c>
      <c r="BF272" s="209">
        <f>IF(N272="znížená",J272,0)</f>
        <v>0</v>
      </c>
      <c r="BG272" s="209">
        <f>IF(N272="zákl. prenesená",J272,0)</f>
        <v>0</v>
      </c>
      <c r="BH272" s="209">
        <f>IF(N272="zníž. prenesená",J272,0)</f>
        <v>0</v>
      </c>
      <c r="BI272" s="209">
        <f>IF(N272="nulová",J272,0)</f>
        <v>0</v>
      </c>
      <c r="BJ272" s="18" t="s">
        <v>156</v>
      </c>
      <c r="BK272" s="209">
        <f>ROUND(I272*H272,2)</f>
        <v>0</v>
      </c>
      <c r="BL272" s="18" t="s">
        <v>164</v>
      </c>
      <c r="BM272" s="208" t="s">
        <v>1957</v>
      </c>
    </row>
    <row r="273" spans="1:65" s="12" customFormat="1" ht="22.9" customHeight="1">
      <c r="B273" s="180"/>
      <c r="C273" s="181"/>
      <c r="D273" s="182" t="s">
        <v>73</v>
      </c>
      <c r="E273" s="194" t="s">
        <v>758</v>
      </c>
      <c r="F273" s="194" t="s">
        <v>759</v>
      </c>
      <c r="G273" s="181"/>
      <c r="H273" s="181"/>
      <c r="I273" s="184"/>
      <c r="J273" s="195">
        <f>BK273</f>
        <v>0</v>
      </c>
      <c r="K273" s="181"/>
      <c r="L273" s="186"/>
      <c r="M273" s="187"/>
      <c r="N273" s="188"/>
      <c r="O273" s="188"/>
      <c r="P273" s="189">
        <f>SUM(P274:P282)</f>
        <v>0</v>
      </c>
      <c r="Q273" s="188"/>
      <c r="R273" s="189">
        <f>SUM(R274:R282)</f>
        <v>1.24E-3</v>
      </c>
      <c r="S273" s="188"/>
      <c r="T273" s="190">
        <f>SUM(T274:T282)</f>
        <v>0</v>
      </c>
      <c r="AR273" s="191" t="s">
        <v>156</v>
      </c>
      <c r="AT273" s="192" t="s">
        <v>73</v>
      </c>
      <c r="AU273" s="192" t="s">
        <v>82</v>
      </c>
      <c r="AY273" s="191" t="s">
        <v>157</v>
      </c>
      <c r="BK273" s="193">
        <f>SUM(BK274:BK282)</f>
        <v>0</v>
      </c>
    </row>
    <row r="274" spans="1:65" s="2" customFormat="1" ht="33" customHeight="1">
      <c r="A274" s="35"/>
      <c r="B274" s="36"/>
      <c r="C274" s="196" t="s">
        <v>613</v>
      </c>
      <c r="D274" s="196" t="s">
        <v>160</v>
      </c>
      <c r="E274" s="197" t="s">
        <v>1958</v>
      </c>
      <c r="F274" s="198" t="s">
        <v>1959</v>
      </c>
      <c r="G274" s="199" t="s">
        <v>225</v>
      </c>
      <c r="H274" s="200">
        <v>2</v>
      </c>
      <c r="I274" s="201"/>
      <c r="J274" s="202">
        <f>ROUND(I274*H274,2)</f>
        <v>0</v>
      </c>
      <c r="K274" s="203"/>
      <c r="L274" s="40"/>
      <c r="M274" s="204" t="s">
        <v>1</v>
      </c>
      <c r="N274" s="205" t="s">
        <v>40</v>
      </c>
      <c r="O274" s="76"/>
      <c r="P274" s="206">
        <f>O274*H274</f>
        <v>0</v>
      </c>
      <c r="Q274" s="206">
        <v>2.9999999999999997E-4</v>
      </c>
      <c r="R274" s="206">
        <f>Q274*H274</f>
        <v>5.9999999999999995E-4</v>
      </c>
      <c r="S274" s="206">
        <v>0</v>
      </c>
      <c r="T274" s="207">
        <f>S274*H274</f>
        <v>0</v>
      </c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R274" s="208" t="s">
        <v>164</v>
      </c>
      <c r="AT274" s="208" t="s">
        <v>160</v>
      </c>
      <c r="AU274" s="208" t="s">
        <v>156</v>
      </c>
      <c r="AY274" s="18" t="s">
        <v>157</v>
      </c>
      <c r="BE274" s="209">
        <f>IF(N274="základná",J274,0)</f>
        <v>0</v>
      </c>
      <c r="BF274" s="209">
        <f>IF(N274="znížená",J274,0)</f>
        <v>0</v>
      </c>
      <c r="BG274" s="209">
        <f>IF(N274="zákl. prenesená",J274,0)</f>
        <v>0</v>
      </c>
      <c r="BH274" s="209">
        <f>IF(N274="zníž. prenesená",J274,0)</f>
        <v>0</v>
      </c>
      <c r="BI274" s="209">
        <f>IF(N274="nulová",J274,0)</f>
        <v>0</v>
      </c>
      <c r="BJ274" s="18" t="s">
        <v>156</v>
      </c>
      <c r="BK274" s="209">
        <f>ROUND(I274*H274,2)</f>
        <v>0</v>
      </c>
      <c r="BL274" s="18" t="s">
        <v>164</v>
      </c>
      <c r="BM274" s="208" t="s">
        <v>1960</v>
      </c>
    </row>
    <row r="275" spans="1:65" s="13" customFormat="1">
      <c r="B275" s="210"/>
      <c r="C275" s="211"/>
      <c r="D275" s="212" t="s">
        <v>166</v>
      </c>
      <c r="E275" s="213" t="s">
        <v>1</v>
      </c>
      <c r="F275" s="214" t="s">
        <v>1923</v>
      </c>
      <c r="G275" s="211"/>
      <c r="H275" s="213" t="s">
        <v>1</v>
      </c>
      <c r="I275" s="215"/>
      <c r="J275" s="211"/>
      <c r="K275" s="211"/>
      <c r="L275" s="216"/>
      <c r="M275" s="217"/>
      <c r="N275" s="218"/>
      <c r="O275" s="218"/>
      <c r="P275" s="218"/>
      <c r="Q275" s="218"/>
      <c r="R275" s="218"/>
      <c r="S275" s="218"/>
      <c r="T275" s="219"/>
      <c r="AT275" s="220" t="s">
        <v>166</v>
      </c>
      <c r="AU275" s="220" t="s">
        <v>156</v>
      </c>
      <c r="AV275" s="13" t="s">
        <v>82</v>
      </c>
      <c r="AW275" s="13" t="s">
        <v>31</v>
      </c>
      <c r="AX275" s="13" t="s">
        <v>74</v>
      </c>
      <c r="AY275" s="220" t="s">
        <v>157</v>
      </c>
    </row>
    <row r="276" spans="1:65" s="14" customFormat="1">
      <c r="B276" s="221"/>
      <c r="C276" s="222"/>
      <c r="D276" s="212" t="s">
        <v>166</v>
      </c>
      <c r="E276" s="223" t="s">
        <v>1</v>
      </c>
      <c r="F276" s="224" t="s">
        <v>1961</v>
      </c>
      <c r="G276" s="222"/>
      <c r="H276" s="225">
        <v>2</v>
      </c>
      <c r="I276" s="226"/>
      <c r="J276" s="222"/>
      <c r="K276" s="222"/>
      <c r="L276" s="227"/>
      <c r="M276" s="228"/>
      <c r="N276" s="229"/>
      <c r="O276" s="229"/>
      <c r="P276" s="229"/>
      <c r="Q276" s="229"/>
      <c r="R276" s="229"/>
      <c r="S276" s="229"/>
      <c r="T276" s="230"/>
      <c r="AT276" s="231" t="s">
        <v>166</v>
      </c>
      <c r="AU276" s="231" t="s">
        <v>156</v>
      </c>
      <c r="AV276" s="14" t="s">
        <v>156</v>
      </c>
      <c r="AW276" s="14" t="s">
        <v>31</v>
      </c>
      <c r="AX276" s="14" t="s">
        <v>82</v>
      </c>
      <c r="AY276" s="231" t="s">
        <v>157</v>
      </c>
    </row>
    <row r="277" spans="1:65" s="2" customFormat="1" ht="37.9" customHeight="1">
      <c r="A277" s="35"/>
      <c r="B277" s="36"/>
      <c r="C277" s="196" t="s">
        <v>617</v>
      </c>
      <c r="D277" s="196" t="s">
        <v>160</v>
      </c>
      <c r="E277" s="197" t="s">
        <v>1962</v>
      </c>
      <c r="F277" s="198" t="s">
        <v>1963</v>
      </c>
      <c r="G277" s="199" t="s">
        <v>225</v>
      </c>
      <c r="H277" s="200">
        <v>2</v>
      </c>
      <c r="I277" s="201"/>
      <c r="J277" s="202">
        <f>ROUND(I277*H277,2)</f>
        <v>0</v>
      </c>
      <c r="K277" s="203"/>
      <c r="L277" s="40"/>
      <c r="M277" s="204" t="s">
        <v>1</v>
      </c>
      <c r="N277" s="205" t="s">
        <v>40</v>
      </c>
      <c r="O277" s="76"/>
      <c r="P277" s="206">
        <f>O277*H277</f>
        <v>0</v>
      </c>
      <c r="Q277" s="206">
        <v>2.4000000000000001E-4</v>
      </c>
      <c r="R277" s="206">
        <f>Q277*H277</f>
        <v>4.8000000000000001E-4</v>
      </c>
      <c r="S277" s="206">
        <v>0</v>
      </c>
      <c r="T277" s="207">
        <f>S277*H277</f>
        <v>0</v>
      </c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R277" s="208" t="s">
        <v>164</v>
      </c>
      <c r="AT277" s="208" t="s">
        <v>160</v>
      </c>
      <c r="AU277" s="208" t="s">
        <v>156</v>
      </c>
      <c r="AY277" s="18" t="s">
        <v>157</v>
      </c>
      <c r="BE277" s="209">
        <f>IF(N277="základná",J277,0)</f>
        <v>0</v>
      </c>
      <c r="BF277" s="209">
        <f>IF(N277="znížená",J277,0)</f>
        <v>0</v>
      </c>
      <c r="BG277" s="209">
        <f>IF(N277="zákl. prenesená",J277,0)</f>
        <v>0</v>
      </c>
      <c r="BH277" s="209">
        <f>IF(N277="zníž. prenesená",J277,0)</f>
        <v>0</v>
      </c>
      <c r="BI277" s="209">
        <f>IF(N277="nulová",J277,0)</f>
        <v>0</v>
      </c>
      <c r="BJ277" s="18" t="s">
        <v>156</v>
      </c>
      <c r="BK277" s="209">
        <f>ROUND(I277*H277,2)</f>
        <v>0</v>
      </c>
      <c r="BL277" s="18" t="s">
        <v>164</v>
      </c>
      <c r="BM277" s="208" t="s">
        <v>1964</v>
      </c>
    </row>
    <row r="278" spans="1:65" s="13" customFormat="1">
      <c r="B278" s="210"/>
      <c r="C278" s="211"/>
      <c r="D278" s="212" t="s">
        <v>166</v>
      </c>
      <c r="E278" s="213" t="s">
        <v>1</v>
      </c>
      <c r="F278" s="214" t="s">
        <v>1923</v>
      </c>
      <c r="G278" s="211"/>
      <c r="H278" s="213" t="s">
        <v>1</v>
      </c>
      <c r="I278" s="215"/>
      <c r="J278" s="211"/>
      <c r="K278" s="211"/>
      <c r="L278" s="216"/>
      <c r="M278" s="217"/>
      <c r="N278" s="218"/>
      <c r="O278" s="218"/>
      <c r="P278" s="218"/>
      <c r="Q278" s="218"/>
      <c r="R278" s="218"/>
      <c r="S278" s="218"/>
      <c r="T278" s="219"/>
      <c r="AT278" s="220" t="s">
        <v>166</v>
      </c>
      <c r="AU278" s="220" t="s">
        <v>156</v>
      </c>
      <c r="AV278" s="13" t="s">
        <v>82</v>
      </c>
      <c r="AW278" s="13" t="s">
        <v>31</v>
      </c>
      <c r="AX278" s="13" t="s">
        <v>74</v>
      </c>
      <c r="AY278" s="220" t="s">
        <v>157</v>
      </c>
    </row>
    <row r="279" spans="1:65" s="14" customFormat="1">
      <c r="B279" s="221"/>
      <c r="C279" s="222"/>
      <c r="D279" s="212" t="s">
        <v>166</v>
      </c>
      <c r="E279" s="223" t="s">
        <v>1</v>
      </c>
      <c r="F279" s="224" t="s">
        <v>1961</v>
      </c>
      <c r="G279" s="222"/>
      <c r="H279" s="225">
        <v>2</v>
      </c>
      <c r="I279" s="226"/>
      <c r="J279" s="222"/>
      <c r="K279" s="222"/>
      <c r="L279" s="227"/>
      <c r="M279" s="228"/>
      <c r="N279" s="229"/>
      <c r="O279" s="229"/>
      <c r="P279" s="229"/>
      <c r="Q279" s="229"/>
      <c r="R279" s="229"/>
      <c r="S279" s="229"/>
      <c r="T279" s="230"/>
      <c r="AT279" s="231" t="s">
        <v>166</v>
      </c>
      <c r="AU279" s="231" t="s">
        <v>156</v>
      </c>
      <c r="AV279" s="14" t="s">
        <v>156</v>
      </c>
      <c r="AW279" s="14" t="s">
        <v>31</v>
      </c>
      <c r="AX279" s="14" t="s">
        <v>82</v>
      </c>
      <c r="AY279" s="231" t="s">
        <v>157</v>
      </c>
    </row>
    <row r="280" spans="1:65" s="2" customFormat="1" ht="33" customHeight="1">
      <c r="A280" s="35"/>
      <c r="B280" s="36"/>
      <c r="C280" s="196" t="s">
        <v>623</v>
      </c>
      <c r="D280" s="196" t="s">
        <v>160</v>
      </c>
      <c r="E280" s="197" t="s">
        <v>775</v>
      </c>
      <c r="F280" s="198" t="s">
        <v>776</v>
      </c>
      <c r="G280" s="199" t="s">
        <v>225</v>
      </c>
      <c r="H280" s="200">
        <v>2</v>
      </c>
      <c r="I280" s="201"/>
      <c r="J280" s="202">
        <f>ROUND(I280*H280,2)</f>
        <v>0</v>
      </c>
      <c r="K280" s="203"/>
      <c r="L280" s="40"/>
      <c r="M280" s="204" t="s">
        <v>1</v>
      </c>
      <c r="N280" s="205" t="s">
        <v>40</v>
      </c>
      <c r="O280" s="76"/>
      <c r="P280" s="206">
        <f>O280*H280</f>
        <v>0</v>
      </c>
      <c r="Q280" s="206">
        <v>8.0000000000000007E-5</v>
      </c>
      <c r="R280" s="206">
        <f>Q280*H280</f>
        <v>1.6000000000000001E-4</v>
      </c>
      <c r="S280" s="206">
        <v>0</v>
      </c>
      <c r="T280" s="207">
        <f>S280*H280</f>
        <v>0</v>
      </c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R280" s="208" t="s">
        <v>164</v>
      </c>
      <c r="AT280" s="208" t="s">
        <v>160</v>
      </c>
      <c r="AU280" s="208" t="s">
        <v>156</v>
      </c>
      <c r="AY280" s="18" t="s">
        <v>157</v>
      </c>
      <c r="BE280" s="209">
        <f>IF(N280="základná",J280,0)</f>
        <v>0</v>
      </c>
      <c r="BF280" s="209">
        <f>IF(N280="znížená",J280,0)</f>
        <v>0</v>
      </c>
      <c r="BG280" s="209">
        <f>IF(N280="zákl. prenesená",J280,0)</f>
        <v>0</v>
      </c>
      <c r="BH280" s="209">
        <f>IF(N280="zníž. prenesená",J280,0)</f>
        <v>0</v>
      </c>
      <c r="BI280" s="209">
        <f>IF(N280="nulová",J280,0)</f>
        <v>0</v>
      </c>
      <c r="BJ280" s="18" t="s">
        <v>156</v>
      </c>
      <c r="BK280" s="209">
        <f>ROUND(I280*H280,2)</f>
        <v>0</v>
      </c>
      <c r="BL280" s="18" t="s">
        <v>164</v>
      </c>
      <c r="BM280" s="208" t="s">
        <v>1965</v>
      </c>
    </row>
    <row r="281" spans="1:65" s="13" customFormat="1">
      <c r="B281" s="210"/>
      <c r="C281" s="211"/>
      <c r="D281" s="212" t="s">
        <v>166</v>
      </c>
      <c r="E281" s="213" t="s">
        <v>1</v>
      </c>
      <c r="F281" s="214" t="s">
        <v>1923</v>
      </c>
      <c r="G281" s="211"/>
      <c r="H281" s="213" t="s">
        <v>1</v>
      </c>
      <c r="I281" s="215"/>
      <c r="J281" s="211"/>
      <c r="K281" s="211"/>
      <c r="L281" s="216"/>
      <c r="M281" s="217"/>
      <c r="N281" s="218"/>
      <c r="O281" s="218"/>
      <c r="P281" s="218"/>
      <c r="Q281" s="218"/>
      <c r="R281" s="218"/>
      <c r="S281" s="218"/>
      <c r="T281" s="219"/>
      <c r="AT281" s="220" t="s">
        <v>166</v>
      </c>
      <c r="AU281" s="220" t="s">
        <v>156</v>
      </c>
      <c r="AV281" s="13" t="s">
        <v>82</v>
      </c>
      <c r="AW281" s="13" t="s">
        <v>31</v>
      </c>
      <c r="AX281" s="13" t="s">
        <v>74</v>
      </c>
      <c r="AY281" s="220" t="s">
        <v>157</v>
      </c>
    </row>
    <row r="282" spans="1:65" s="14" customFormat="1">
      <c r="B282" s="221"/>
      <c r="C282" s="222"/>
      <c r="D282" s="212" t="s">
        <v>166</v>
      </c>
      <c r="E282" s="223" t="s">
        <v>1</v>
      </c>
      <c r="F282" s="224" t="s">
        <v>1961</v>
      </c>
      <c r="G282" s="222"/>
      <c r="H282" s="225">
        <v>2</v>
      </c>
      <c r="I282" s="226"/>
      <c r="J282" s="222"/>
      <c r="K282" s="222"/>
      <c r="L282" s="227"/>
      <c r="M282" s="228"/>
      <c r="N282" s="229"/>
      <c r="O282" s="229"/>
      <c r="P282" s="229"/>
      <c r="Q282" s="229"/>
      <c r="R282" s="229"/>
      <c r="S282" s="229"/>
      <c r="T282" s="230"/>
      <c r="AT282" s="231" t="s">
        <v>166</v>
      </c>
      <c r="AU282" s="231" t="s">
        <v>156</v>
      </c>
      <c r="AV282" s="14" t="s">
        <v>156</v>
      </c>
      <c r="AW282" s="14" t="s">
        <v>31</v>
      </c>
      <c r="AX282" s="14" t="s">
        <v>82</v>
      </c>
      <c r="AY282" s="231" t="s">
        <v>157</v>
      </c>
    </row>
    <row r="283" spans="1:65" s="12" customFormat="1" ht="22.9" customHeight="1">
      <c r="B283" s="180"/>
      <c r="C283" s="181"/>
      <c r="D283" s="182" t="s">
        <v>73</v>
      </c>
      <c r="E283" s="194" t="s">
        <v>272</v>
      </c>
      <c r="F283" s="194" t="s">
        <v>273</v>
      </c>
      <c r="G283" s="181"/>
      <c r="H283" s="181"/>
      <c r="I283" s="184"/>
      <c r="J283" s="195">
        <f>BK283</f>
        <v>0</v>
      </c>
      <c r="K283" s="181"/>
      <c r="L283" s="186"/>
      <c r="M283" s="187"/>
      <c r="N283" s="188"/>
      <c r="O283" s="188"/>
      <c r="P283" s="189">
        <f>SUM(P284:P285)</f>
        <v>0</v>
      </c>
      <c r="Q283" s="188"/>
      <c r="R283" s="189">
        <f>SUM(R284:R285)</f>
        <v>5.5812500000000003E-3</v>
      </c>
      <c r="S283" s="188"/>
      <c r="T283" s="190">
        <f>SUM(T284:T285)</f>
        <v>0</v>
      </c>
      <c r="AR283" s="191" t="s">
        <v>156</v>
      </c>
      <c r="AT283" s="192" t="s">
        <v>73</v>
      </c>
      <c r="AU283" s="192" t="s">
        <v>82</v>
      </c>
      <c r="AY283" s="191" t="s">
        <v>157</v>
      </c>
      <c r="BK283" s="193">
        <f>SUM(BK284:BK285)</f>
        <v>0</v>
      </c>
    </row>
    <row r="284" spans="1:65" s="2" customFormat="1" ht="37.9" customHeight="1">
      <c r="A284" s="35"/>
      <c r="B284" s="36"/>
      <c r="C284" s="196" t="s">
        <v>629</v>
      </c>
      <c r="D284" s="196" t="s">
        <v>160</v>
      </c>
      <c r="E284" s="197" t="s">
        <v>1816</v>
      </c>
      <c r="F284" s="198" t="s">
        <v>1817</v>
      </c>
      <c r="G284" s="199" t="s">
        <v>225</v>
      </c>
      <c r="H284" s="200">
        <v>22.324999999999999</v>
      </c>
      <c r="I284" s="201"/>
      <c r="J284" s="202">
        <f>ROUND(I284*H284,2)</f>
        <v>0</v>
      </c>
      <c r="K284" s="203"/>
      <c r="L284" s="40"/>
      <c r="M284" s="204" t="s">
        <v>1</v>
      </c>
      <c r="N284" s="205" t="s">
        <v>40</v>
      </c>
      <c r="O284" s="76"/>
      <c r="P284" s="206">
        <f>O284*H284</f>
        <v>0</v>
      </c>
      <c r="Q284" s="206">
        <v>2.5000000000000001E-4</v>
      </c>
      <c r="R284" s="206">
        <f>Q284*H284</f>
        <v>5.5812500000000003E-3</v>
      </c>
      <c r="S284" s="206">
        <v>0</v>
      </c>
      <c r="T284" s="207">
        <f>S284*H284</f>
        <v>0</v>
      </c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R284" s="208" t="s">
        <v>164</v>
      </c>
      <c r="AT284" s="208" t="s">
        <v>160</v>
      </c>
      <c r="AU284" s="208" t="s">
        <v>156</v>
      </c>
      <c r="AY284" s="18" t="s">
        <v>157</v>
      </c>
      <c r="BE284" s="209">
        <f>IF(N284="základná",J284,0)</f>
        <v>0</v>
      </c>
      <c r="BF284" s="209">
        <f>IF(N284="znížená",J284,0)</f>
        <v>0</v>
      </c>
      <c r="BG284" s="209">
        <f>IF(N284="zákl. prenesená",J284,0)</f>
        <v>0</v>
      </c>
      <c r="BH284" s="209">
        <f>IF(N284="zníž. prenesená",J284,0)</f>
        <v>0</v>
      </c>
      <c r="BI284" s="209">
        <f>IF(N284="nulová",J284,0)</f>
        <v>0</v>
      </c>
      <c r="BJ284" s="18" t="s">
        <v>156</v>
      </c>
      <c r="BK284" s="209">
        <f>ROUND(I284*H284,2)</f>
        <v>0</v>
      </c>
      <c r="BL284" s="18" t="s">
        <v>164</v>
      </c>
      <c r="BM284" s="208" t="s">
        <v>1966</v>
      </c>
    </row>
    <row r="285" spans="1:65" s="14" customFormat="1">
      <c r="B285" s="221"/>
      <c r="C285" s="222"/>
      <c r="D285" s="212" t="s">
        <v>166</v>
      </c>
      <c r="E285" s="223" t="s">
        <v>1</v>
      </c>
      <c r="F285" s="224" t="s">
        <v>1967</v>
      </c>
      <c r="G285" s="222"/>
      <c r="H285" s="225">
        <v>22.324999999999999</v>
      </c>
      <c r="I285" s="226"/>
      <c r="J285" s="222"/>
      <c r="K285" s="222"/>
      <c r="L285" s="227"/>
      <c r="M285" s="275"/>
      <c r="N285" s="276"/>
      <c r="O285" s="276"/>
      <c r="P285" s="276"/>
      <c r="Q285" s="276"/>
      <c r="R285" s="276"/>
      <c r="S285" s="276"/>
      <c r="T285" s="277"/>
      <c r="AT285" s="231" t="s">
        <v>166</v>
      </c>
      <c r="AU285" s="231" t="s">
        <v>156</v>
      </c>
      <c r="AV285" s="14" t="s">
        <v>156</v>
      </c>
      <c r="AW285" s="14" t="s">
        <v>31</v>
      </c>
      <c r="AX285" s="14" t="s">
        <v>82</v>
      </c>
      <c r="AY285" s="231" t="s">
        <v>157</v>
      </c>
    </row>
    <row r="286" spans="1:65" s="2" customFormat="1" ht="6.95" customHeight="1">
      <c r="A286" s="35"/>
      <c r="B286" s="59"/>
      <c r="C286" s="60"/>
      <c r="D286" s="60"/>
      <c r="E286" s="60"/>
      <c r="F286" s="60"/>
      <c r="G286" s="60"/>
      <c r="H286" s="60"/>
      <c r="I286" s="60"/>
      <c r="J286" s="60"/>
      <c r="K286" s="60"/>
      <c r="L286" s="40"/>
      <c r="M286" s="35"/>
      <c r="O286" s="35"/>
      <c r="P286" s="35"/>
      <c r="Q286" s="35"/>
      <c r="R286" s="35"/>
      <c r="S286" s="35"/>
      <c r="T286" s="35"/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</row>
  </sheetData>
  <sheetProtection formatColumns="0" formatRows="0" autoFilter="0"/>
  <autoFilter ref="C128:K285"/>
  <mergeCells count="9">
    <mergeCell ref="E87:H87"/>
    <mergeCell ref="E119:H119"/>
    <mergeCell ref="E121:H12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35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99"/>
      <c r="M2" s="299"/>
      <c r="N2" s="299"/>
      <c r="O2" s="299"/>
      <c r="P2" s="299"/>
      <c r="Q2" s="299"/>
      <c r="R2" s="299"/>
      <c r="S2" s="299"/>
      <c r="T2" s="299"/>
      <c r="U2" s="299"/>
      <c r="V2" s="299"/>
      <c r="AT2" s="18" t="s">
        <v>110</v>
      </c>
    </row>
    <row r="3" spans="1:46" s="1" customFormat="1" ht="6.95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21"/>
      <c r="AT3" s="18" t="s">
        <v>74</v>
      </c>
    </row>
    <row r="4" spans="1:46" s="1" customFormat="1" ht="24.95" customHeight="1">
      <c r="B4" s="21"/>
      <c r="D4" s="115" t="s">
        <v>130</v>
      </c>
      <c r="L4" s="21"/>
      <c r="M4" s="116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7" t="s">
        <v>15</v>
      </c>
      <c r="L6" s="21"/>
    </row>
    <row r="7" spans="1:46" s="1" customFormat="1" ht="16.5" customHeight="1">
      <c r="B7" s="21"/>
      <c r="E7" s="330" t="str">
        <f>'Rekapitulácia stavby'!K6</f>
        <v>Obnova areálu a kaštieľa Dolná Krupá</v>
      </c>
      <c r="F7" s="331"/>
      <c r="G7" s="331"/>
      <c r="H7" s="331"/>
      <c r="L7" s="21"/>
    </row>
    <row r="8" spans="1:46" s="2" customFormat="1" ht="12" customHeight="1">
      <c r="A8" s="35"/>
      <c r="B8" s="40"/>
      <c r="C8" s="35"/>
      <c r="D8" s="117" t="s">
        <v>131</v>
      </c>
      <c r="E8" s="35"/>
      <c r="F8" s="35"/>
      <c r="G8" s="35"/>
      <c r="H8" s="35"/>
      <c r="I8" s="35"/>
      <c r="J8" s="35"/>
      <c r="K8" s="35"/>
      <c r="L8" s="5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32" t="s">
        <v>1968</v>
      </c>
      <c r="F9" s="333"/>
      <c r="G9" s="333"/>
      <c r="H9" s="333"/>
      <c r="I9" s="35"/>
      <c r="J9" s="35"/>
      <c r="K9" s="35"/>
      <c r="L9" s="5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7" t="s">
        <v>17</v>
      </c>
      <c r="E11" s="35"/>
      <c r="F11" s="118" t="s">
        <v>1</v>
      </c>
      <c r="G11" s="35"/>
      <c r="H11" s="35"/>
      <c r="I11" s="117" t="s">
        <v>18</v>
      </c>
      <c r="J11" s="118" t="s">
        <v>1</v>
      </c>
      <c r="K11" s="35"/>
      <c r="L11" s="5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7" t="s">
        <v>19</v>
      </c>
      <c r="E12" s="35"/>
      <c r="F12" s="118" t="s">
        <v>20</v>
      </c>
      <c r="G12" s="35"/>
      <c r="H12" s="35"/>
      <c r="I12" s="117" t="s">
        <v>21</v>
      </c>
      <c r="J12" s="119" t="str">
        <f>'Rekapitulácia stavby'!AN8</f>
        <v>30. 1. 2023</v>
      </c>
      <c r="K12" s="35"/>
      <c r="L12" s="5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7" t="s">
        <v>23</v>
      </c>
      <c r="E14" s="35"/>
      <c r="F14" s="35"/>
      <c r="G14" s="35"/>
      <c r="H14" s="35"/>
      <c r="I14" s="117" t="s">
        <v>24</v>
      </c>
      <c r="J14" s="118" t="s">
        <v>1</v>
      </c>
      <c r="K14" s="35"/>
      <c r="L14" s="5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8" t="s">
        <v>25</v>
      </c>
      <c r="F15" s="35"/>
      <c r="G15" s="35"/>
      <c r="H15" s="35"/>
      <c r="I15" s="117" t="s">
        <v>26</v>
      </c>
      <c r="J15" s="118" t="s">
        <v>1</v>
      </c>
      <c r="K15" s="35"/>
      <c r="L15" s="5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7" t="s">
        <v>27</v>
      </c>
      <c r="E17" s="35"/>
      <c r="F17" s="35"/>
      <c r="G17" s="35"/>
      <c r="H17" s="35"/>
      <c r="I17" s="117" t="s">
        <v>24</v>
      </c>
      <c r="J17" s="31" t="str">
        <f>'Rekapitulácia stavby'!AN13</f>
        <v>Vyplň údaj</v>
      </c>
      <c r="K17" s="35"/>
      <c r="L17" s="5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34" t="str">
        <f>'Rekapitulácia stavby'!E14</f>
        <v>Vyplň údaj</v>
      </c>
      <c r="F18" s="335"/>
      <c r="G18" s="335"/>
      <c r="H18" s="335"/>
      <c r="I18" s="117" t="s">
        <v>26</v>
      </c>
      <c r="J18" s="31" t="str">
        <f>'Rekapitulácia stavby'!AN14</f>
        <v>Vyplň údaj</v>
      </c>
      <c r="K18" s="35"/>
      <c r="L18" s="5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7" t="s">
        <v>29</v>
      </c>
      <c r="E20" s="35"/>
      <c r="F20" s="35"/>
      <c r="G20" s="35"/>
      <c r="H20" s="35"/>
      <c r="I20" s="117" t="s">
        <v>24</v>
      </c>
      <c r="J20" s="118" t="s">
        <v>1</v>
      </c>
      <c r="K20" s="35"/>
      <c r="L20" s="5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8" t="s">
        <v>30</v>
      </c>
      <c r="F21" s="35"/>
      <c r="G21" s="35"/>
      <c r="H21" s="35"/>
      <c r="I21" s="117" t="s">
        <v>26</v>
      </c>
      <c r="J21" s="118" t="s">
        <v>1</v>
      </c>
      <c r="K21" s="35"/>
      <c r="L21" s="5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7" t="s">
        <v>32</v>
      </c>
      <c r="E23" s="35"/>
      <c r="F23" s="35"/>
      <c r="G23" s="35"/>
      <c r="H23" s="35"/>
      <c r="I23" s="117" t="s">
        <v>24</v>
      </c>
      <c r="J23" s="118" t="s">
        <v>1</v>
      </c>
      <c r="K23" s="35"/>
      <c r="L23" s="5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8" t="s">
        <v>30</v>
      </c>
      <c r="F24" s="35"/>
      <c r="G24" s="35"/>
      <c r="H24" s="35"/>
      <c r="I24" s="117" t="s">
        <v>26</v>
      </c>
      <c r="J24" s="118" t="s">
        <v>1</v>
      </c>
      <c r="K24" s="35"/>
      <c r="L24" s="5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7" t="s">
        <v>33</v>
      </c>
      <c r="E26" s="35"/>
      <c r="F26" s="35"/>
      <c r="G26" s="35"/>
      <c r="H26" s="35"/>
      <c r="I26" s="35"/>
      <c r="J26" s="35"/>
      <c r="K26" s="35"/>
      <c r="L26" s="5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20"/>
      <c r="B27" s="121"/>
      <c r="C27" s="120"/>
      <c r="D27" s="120"/>
      <c r="E27" s="336" t="s">
        <v>1</v>
      </c>
      <c r="F27" s="336"/>
      <c r="G27" s="336"/>
      <c r="H27" s="336"/>
      <c r="I27" s="120"/>
      <c r="J27" s="120"/>
      <c r="K27" s="120"/>
      <c r="L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23"/>
      <c r="E29" s="123"/>
      <c r="F29" s="123"/>
      <c r="G29" s="123"/>
      <c r="H29" s="123"/>
      <c r="I29" s="123"/>
      <c r="J29" s="123"/>
      <c r="K29" s="123"/>
      <c r="L29" s="5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4" t="s">
        <v>34</v>
      </c>
      <c r="E30" s="35"/>
      <c r="F30" s="35"/>
      <c r="G30" s="35"/>
      <c r="H30" s="35"/>
      <c r="I30" s="35"/>
      <c r="J30" s="125">
        <f>ROUND(J119, 2)</f>
        <v>0</v>
      </c>
      <c r="K30" s="35"/>
      <c r="L30" s="5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3"/>
      <c r="E31" s="123"/>
      <c r="F31" s="123"/>
      <c r="G31" s="123"/>
      <c r="H31" s="123"/>
      <c r="I31" s="123"/>
      <c r="J31" s="123"/>
      <c r="K31" s="123"/>
      <c r="L31" s="5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26" t="s">
        <v>36</v>
      </c>
      <c r="G32" s="35"/>
      <c r="H32" s="35"/>
      <c r="I32" s="126" t="s">
        <v>35</v>
      </c>
      <c r="J32" s="126" t="s">
        <v>37</v>
      </c>
      <c r="K32" s="35"/>
      <c r="L32" s="5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27" t="s">
        <v>38</v>
      </c>
      <c r="E33" s="128" t="s">
        <v>39</v>
      </c>
      <c r="F33" s="129">
        <f>ROUND((SUM(BE119:BE134)),  2)</f>
        <v>0</v>
      </c>
      <c r="G33" s="130"/>
      <c r="H33" s="130"/>
      <c r="I33" s="131">
        <v>0.2</v>
      </c>
      <c r="J33" s="129">
        <f>ROUND(((SUM(BE119:BE134))*I33),  2)</f>
        <v>0</v>
      </c>
      <c r="K33" s="35"/>
      <c r="L33" s="5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28" t="s">
        <v>40</v>
      </c>
      <c r="F34" s="129">
        <f>ROUND((SUM(BF119:BF134)),  2)</f>
        <v>0</v>
      </c>
      <c r="G34" s="130"/>
      <c r="H34" s="130"/>
      <c r="I34" s="131">
        <v>0.2</v>
      </c>
      <c r="J34" s="129">
        <f>ROUND(((SUM(BF119:BF134))*I34),  2)</f>
        <v>0</v>
      </c>
      <c r="K34" s="35"/>
      <c r="L34" s="5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17" t="s">
        <v>41</v>
      </c>
      <c r="F35" s="132">
        <f>ROUND((SUM(BG119:BG134)),  2)</f>
        <v>0</v>
      </c>
      <c r="G35" s="35"/>
      <c r="H35" s="35"/>
      <c r="I35" s="133">
        <v>0.2</v>
      </c>
      <c r="J35" s="132">
        <f>0</f>
        <v>0</v>
      </c>
      <c r="K35" s="35"/>
      <c r="L35" s="5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17" t="s">
        <v>42</v>
      </c>
      <c r="F36" s="132">
        <f>ROUND((SUM(BH119:BH134)),  2)</f>
        <v>0</v>
      </c>
      <c r="G36" s="35"/>
      <c r="H36" s="35"/>
      <c r="I36" s="133">
        <v>0.2</v>
      </c>
      <c r="J36" s="132">
        <f>0</f>
        <v>0</v>
      </c>
      <c r="K36" s="35"/>
      <c r="L36" s="5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28" t="s">
        <v>43</v>
      </c>
      <c r="F37" s="129">
        <f>ROUND((SUM(BI119:BI134)),  2)</f>
        <v>0</v>
      </c>
      <c r="G37" s="130"/>
      <c r="H37" s="130"/>
      <c r="I37" s="131">
        <v>0</v>
      </c>
      <c r="J37" s="129">
        <f>0</f>
        <v>0</v>
      </c>
      <c r="K37" s="35"/>
      <c r="L37" s="5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34"/>
      <c r="D39" s="135" t="s">
        <v>44</v>
      </c>
      <c r="E39" s="136"/>
      <c r="F39" s="136"/>
      <c r="G39" s="137" t="s">
        <v>45</v>
      </c>
      <c r="H39" s="138" t="s">
        <v>46</v>
      </c>
      <c r="I39" s="136"/>
      <c r="J39" s="139">
        <f>SUM(J30:J37)</f>
        <v>0</v>
      </c>
      <c r="K39" s="140"/>
      <c r="L39" s="5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6"/>
      <c r="D50" s="141" t="s">
        <v>47</v>
      </c>
      <c r="E50" s="142"/>
      <c r="F50" s="142"/>
      <c r="G50" s="141" t="s">
        <v>48</v>
      </c>
      <c r="H50" s="142"/>
      <c r="I50" s="142"/>
      <c r="J50" s="142"/>
      <c r="K50" s="142"/>
      <c r="L50" s="5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5"/>
      <c r="B61" s="40"/>
      <c r="C61" s="35"/>
      <c r="D61" s="143" t="s">
        <v>49</v>
      </c>
      <c r="E61" s="144"/>
      <c r="F61" s="145" t="s">
        <v>50</v>
      </c>
      <c r="G61" s="143" t="s">
        <v>49</v>
      </c>
      <c r="H61" s="144"/>
      <c r="I61" s="144"/>
      <c r="J61" s="146" t="s">
        <v>50</v>
      </c>
      <c r="K61" s="144"/>
      <c r="L61" s="5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5"/>
      <c r="B65" s="40"/>
      <c r="C65" s="35"/>
      <c r="D65" s="141" t="s">
        <v>51</v>
      </c>
      <c r="E65" s="147"/>
      <c r="F65" s="147"/>
      <c r="G65" s="141" t="s">
        <v>52</v>
      </c>
      <c r="H65" s="147"/>
      <c r="I65" s="147"/>
      <c r="J65" s="147"/>
      <c r="K65" s="147"/>
      <c r="L65" s="5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5"/>
      <c r="B76" s="40"/>
      <c r="C76" s="35"/>
      <c r="D76" s="143" t="s">
        <v>49</v>
      </c>
      <c r="E76" s="144"/>
      <c r="F76" s="145" t="s">
        <v>50</v>
      </c>
      <c r="G76" s="143" t="s">
        <v>49</v>
      </c>
      <c r="H76" s="144"/>
      <c r="I76" s="144"/>
      <c r="J76" s="146" t="s">
        <v>50</v>
      </c>
      <c r="K76" s="144"/>
      <c r="L76" s="5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8"/>
      <c r="C77" s="149"/>
      <c r="D77" s="149"/>
      <c r="E77" s="149"/>
      <c r="F77" s="149"/>
      <c r="G77" s="149"/>
      <c r="H77" s="149"/>
      <c r="I77" s="149"/>
      <c r="J77" s="149"/>
      <c r="K77" s="149"/>
      <c r="L77" s="5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5" customHeight="1">
      <c r="A81" s="35"/>
      <c r="B81" s="150"/>
      <c r="C81" s="151"/>
      <c r="D81" s="151"/>
      <c r="E81" s="151"/>
      <c r="F81" s="151"/>
      <c r="G81" s="151"/>
      <c r="H81" s="151"/>
      <c r="I81" s="151"/>
      <c r="J81" s="151"/>
      <c r="K81" s="151"/>
      <c r="L81" s="5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5" customHeight="1">
      <c r="A82" s="35"/>
      <c r="B82" s="36"/>
      <c r="C82" s="24" t="s">
        <v>133</v>
      </c>
      <c r="D82" s="37"/>
      <c r="E82" s="37"/>
      <c r="F82" s="37"/>
      <c r="G82" s="37"/>
      <c r="H82" s="37"/>
      <c r="I82" s="37"/>
      <c r="J82" s="37"/>
      <c r="K82" s="37"/>
      <c r="L82" s="5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15</v>
      </c>
      <c r="D84" s="37"/>
      <c r="E84" s="37"/>
      <c r="F84" s="37"/>
      <c r="G84" s="37"/>
      <c r="H84" s="37"/>
      <c r="I84" s="37"/>
      <c r="J84" s="37"/>
      <c r="K84" s="37"/>
      <c r="L84" s="5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28" t="str">
        <f>E7</f>
        <v>Obnova areálu a kaštieľa Dolná Krupá</v>
      </c>
      <c r="F85" s="329"/>
      <c r="G85" s="329"/>
      <c r="H85" s="329"/>
      <c r="I85" s="37"/>
      <c r="J85" s="37"/>
      <c r="K85" s="37"/>
      <c r="L85" s="5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131</v>
      </c>
      <c r="D86" s="37"/>
      <c r="E86" s="37"/>
      <c r="F86" s="37"/>
      <c r="G86" s="37"/>
      <c r="H86" s="37"/>
      <c r="I86" s="37"/>
      <c r="J86" s="37"/>
      <c r="K86" s="37"/>
      <c r="L86" s="5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324" t="str">
        <f>E9</f>
        <v>20230103 - Kaštieľ-Poschodie</v>
      </c>
      <c r="F87" s="327"/>
      <c r="G87" s="327"/>
      <c r="H87" s="327"/>
      <c r="I87" s="37"/>
      <c r="J87" s="37"/>
      <c r="K87" s="37"/>
      <c r="L87" s="5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19</v>
      </c>
      <c r="D89" s="37"/>
      <c r="E89" s="37"/>
      <c r="F89" s="28" t="str">
        <f>F12</f>
        <v>Kaštieľ Dolná Krupá</v>
      </c>
      <c r="G89" s="37"/>
      <c r="H89" s="37"/>
      <c r="I89" s="30" t="s">
        <v>21</v>
      </c>
      <c r="J89" s="71" t="str">
        <f>IF(J12="","",J12)</f>
        <v>30. 1. 2023</v>
      </c>
      <c r="K89" s="37"/>
      <c r="L89" s="5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2" customHeight="1">
      <c r="A91" s="35"/>
      <c r="B91" s="36"/>
      <c r="C91" s="30" t="s">
        <v>23</v>
      </c>
      <c r="D91" s="37"/>
      <c r="E91" s="37"/>
      <c r="F91" s="28" t="str">
        <f>E15</f>
        <v>SNM, Vajanského nábrežie 2, 810 06 Bratislava</v>
      </c>
      <c r="G91" s="37"/>
      <c r="H91" s="37"/>
      <c r="I91" s="30" t="s">
        <v>29</v>
      </c>
      <c r="J91" s="33" t="str">
        <f>E21</f>
        <v>Ing.Vladimír Kobliška</v>
      </c>
      <c r="K91" s="37"/>
      <c r="L91" s="5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2" customHeight="1">
      <c r="A92" s="35"/>
      <c r="B92" s="36"/>
      <c r="C92" s="30" t="s">
        <v>27</v>
      </c>
      <c r="D92" s="37"/>
      <c r="E92" s="37"/>
      <c r="F92" s="28" t="str">
        <f>IF(E18="","",E18)</f>
        <v>Vyplň údaj</v>
      </c>
      <c r="G92" s="37"/>
      <c r="H92" s="37"/>
      <c r="I92" s="30" t="s">
        <v>32</v>
      </c>
      <c r="J92" s="33" t="str">
        <f>E24</f>
        <v>Ing.Vladimír Kobliška</v>
      </c>
      <c r="K92" s="37"/>
      <c r="L92" s="5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52" t="s">
        <v>134</v>
      </c>
      <c r="D94" s="153"/>
      <c r="E94" s="153"/>
      <c r="F94" s="153"/>
      <c r="G94" s="153"/>
      <c r="H94" s="153"/>
      <c r="I94" s="153"/>
      <c r="J94" s="154" t="s">
        <v>135</v>
      </c>
      <c r="K94" s="153"/>
      <c r="L94" s="5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" customHeight="1">
      <c r="A96" s="35"/>
      <c r="B96" s="36"/>
      <c r="C96" s="155" t="s">
        <v>136</v>
      </c>
      <c r="D96" s="37"/>
      <c r="E96" s="37"/>
      <c r="F96" s="37"/>
      <c r="G96" s="37"/>
      <c r="H96" s="37"/>
      <c r="I96" s="37"/>
      <c r="J96" s="89">
        <f>J119</f>
        <v>0</v>
      </c>
      <c r="K96" s="37"/>
      <c r="L96" s="5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137</v>
      </c>
    </row>
    <row r="97" spans="1:31" s="9" customFormat="1" ht="24.95" customHeight="1">
      <c r="B97" s="156"/>
      <c r="C97" s="157"/>
      <c r="D97" s="158" t="s">
        <v>216</v>
      </c>
      <c r="E97" s="159"/>
      <c r="F97" s="159"/>
      <c r="G97" s="159"/>
      <c r="H97" s="159"/>
      <c r="I97" s="159"/>
      <c r="J97" s="160">
        <f>J120</f>
        <v>0</v>
      </c>
      <c r="K97" s="157"/>
      <c r="L97" s="161"/>
    </row>
    <row r="98" spans="1:31" s="10" customFormat="1" ht="19.899999999999999" customHeight="1">
      <c r="B98" s="162"/>
      <c r="C98" s="163"/>
      <c r="D98" s="164" t="s">
        <v>1043</v>
      </c>
      <c r="E98" s="165"/>
      <c r="F98" s="165"/>
      <c r="G98" s="165"/>
      <c r="H98" s="165"/>
      <c r="I98" s="165"/>
      <c r="J98" s="166">
        <f>J121</f>
        <v>0</v>
      </c>
      <c r="K98" s="163"/>
      <c r="L98" s="167"/>
    </row>
    <row r="99" spans="1:31" s="10" customFormat="1" ht="19.899999999999999" customHeight="1">
      <c r="B99" s="162"/>
      <c r="C99" s="163"/>
      <c r="D99" s="164" t="s">
        <v>217</v>
      </c>
      <c r="E99" s="165"/>
      <c r="F99" s="165"/>
      <c r="G99" s="165"/>
      <c r="H99" s="165"/>
      <c r="I99" s="165"/>
      <c r="J99" s="166">
        <f>J125</f>
        <v>0</v>
      </c>
      <c r="K99" s="163"/>
      <c r="L99" s="167"/>
    </row>
    <row r="100" spans="1:31" s="2" customFormat="1" ht="21.75" customHeight="1">
      <c r="A100" s="35"/>
      <c r="B100" s="36"/>
      <c r="C100" s="37"/>
      <c r="D100" s="37"/>
      <c r="E100" s="37"/>
      <c r="F100" s="37"/>
      <c r="G100" s="37"/>
      <c r="H100" s="37"/>
      <c r="I100" s="37"/>
      <c r="J100" s="37"/>
      <c r="K100" s="37"/>
      <c r="L100" s="56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</row>
    <row r="101" spans="1:31" s="2" customFormat="1" ht="6.95" customHeight="1">
      <c r="A101" s="35"/>
      <c r="B101" s="59"/>
      <c r="C101" s="60"/>
      <c r="D101" s="60"/>
      <c r="E101" s="60"/>
      <c r="F101" s="60"/>
      <c r="G101" s="60"/>
      <c r="H101" s="60"/>
      <c r="I101" s="60"/>
      <c r="J101" s="60"/>
      <c r="K101" s="60"/>
      <c r="L101" s="56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</row>
    <row r="105" spans="1:31" s="2" customFormat="1" ht="6.95" customHeight="1">
      <c r="A105" s="35"/>
      <c r="B105" s="61"/>
      <c r="C105" s="62"/>
      <c r="D105" s="62"/>
      <c r="E105" s="62"/>
      <c r="F105" s="62"/>
      <c r="G105" s="62"/>
      <c r="H105" s="62"/>
      <c r="I105" s="62"/>
      <c r="J105" s="62"/>
      <c r="K105" s="62"/>
      <c r="L105" s="56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pans="1:31" s="2" customFormat="1" ht="24.95" customHeight="1">
      <c r="A106" s="35"/>
      <c r="B106" s="36"/>
      <c r="C106" s="24" t="s">
        <v>142</v>
      </c>
      <c r="D106" s="37"/>
      <c r="E106" s="37"/>
      <c r="F106" s="37"/>
      <c r="G106" s="37"/>
      <c r="H106" s="37"/>
      <c r="I106" s="37"/>
      <c r="J106" s="37"/>
      <c r="K106" s="37"/>
      <c r="L106" s="56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pans="1:31" s="2" customFormat="1" ht="6.95" customHeight="1">
      <c r="A107" s="35"/>
      <c r="B107" s="36"/>
      <c r="C107" s="37"/>
      <c r="D107" s="37"/>
      <c r="E107" s="37"/>
      <c r="F107" s="37"/>
      <c r="G107" s="37"/>
      <c r="H107" s="37"/>
      <c r="I107" s="37"/>
      <c r="J107" s="37"/>
      <c r="K107" s="37"/>
      <c r="L107" s="56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pans="1:31" s="2" customFormat="1" ht="12" customHeight="1">
      <c r="A108" s="35"/>
      <c r="B108" s="36"/>
      <c r="C108" s="30" t="s">
        <v>15</v>
      </c>
      <c r="D108" s="37"/>
      <c r="E108" s="37"/>
      <c r="F108" s="37"/>
      <c r="G108" s="37"/>
      <c r="H108" s="37"/>
      <c r="I108" s="37"/>
      <c r="J108" s="37"/>
      <c r="K108" s="37"/>
      <c r="L108" s="5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31" s="2" customFormat="1" ht="16.5" customHeight="1">
      <c r="A109" s="35"/>
      <c r="B109" s="36"/>
      <c r="C109" s="37"/>
      <c r="D109" s="37"/>
      <c r="E109" s="328" t="str">
        <f>E7</f>
        <v>Obnova areálu a kaštieľa Dolná Krupá</v>
      </c>
      <c r="F109" s="329"/>
      <c r="G109" s="329"/>
      <c r="H109" s="329"/>
      <c r="I109" s="37"/>
      <c r="J109" s="37"/>
      <c r="K109" s="37"/>
      <c r="L109" s="5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31" s="2" customFormat="1" ht="12" customHeight="1">
      <c r="A110" s="35"/>
      <c r="B110" s="36"/>
      <c r="C110" s="30" t="s">
        <v>131</v>
      </c>
      <c r="D110" s="37"/>
      <c r="E110" s="37"/>
      <c r="F110" s="37"/>
      <c r="G110" s="37"/>
      <c r="H110" s="37"/>
      <c r="I110" s="37"/>
      <c r="J110" s="37"/>
      <c r="K110" s="37"/>
      <c r="L110" s="5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16.5" customHeight="1">
      <c r="A111" s="35"/>
      <c r="B111" s="36"/>
      <c r="C111" s="37"/>
      <c r="D111" s="37"/>
      <c r="E111" s="324" t="str">
        <f>E9</f>
        <v>20230103 - Kaštieľ-Poschodie</v>
      </c>
      <c r="F111" s="327"/>
      <c r="G111" s="327"/>
      <c r="H111" s="327"/>
      <c r="I111" s="37"/>
      <c r="J111" s="37"/>
      <c r="K111" s="37"/>
      <c r="L111" s="5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6.95" customHeight="1">
      <c r="A112" s="35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5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2" customHeight="1">
      <c r="A113" s="35"/>
      <c r="B113" s="36"/>
      <c r="C113" s="30" t="s">
        <v>19</v>
      </c>
      <c r="D113" s="37"/>
      <c r="E113" s="37"/>
      <c r="F113" s="28" t="str">
        <f>F12</f>
        <v>Kaštieľ Dolná Krupá</v>
      </c>
      <c r="G113" s="37"/>
      <c r="H113" s="37"/>
      <c r="I113" s="30" t="s">
        <v>21</v>
      </c>
      <c r="J113" s="71" t="str">
        <f>IF(J12="","",J12)</f>
        <v>30. 1. 2023</v>
      </c>
      <c r="K113" s="37"/>
      <c r="L113" s="5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6.95" customHeight="1">
      <c r="A114" s="35"/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5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15.2" customHeight="1">
      <c r="A115" s="35"/>
      <c r="B115" s="36"/>
      <c r="C115" s="30" t="s">
        <v>23</v>
      </c>
      <c r="D115" s="37"/>
      <c r="E115" s="37"/>
      <c r="F115" s="28" t="str">
        <f>E15</f>
        <v>SNM, Vajanského nábrežie 2, 810 06 Bratislava</v>
      </c>
      <c r="G115" s="37"/>
      <c r="H115" s="37"/>
      <c r="I115" s="30" t="s">
        <v>29</v>
      </c>
      <c r="J115" s="33" t="str">
        <f>E21</f>
        <v>Ing.Vladimír Kobliška</v>
      </c>
      <c r="K115" s="37"/>
      <c r="L115" s="5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5.2" customHeight="1">
      <c r="A116" s="35"/>
      <c r="B116" s="36"/>
      <c r="C116" s="30" t="s">
        <v>27</v>
      </c>
      <c r="D116" s="37"/>
      <c r="E116" s="37"/>
      <c r="F116" s="28" t="str">
        <f>IF(E18="","",E18)</f>
        <v>Vyplň údaj</v>
      </c>
      <c r="G116" s="37"/>
      <c r="H116" s="37"/>
      <c r="I116" s="30" t="s">
        <v>32</v>
      </c>
      <c r="J116" s="33" t="str">
        <f>E24</f>
        <v>Ing.Vladimír Kobliška</v>
      </c>
      <c r="K116" s="37"/>
      <c r="L116" s="5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10.35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5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11" customFormat="1" ht="29.25" customHeight="1">
      <c r="A118" s="168"/>
      <c r="B118" s="169"/>
      <c r="C118" s="170" t="s">
        <v>143</v>
      </c>
      <c r="D118" s="171" t="s">
        <v>59</v>
      </c>
      <c r="E118" s="171" t="s">
        <v>55</v>
      </c>
      <c r="F118" s="171" t="s">
        <v>56</v>
      </c>
      <c r="G118" s="171" t="s">
        <v>144</v>
      </c>
      <c r="H118" s="171" t="s">
        <v>145</v>
      </c>
      <c r="I118" s="171" t="s">
        <v>146</v>
      </c>
      <c r="J118" s="172" t="s">
        <v>135</v>
      </c>
      <c r="K118" s="173" t="s">
        <v>147</v>
      </c>
      <c r="L118" s="174"/>
      <c r="M118" s="80" t="s">
        <v>1</v>
      </c>
      <c r="N118" s="81" t="s">
        <v>38</v>
      </c>
      <c r="O118" s="81" t="s">
        <v>148</v>
      </c>
      <c r="P118" s="81" t="s">
        <v>149</v>
      </c>
      <c r="Q118" s="81" t="s">
        <v>150</v>
      </c>
      <c r="R118" s="81" t="s">
        <v>151</v>
      </c>
      <c r="S118" s="81" t="s">
        <v>152</v>
      </c>
      <c r="T118" s="82" t="s">
        <v>153</v>
      </c>
      <c r="U118" s="168"/>
      <c r="V118" s="168"/>
      <c r="W118" s="168"/>
      <c r="X118" s="168"/>
      <c r="Y118" s="168"/>
      <c r="Z118" s="168"/>
      <c r="AA118" s="168"/>
      <c r="AB118" s="168"/>
      <c r="AC118" s="168"/>
      <c r="AD118" s="168"/>
      <c r="AE118" s="168"/>
    </row>
    <row r="119" spans="1:65" s="2" customFormat="1" ht="22.9" customHeight="1">
      <c r="A119" s="35"/>
      <c r="B119" s="36"/>
      <c r="C119" s="87" t="s">
        <v>136</v>
      </c>
      <c r="D119" s="37"/>
      <c r="E119" s="37"/>
      <c r="F119" s="37"/>
      <c r="G119" s="37"/>
      <c r="H119" s="37"/>
      <c r="I119" s="37"/>
      <c r="J119" s="175">
        <f>BK119</f>
        <v>0</v>
      </c>
      <c r="K119" s="37"/>
      <c r="L119" s="40"/>
      <c r="M119" s="83"/>
      <c r="N119" s="176"/>
      <c r="O119" s="84"/>
      <c r="P119" s="177">
        <f>P120</f>
        <v>0</v>
      </c>
      <c r="Q119" s="84"/>
      <c r="R119" s="177">
        <f>R120</f>
        <v>0.86731199999999997</v>
      </c>
      <c r="S119" s="84"/>
      <c r="T119" s="178">
        <f>T120</f>
        <v>0.87599999999999989</v>
      </c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T119" s="18" t="s">
        <v>73</v>
      </c>
      <c r="AU119" s="18" t="s">
        <v>137</v>
      </c>
      <c r="BK119" s="179">
        <f>BK120</f>
        <v>0</v>
      </c>
    </row>
    <row r="120" spans="1:65" s="12" customFormat="1" ht="25.9" customHeight="1">
      <c r="B120" s="180"/>
      <c r="C120" s="181"/>
      <c r="D120" s="182" t="s">
        <v>73</v>
      </c>
      <c r="E120" s="183" t="s">
        <v>220</v>
      </c>
      <c r="F120" s="183" t="s">
        <v>221</v>
      </c>
      <c r="G120" s="181"/>
      <c r="H120" s="181"/>
      <c r="I120" s="184"/>
      <c r="J120" s="185">
        <f>BK120</f>
        <v>0</v>
      </c>
      <c r="K120" s="181"/>
      <c r="L120" s="186"/>
      <c r="M120" s="187"/>
      <c r="N120" s="188"/>
      <c r="O120" s="188"/>
      <c r="P120" s="189">
        <f>P121+P125</f>
        <v>0</v>
      </c>
      <c r="Q120" s="188"/>
      <c r="R120" s="189">
        <f>R121+R125</f>
        <v>0.86731199999999997</v>
      </c>
      <c r="S120" s="188"/>
      <c r="T120" s="190">
        <f>T121+T125</f>
        <v>0.87599999999999989</v>
      </c>
      <c r="AR120" s="191" t="s">
        <v>82</v>
      </c>
      <c r="AT120" s="192" t="s">
        <v>73</v>
      </c>
      <c r="AU120" s="192" t="s">
        <v>74</v>
      </c>
      <c r="AY120" s="191" t="s">
        <v>157</v>
      </c>
      <c r="BK120" s="193">
        <f>BK121+BK125</f>
        <v>0</v>
      </c>
    </row>
    <row r="121" spans="1:65" s="12" customFormat="1" ht="22.9" customHeight="1">
      <c r="B121" s="180"/>
      <c r="C121" s="181"/>
      <c r="D121" s="182" t="s">
        <v>73</v>
      </c>
      <c r="E121" s="194" t="s">
        <v>181</v>
      </c>
      <c r="F121" s="194" t="s">
        <v>445</v>
      </c>
      <c r="G121" s="181"/>
      <c r="H121" s="181"/>
      <c r="I121" s="184"/>
      <c r="J121" s="195">
        <f>BK121</f>
        <v>0</v>
      </c>
      <c r="K121" s="181"/>
      <c r="L121" s="186"/>
      <c r="M121" s="187"/>
      <c r="N121" s="188"/>
      <c r="O121" s="188"/>
      <c r="P121" s="189">
        <f>SUM(P122:P124)</f>
        <v>0</v>
      </c>
      <c r="Q121" s="188"/>
      <c r="R121" s="189">
        <f>SUM(R122:R124)</f>
        <v>0.86731199999999997</v>
      </c>
      <c r="S121" s="188"/>
      <c r="T121" s="190">
        <f>SUM(T122:T124)</f>
        <v>0</v>
      </c>
      <c r="AR121" s="191" t="s">
        <v>82</v>
      </c>
      <c r="AT121" s="192" t="s">
        <v>73</v>
      </c>
      <c r="AU121" s="192" t="s">
        <v>82</v>
      </c>
      <c r="AY121" s="191" t="s">
        <v>157</v>
      </c>
      <c r="BK121" s="193">
        <f>SUM(BK122:BK124)</f>
        <v>0</v>
      </c>
    </row>
    <row r="122" spans="1:65" s="2" customFormat="1" ht="49.15" customHeight="1">
      <c r="A122" s="35"/>
      <c r="B122" s="36"/>
      <c r="C122" s="196" t="s">
        <v>82</v>
      </c>
      <c r="D122" s="196" t="s">
        <v>160</v>
      </c>
      <c r="E122" s="197" t="s">
        <v>1092</v>
      </c>
      <c r="F122" s="198" t="s">
        <v>1093</v>
      </c>
      <c r="G122" s="199" t="s">
        <v>318</v>
      </c>
      <c r="H122" s="200">
        <v>0.45</v>
      </c>
      <c r="I122" s="201"/>
      <c r="J122" s="202">
        <f>ROUND(I122*H122,2)</f>
        <v>0</v>
      </c>
      <c r="K122" s="203"/>
      <c r="L122" s="40"/>
      <c r="M122" s="204" t="s">
        <v>1</v>
      </c>
      <c r="N122" s="205" t="s">
        <v>40</v>
      </c>
      <c r="O122" s="76"/>
      <c r="P122" s="206">
        <f>O122*H122</f>
        <v>0</v>
      </c>
      <c r="Q122" s="206">
        <v>1.92736</v>
      </c>
      <c r="R122" s="206">
        <f>Q122*H122</f>
        <v>0.86731199999999997</v>
      </c>
      <c r="S122" s="206">
        <v>0</v>
      </c>
      <c r="T122" s="207">
        <f>S122*H122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R122" s="208" t="s">
        <v>174</v>
      </c>
      <c r="AT122" s="208" t="s">
        <v>160</v>
      </c>
      <c r="AU122" s="208" t="s">
        <v>156</v>
      </c>
      <c r="AY122" s="18" t="s">
        <v>157</v>
      </c>
      <c r="BE122" s="209">
        <f>IF(N122="základná",J122,0)</f>
        <v>0</v>
      </c>
      <c r="BF122" s="209">
        <f>IF(N122="znížená",J122,0)</f>
        <v>0</v>
      </c>
      <c r="BG122" s="209">
        <f>IF(N122="zákl. prenesená",J122,0)</f>
        <v>0</v>
      </c>
      <c r="BH122" s="209">
        <f>IF(N122="zníž. prenesená",J122,0)</f>
        <v>0</v>
      </c>
      <c r="BI122" s="209">
        <f>IF(N122="nulová",J122,0)</f>
        <v>0</v>
      </c>
      <c r="BJ122" s="18" t="s">
        <v>156</v>
      </c>
      <c r="BK122" s="209">
        <f>ROUND(I122*H122,2)</f>
        <v>0</v>
      </c>
      <c r="BL122" s="18" t="s">
        <v>174</v>
      </c>
      <c r="BM122" s="208" t="s">
        <v>1969</v>
      </c>
    </row>
    <row r="123" spans="1:65" s="13" customFormat="1">
      <c r="B123" s="210"/>
      <c r="C123" s="211"/>
      <c r="D123" s="212" t="s">
        <v>166</v>
      </c>
      <c r="E123" s="213" t="s">
        <v>1</v>
      </c>
      <c r="F123" s="214" t="s">
        <v>1839</v>
      </c>
      <c r="G123" s="211"/>
      <c r="H123" s="213" t="s">
        <v>1</v>
      </c>
      <c r="I123" s="215"/>
      <c r="J123" s="211"/>
      <c r="K123" s="211"/>
      <c r="L123" s="216"/>
      <c r="M123" s="217"/>
      <c r="N123" s="218"/>
      <c r="O123" s="218"/>
      <c r="P123" s="218"/>
      <c r="Q123" s="218"/>
      <c r="R123" s="218"/>
      <c r="S123" s="218"/>
      <c r="T123" s="219"/>
      <c r="AT123" s="220" t="s">
        <v>166</v>
      </c>
      <c r="AU123" s="220" t="s">
        <v>156</v>
      </c>
      <c r="AV123" s="13" t="s">
        <v>82</v>
      </c>
      <c r="AW123" s="13" t="s">
        <v>31</v>
      </c>
      <c r="AX123" s="13" t="s">
        <v>74</v>
      </c>
      <c r="AY123" s="220" t="s">
        <v>157</v>
      </c>
    </row>
    <row r="124" spans="1:65" s="14" customFormat="1">
      <c r="B124" s="221"/>
      <c r="C124" s="222"/>
      <c r="D124" s="212" t="s">
        <v>166</v>
      </c>
      <c r="E124" s="223" t="s">
        <v>1</v>
      </c>
      <c r="F124" s="224" t="s">
        <v>1840</v>
      </c>
      <c r="G124" s="222"/>
      <c r="H124" s="225">
        <v>0.45</v>
      </c>
      <c r="I124" s="226"/>
      <c r="J124" s="222"/>
      <c r="K124" s="222"/>
      <c r="L124" s="227"/>
      <c r="M124" s="228"/>
      <c r="N124" s="229"/>
      <c r="O124" s="229"/>
      <c r="P124" s="229"/>
      <c r="Q124" s="229"/>
      <c r="R124" s="229"/>
      <c r="S124" s="229"/>
      <c r="T124" s="230"/>
      <c r="AT124" s="231" t="s">
        <v>166</v>
      </c>
      <c r="AU124" s="231" t="s">
        <v>156</v>
      </c>
      <c r="AV124" s="14" t="s">
        <v>156</v>
      </c>
      <c r="AW124" s="14" t="s">
        <v>31</v>
      </c>
      <c r="AX124" s="14" t="s">
        <v>82</v>
      </c>
      <c r="AY124" s="231" t="s">
        <v>157</v>
      </c>
    </row>
    <row r="125" spans="1:65" s="12" customFormat="1" ht="22.9" customHeight="1">
      <c r="B125" s="180"/>
      <c r="C125" s="181"/>
      <c r="D125" s="182" t="s">
        <v>73</v>
      </c>
      <c r="E125" s="194" t="s">
        <v>201</v>
      </c>
      <c r="F125" s="194" t="s">
        <v>222</v>
      </c>
      <c r="G125" s="181"/>
      <c r="H125" s="181"/>
      <c r="I125" s="184"/>
      <c r="J125" s="195">
        <f>BK125</f>
        <v>0</v>
      </c>
      <c r="K125" s="181"/>
      <c r="L125" s="186"/>
      <c r="M125" s="187"/>
      <c r="N125" s="188"/>
      <c r="O125" s="188"/>
      <c r="P125" s="189">
        <f>SUM(P126:P134)</f>
        <v>0</v>
      </c>
      <c r="Q125" s="188"/>
      <c r="R125" s="189">
        <f>SUM(R126:R134)</f>
        <v>0</v>
      </c>
      <c r="S125" s="188"/>
      <c r="T125" s="190">
        <f>SUM(T126:T134)</f>
        <v>0.87599999999999989</v>
      </c>
      <c r="AR125" s="191" t="s">
        <v>82</v>
      </c>
      <c r="AT125" s="192" t="s">
        <v>73</v>
      </c>
      <c r="AU125" s="192" t="s">
        <v>82</v>
      </c>
      <c r="AY125" s="191" t="s">
        <v>157</v>
      </c>
      <c r="BK125" s="193">
        <f>SUM(BK126:BK134)</f>
        <v>0</v>
      </c>
    </row>
    <row r="126" spans="1:65" s="2" customFormat="1" ht="49.15" customHeight="1">
      <c r="A126" s="35"/>
      <c r="B126" s="36"/>
      <c r="C126" s="196" t="s">
        <v>156</v>
      </c>
      <c r="D126" s="196" t="s">
        <v>160</v>
      </c>
      <c r="E126" s="197" t="s">
        <v>1526</v>
      </c>
      <c r="F126" s="198" t="s">
        <v>1527</v>
      </c>
      <c r="G126" s="199" t="s">
        <v>184</v>
      </c>
      <c r="H126" s="200">
        <v>6</v>
      </c>
      <c r="I126" s="201"/>
      <c r="J126" s="202">
        <f>ROUND(I126*H126,2)</f>
        <v>0</v>
      </c>
      <c r="K126" s="203"/>
      <c r="L126" s="40"/>
      <c r="M126" s="204" t="s">
        <v>1</v>
      </c>
      <c r="N126" s="205" t="s">
        <v>40</v>
      </c>
      <c r="O126" s="76"/>
      <c r="P126" s="206">
        <f>O126*H126</f>
        <v>0</v>
      </c>
      <c r="Q126" s="206">
        <v>0</v>
      </c>
      <c r="R126" s="206">
        <f>Q126*H126</f>
        <v>0</v>
      </c>
      <c r="S126" s="206">
        <v>0.14599999999999999</v>
      </c>
      <c r="T126" s="207">
        <f>S126*H126</f>
        <v>0.87599999999999989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08" t="s">
        <v>174</v>
      </c>
      <c r="AT126" s="208" t="s">
        <v>160</v>
      </c>
      <c r="AU126" s="208" t="s">
        <v>156</v>
      </c>
      <c r="AY126" s="18" t="s">
        <v>157</v>
      </c>
      <c r="BE126" s="209">
        <f>IF(N126="základná",J126,0)</f>
        <v>0</v>
      </c>
      <c r="BF126" s="209">
        <f>IF(N126="znížená",J126,0)</f>
        <v>0</v>
      </c>
      <c r="BG126" s="209">
        <f>IF(N126="zákl. prenesená",J126,0)</f>
        <v>0</v>
      </c>
      <c r="BH126" s="209">
        <f>IF(N126="zníž. prenesená",J126,0)</f>
        <v>0</v>
      </c>
      <c r="BI126" s="209">
        <f>IF(N126="nulová",J126,0)</f>
        <v>0</v>
      </c>
      <c r="BJ126" s="18" t="s">
        <v>156</v>
      </c>
      <c r="BK126" s="209">
        <f>ROUND(I126*H126,2)</f>
        <v>0</v>
      </c>
      <c r="BL126" s="18" t="s">
        <v>174</v>
      </c>
      <c r="BM126" s="208" t="s">
        <v>1970</v>
      </c>
    </row>
    <row r="127" spans="1:65" s="13" customFormat="1">
      <c r="B127" s="210"/>
      <c r="C127" s="211"/>
      <c r="D127" s="212" t="s">
        <v>166</v>
      </c>
      <c r="E127" s="213" t="s">
        <v>1</v>
      </c>
      <c r="F127" s="214" t="s">
        <v>1971</v>
      </c>
      <c r="G127" s="211"/>
      <c r="H127" s="213" t="s">
        <v>1</v>
      </c>
      <c r="I127" s="215"/>
      <c r="J127" s="211"/>
      <c r="K127" s="211"/>
      <c r="L127" s="216"/>
      <c r="M127" s="217"/>
      <c r="N127" s="218"/>
      <c r="O127" s="218"/>
      <c r="P127" s="218"/>
      <c r="Q127" s="218"/>
      <c r="R127" s="218"/>
      <c r="S127" s="218"/>
      <c r="T127" s="219"/>
      <c r="AT127" s="220" t="s">
        <v>166</v>
      </c>
      <c r="AU127" s="220" t="s">
        <v>156</v>
      </c>
      <c r="AV127" s="13" t="s">
        <v>82</v>
      </c>
      <c r="AW127" s="13" t="s">
        <v>31</v>
      </c>
      <c r="AX127" s="13" t="s">
        <v>74</v>
      </c>
      <c r="AY127" s="220" t="s">
        <v>157</v>
      </c>
    </row>
    <row r="128" spans="1:65" s="14" customFormat="1">
      <c r="B128" s="221"/>
      <c r="C128" s="222"/>
      <c r="D128" s="212" t="s">
        <v>166</v>
      </c>
      <c r="E128" s="223" t="s">
        <v>1</v>
      </c>
      <c r="F128" s="224" t="s">
        <v>1972</v>
      </c>
      <c r="G128" s="222"/>
      <c r="H128" s="225">
        <v>6</v>
      </c>
      <c r="I128" s="226"/>
      <c r="J128" s="222"/>
      <c r="K128" s="222"/>
      <c r="L128" s="227"/>
      <c r="M128" s="228"/>
      <c r="N128" s="229"/>
      <c r="O128" s="229"/>
      <c r="P128" s="229"/>
      <c r="Q128" s="229"/>
      <c r="R128" s="229"/>
      <c r="S128" s="229"/>
      <c r="T128" s="230"/>
      <c r="AT128" s="231" t="s">
        <v>166</v>
      </c>
      <c r="AU128" s="231" t="s">
        <v>156</v>
      </c>
      <c r="AV128" s="14" t="s">
        <v>156</v>
      </c>
      <c r="AW128" s="14" t="s">
        <v>31</v>
      </c>
      <c r="AX128" s="14" t="s">
        <v>82</v>
      </c>
      <c r="AY128" s="231" t="s">
        <v>157</v>
      </c>
    </row>
    <row r="129" spans="1:65" s="2" customFormat="1" ht="24.2" customHeight="1">
      <c r="A129" s="35"/>
      <c r="B129" s="36"/>
      <c r="C129" s="196" t="s">
        <v>181</v>
      </c>
      <c r="D129" s="196" t="s">
        <v>160</v>
      </c>
      <c r="E129" s="197" t="s">
        <v>1554</v>
      </c>
      <c r="F129" s="198" t="s">
        <v>837</v>
      </c>
      <c r="G129" s="199" t="s">
        <v>177</v>
      </c>
      <c r="H129" s="200">
        <v>0.876</v>
      </c>
      <c r="I129" s="201"/>
      <c r="J129" s="202">
        <f>ROUND(I129*H129,2)</f>
        <v>0</v>
      </c>
      <c r="K129" s="203"/>
      <c r="L129" s="40"/>
      <c r="M129" s="204" t="s">
        <v>1</v>
      </c>
      <c r="N129" s="205" t="s">
        <v>40</v>
      </c>
      <c r="O129" s="76"/>
      <c r="P129" s="206">
        <f>O129*H129</f>
        <v>0</v>
      </c>
      <c r="Q129" s="206">
        <v>0</v>
      </c>
      <c r="R129" s="206">
        <f>Q129*H129</f>
        <v>0</v>
      </c>
      <c r="S129" s="206">
        <v>0</v>
      </c>
      <c r="T129" s="207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08" t="s">
        <v>174</v>
      </c>
      <c r="AT129" s="208" t="s">
        <v>160</v>
      </c>
      <c r="AU129" s="208" t="s">
        <v>156</v>
      </c>
      <c r="AY129" s="18" t="s">
        <v>157</v>
      </c>
      <c r="BE129" s="209">
        <f>IF(N129="základná",J129,0)</f>
        <v>0</v>
      </c>
      <c r="BF129" s="209">
        <f>IF(N129="znížená",J129,0)</f>
        <v>0</v>
      </c>
      <c r="BG129" s="209">
        <f>IF(N129="zákl. prenesená",J129,0)</f>
        <v>0</v>
      </c>
      <c r="BH129" s="209">
        <f>IF(N129="zníž. prenesená",J129,0)</f>
        <v>0</v>
      </c>
      <c r="BI129" s="209">
        <f>IF(N129="nulová",J129,0)</f>
        <v>0</v>
      </c>
      <c r="BJ129" s="18" t="s">
        <v>156</v>
      </c>
      <c r="BK129" s="209">
        <f>ROUND(I129*H129,2)</f>
        <v>0</v>
      </c>
      <c r="BL129" s="18" t="s">
        <v>174</v>
      </c>
      <c r="BM129" s="208" t="s">
        <v>1973</v>
      </c>
    </row>
    <row r="130" spans="1:65" s="2" customFormat="1" ht="21.75" customHeight="1">
      <c r="A130" s="35"/>
      <c r="B130" s="36"/>
      <c r="C130" s="196" t="s">
        <v>174</v>
      </c>
      <c r="D130" s="196" t="s">
        <v>160</v>
      </c>
      <c r="E130" s="197" t="s">
        <v>1557</v>
      </c>
      <c r="F130" s="198" t="s">
        <v>840</v>
      </c>
      <c r="G130" s="199" t="s">
        <v>177</v>
      </c>
      <c r="H130" s="200">
        <v>0.876</v>
      </c>
      <c r="I130" s="201"/>
      <c r="J130" s="202">
        <f>ROUND(I130*H130,2)</f>
        <v>0</v>
      </c>
      <c r="K130" s="203"/>
      <c r="L130" s="40"/>
      <c r="M130" s="204" t="s">
        <v>1</v>
      </c>
      <c r="N130" s="205" t="s">
        <v>40</v>
      </c>
      <c r="O130" s="76"/>
      <c r="P130" s="206">
        <f>O130*H130</f>
        <v>0</v>
      </c>
      <c r="Q130" s="206">
        <v>0</v>
      </c>
      <c r="R130" s="206">
        <f>Q130*H130</f>
        <v>0</v>
      </c>
      <c r="S130" s="206">
        <v>0</v>
      </c>
      <c r="T130" s="207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08" t="s">
        <v>174</v>
      </c>
      <c r="AT130" s="208" t="s">
        <v>160</v>
      </c>
      <c r="AU130" s="208" t="s">
        <v>156</v>
      </c>
      <c r="AY130" s="18" t="s">
        <v>157</v>
      </c>
      <c r="BE130" s="209">
        <f>IF(N130="základná",J130,0)</f>
        <v>0</v>
      </c>
      <c r="BF130" s="209">
        <f>IF(N130="znížená",J130,0)</f>
        <v>0</v>
      </c>
      <c r="BG130" s="209">
        <f>IF(N130="zákl. prenesená",J130,0)</f>
        <v>0</v>
      </c>
      <c r="BH130" s="209">
        <f>IF(N130="zníž. prenesená",J130,0)</f>
        <v>0</v>
      </c>
      <c r="BI130" s="209">
        <f>IF(N130="nulová",J130,0)</f>
        <v>0</v>
      </c>
      <c r="BJ130" s="18" t="s">
        <v>156</v>
      </c>
      <c r="BK130" s="209">
        <f>ROUND(I130*H130,2)</f>
        <v>0</v>
      </c>
      <c r="BL130" s="18" t="s">
        <v>174</v>
      </c>
      <c r="BM130" s="208" t="s">
        <v>1974</v>
      </c>
    </row>
    <row r="131" spans="1:65" s="2" customFormat="1" ht="24.2" customHeight="1">
      <c r="A131" s="35"/>
      <c r="B131" s="36"/>
      <c r="C131" s="196" t="s">
        <v>197</v>
      </c>
      <c r="D131" s="196" t="s">
        <v>160</v>
      </c>
      <c r="E131" s="197" t="s">
        <v>1560</v>
      </c>
      <c r="F131" s="198" t="s">
        <v>1561</v>
      </c>
      <c r="G131" s="199" t="s">
        <v>177</v>
      </c>
      <c r="H131" s="200">
        <v>26.28</v>
      </c>
      <c r="I131" s="201"/>
      <c r="J131" s="202">
        <f>ROUND(I131*H131,2)</f>
        <v>0</v>
      </c>
      <c r="K131" s="203"/>
      <c r="L131" s="40"/>
      <c r="M131" s="204" t="s">
        <v>1</v>
      </c>
      <c r="N131" s="205" t="s">
        <v>40</v>
      </c>
      <c r="O131" s="76"/>
      <c r="P131" s="206">
        <f>O131*H131</f>
        <v>0</v>
      </c>
      <c r="Q131" s="206">
        <v>0</v>
      </c>
      <c r="R131" s="206">
        <f>Q131*H131</f>
        <v>0</v>
      </c>
      <c r="S131" s="206">
        <v>0</v>
      </c>
      <c r="T131" s="207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08" t="s">
        <v>174</v>
      </c>
      <c r="AT131" s="208" t="s">
        <v>160</v>
      </c>
      <c r="AU131" s="208" t="s">
        <v>156</v>
      </c>
      <c r="AY131" s="18" t="s">
        <v>157</v>
      </c>
      <c r="BE131" s="209">
        <f>IF(N131="základná",J131,0)</f>
        <v>0</v>
      </c>
      <c r="BF131" s="209">
        <f>IF(N131="znížená",J131,0)</f>
        <v>0</v>
      </c>
      <c r="BG131" s="209">
        <f>IF(N131="zákl. prenesená",J131,0)</f>
        <v>0</v>
      </c>
      <c r="BH131" s="209">
        <f>IF(N131="zníž. prenesená",J131,0)</f>
        <v>0</v>
      </c>
      <c r="BI131" s="209">
        <f>IF(N131="nulová",J131,0)</f>
        <v>0</v>
      </c>
      <c r="BJ131" s="18" t="s">
        <v>156</v>
      </c>
      <c r="BK131" s="209">
        <f>ROUND(I131*H131,2)</f>
        <v>0</v>
      </c>
      <c r="BL131" s="18" t="s">
        <v>174</v>
      </c>
      <c r="BM131" s="208" t="s">
        <v>1975</v>
      </c>
    </row>
    <row r="132" spans="1:65" s="14" customFormat="1">
      <c r="B132" s="221"/>
      <c r="C132" s="222"/>
      <c r="D132" s="212" t="s">
        <v>166</v>
      </c>
      <c r="E132" s="223" t="s">
        <v>1</v>
      </c>
      <c r="F132" s="224" t="s">
        <v>1976</v>
      </c>
      <c r="G132" s="222"/>
      <c r="H132" s="225">
        <v>26.28</v>
      </c>
      <c r="I132" s="226"/>
      <c r="J132" s="222"/>
      <c r="K132" s="222"/>
      <c r="L132" s="227"/>
      <c r="M132" s="228"/>
      <c r="N132" s="229"/>
      <c r="O132" s="229"/>
      <c r="P132" s="229"/>
      <c r="Q132" s="229"/>
      <c r="R132" s="229"/>
      <c r="S132" s="229"/>
      <c r="T132" s="230"/>
      <c r="AT132" s="231" t="s">
        <v>166</v>
      </c>
      <c r="AU132" s="231" t="s">
        <v>156</v>
      </c>
      <c r="AV132" s="14" t="s">
        <v>156</v>
      </c>
      <c r="AW132" s="14" t="s">
        <v>31</v>
      </c>
      <c r="AX132" s="14" t="s">
        <v>82</v>
      </c>
      <c r="AY132" s="231" t="s">
        <v>157</v>
      </c>
    </row>
    <row r="133" spans="1:65" s="2" customFormat="1" ht="24.2" customHeight="1">
      <c r="A133" s="35"/>
      <c r="B133" s="36"/>
      <c r="C133" s="196" t="s">
        <v>201</v>
      </c>
      <c r="D133" s="196" t="s">
        <v>160</v>
      </c>
      <c r="E133" s="197" t="s">
        <v>1565</v>
      </c>
      <c r="F133" s="198" t="s">
        <v>1566</v>
      </c>
      <c r="G133" s="199" t="s">
        <v>177</v>
      </c>
      <c r="H133" s="200">
        <v>0.876</v>
      </c>
      <c r="I133" s="201"/>
      <c r="J133" s="202">
        <f>ROUND(I133*H133,2)</f>
        <v>0</v>
      </c>
      <c r="K133" s="203"/>
      <c r="L133" s="40"/>
      <c r="M133" s="204" t="s">
        <v>1</v>
      </c>
      <c r="N133" s="205" t="s">
        <v>40</v>
      </c>
      <c r="O133" s="76"/>
      <c r="P133" s="206">
        <f>O133*H133</f>
        <v>0</v>
      </c>
      <c r="Q133" s="206">
        <v>0</v>
      </c>
      <c r="R133" s="206">
        <f>Q133*H133</f>
        <v>0</v>
      </c>
      <c r="S133" s="206">
        <v>0</v>
      </c>
      <c r="T133" s="207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08" t="s">
        <v>174</v>
      </c>
      <c r="AT133" s="208" t="s">
        <v>160</v>
      </c>
      <c r="AU133" s="208" t="s">
        <v>156</v>
      </c>
      <c r="AY133" s="18" t="s">
        <v>157</v>
      </c>
      <c r="BE133" s="209">
        <f>IF(N133="základná",J133,0)</f>
        <v>0</v>
      </c>
      <c r="BF133" s="209">
        <f>IF(N133="znížená",J133,0)</f>
        <v>0</v>
      </c>
      <c r="BG133" s="209">
        <f>IF(N133="zákl. prenesená",J133,0)</f>
        <v>0</v>
      </c>
      <c r="BH133" s="209">
        <f>IF(N133="zníž. prenesená",J133,0)</f>
        <v>0</v>
      </c>
      <c r="BI133" s="209">
        <f>IF(N133="nulová",J133,0)</f>
        <v>0</v>
      </c>
      <c r="BJ133" s="18" t="s">
        <v>156</v>
      </c>
      <c r="BK133" s="209">
        <f>ROUND(I133*H133,2)</f>
        <v>0</v>
      </c>
      <c r="BL133" s="18" t="s">
        <v>174</v>
      </c>
      <c r="BM133" s="208" t="s">
        <v>1977</v>
      </c>
    </row>
    <row r="134" spans="1:65" s="2" customFormat="1" ht="37.9" customHeight="1">
      <c r="A134" s="35"/>
      <c r="B134" s="36"/>
      <c r="C134" s="196" t="s">
        <v>207</v>
      </c>
      <c r="D134" s="196" t="s">
        <v>160</v>
      </c>
      <c r="E134" s="197" t="s">
        <v>1574</v>
      </c>
      <c r="F134" s="198" t="s">
        <v>1575</v>
      </c>
      <c r="G134" s="199" t="s">
        <v>177</v>
      </c>
      <c r="H134" s="200">
        <v>0.876</v>
      </c>
      <c r="I134" s="201"/>
      <c r="J134" s="202">
        <f>ROUND(I134*H134,2)</f>
        <v>0</v>
      </c>
      <c r="K134" s="203"/>
      <c r="L134" s="40"/>
      <c r="M134" s="243" t="s">
        <v>1</v>
      </c>
      <c r="N134" s="244" t="s">
        <v>40</v>
      </c>
      <c r="O134" s="245"/>
      <c r="P134" s="246">
        <f>O134*H134</f>
        <v>0</v>
      </c>
      <c r="Q134" s="246">
        <v>0</v>
      </c>
      <c r="R134" s="246">
        <f>Q134*H134</f>
        <v>0</v>
      </c>
      <c r="S134" s="246">
        <v>0</v>
      </c>
      <c r="T134" s="247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08" t="s">
        <v>174</v>
      </c>
      <c r="AT134" s="208" t="s">
        <v>160</v>
      </c>
      <c r="AU134" s="208" t="s">
        <v>156</v>
      </c>
      <c r="AY134" s="18" t="s">
        <v>157</v>
      </c>
      <c r="BE134" s="209">
        <f>IF(N134="základná",J134,0)</f>
        <v>0</v>
      </c>
      <c r="BF134" s="209">
        <f>IF(N134="znížená",J134,0)</f>
        <v>0</v>
      </c>
      <c r="BG134" s="209">
        <f>IF(N134="zákl. prenesená",J134,0)</f>
        <v>0</v>
      </c>
      <c r="BH134" s="209">
        <f>IF(N134="zníž. prenesená",J134,0)</f>
        <v>0</v>
      </c>
      <c r="BI134" s="209">
        <f>IF(N134="nulová",J134,0)</f>
        <v>0</v>
      </c>
      <c r="BJ134" s="18" t="s">
        <v>156</v>
      </c>
      <c r="BK134" s="209">
        <f>ROUND(I134*H134,2)</f>
        <v>0</v>
      </c>
      <c r="BL134" s="18" t="s">
        <v>174</v>
      </c>
      <c r="BM134" s="208" t="s">
        <v>1978</v>
      </c>
    </row>
    <row r="135" spans="1:65" s="2" customFormat="1" ht="6.95" customHeight="1">
      <c r="A135" s="35"/>
      <c r="B135" s="59"/>
      <c r="C135" s="60"/>
      <c r="D135" s="60"/>
      <c r="E135" s="60"/>
      <c r="F135" s="60"/>
      <c r="G135" s="60"/>
      <c r="H135" s="60"/>
      <c r="I135" s="60"/>
      <c r="J135" s="60"/>
      <c r="K135" s="60"/>
      <c r="L135" s="40"/>
      <c r="M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</row>
  </sheetData>
  <sheetProtection formatColumns="0" formatRows="0" autoFilter="0"/>
  <autoFilter ref="C118:K134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329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99"/>
      <c r="M2" s="299"/>
      <c r="N2" s="299"/>
      <c r="O2" s="299"/>
      <c r="P2" s="299"/>
      <c r="Q2" s="299"/>
      <c r="R2" s="299"/>
      <c r="S2" s="299"/>
      <c r="T2" s="299"/>
      <c r="U2" s="299"/>
      <c r="V2" s="299"/>
      <c r="AT2" s="18" t="s">
        <v>113</v>
      </c>
    </row>
    <row r="3" spans="1:46" s="1" customFormat="1" ht="6.95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21"/>
      <c r="AT3" s="18" t="s">
        <v>74</v>
      </c>
    </row>
    <row r="4" spans="1:46" s="1" customFormat="1" ht="24.95" customHeight="1">
      <c r="B4" s="21"/>
      <c r="D4" s="115" t="s">
        <v>130</v>
      </c>
      <c r="L4" s="21"/>
      <c r="M4" s="116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7" t="s">
        <v>15</v>
      </c>
      <c r="L6" s="21"/>
    </row>
    <row r="7" spans="1:46" s="1" customFormat="1" ht="16.5" customHeight="1">
      <c r="B7" s="21"/>
      <c r="E7" s="330" t="str">
        <f>'Rekapitulácia stavby'!K6</f>
        <v>Obnova areálu a kaštieľa Dolná Krupá</v>
      </c>
      <c r="F7" s="331"/>
      <c r="G7" s="331"/>
      <c r="H7" s="331"/>
      <c r="L7" s="21"/>
    </row>
    <row r="8" spans="1:46" s="2" customFormat="1" ht="12" customHeight="1">
      <c r="A8" s="35"/>
      <c r="B8" s="40"/>
      <c r="C8" s="35"/>
      <c r="D8" s="117" t="s">
        <v>131</v>
      </c>
      <c r="E8" s="35"/>
      <c r="F8" s="35"/>
      <c r="G8" s="35"/>
      <c r="H8" s="35"/>
      <c r="I8" s="35"/>
      <c r="J8" s="35"/>
      <c r="K8" s="35"/>
      <c r="L8" s="5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32" t="s">
        <v>1979</v>
      </c>
      <c r="F9" s="333"/>
      <c r="G9" s="333"/>
      <c r="H9" s="333"/>
      <c r="I9" s="35"/>
      <c r="J9" s="35"/>
      <c r="K9" s="35"/>
      <c r="L9" s="5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7" t="s">
        <v>17</v>
      </c>
      <c r="E11" s="35"/>
      <c r="F11" s="118" t="s">
        <v>1</v>
      </c>
      <c r="G11" s="35"/>
      <c r="H11" s="35"/>
      <c r="I11" s="117" t="s">
        <v>18</v>
      </c>
      <c r="J11" s="118" t="s">
        <v>1</v>
      </c>
      <c r="K11" s="35"/>
      <c r="L11" s="5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7" t="s">
        <v>19</v>
      </c>
      <c r="E12" s="35"/>
      <c r="F12" s="118" t="s">
        <v>20</v>
      </c>
      <c r="G12" s="35"/>
      <c r="H12" s="35"/>
      <c r="I12" s="117" t="s">
        <v>21</v>
      </c>
      <c r="J12" s="119" t="str">
        <f>'Rekapitulácia stavby'!AN8</f>
        <v>30. 1. 2023</v>
      </c>
      <c r="K12" s="35"/>
      <c r="L12" s="5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7" t="s">
        <v>23</v>
      </c>
      <c r="E14" s="35"/>
      <c r="F14" s="35"/>
      <c r="G14" s="35"/>
      <c r="H14" s="35"/>
      <c r="I14" s="117" t="s">
        <v>24</v>
      </c>
      <c r="J14" s="118" t="s">
        <v>1</v>
      </c>
      <c r="K14" s="35"/>
      <c r="L14" s="5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8" t="s">
        <v>25</v>
      </c>
      <c r="F15" s="35"/>
      <c r="G15" s="35"/>
      <c r="H15" s="35"/>
      <c r="I15" s="117" t="s">
        <v>26</v>
      </c>
      <c r="J15" s="118" t="s">
        <v>1</v>
      </c>
      <c r="K15" s="35"/>
      <c r="L15" s="5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7" t="s">
        <v>27</v>
      </c>
      <c r="E17" s="35"/>
      <c r="F17" s="35"/>
      <c r="G17" s="35"/>
      <c r="H17" s="35"/>
      <c r="I17" s="117" t="s">
        <v>24</v>
      </c>
      <c r="J17" s="31" t="str">
        <f>'Rekapitulácia stavby'!AN13</f>
        <v>Vyplň údaj</v>
      </c>
      <c r="K17" s="35"/>
      <c r="L17" s="5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34" t="str">
        <f>'Rekapitulácia stavby'!E14</f>
        <v>Vyplň údaj</v>
      </c>
      <c r="F18" s="335"/>
      <c r="G18" s="335"/>
      <c r="H18" s="335"/>
      <c r="I18" s="117" t="s">
        <v>26</v>
      </c>
      <c r="J18" s="31" t="str">
        <f>'Rekapitulácia stavby'!AN14</f>
        <v>Vyplň údaj</v>
      </c>
      <c r="K18" s="35"/>
      <c r="L18" s="5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7" t="s">
        <v>29</v>
      </c>
      <c r="E20" s="35"/>
      <c r="F20" s="35"/>
      <c r="G20" s="35"/>
      <c r="H20" s="35"/>
      <c r="I20" s="117" t="s">
        <v>24</v>
      </c>
      <c r="J20" s="118" t="s">
        <v>1</v>
      </c>
      <c r="K20" s="35"/>
      <c r="L20" s="5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8" t="s">
        <v>30</v>
      </c>
      <c r="F21" s="35"/>
      <c r="G21" s="35"/>
      <c r="H21" s="35"/>
      <c r="I21" s="117" t="s">
        <v>26</v>
      </c>
      <c r="J21" s="118" t="s">
        <v>1</v>
      </c>
      <c r="K21" s="35"/>
      <c r="L21" s="5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7" t="s">
        <v>32</v>
      </c>
      <c r="E23" s="35"/>
      <c r="F23" s="35"/>
      <c r="G23" s="35"/>
      <c r="H23" s="35"/>
      <c r="I23" s="117" t="s">
        <v>24</v>
      </c>
      <c r="J23" s="118" t="s">
        <v>1</v>
      </c>
      <c r="K23" s="35"/>
      <c r="L23" s="5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8" t="s">
        <v>30</v>
      </c>
      <c r="F24" s="35"/>
      <c r="G24" s="35"/>
      <c r="H24" s="35"/>
      <c r="I24" s="117" t="s">
        <v>26</v>
      </c>
      <c r="J24" s="118" t="s">
        <v>1</v>
      </c>
      <c r="K24" s="35"/>
      <c r="L24" s="5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7" t="s">
        <v>33</v>
      </c>
      <c r="E26" s="35"/>
      <c r="F26" s="35"/>
      <c r="G26" s="35"/>
      <c r="H26" s="35"/>
      <c r="I26" s="35"/>
      <c r="J26" s="35"/>
      <c r="K26" s="35"/>
      <c r="L26" s="5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20"/>
      <c r="B27" s="121"/>
      <c r="C27" s="120"/>
      <c r="D27" s="120"/>
      <c r="E27" s="336" t="s">
        <v>1</v>
      </c>
      <c r="F27" s="336"/>
      <c r="G27" s="336"/>
      <c r="H27" s="336"/>
      <c r="I27" s="120"/>
      <c r="J27" s="120"/>
      <c r="K27" s="120"/>
      <c r="L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23"/>
      <c r="E29" s="123"/>
      <c r="F29" s="123"/>
      <c r="G29" s="123"/>
      <c r="H29" s="123"/>
      <c r="I29" s="123"/>
      <c r="J29" s="123"/>
      <c r="K29" s="123"/>
      <c r="L29" s="5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4" t="s">
        <v>34</v>
      </c>
      <c r="E30" s="35"/>
      <c r="F30" s="35"/>
      <c r="G30" s="35"/>
      <c r="H30" s="35"/>
      <c r="I30" s="35"/>
      <c r="J30" s="125">
        <f>ROUND(J129, 2)</f>
        <v>0</v>
      </c>
      <c r="K30" s="35"/>
      <c r="L30" s="5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3"/>
      <c r="E31" s="123"/>
      <c r="F31" s="123"/>
      <c r="G31" s="123"/>
      <c r="H31" s="123"/>
      <c r="I31" s="123"/>
      <c r="J31" s="123"/>
      <c r="K31" s="123"/>
      <c r="L31" s="5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26" t="s">
        <v>36</v>
      </c>
      <c r="G32" s="35"/>
      <c r="H32" s="35"/>
      <c r="I32" s="126" t="s">
        <v>35</v>
      </c>
      <c r="J32" s="126" t="s">
        <v>37</v>
      </c>
      <c r="K32" s="35"/>
      <c r="L32" s="5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27" t="s">
        <v>38</v>
      </c>
      <c r="E33" s="128" t="s">
        <v>39</v>
      </c>
      <c r="F33" s="129">
        <f>ROUND((SUM(BE129:BE328)),  2)</f>
        <v>0</v>
      </c>
      <c r="G33" s="130"/>
      <c r="H33" s="130"/>
      <c r="I33" s="131">
        <v>0.2</v>
      </c>
      <c r="J33" s="129">
        <f>ROUND(((SUM(BE129:BE328))*I33),  2)</f>
        <v>0</v>
      </c>
      <c r="K33" s="35"/>
      <c r="L33" s="5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28" t="s">
        <v>40</v>
      </c>
      <c r="F34" s="129">
        <f>ROUND((SUM(BF129:BF328)),  2)</f>
        <v>0</v>
      </c>
      <c r="G34" s="130"/>
      <c r="H34" s="130"/>
      <c r="I34" s="131">
        <v>0.2</v>
      </c>
      <c r="J34" s="129">
        <f>ROUND(((SUM(BF129:BF328))*I34),  2)</f>
        <v>0</v>
      </c>
      <c r="K34" s="35"/>
      <c r="L34" s="5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17" t="s">
        <v>41</v>
      </c>
      <c r="F35" s="132">
        <f>ROUND((SUM(BG129:BG328)),  2)</f>
        <v>0</v>
      </c>
      <c r="G35" s="35"/>
      <c r="H35" s="35"/>
      <c r="I35" s="133">
        <v>0.2</v>
      </c>
      <c r="J35" s="132">
        <f>0</f>
        <v>0</v>
      </c>
      <c r="K35" s="35"/>
      <c r="L35" s="5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17" t="s">
        <v>42</v>
      </c>
      <c r="F36" s="132">
        <f>ROUND((SUM(BH129:BH328)),  2)</f>
        <v>0</v>
      </c>
      <c r="G36" s="35"/>
      <c r="H36" s="35"/>
      <c r="I36" s="133">
        <v>0.2</v>
      </c>
      <c r="J36" s="132">
        <f>0</f>
        <v>0</v>
      </c>
      <c r="K36" s="35"/>
      <c r="L36" s="5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28" t="s">
        <v>43</v>
      </c>
      <c r="F37" s="129">
        <f>ROUND((SUM(BI129:BI328)),  2)</f>
        <v>0</v>
      </c>
      <c r="G37" s="130"/>
      <c r="H37" s="130"/>
      <c r="I37" s="131">
        <v>0</v>
      </c>
      <c r="J37" s="129">
        <f>0</f>
        <v>0</v>
      </c>
      <c r="K37" s="35"/>
      <c r="L37" s="5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34"/>
      <c r="D39" s="135" t="s">
        <v>44</v>
      </c>
      <c r="E39" s="136"/>
      <c r="F39" s="136"/>
      <c r="G39" s="137" t="s">
        <v>45</v>
      </c>
      <c r="H39" s="138" t="s">
        <v>46</v>
      </c>
      <c r="I39" s="136"/>
      <c r="J39" s="139">
        <f>SUM(J30:J37)</f>
        <v>0</v>
      </c>
      <c r="K39" s="140"/>
      <c r="L39" s="5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6"/>
      <c r="D50" s="141" t="s">
        <v>47</v>
      </c>
      <c r="E50" s="142"/>
      <c r="F50" s="142"/>
      <c r="G50" s="141" t="s">
        <v>48</v>
      </c>
      <c r="H50" s="142"/>
      <c r="I50" s="142"/>
      <c r="J50" s="142"/>
      <c r="K50" s="142"/>
      <c r="L50" s="5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5"/>
      <c r="B61" s="40"/>
      <c r="C61" s="35"/>
      <c r="D61" s="143" t="s">
        <v>49</v>
      </c>
      <c r="E61" s="144"/>
      <c r="F61" s="145" t="s">
        <v>50</v>
      </c>
      <c r="G61" s="143" t="s">
        <v>49</v>
      </c>
      <c r="H61" s="144"/>
      <c r="I61" s="144"/>
      <c r="J61" s="146" t="s">
        <v>50</v>
      </c>
      <c r="K61" s="144"/>
      <c r="L61" s="5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5"/>
      <c r="B65" s="40"/>
      <c r="C65" s="35"/>
      <c r="D65" s="141" t="s">
        <v>51</v>
      </c>
      <c r="E65" s="147"/>
      <c r="F65" s="147"/>
      <c r="G65" s="141" t="s">
        <v>52</v>
      </c>
      <c r="H65" s="147"/>
      <c r="I65" s="147"/>
      <c r="J65" s="147"/>
      <c r="K65" s="147"/>
      <c r="L65" s="5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5"/>
      <c r="B76" s="40"/>
      <c r="C76" s="35"/>
      <c r="D76" s="143" t="s">
        <v>49</v>
      </c>
      <c r="E76" s="144"/>
      <c r="F76" s="145" t="s">
        <v>50</v>
      </c>
      <c r="G76" s="143" t="s">
        <v>49</v>
      </c>
      <c r="H76" s="144"/>
      <c r="I76" s="144"/>
      <c r="J76" s="146" t="s">
        <v>50</v>
      </c>
      <c r="K76" s="144"/>
      <c r="L76" s="5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8"/>
      <c r="C77" s="149"/>
      <c r="D77" s="149"/>
      <c r="E77" s="149"/>
      <c r="F77" s="149"/>
      <c r="G77" s="149"/>
      <c r="H77" s="149"/>
      <c r="I77" s="149"/>
      <c r="J77" s="149"/>
      <c r="K77" s="149"/>
      <c r="L77" s="5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5" customHeight="1">
      <c r="A81" s="35"/>
      <c r="B81" s="150"/>
      <c r="C81" s="151"/>
      <c r="D81" s="151"/>
      <c r="E81" s="151"/>
      <c r="F81" s="151"/>
      <c r="G81" s="151"/>
      <c r="H81" s="151"/>
      <c r="I81" s="151"/>
      <c r="J81" s="151"/>
      <c r="K81" s="151"/>
      <c r="L81" s="5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5" customHeight="1">
      <c r="A82" s="35"/>
      <c r="B82" s="36"/>
      <c r="C82" s="24" t="s">
        <v>133</v>
      </c>
      <c r="D82" s="37"/>
      <c r="E82" s="37"/>
      <c r="F82" s="37"/>
      <c r="G82" s="37"/>
      <c r="H82" s="37"/>
      <c r="I82" s="37"/>
      <c r="J82" s="37"/>
      <c r="K82" s="37"/>
      <c r="L82" s="5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15</v>
      </c>
      <c r="D84" s="37"/>
      <c r="E84" s="37"/>
      <c r="F84" s="37"/>
      <c r="G84" s="37"/>
      <c r="H84" s="37"/>
      <c r="I84" s="37"/>
      <c r="J84" s="37"/>
      <c r="K84" s="37"/>
      <c r="L84" s="5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28" t="str">
        <f>E7</f>
        <v>Obnova areálu a kaštieľa Dolná Krupá</v>
      </c>
      <c r="F85" s="329"/>
      <c r="G85" s="329"/>
      <c r="H85" s="329"/>
      <c r="I85" s="37"/>
      <c r="J85" s="37"/>
      <c r="K85" s="37"/>
      <c r="L85" s="5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131</v>
      </c>
      <c r="D86" s="37"/>
      <c r="E86" s="37"/>
      <c r="F86" s="37"/>
      <c r="G86" s="37"/>
      <c r="H86" s="37"/>
      <c r="I86" s="37"/>
      <c r="J86" s="37"/>
      <c r="K86" s="37"/>
      <c r="L86" s="5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324" t="str">
        <f>E9</f>
        <v>20230105 - Kaštieľ-Exteriér</v>
      </c>
      <c r="F87" s="327"/>
      <c r="G87" s="327"/>
      <c r="H87" s="327"/>
      <c r="I87" s="37"/>
      <c r="J87" s="37"/>
      <c r="K87" s="37"/>
      <c r="L87" s="5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19</v>
      </c>
      <c r="D89" s="37"/>
      <c r="E89" s="37"/>
      <c r="F89" s="28" t="str">
        <f>F12</f>
        <v>Kaštieľ Dolná Krupá</v>
      </c>
      <c r="G89" s="37"/>
      <c r="H89" s="37"/>
      <c r="I89" s="30" t="s">
        <v>21</v>
      </c>
      <c r="J89" s="71" t="str">
        <f>IF(J12="","",J12)</f>
        <v>30. 1. 2023</v>
      </c>
      <c r="K89" s="37"/>
      <c r="L89" s="5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2" customHeight="1">
      <c r="A91" s="35"/>
      <c r="B91" s="36"/>
      <c r="C91" s="30" t="s">
        <v>23</v>
      </c>
      <c r="D91" s="37"/>
      <c r="E91" s="37"/>
      <c r="F91" s="28" t="str">
        <f>E15</f>
        <v>SNM, Vajanského nábrežie 2, 810 06 Bratislava</v>
      </c>
      <c r="G91" s="37"/>
      <c r="H91" s="37"/>
      <c r="I91" s="30" t="s">
        <v>29</v>
      </c>
      <c r="J91" s="33" t="str">
        <f>E21</f>
        <v>Ing.Vladimír Kobliška</v>
      </c>
      <c r="K91" s="37"/>
      <c r="L91" s="5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2" customHeight="1">
      <c r="A92" s="35"/>
      <c r="B92" s="36"/>
      <c r="C92" s="30" t="s">
        <v>27</v>
      </c>
      <c r="D92" s="37"/>
      <c r="E92" s="37"/>
      <c r="F92" s="28" t="str">
        <f>IF(E18="","",E18)</f>
        <v>Vyplň údaj</v>
      </c>
      <c r="G92" s="37"/>
      <c r="H92" s="37"/>
      <c r="I92" s="30" t="s">
        <v>32</v>
      </c>
      <c r="J92" s="33" t="str">
        <f>E24</f>
        <v>Ing.Vladimír Kobliška</v>
      </c>
      <c r="K92" s="37"/>
      <c r="L92" s="5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52" t="s">
        <v>134</v>
      </c>
      <c r="D94" s="153"/>
      <c r="E94" s="153"/>
      <c r="F94" s="153"/>
      <c r="G94" s="153"/>
      <c r="H94" s="153"/>
      <c r="I94" s="153"/>
      <c r="J94" s="154" t="s">
        <v>135</v>
      </c>
      <c r="K94" s="153"/>
      <c r="L94" s="5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" customHeight="1">
      <c r="A96" s="35"/>
      <c r="B96" s="36"/>
      <c r="C96" s="155" t="s">
        <v>136</v>
      </c>
      <c r="D96" s="37"/>
      <c r="E96" s="37"/>
      <c r="F96" s="37"/>
      <c r="G96" s="37"/>
      <c r="H96" s="37"/>
      <c r="I96" s="37"/>
      <c r="J96" s="89">
        <f>J129</f>
        <v>0</v>
      </c>
      <c r="K96" s="37"/>
      <c r="L96" s="5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137</v>
      </c>
    </row>
    <row r="97" spans="1:31" s="9" customFormat="1" ht="24.95" customHeight="1">
      <c r="B97" s="156"/>
      <c r="C97" s="157"/>
      <c r="D97" s="158" t="s">
        <v>216</v>
      </c>
      <c r="E97" s="159"/>
      <c r="F97" s="159"/>
      <c r="G97" s="159"/>
      <c r="H97" s="159"/>
      <c r="I97" s="159"/>
      <c r="J97" s="160">
        <f>J130</f>
        <v>0</v>
      </c>
      <c r="K97" s="157"/>
      <c r="L97" s="161"/>
    </row>
    <row r="98" spans="1:31" s="10" customFormat="1" ht="19.899999999999999" customHeight="1">
      <c r="B98" s="162"/>
      <c r="C98" s="163"/>
      <c r="D98" s="164" t="s">
        <v>434</v>
      </c>
      <c r="E98" s="165"/>
      <c r="F98" s="165"/>
      <c r="G98" s="165"/>
      <c r="H98" s="165"/>
      <c r="I98" s="165"/>
      <c r="J98" s="166">
        <f>J131</f>
        <v>0</v>
      </c>
      <c r="K98" s="163"/>
      <c r="L98" s="167"/>
    </row>
    <row r="99" spans="1:31" s="10" customFormat="1" ht="19.899999999999999" customHeight="1">
      <c r="B99" s="162"/>
      <c r="C99" s="163"/>
      <c r="D99" s="164" t="s">
        <v>217</v>
      </c>
      <c r="E99" s="165"/>
      <c r="F99" s="165"/>
      <c r="G99" s="165"/>
      <c r="H99" s="165"/>
      <c r="I99" s="165"/>
      <c r="J99" s="166">
        <f>J146</f>
        <v>0</v>
      </c>
      <c r="K99" s="163"/>
      <c r="L99" s="167"/>
    </row>
    <row r="100" spans="1:31" s="10" customFormat="1" ht="19.899999999999999" customHeight="1">
      <c r="B100" s="162"/>
      <c r="C100" s="163"/>
      <c r="D100" s="164" t="s">
        <v>310</v>
      </c>
      <c r="E100" s="165"/>
      <c r="F100" s="165"/>
      <c r="G100" s="165"/>
      <c r="H100" s="165"/>
      <c r="I100" s="165"/>
      <c r="J100" s="166">
        <f>J155</f>
        <v>0</v>
      </c>
      <c r="K100" s="163"/>
      <c r="L100" s="167"/>
    </row>
    <row r="101" spans="1:31" s="10" customFormat="1" ht="19.899999999999999" customHeight="1">
      <c r="B101" s="162"/>
      <c r="C101" s="163"/>
      <c r="D101" s="164" t="s">
        <v>218</v>
      </c>
      <c r="E101" s="165"/>
      <c r="F101" s="165"/>
      <c r="G101" s="165"/>
      <c r="H101" s="165"/>
      <c r="I101" s="165"/>
      <c r="J101" s="166">
        <f>J199</f>
        <v>0</v>
      </c>
      <c r="K101" s="163"/>
      <c r="L101" s="167"/>
    </row>
    <row r="102" spans="1:31" s="9" customFormat="1" ht="24.95" customHeight="1">
      <c r="B102" s="156"/>
      <c r="C102" s="157"/>
      <c r="D102" s="158" t="s">
        <v>138</v>
      </c>
      <c r="E102" s="159"/>
      <c r="F102" s="159"/>
      <c r="G102" s="159"/>
      <c r="H102" s="159"/>
      <c r="I102" s="159"/>
      <c r="J102" s="160">
        <f>J201</f>
        <v>0</v>
      </c>
      <c r="K102" s="157"/>
      <c r="L102" s="161"/>
    </row>
    <row r="103" spans="1:31" s="10" customFormat="1" ht="19.899999999999999" customHeight="1">
      <c r="B103" s="162"/>
      <c r="C103" s="163"/>
      <c r="D103" s="164" t="s">
        <v>139</v>
      </c>
      <c r="E103" s="165"/>
      <c r="F103" s="165"/>
      <c r="G103" s="165"/>
      <c r="H103" s="165"/>
      <c r="I103" s="165"/>
      <c r="J103" s="166">
        <f>J202</f>
        <v>0</v>
      </c>
      <c r="K103" s="163"/>
      <c r="L103" s="167"/>
    </row>
    <row r="104" spans="1:31" s="10" customFormat="1" ht="19.899999999999999" customHeight="1">
      <c r="B104" s="162"/>
      <c r="C104" s="163"/>
      <c r="D104" s="164" t="s">
        <v>1980</v>
      </c>
      <c r="E104" s="165"/>
      <c r="F104" s="165"/>
      <c r="G104" s="165"/>
      <c r="H104" s="165"/>
      <c r="I104" s="165"/>
      <c r="J104" s="166">
        <f>J208</f>
        <v>0</v>
      </c>
      <c r="K104" s="163"/>
      <c r="L104" s="167"/>
    </row>
    <row r="105" spans="1:31" s="10" customFormat="1" ht="19.899999999999999" customHeight="1">
      <c r="B105" s="162"/>
      <c r="C105" s="163"/>
      <c r="D105" s="164" t="s">
        <v>1981</v>
      </c>
      <c r="E105" s="165"/>
      <c r="F105" s="165"/>
      <c r="G105" s="165"/>
      <c r="H105" s="165"/>
      <c r="I105" s="165"/>
      <c r="J105" s="166">
        <f>J212</f>
        <v>0</v>
      </c>
      <c r="K105" s="163"/>
      <c r="L105" s="167"/>
    </row>
    <row r="106" spans="1:31" s="10" customFormat="1" ht="19.899999999999999" customHeight="1">
      <c r="B106" s="162"/>
      <c r="C106" s="163"/>
      <c r="D106" s="164" t="s">
        <v>141</v>
      </c>
      <c r="E106" s="165"/>
      <c r="F106" s="165"/>
      <c r="G106" s="165"/>
      <c r="H106" s="165"/>
      <c r="I106" s="165"/>
      <c r="J106" s="166">
        <f>J222</f>
        <v>0</v>
      </c>
      <c r="K106" s="163"/>
      <c r="L106" s="167"/>
    </row>
    <row r="107" spans="1:31" s="10" customFormat="1" ht="19.899999999999999" customHeight="1">
      <c r="B107" s="162"/>
      <c r="C107" s="163"/>
      <c r="D107" s="164" t="s">
        <v>1044</v>
      </c>
      <c r="E107" s="165"/>
      <c r="F107" s="165"/>
      <c r="G107" s="165"/>
      <c r="H107" s="165"/>
      <c r="I107" s="165"/>
      <c r="J107" s="166">
        <f>J307</f>
        <v>0</v>
      </c>
      <c r="K107" s="163"/>
      <c r="L107" s="167"/>
    </row>
    <row r="108" spans="1:31" s="10" customFormat="1" ht="19.899999999999999" customHeight="1">
      <c r="B108" s="162"/>
      <c r="C108" s="163"/>
      <c r="D108" s="164" t="s">
        <v>312</v>
      </c>
      <c r="E108" s="165"/>
      <c r="F108" s="165"/>
      <c r="G108" s="165"/>
      <c r="H108" s="165"/>
      <c r="I108" s="165"/>
      <c r="J108" s="166">
        <f>J312</f>
        <v>0</v>
      </c>
      <c r="K108" s="163"/>
      <c r="L108" s="167"/>
    </row>
    <row r="109" spans="1:31" s="10" customFormat="1" ht="19.899999999999999" customHeight="1">
      <c r="B109" s="162"/>
      <c r="C109" s="163"/>
      <c r="D109" s="164" t="s">
        <v>818</v>
      </c>
      <c r="E109" s="165"/>
      <c r="F109" s="165"/>
      <c r="G109" s="165"/>
      <c r="H109" s="165"/>
      <c r="I109" s="165"/>
      <c r="J109" s="166">
        <f>J318</f>
        <v>0</v>
      </c>
      <c r="K109" s="163"/>
      <c r="L109" s="167"/>
    </row>
    <row r="110" spans="1:31" s="2" customFormat="1" ht="21.75" customHeight="1">
      <c r="A110" s="35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5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6.95" customHeight="1">
      <c r="A111" s="35"/>
      <c r="B111" s="59"/>
      <c r="C111" s="60"/>
      <c r="D111" s="60"/>
      <c r="E111" s="60"/>
      <c r="F111" s="60"/>
      <c r="G111" s="60"/>
      <c r="H111" s="60"/>
      <c r="I111" s="60"/>
      <c r="J111" s="60"/>
      <c r="K111" s="60"/>
      <c r="L111" s="5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5" spans="1:31" s="2" customFormat="1" ht="6.95" customHeight="1">
      <c r="A115" s="35"/>
      <c r="B115" s="61"/>
      <c r="C115" s="62"/>
      <c r="D115" s="62"/>
      <c r="E115" s="62"/>
      <c r="F115" s="62"/>
      <c r="G115" s="62"/>
      <c r="H115" s="62"/>
      <c r="I115" s="62"/>
      <c r="J115" s="62"/>
      <c r="K115" s="62"/>
      <c r="L115" s="5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31" s="2" customFormat="1" ht="24.95" customHeight="1">
      <c r="A116" s="35"/>
      <c r="B116" s="36"/>
      <c r="C116" s="24" t="s">
        <v>142</v>
      </c>
      <c r="D116" s="37"/>
      <c r="E116" s="37"/>
      <c r="F116" s="37"/>
      <c r="G116" s="37"/>
      <c r="H116" s="37"/>
      <c r="I116" s="37"/>
      <c r="J116" s="37"/>
      <c r="K116" s="37"/>
      <c r="L116" s="5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31" s="2" customFormat="1" ht="6.95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5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31" s="2" customFormat="1" ht="12" customHeight="1">
      <c r="A118" s="35"/>
      <c r="B118" s="36"/>
      <c r="C118" s="30" t="s">
        <v>15</v>
      </c>
      <c r="D118" s="37"/>
      <c r="E118" s="37"/>
      <c r="F118" s="37"/>
      <c r="G118" s="37"/>
      <c r="H118" s="37"/>
      <c r="I118" s="37"/>
      <c r="J118" s="37"/>
      <c r="K118" s="37"/>
      <c r="L118" s="5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31" s="2" customFormat="1" ht="16.5" customHeight="1">
      <c r="A119" s="35"/>
      <c r="B119" s="36"/>
      <c r="C119" s="37"/>
      <c r="D119" s="37"/>
      <c r="E119" s="328" t="str">
        <f>E7</f>
        <v>Obnova areálu a kaštieľa Dolná Krupá</v>
      </c>
      <c r="F119" s="329"/>
      <c r="G119" s="329"/>
      <c r="H119" s="329"/>
      <c r="I119" s="37"/>
      <c r="J119" s="37"/>
      <c r="K119" s="37"/>
      <c r="L119" s="5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31" s="2" customFormat="1" ht="12" customHeight="1">
      <c r="A120" s="35"/>
      <c r="B120" s="36"/>
      <c r="C120" s="30" t="s">
        <v>131</v>
      </c>
      <c r="D120" s="37"/>
      <c r="E120" s="37"/>
      <c r="F120" s="37"/>
      <c r="G120" s="37"/>
      <c r="H120" s="37"/>
      <c r="I120" s="37"/>
      <c r="J120" s="37"/>
      <c r="K120" s="37"/>
      <c r="L120" s="5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31" s="2" customFormat="1" ht="16.5" customHeight="1">
      <c r="A121" s="35"/>
      <c r="B121" s="36"/>
      <c r="C121" s="37"/>
      <c r="D121" s="37"/>
      <c r="E121" s="324" t="str">
        <f>E9</f>
        <v>20230105 - Kaštieľ-Exteriér</v>
      </c>
      <c r="F121" s="327"/>
      <c r="G121" s="327"/>
      <c r="H121" s="327"/>
      <c r="I121" s="37"/>
      <c r="J121" s="37"/>
      <c r="K121" s="37"/>
      <c r="L121" s="5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31" s="2" customFormat="1" ht="6.95" customHeight="1">
      <c r="A122" s="35"/>
      <c r="B122" s="36"/>
      <c r="C122" s="37"/>
      <c r="D122" s="37"/>
      <c r="E122" s="37"/>
      <c r="F122" s="37"/>
      <c r="G122" s="37"/>
      <c r="H122" s="37"/>
      <c r="I122" s="37"/>
      <c r="J122" s="37"/>
      <c r="K122" s="37"/>
      <c r="L122" s="56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31" s="2" customFormat="1" ht="12" customHeight="1">
      <c r="A123" s="35"/>
      <c r="B123" s="36"/>
      <c r="C123" s="30" t="s">
        <v>19</v>
      </c>
      <c r="D123" s="37"/>
      <c r="E123" s="37"/>
      <c r="F123" s="28" t="str">
        <f>F12</f>
        <v>Kaštieľ Dolná Krupá</v>
      </c>
      <c r="G123" s="37"/>
      <c r="H123" s="37"/>
      <c r="I123" s="30" t="s">
        <v>21</v>
      </c>
      <c r="J123" s="71" t="str">
        <f>IF(J12="","",J12)</f>
        <v>30. 1. 2023</v>
      </c>
      <c r="K123" s="37"/>
      <c r="L123" s="56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31" s="2" customFormat="1" ht="6.95" customHeight="1">
      <c r="A124" s="35"/>
      <c r="B124" s="36"/>
      <c r="C124" s="37"/>
      <c r="D124" s="37"/>
      <c r="E124" s="37"/>
      <c r="F124" s="37"/>
      <c r="G124" s="37"/>
      <c r="H124" s="37"/>
      <c r="I124" s="37"/>
      <c r="J124" s="37"/>
      <c r="K124" s="37"/>
      <c r="L124" s="56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31" s="2" customFormat="1" ht="15.2" customHeight="1">
      <c r="A125" s="35"/>
      <c r="B125" s="36"/>
      <c r="C125" s="30" t="s">
        <v>23</v>
      </c>
      <c r="D125" s="37"/>
      <c r="E125" s="37"/>
      <c r="F125" s="28" t="str">
        <f>E15</f>
        <v>SNM, Vajanského nábrežie 2, 810 06 Bratislava</v>
      </c>
      <c r="G125" s="37"/>
      <c r="H125" s="37"/>
      <c r="I125" s="30" t="s">
        <v>29</v>
      </c>
      <c r="J125" s="33" t="str">
        <f>E21</f>
        <v>Ing.Vladimír Kobliška</v>
      </c>
      <c r="K125" s="37"/>
      <c r="L125" s="56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s="2" customFormat="1" ht="15.2" customHeight="1">
      <c r="A126" s="35"/>
      <c r="B126" s="36"/>
      <c r="C126" s="30" t="s">
        <v>27</v>
      </c>
      <c r="D126" s="37"/>
      <c r="E126" s="37"/>
      <c r="F126" s="28" t="str">
        <f>IF(E18="","",E18)</f>
        <v>Vyplň údaj</v>
      </c>
      <c r="G126" s="37"/>
      <c r="H126" s="37"/>
      <c r="I126" s="30" t="s">
        <v>32</v>
      </c>
      <c r="J126" s="33" t="str">
        <f>E24</f>
        <v>Ing.Vladimír Kobliška</v>
      </c>
      <c r="K126" s="37"/>
      <c r="L126" s="56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10.35" customHeight="1">
      <c r="A127" s="35"/>
      <c r="B127" s="36"/>
      <c r="C127" s="37"/>
      <c r="D127" s="37"/>
      <c r="E127" s="37"/>
      <c r="F127" s="37"/>
      <c r="G127" s="37"/>
      <c r="H127" s="37"/>
      <c r="I127" s="37"/>
      <c r="J127" s="37"/>
      <c r="K127" s="37"/>
      <c r="L127" s="56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s="11" customFormat="1" ht="29.25" customHeight="1">
      <c r="A128" s="168"/>
      <c r="B128" s="169"/>
      <c r="C128" s="170" t="s">
        <v>143</v>
      </c>
      <c r="D128" s="171" t="s">
        <v>59</v>
      </c>
      <c r="E128" s="171" t="s">
        <v>55</v>
      </c>
      <c r="F128" s="171" t="s">
        <v>56</v>
      </c>
      <c r="G128" s="171" t="s">
        <v>144</v>
      </c>
      <c r="H128" s="171" t="s">
        <v>145</v>
      </c>
      <c r="I128" s="171" t="s">
        <v>146</v>
      </c>
      <c r="J128" s="172" t="s">
        <v>135</v>
      </c>
      <c r="K128" s="173" t="s">
        <v>147</v>
      </c>
      <c r="L128" s="174"/>
      <c r="M128" s="80" t="s">
        <v>1</v>
      </c>
      <c r="N128" s="81" t="s">
        <v>38</v>
      </c>
      <c r="O128" s="81" t="s">
        <v>148</v>
      </c>
      <c r="P128" s="81" t="s">
        <v>149</v>
      </c>
      <c r="Q128" s="81" t="s">
        <v>150</v>
      </c>
      <c r="R128" s="81" t="s">
        <v>151</v>
      </c>
      <c r="S128" s="81" t="s">
        <v>152</v>
      </c>
      <c r="T128" s="82" t="s">
        <v>153</v>
      </c>
      <c r="U128" s="168"/>
      <c r="V128" s="168"/>
      <c r="W128" s="168"/>
      <c r="X128" s="168"/>
      <c r="Y128" s="168"/>
      <c r="Z128" s="168"/>
      <c r="AA128" s="168"/>
      <c r="AB128" s="168"/>
      <c r="AC128" s="168"/>
      <c r="AD128" s="168"/>
      <c r="AE128" s="168"/>
    </row>
    <row r="129" spans="1:65" s="2" customFormat="1" ht="22.9" customHeight="1">
      <c r="A129" s="35"/>
      <c r="B129" s="36"/>
      <c r="C129" s="87" t="s">
        <v>136</v>
      </c>
      <c r="D129" s="37"/>
      <c r="E129" s="37"/>
      <c r="F129" s="37"/>
      <c r="G129" s="37"/>
      <c r="H129" s="37"/>
      <c r="I129" s="37"/>
      <c r="J129" s="175">
        <f>BK129</f>
        <v>0</v>
      </c>
      <c r="K129" s="37"/>
      <c r="L129" s="40"/>
      <c r="M129" s="83"/>
      <c r="N129" s="176"/>
      <c r="O129" s="84"/>
      <c r="P129" s="177">
        <f>P130+P201</f>
        <v>0</v>
      </c>
      <c r="Q129" s="84"/>
      <c r="R129" s="177">
        <f>R130+R201</f>
        <v>10.268695710000001</v>
      </c>
      <c r="S129" s="84"/>
      <c r="T129" s="178">
        <f>T130+T201</f>
        <v>6.7364519999999999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T129" s="18" t="s">
        <v>73</v>
      </c>
      <c r="AU129" s="18" t="s">
        <v>137</v>
      </c>
      <c r="BK129" s="179">
        <f>BK130+BK201</f>
        <v>0</v>
      </c>
    </row>
    <row r="130" spans="1:65" s="12" customFormat="1" ht="25.9" customHeight="1">
      <c r="B130" s="180"/>
      <c r="C130" s="181"/>
      <c r="D130" s="182" t="s">
        <v>73</v>
      </c>
      <c r="E130" s="183" t="s">
        <v>220</v>
      </c>
      <c r="F130" s="183" t="s">
        <v>221</v>
      </c>
      <c r="G130" s="181"/>
      <c r="H130" s="181"/>
      <c r="I130" s="184"/>
      <c r="J130" s="185">
        <f>BK130</f>
        <v>0</v>
      </c>
      <c r="K130" s="181"/>
      <c r="L130" s="186"/>
      <c r="M130" s="187"/>
      <c r="N130" s="188"/>
      <c r="O130" s="188"/>
      <c r="P130" s="189">
        <f>P131+P146+P155+P199</f>
        <v>0</v>
      </c>
      <c r="Q130" s="188"/>
      <c r="R130" s="189">
        <f>R131+R146+R155+R199</f>
        <v>8.6076158100000004</v>
      </c>
      <c r="S130" s="188"/>
      <c r="T130" s="190">
        <f>T131+T146+T155+T199</f>
        <v>3.3588</v>
      </c>
      <c r="AR130" s="191" t="s">
        <v>82</v>
      </c>
      <c r="AT130" s="192" t="s">
        <v>73</v>
      </c>
      <c r="AU130" s="192" t="s">
        <v>74</v>
      </c>
      <c r="AY130" s="191" t="s">
        <v>157</v>
      </c>
      <c r="BK130" s="193">
        <f>BK131+BK146+BK155+BK199</f>
        <v>0</v>
      </c>
    </row>
    <row r="131" spans="1:65" s="12" customFormat="1" ht="22.9" customHeight="1">
      <c r="B131" s="180"/>
      <c r="C131" s="181"/>
      <c r="D131" s="182" t="s">
        <v>73</v>
      </c>
      <c r="E131" s="194" t="s">
        <v>82</v>
      </c>
      <c r="F131" s="194" t="s">
        <v>579</v>
      </c>
      <c r="G131" s="181"/>
      <c r="H131" s="181"/>
      <c r="I131" s="184"/>
      <c r="J131" s="195">
        <f>BK131</f>
        <v>0</v>
      </c>
      <c r="K131" s="181"/>
      <c r="L131" s="186"/>
      <c r="M131" s="187"/>
      <c r="N131" s="188"/>
      <c r="O131" s="188"/>
      <c r="P131" s="189">
        <f>SUM(P132:P145)</f>
        <v>0</v>
      </c>
      <c r="Q131" s="188"/>
      <c r="R131" s="189">
        <f>SUM(R132:R145)</f>
        <v>0</v>
      </c>
      <c r="S131" s="188"/>
      <c r="T131" s="190">
        <f>SUM(T132:T145)</f>
        <v>1.08</v>
      </c>
      <c r="AR131" s="191" t="s">
        <v>82</v>
      </c>
      <c r="AT131" s="192" t="s">
        <v>73</v>
      </c>
      <c r="AU131" s="192" t="s">
        <v>82</v>
      </c>
      <c r="AY131" s="191" t="s">
        <v>157</v>
      </c>
      <c r="BK131" s="193">
        <f>SUM(BK132:BK145)</f>
        <v>0</v>
      </c>
    </row>
    <row r="132" spans="1:65" s="2" customFormat="1" ht="49.15" customHeight="1">
      <c r="A132" s="35"/>
      <c r="B132" s="36"/>
      <c r="C132" s="196" t="s">
        <v>82</v>
      </c>
      <c r="D132" s="196" t="s">
        <v>160</v>
      </c>
      <c r="E132" s="197" t="s">
        <v>1982</v>
      </c>
      <c r="F132" s="198" t="s">
        <v>1983</v>
      </c>
      <c r="G132" s="199" t="s">
        <v>225</v>
      </c>
      <c r="H132" s="200">
        <v>2.25</v>
      </c>
      <c r="I132" s="201"/>
      <c r="J132" s="202">
        <f>ROUND(I132*H132,2)</f>
        <v>0</v>
      </c>
      <c r="K132" s="203"/>
      <c r="L132" s="40"/>
      <c r="M132" s="204" t="s">
        <v>1</v>
      </c>
      <c r="N132" s="205" t="s">
        <v>40</v>
      </c>
      <c r="O132" s="76"/>
      <c r="P132" s="206">
        <f>O132*H132</f>
        <v>0</v>
      </c>
      <c r="Q132" s="206">
        <v>0</v>
      </c>
      <c r="R132" s="206">
        <f>Q132*H132</f>
        <v>0</v>
      </c>
      <c r="S132" s="206">
        <v>0.48</v>
      </c>
      <c r="T132" s="207">
        <f>S132*H132</f>
        <v>1.08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08" t="s">
        <v>174</v>
      </c>
      <c r="AT132" s="208" t="s">
        <v>160</v>
      </c>
      <c r="AU132" s="208" t="s">
        <v>156</v>
      </c>
      <c r="AY132" s="18" t="s">
        <v>157</v>
      </c>
      <c r="BE132" s="209">
        <f>IF(N132="základná",J132,0)</f>
        <v>0</v>
      </c>
      <c r="BF132" s="209">
        <f>IF(N132="znížená",J132,0)</f>
        <v>0</v>
      </c>
      <c r="BG132" s="209">
        <f>IF(N132="zákl. prenesená",J132,0)</f>
        <v>0</v>
      </c>
      <c r="BH132" s="209">
        <f>IF(N132="zníž. prenesená",J132,0)</f>
        <v>0</v>
      </c>
      <c r="BI132" s="209">
        <f>IF(N132="nulová",J132,0)</f>
        <v>0</v>
      </c>
      <c r="BJ132" s="18" t="s">
        <v>156</v>
      </c>
      <c r="BK132" s="209">
        <f>ROUND(I132*H132,2)</f>
        <v>0</v>
      </c>
      <c r="BL132" s="18" t="s">
        <v>174</v>
      </c>
      <c r="BM132" s="208" t="s">
        <v>1984</v>
      </c>
    </row>
    <row r="133" spans="1:65" s="13" customFormat="1">
      <c r="B133" s="210"/>
      <c r="C133" s="211"/>
      <c r="D133" s="212" t="s">
        <v>166</v>
      </c>
      <c r="E133" s="213" t="s">
        <v>1</v>
      </c>
      <c r="F133" s="214" t="s">
        <v>805</v>
      </c>
      <c r="G133" s="211"/>
      <c r="H133" s="213" t="s">
        <v>1</v>
      </c>
      <c r="I133" s="215"/>
      <c r="J133" s="211"/>
      <c r="K133" s="211"/>
      <c r="L133" s="216"/>
      <c r="M133" s="217"/>
      <c r="N133" s="218"/>
      <c r="O133" s="218"/>
      <c r="P133" s="218"/>
      <c r="Q133" s="218"/>
      <c r="R133" s="218"/>
      <c r="S133" s="218"/>
      <c r="T133" s="219"/>
      <c r="AT133" s="220" t="s">
        <v>166</v>
      </c>
      <c r="AU133" s="220" t="s">
        <v>156</v>
      </c>
      <c r="AV133" s="13" t="s">
        <v>82</v>
      </c>
      <c r="AW133" s="13" t="s">
        <v>31</v>
      </c>
      <c r="AX133" s="13" t="s">
        <v>74</v>
      </c>
      <c r="AY133" s="220" t="s">
        <v>157</v>
      </c>
    </row>
    <row r="134" spans="1:65" s="13" customFormat="1">
      <c r="B134" s="210"/>
      <c r="C134" s="211"/>
      <c r="D134" s="212" t="s">
        <v>166</v>
      </c>
      <c r="E134" s="213" t="s">
        <v>1</v>
      </c>
      <c r="F134" s="214" t="s">
        <v>1985</v>
      </c>
      <c r="G134" s="211"/>
      <c r="H134" s="213" t="s">
        <v>1</v>
      </c>
      <c r="I134" s="215"/>
      <c r="J134" s="211"/>
      <c r="K134" s="211"/>
      <c r="L134" s="216"/>
      <c r="M134" s="217"/>
      <c r="N134" s="218"/>
      <c r="O134" s="218"/>
      <c r="P134" s="218"/>
      <c r="Q134" s="218"/>
      <c r="R134" s="218"/>
      <c r="S134" s="218"/>
      <c r="T134" s="219"/>
      <c r="AT134" s="220" t="s">
        <v>166</v>
      </c>
      <c r="AU134" s="220" t="s">
        <v>156</v>
      </c>
      <c r="AV134" s="13" t="s">
        <v>82</v>
      </c>
      <c r="AW134" s="13" t="s">
        <v>31</v>
      </c>
      <c r="AX134" s="13" t="s">
        <v>74</v>
      </c>
      <c r="AY134" s="220" t="s">
        <v>157</v>
      </c>
    </row>
    <row r="135" spans="1:65" s="14" customFormat="1">
      <c r="B135" s="221"/>
      <c r="C135" s="222"/>
      <c r="D135" s="212" t="s">
        <v>166</v>
      </c>
      <c r="E135" s="223" t="s">
        <v>1</v>
      </c>
      <c r="F135" s="224" t="s">
        <v>1986</v>
      </c>
      <c r="G135" s="222"/>
      <c r="H135" s="225">
        <v>2.25</v>
      </c>
      <c r="I135" s="226"/>
      <c r="J135" s="222"/>
      <c r="K135" s="222"/>
      <c r="L135" s="227"/>
      <c r="M135" s="228"/>
      <c r="N135" s="229"/>
      <c r="O135" s="229"/>
      <c r="P135" s="229"/>
      <c r="Q135" s="229"/>
      <c r="R135" s="229"/>
      <c r="S135" s="229"/>
      <c r="T135" s="230"/>
      <c r="AT135" s="231" t="s">
        <v>166</v>
      </c>
      <c r="AU135" s="231" t="s">
        <v>156</v>
      </c>
      <c r="AV135" s="14" t="s">
        <v>156</v>
      </c>
      <c r="AW135" s="14" t="s">
        <v>31</v>
      </c>
      <c r="AX135" s="14" t="s">
        <v>82</v>
      </c>
      <c r="AY135" s="231" t="s">
        <v>157</v>
      </c>
    </row>
    <row r="136" spans="1:65" s="2" customFormat="1" ht="24.2" customHeight="1">
      <c r="A136" s="35"/>
      <c r="B136" s="36"/>
      <c r="C136" s="196" t="s">
        <v>156</v>
      </c>
      <c r="D136" s="196" t="s">
        <v>160</v>
      </c>
      <c r="E136" s="197" t="s">
        <v>1987</v>
      </c>
      <c r="F136" s="198" t="s">
        <v>1988</v>
      </c>
      <c r="G136" s="199" t="s">
        <v>318</v>
      </c>
      <c r="H136" s="200">
        <v>0.25</v>
      </c>
      <c r="I136" s="201"/>
      <c r="J136" s="202">
        <f>ROUND(I136*H136,2)</f>
        <v>0</v>
      </c>
      <c r="K136" s="203"/>
      <c r="L136" s="40"/>
      <c r="M136" s="204" t="s">
        <v>1</v>
      </c>
      <c r="N136" s="205" t="s">
        <v>40</v>
      </c>
      <c r="O136" s="76"/>
      <c r="P136" s="206">
        <f>O136*H136</f>
        <v>0</v>
      </c>
      <c r="Q136" s="206">
        <v>0</v>
      </c>
      <c r="R136" s="206">
        <f>Q136*H136</f>
        <v>0</v>
      </c>
      <c r="S136" s="206">
        <v>0</v>
      </c>
      <c r="T136" s="207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08" t="s">
        <v>174</v>
      </c>
      <c r="AT136" s="208" t="s">
        <v>160</v>
      </c>
      <c r="AU136" s="208" t="s">
        <v>156</v>
      </c>
      <c r="AY136" s="18" t="s">
        <v>157</v>
      </c>
      <c r="BE136" s="209">
        <f>IF(N136="základná",J136,0)</f>
        <v>0</v>
      </c>
      <c r="BF136" s="209">
        <f>IF(N136="znížená",J136,0)</f>
        <v>0</v>
      </c>
      <c r="BG136" s="209">
        <f>IF(N136="zákl. prenesená",J136,0)</f>
        <v>0</v>
      </c>
      <c r="BH136" s="209">
        <f>IF(N136="zníž. prenesená",J136,0)</f>
        <v>0</v>
      </c>
      <c r="BI136" s="209">
        <f>IF(N136="nulová",J136,0)</f>
        <v>0</v>
      </c>
      <c r="BJ136" s="18" t="s">
        <v>156</v>
      </c>
      <c r="BK136" s="209">
        <f>ROUND(I136*H136,2)</f>
        <v>0</v>
      </c>
      <c r="BL136" s="18" t="s">
        <v>174</v>
      </c>
      <c r="BM136" s="208" t="s">
        <v>1989</v>
      </c>
    </row>
    <row r="137" spans="1:65" s="13" customFormat="1">
      <c r="B137" s="210"/>
      <c r="C137" s="211"/>
      <c r="D137" s="212" t="s">
        <v>166</v>
      </c>
      <c r="E137" s="213" t="s">
        <v>1</v>
      </c>
      <c r="F137" s="214" t="s">
        <v>805</v>
      </c>
      <c r="G137" s="211"/>
      <c r="H137" s="213" t="s">
        <v>1</v>
      </c>
      <c r="I137" s="215"/>
      <c r="J137" s="211"/>
      <c r="K137" s="211"/>
      <c r="L137" s="216"/>
      <c r="M137" s="217"/>
      <c r="N137" s="218"/>
      <c r="O137" s="218"/>
      <c r="P137" s="218"/>
      <c r="Q137" s="218"/>
      <c r="R137" s="218"/>
      <c r="S137" s="218"/>
      <c r="T137" s="219"/>
      <c r="AT137" s="220" t="s">
        <v>166</v>
      </c>
      <c r="AU137" s="220" t="s">
        <v>156</v>
      </c>
      <c r="AV137" s="13" t="s">
        <v>82</v>
      </c>
      <c r="AW137" s="13" t="s">
        <v>31</v>
      </c>
      <c r="AX137" s="13" t="s">
        <v>74</v>
      </c>
      <c r="AY137" s="220" t="s">
        <v>157</v>
      </c>
    </row>
    <row r="138" spans="1:65" s="13" customFormat="1">
      <c r="B138" s="210"/>
      <c r="C138" s="211"/>
      <c r="D138" s="212" t="s">
        <v>166</v>
      </c>
      <c r="E138" s="213" t="s">
        <v>1</v>
      </c>
      <c r="F138" s="214" t="s">
        <v>1990</v>
      </c>
      <c r="G138" s="211"/>
      <c r="H138" s="213" t="s">
        <v>1</v>
      </c>
      <c r="I138" s="215"/>
      <c r="J138" s="211"/>
      <c r="K138" s="211"/>
      <c r="L138" s="216"/>
      <c r="M138" s="217"/>
      <c r="N138" s="218"/>
      <c r="O138" s="218"/>
      <c r="P138" s="218"/>
      <c r="Q138" s="218"/>
      <c r="R138" s="218"/>
      <c r="S138" s="218"/>
      <c r="T138" s="219"/>
      <c r="AT138" s="220" t="s">
        <v>166</v>
      </c>
      <c r="AU138" s="220" t="s">
        <v>156</v>
      </c>
      <c r="AV138" s="13" t="s">
        <v>82</v>
      </c>
      <c r="AW138" s="13" t="s">
        <v>31</v>
      </c>
      <c r="AX138" s="13" t="s">
        <v>74</v>
      </c>
      <c r="AY138" s="220" t="s">
        <v>157</v>
      </c>
    </row>
    <row r="139" spans="1:65" s="14" customFormat="1">
      <c r="B139" s="221"/>
      <c r="C139" s="222"/>
      <c r="D139" s="212" t="s">
        <v>166</v>
      </c>
      <c r="E139" s="223" t="s">
        <v>1</v>
      </c>
      <c r="F139" s="224" t="s">
        <v>1991</v>
      </c>
      <c r="G139" s="222"/>
      <c r="H139" s="225">
        <v>0.25</v>
      </c>
      <c r="I139" s="226"/>
      <c r="J139" s="222"/>
      <c r="K139" s="222"/>
      <c r="L139" s="227"/>
      <c r="M139" s="228"/>
      <c r="N139" s="229"/>
      <c r="O139" s="229"/>
      <c r="P139" s="229"/>
      <c r="Q139" s="229"/>
      <c r="R139" s="229"/>
      <c r="S139" s="229"/>
      <c r="T139" s="230"/>
      <c r="AT139" s="231" t="s">
        <v>166</v>
      </c>
      <c r="AU139" s="231" t="s">
        <v>156</v>
      </c>
      <c r="AV139" s="14" t="s">
        <v>156</v>
      </c>
      <c r="AW139" s="14" t="s">
        <v>31</v>
      </c>
      <c r="AX139" s="14" t="s">
        <v>82</v>
      </c>
      <c r="AY139" s="231" t="s">
        <v>157</v>
      </c>
    </row>
    <row r="140" spans="1:65" s="2" customFormat="1" ht="33" customHeight="1">
      <c r="A140" s="35"/>
      <c r="B140" s="36"/>
      <c r="C140" s="196" t="s">
        <v>181</v>
      </c>
      <c r="D140" s="196" t="s">
        <v>160</v>
      </c>
      <c r="E140" s="197" t="s">
        <v>1992</v>
      </c>
      <c r="F140" s="198" t="s">
        <v>1993</v>
      </c>
      <c r="G140" s="199" t="s">
        <v>318</v>
      </c>
      <c r="H140" s="200">
        <v>7.4999999999999997E-2</v>
      </c>
      <c r="I140" s="201"/>
      <c r="J140" s="202">
        <f>ROUND(I140*H140,2)</f>
        <v>0</v>
      </c>
      <c r="K140" s="203"/>
      <c r="L140" s="40"/>
      <c r="M140" s="204" t="s">
        <v>1</v>
      </c>
      <c r="N140" s="205" t="s">
        <v>40</v>
      </c>
      <c r="O140" s="76"/>
      <c r="P140" s="206">
        <f>O140*H140</f>
        <v>0</v>
      </c>
      <c r="Q140" s="206">
        <v>0</v>
      </c>
      <c r="R140" s="206">
        <f>Q140*H140</f>
        <v>0</v>
      </c>
      <c r="S140" s="206">
        <v>0</v>
      </c>
      <c r="T140" s="20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08" t="s">
        <v>174</v>
      </c>
      <c r="AT140" s="208" t="s">
        <v>160</v>
      </c>
      <c r="AU140" s="208" t="s">
        <v>156</v>
      </c>
      <c r="AY140" s="18" t="s">
        <v>157</v>
      </c>
      <c r="BE140" s="209">
        <f>IF(N140="základná",J140,0)</f>
        <v>0</v>
      </c>
      <c r="BF140" s="209">
        <f>IF(N140="znížená",J140,0)</f>
        <v>0</v>
      </c>
      <c r="BG140" s="209">
        <f>IF(N140="zákl. prenesená",J140,0)</f>
        <v>0</v>
      </c>
      <c r="BH140" s="209">
        <f>IF(N140="zníž. prenesená",J140,0)</f>
        <v>0</v>
      </c>
      <c r="BI140" s="209">
        <f>IF(N140="nulová",J140,0)</f>
        <v>0</v>
      </c>
      <c r="BJ140" s="18" t="s">
        <v>156</v>
      </c>
      <c r="BK140" s="209">
        <f>ROUND(I140*H140,2)</f>
        <v>0</v>
      </c>
      <c r="BL140" s="18" t="s">
        <v>174</v>
      </c>
      <c r="BM140" s="208" t="s">
        <v>1994</v>
      </c>
    </row>
    <row r="141" spans="1:65" s="14" customFormat="1">
      <c r="B141" s="221"/>
      <c r="C141" s="222"/>
      <c r="D141" s="212" t="s">
        <v>166</v>
      </c>
      <c r="E141" s="223" t="s">
        <v>1</v>
      </c>
      <c r="F141" s="224" t="s">
        <v>1995</v>
      </c>
      <c r="G141" s="222"/>
      <c r="H141" s="225">
        <v>7.4999999999999997E-2</v>
      </c>
      <c r="I141" s="226"/>
      <c r="J141" s="222"/>
      <c r="K141" s="222"/>
      <c r="L141" s="227"/>
      <c r="M141" s="228"/>
      <c r="N141" s="229"/>
      <c r="O141" s="229"/>
      <c r="P141" s="229"/>
      <c r="Q141" s="229"/>
      <c r="R141" s="229"/>
      <c r="S141" s="229"/>
      <c r="T141" s="230"/>
      <c r="AT141" s="231" t="s">
        <v>166</v>
      </c>
      <c r="AU141" s="231" t="s">
        <v>156</v>
      </c>
      <c r="AV141" s="14" t="s">
        <v>156</v>
      </c>
      <c r="AW141" s="14" t="s">
        <v>31</v>
      </c>
      <c r="AX141" s="14" t="s">
        <v>82</v>
      </c>
      <c r="AY141" s="231" t="s">
        <v>157</v>
      </c>
    </row>
    <row r="142" spans="1:65" s="2" customFormat="1" ht="55.5" customHeight="1">
      <c r="A142" s="35"/>
      <c r="B142" s="36"/>
      <c r="C142" s="196" t="s">
        <v>174</v>
      </c>
      <c r="D142" s="196" t="s">
        <v>160</v>
      </c>
      <c r="E142" s="197" t="s">
        <v>592</v>
      </c>
      <c r="F142" s="198" t="s">
        <v>593</v>
      </c>
      <c r="G142" s="199" t="s">
        <v>318</v>
      </c>
      <c r="H142" s="200">
        <v>0.25</v>
      </c>
      <c r="I142" s="201"/>
      <c r="J142" s="202">
        <f>ROUND(I142*H142,2)</f>
        <v>0</v>
      </c>
      <c r="K142" s="203"/>
      <c r="L142" s="40"/>
      <c r="M142" s="204" t="s">
        <v>1</v>
      </c>
      <c r="N142" s="205" t="s">
        <v>40</v>
      </c>
      <c r="O142" s="76"/>
      <c r="P142" s="206">
        <f>O142*H142</f>
        <v>0</v>
      </c>
      <c r="Q142" s="206">
        <v>0</v>
      </c>
      <c r="R142" s="206">
        <f>Q142*H142</f>
        <v>0</v>
      </c>
      <c r="S142" s="206">
        <v>0</v>
      </c>
      <c r="T142" s="207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08" t="s">
        <v>174</v>
      </c>
      <c r="AT142" s="208" t="s">
        <v>160</v>
      </c>
      <c r="AU142" s="208" t="s">
        <v>156</v>
      </c>
      <c r="AY142" s="18" t="s">
        <v>157</v>
      </c>
      <c r="BE142" s="209">
        <f>IF(N142="základná",J142,0)</f>
        <v>0</v>
      </c>
      <c r="BF142" s="209">
        <f>IF(N142="znížená",J142,0)</f>
        <v>0</v>
      </c>
      <c r="BG142" s="209">
        <f>IF(N142="zákl. prenesená",J142,0)</f>
        <v>0</v>
      </c>
      <c r="BH142" s="209">
        <f>IF(N142="zníž. prenesená",J142,0)</f>
        <v>0</v>
      </c>
      <c r="BI142" s="209">
        <f>IF(N142="nulová",J142,0)</f>
        <v>0</v>
      </c>
      <c r="BJ142" s="18" t="s">
        <v>156</v>
      </c>
      <c r="BK142" s="209">
        <f>ROUND(I142*H142,2)</f>
        <v>0</v>
      </c>
      <c r="BL142" s="18" t="s">
        <v>174</v>
      </c>
      <c r="BM142" s="208" t="s">
        <v>1996</v>
      </c>
    </row>
    <row r="143" spans="1:65" s="13" customFormat="1">
      <c r="B143" s="210"/>
      <c r="C143" s="211"/>
      <c r="D143" s="212" t="s">
        <v>166</v>
      </c>
      <c r="E143" s="213" t="s">
        <v>1</v>
      </c>
      <c r="F143" s="214" t="s">
        <v>805</v>
      </c>
      <c r="G143" s="211"/>
      <c r="H143" s="213" t="s">
        <v>1</v>
      </c>
      <c r="I143" s="215"/>
      <c r="J143" s="211"/>
      <c r="K143" s="211"/>
      <c r="L143" s="216"/>
      <c r="M143" s="217"/>
      <c r="N143" s="218"/>
      <c r="O143" s="218"/>
      <c r="P143" s="218"/>
      <c r="Q143" s="218"/>
      <c r="R143" s="218"/>
      <c r="S143" s="218"/>
      <c r="T143" s="219"/>
      <c r="AT143" s="220" t="s">
        <v>166</v>
      </c>
      <c r="AU143" s="220" t="s">
        <v>156</v>
      </c>
      <c r="AV143" s="13" t="s">
        <v>82</v>
      </c>
      <c r="AW143" s="13" t="s">
        <v>31</v>
      </c>
      <c r="AX143" s="13" t="s">
        <v>74</v>
      </c>
      <c r="AY143" s="220" t="s">
        <v>157</v>
      </c>
    </row>
    <row r="144" spans="1:65" s="13" customFormat="1">
      <c r="B144" s="210"/>
      <c r="C144" s="211"/>
      <c r="D144" s="212" t="s">
        <v>166</v>
      </c>
      <c r="E144" s="213" t="s">
        <v>1</v>
      </c>
      <c r="F144" s="214" t="s">
        <v>1990</v>
      </c>
      <c r="G144" s="211"/>
      <c r="H144" s="213" t="s">
        <v>1</v>
      </c>
      <c r="I144" s="215"/>
      <c r="J144" s="211"/>
      <c r="K144" s="211"/>
      <c r="L144" s="216"/>
      <c r="M144" s="217"/>
      <c r="N144" s="218"/>
      <c r="O144" s="218"/>
      <c r="P144" s="218"/>
      <c r="Q144" s="218"/>
      <c r="R144" s="218"/>
      <c r="S144" s="218"/>
      <c r="T144" s="219"/>
      <c r="AT144" s="220" t="s">
        <v>166</v>
      </c>
      <c r="AU144" s="220" t="s">
        <v>156</v>
      </c>
      <c r="AV144" s="13" t="s">
        <v>82</v>
      </c>
      <c r="AW144" s="13" t="s">
        <v>31</v>
      </c>
      <c r="AX144" s="13" t="s">
        <v>74</v>
      </c>
      <c r="AY144" s="220" t="s">
        <v>157</v>
      </c>
    </row>
    <row r="145" spans="1:65" s="14" customFormat="1">
      <c r="B145" s="221"/>
      <c r="C145" s="222"/>
      <c r="D145" s="212" t="s">
        <v>166</v>
      </c>
      <c r="E145" s="223" t="s">
        <v>1</v>
      </c>
      <c r="F145" s="224" t="s">
        <v>1991</v>
      </c>
      <c r="G145" s="222"/>
      <c r="H145" s="225">
        <v>0.25</v>
      </c>
      <c r="I145" s="226"/>
      <c r="J145" s="222"/>
      <c r="K145" s="222"/>
      <c r="L145" s="227"/>
      <c r="M145" s="228"/>
      <c r="N145" s="229"/>
      <c r="O145" s="229"/>
      <c r="P145" s="229"/>
      <c r="Q145" s="229"/>
      <c r="R145" s="229"/>
      <c r="S145" s="229"/>
      <c r="T145" s="230"/>
      <c r="AT145" s="231" t="s">
        <v>166</v>
      </c>
      <c r="AU145" s="231" t="s">
        <v>156</v>
      </c>
      <c r="AV145" s="14" t="s">
        <v>156</v>
      </c>
      <c r="AW145" s="14" t="s">
        <v>31</v>
      </c>
      <c r="AX145" s="14" t="s">
        <v>82</v>
      </c>
      <c r="AY145" s="231" t="s">
        <v>157</v>
      </c>
    </row>
    <row r="146" spans="1:65" s="12" customFormat="1" ht="22.9" customHeight="1">
      <c r="B146" s="180"/>
      <c r="C146" s="181"/>
      <c r="D146" s="182" t="s">
        <v>73</v>
      </c>
      <c r="E146" s="194" t="s">
        <v>201</v>
      </c>
      <c r="F146" s="194" t="s">
        <v>222</v>
      </c>
      <c r="G146" s="181"/>
      <c r="H146" s="181"/>
      <c r="I146" s="184"/>
      <c r="J146" s="195">
        <f>BK146</f>
        <v>0</v>
      </c>
      <c r="K146" s="181"/>
      <c r="L146" s="186"/>
      <c r="M146" s="187"/>
      <c r="N146" s="188"/>
      <c r="O146" s="188"/>
      <c r="P146" s="189">
        <f>SUM(P147:P154)</f>
        <v>0</v>
      </c>
      <c r="Q146" s="188"/>
      <c r="R146" s="189">
        <f>SUM(R147:R154)</f>
        <v>3.1342972500000004</v>
      </c>
      <c r="S146" s="188"/>
      <c r="T146" s="190">
        <f>SUM(T147:T154)</f>
        <v>0</v>
      </c>
      <c r="AR146" s="191" t="s">
        <v>82</v>
      </c>
      <c r="AT146" s="192" t="s">
        <v>73</v>
      </c>
      <c r="AU146" s="192" t="s">
        <v>82</v>
      </c>
      <c r="AY146" s="191" t="s">
        <v>157</v>
      </c>
      <c r="BK146" s="193">
        <f>SUM(BK147:BK154)</f>
        <v>0</v>
      </c>
    </row>
    <row r="147" spans="1:65" s="2" customFormat="1" ht="37.9" customHeight="1">
      <c r="A147" s="35"/>
      <c r="B147" s="36"/>
      <c r="C147" s="196" t="s">
        <v>197</v>
      </c>
      <c r="D147" s="196" t="s">
        <v>160</v>
      </c>
      <c r="E147" s="197" t="s">
        <v>1997</v>
      </c>
      <c r="F147" s="198" t="s">
        <v>1998</v>
      </c>
      <c r="G147" s="199" t="s">
        <v>318</v>
      </c>
      <c r="H147" s="200">
        <v>0.67500000000000004</v>
      </c>
      <c r="I147" s="201"/>
      <c r="J147" s="202">
        <f>ROUND(I147*H147,2)</f>
        <v>0</v>
      </c>
      <c r="K147" s="203"/>
      <c r="L147" s="40"/>
      <c r="M147" s="204" t="s">
        <v>1</v>
      </c>
      <c r="N147" s="205" t="s">
        <v>40</v>
      </c>
      <c r="O147" s="76"/>
      <c r="P147" s="206">
        <f>O147*H147</f>
        <v>0</v>
      </c>
      <c r="Q147" s="206">
        <v>2.19407</v>
      </c>
      <c r="R147" s="206">
        <f>Q147*H147</f>
        <v>1.4809972500000002</v>
      </c>
      <c r="S147" s="206">
        <v>0</v>
      </c>
      <c r="T147" s="207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08" t="s">
        <v>174</v>
      </c>
      <c r="AT147" s="208" t="s">
        <v>160</v>
      </c>
      <c r="AU147" s="208" t="s">
        <v>156</v>
      </c>
      <c r="AY147" s="18" t="s">
        <v>157</v>
      </c>
      <c r="BE147" s="209">
        <f>IF(N147="základná",J147,0)</f>
        <v>0</v>
      </c>
      <c r="BF147" s="209">
        <f>IF(N147="znížená",J147,0)</f>
        <v>0</v>
      </c>
      <c r="BG147" s="209">
        <f>IF(N147="zákl. prenesená",J147,0)</f>
        <v>0</v>
      </c>
      <c r="BH147" s="209">
        <f>IF(N147="zníž. prenesená",J147,0)</f>
        <v>0</v>
      </c>
      <c r="BI147" s="209">
        <f>IF(N147="nulová",J147,0)</f>
        <v>0</v>
      </c>
      <c r="BJ147" s="18" t="s">
        <v>156</v>
      </c>
      <c r="BK147" s="209">
        <f>ROUND(I147*H147,2)</f>
        <v>0</v>
      </c>
      <c r="BL147" s="18" t="s">
        <v>174</v>
      </c>
      <c r="BM147" s="208" t="s">
        <v>1999</v>
      </c>
    </row>
    <row r="148" spans="1:65" s="13" customFormat="1">
      <c r="B148" s="210"/>
      <c r="C148" s="211"/>
      <c r="D148" s="212" t="s">
        <v>166</v>
      </c>
      <c r="E148" s="213" t="s">
        <v>1</v>
      </c>
      <c r="F148" s="214" t="s">
        <v>2000</v>
      </c>
      <c r="G148" s="211"/>
      <c r="H148" s="213" t="s">
        <v>1</v>
      </c>
      <c r="I148" s="215"/>
      <c r="J148" s="211"/>
      <c r="K148" s="211"/>
      <c r="L148" s="216"/>
      <c r="M148" s="217"/>
      <c r="N148" s="218"/>
      <c r="O148" s="218"/>
      <c r="P148" s="218"/>
      <c r="Q148" s="218"/>
      <c r="R148" s="218"/>
      <c r="S148" s="218"/>
      <c r="T148" s="219"/>
      <c r="AT148" s="220" t="s">
        <v>166</v>
      </c>
      <c r="AU148" s="220" t="s">
        <v>156</v>
      </c>
      <c r="AV148" s="13" t="s">
        <v>82</v>
      </c>
      <c r="AW148" s="13" t="s">
        <v>31</v>
      </c>
      <c r="AX148" s="13" t="s">
        <v>74</v>
      </c>
      <c r="AY148" s="220" t="s">
        <v>157</v>
      </c>
    </row>
    <row r="149" spans="1:65" s="13" customFormat="1">
      <c r="B149" s="210"/>
      <c r="C149" s="211"/>
      <c r="D149" s="212" t="s">
        <v>166</v>
      </c>
      <c r="E149" s="213" t="s">
        <v>1</v>
      </c>
      <c r="F149" s="214" t="s">
        <v>2001</v>
      </c>
      <c r="G149" s="211"/>
      <c r="H149" s="213" t="s">
        <v>1</v>
      </c>
      <c r="I149" s="215"/>
      <c r="J149" s="211"/>
      <c r="K149" s="211"/>
      <c r="L149" s="216"/>
      <c r="M149" s="217"/>
      <c r="N149" s="218"/>
      <c r="O149" s="218"/>
      <c r="P149" s="218"/>
      <c r="Q149" s="218"/>
      <c r="R149" s="218"/>
      <c r="S149" s="218"/>
      <c r="T149" s="219"/>
      <c r="AT149" s="220" t="s">
        <v>166</v>
      </c>
      <c r="AU149" s="220" t="s">
        <v>156</v>
      </c>
      <c r="AV149" s="13" t="s">
        <v>82</v>
      </c>
      <c r="AW149" s="13" t="s">
        <v>31</v>
      </c>
      <c r="AX149" s="13" t="s">
        <v>74</v>
      </c>
      <c r="AY149" s="220" t="s">
        <v>157</v>
      </c>
    </row>
    <row r="150" spans="1:65" s="14" customFormat="1">
      <c r="B150" s="221"/>
      <c r="C150" s="222"/>
      <c r="D150" s="212" t="s">
        <v>166</v>
      </c>
      <c r="E150" s="223" t="s">
        <v>1</v>
      </c>
      <c r="F150" s="224" t="s">
        <v>2002</v>
      </c>
      <c r="G150" s="222"/>
      <c r="H150" s="225">
        <v>0.67500000000000004</v>
      </c>
      <c r="I150" s="226"/>
      <c r="J150" s="222"/>
      <c r="K150" s="222"/>
      <c r="L150" s="227"/>
      <c r="M150" s="228"/>
      <c r="N150" s="229"/>
      <c r="O150" s="229"/>
      <c r="P150" s="229"/>
      <c r="Q150" s="229"/>
      <c r="R150" s="229"/>
      <c r="S150" s="229"/>
      <c r="T150" s="230"/>
      <c r="AT150" s="231" t="s">
        <v>166</v>
      </c>
      <c r="AU150" s="231" t="s">
        <v>156</v>
      </c>
      <c r="AV150" s="14" t="s">
        <v>156</v>
      </c>
      <c r="AW150" s="14" t="s">
        <v>31</v>
      </c>
      <c r="AX150" s="14" t="s">
        <v>82</v>
      </c>
      <c r="AY150" s="231" t="s">
        <v>157</v>
      </c>
    </row>
    <row r="151" spans="1:65" s="2" customFormat="1" ht="44.25" customHeight="1">
      <c r="A151" s="35"/>
      <c r="B151" s="36"/>
      <c r="C151" s="196" t="s">
        <v>201</v>
      </c>
      <c r="D151" s="196" t="s">
        <v>160</v>
      </c>
      <c r="E151" s="197" t="s">
        <v>2003</v>
      </c>
      <c r="F151" s="198" t="s">
        <v>2004</v>
      </c>
      <c r="G151" s="199" t="s">
        <v>318</v>
      </c>
      <c r="H151" s="200">
        <v>0.9</v>
      </c>
      <c r="I151" s="201"/>
      <c r="J151" s="202">
        <f>ROUND(I151*H151,2)</f>
        <v>0</v>
      </c>
      <c r="K151" s="203"/>
      <c r="L151" s="40"/>
      <c r="M151" s="204" t="s">
        <v>1</v>
      </c>
      <c r="N151" s="205" t="s">
        <v>40</v>
      </c>
      <c r="O151" s="76"/>
      <c r="P151" s="206">
        <f>O151*H151</f>
        <v>0</v>
      </c>
      <c r="Q151" s="206">
        <v>1.837</v>
      </c>
      <c r="R151" s="206">
        <f>Q151*H151</f>
        <v>1.6533</v>
      </c>
      <c r="S151" s="206">
        <v>0</v>
      </c>
      <c r="T151" s="20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08" t="s">
        <v>174</v>
      </c>
      <c r="AT151" s="208" t="s">
        <v>160</v>
      </c>
      <c r="AU151" s="208" t="s">
        <v>156</v>
      </c>
      <c r="AY151" s="18" t="s">
        <v>157</v>
      </c>
      <c r="BE151" s="209">
        <f>IF(N151="základná",J151,0)</f>
        <v>0</v>
      </c>
      <c r="BF151" s="209">
        <f>IF(N151="znížená",J151,0)</f>
        <v>0</v>
      </c>
      <c r="BG151" s="209">
        <f>IF(N151="zákl. prenesená",J151,0)</f>
        <v>0</v>
      </c>
      <c r="BH151" s="209">
        <f>IF(N151="zníž. prenesená",J151,0)</f>
        <v>0</v>
      </c>
      <c r="BI151" s="209">
        <f>IF(N151="nulová",J151,0)</f>
        <v>0</v>
      </c>
      <c r="BJ151" s="18" t="s">
        <v>156</v>
      </c>
      <c r="BK151" s="209">
        <f>ROUND(I151*H151,2)</f>
        <v>0</v>
      </c>
      <c r="BL151" s="18" t="s">
        <v>174</v>
      </c>
      <c r="BM151" s="208" t="s">
        <v>2005</v>
      </c>
    </row>
    <row r="152" spans="1:65" s="13" customFormat="1">
      <c r="B152" s="210"/>
      <c r="C152" s="211"/>
      <c r="D152" s="212" t="s">
        <v>166</v>
      </c>
      <c r="E152" s="213" t="s">
        <v>1</v>
      </c>
      <c r="F152" s="214" t="s">
        <v>2006</v>
      </c>
      <c r="G152" s="211"/>
      <c r="H152" s="213" t="s">
        <v>1</v>
      </c>
      <c r="I152" s="215"/>
      <c r="J152" s="211"/>
      <c r="K152" s="211"/>
      <c r="L152" s="216"/>
      <c r="M152" s="217"/>
      <c r="N152" s="218"/>
      <c r="O152" s="218"/>
      <c r="P152" s="218"/>
      <c r="Q152" s="218"/>
      <c r="R152" s="218"/>
      <c r="S152" s="218"/>
      <c r="T152" s="219"/>
      <c r="AT152" s="220" t="s">
        <v>166</v>
      </c>
      <c r="AU152" s="220" t="s">
        <v>156</v>
      </c>
      <c r="AV152" s="13" t="s">
        <v>82</v>
      </c>
      <c r="AW152" s="13" t="s">
        <v>31</v>
      </c>
      <c r="AX152" s="13" t="s">
        <v>74</v>
      </c>
      <c r="AY152" s="220" t="s">
        <v>157</v>
      </c>
    </row>
    <row r="153" spans="1:65" s="13" customFormat="1">
      <c r="B153" s="210"/>
      <c r="C153" s="211"/>
      <c r="D153" s="212" t="s">
        <v>166</v>
      </c>
      <c r="E153" s="213" t="s">
        <v>1</v>
      </c>
      <c r="F153" s="214" t="s">
        <v>2001</v>
      </c>
      <c r="G153" s="211"/>
      <c r="H153" s="213" t="s">
        <v>1</v>
      </c>
      <c r="I153" s="215"/>
      <c r="J153" s="211"/>
      <c r="K153" s="211"/>
      <c r="L153" s="216"/>
      <c r="M153" s="217"/>
      <c r="N153" s="218"/>
      <c r="O153" s="218"/>
      <c r="P153" s="218"/>
      <c r="Q153" s="218"/>
      <c r="R153" s="218"/>
      <c r="S153" s="218"/>
      <c r="T153" s="219"/>
      <c r="AT153" s="220" t="s">
        <v>166</v>
      </c>
      <c r="AU153" s="220" t="s">
        <v>156</v>
      </c>
      <c r="AV153" s="13" t="s">
        <v>82</v>
      </c>
      <c r="AW153" s="13" t="s">
        <v>31</v>
      </c>
      <c r="AX153" s="13" t="s">
        <v>74</v>
      </c>
      <c r="AY153" s="220" t="s">
        <v>157</v>
      </c>
    </row>
    <row r="154" spans="1:65" s="14" customFormat="1">
      <c r="B154" s="221"/>
      <c r="C154" s="222"/>
      <c r="D154" s="212" t="s">
        <v>166</v>
      </c>
      <c r="E154" s="223" t="s">
        <v>1</v>
      </c>
      <c r="F154" s="224" t="s">
        <v>2007</v>
      </c>
      <c r="G154" s="222"/>
      <c r="H154" s="225">
        <v>0.9</v>
      </c>
      <c r="I154" s="226"/>
      <c r="J154" s="222"/>
      <c r="K154" s="222"/>
      <c r="L154" s="227"/>
      <c r="M154" s="228"/>
      <c r="N154" s="229"/>
      <c r="O154" s="229"/>
      <c r="P154" s="229"/>
      <c r="Q154" s="229"/>
      <c r="R154" s="229"/>
      <c r="S154" s="229"/>
      <c r="T154" s="230"/>
      <c r="AT154" s="231" t="s">
        <v>166</v>
      </c>
      <c r="AU154" s="231" t="s">
        <v>156</v>
      </c>
      <c r="AV154" s="14" t="s">
        <v>156</v>
      </c>
      <c r="AW154" s="14" t="s">
        <v>31</v>
      </c>
      <c r="AX154" s="14" t="s">
        <v>82</v>
      </c>
      <c r="AY154" s="231" t="s">
        <v>157</v>
      </c>
    </row>
    <row r="155" spans="1:65" s="12" customFormat="1" ht="22.9" customHeight="1">
      <c r="B155" s="180"/>
      <c r="C155" s="181"/>
      <c r="D155" s="182" t="s">
        <v>73</v>
      </c>
      <c r="E155" s="194" t="s">
        <v>250</v>
      </c>
      <c r="F155" s="194" t="s">
        <v>342</v>
      </c>
      <c r="G155" s="181"/>
      <c r="H155" s="181"/>
      <c r="I155" s="184"/>
      <c r="J155" s="195">
        <f>BK155</f>
        <v>0</v>
      </c>
      <c r="K155" s="181"/>
      <c r="L155" s="186"/>
      <c r="M155" s="187"/>
      <c r="N155" s="188"/>
      <c r="O155" s="188"/>
      <c r="P155" s="189">
        <f>SUM(P156:P198)</f>
        <v>0</v>
      </c>
      <c r="Q155" s="188"/>
      <c r="R155" s="189">
        <f>SUM(R156:R198)</f>
        <v>5.4733185600000001</v>
      </c>
      <c r="S155" s="188"/>
      <c r="T155" s="190">
        <f>SUM(T156:T198)</f>
        <v>2.2787999999999999</v>
      </c>
      <c r="AR155" s="191" t="s">
        <v>82</v>
      </c>
      <c r="AT155" s="192" t="s">
        <v>73</v>
      </c>
      <c r="AU155" s="192" t="s">
        <v>82</v>
      </c>
      <c r="AY155" s="191" t="s">
        <v>157</v>
      </c>
      <c r="BK155" s="193">
        <f>SUM(BK156:BK198)</f>
        <v>0</v>
      </c>
    </row>
    <row r="156" spans="1:65" s="2" customFormat="1" ht="44.25" customHeight="1">
      <c r="A156" s="35"/>
      <c r="B156" s="36"/>
      <c r="C156" s="196" t="s">
        <v>207</v>
      </c>
      <c r="D156" s="196" t="s">
        <v>160</v>
      </c>
      <c r="E156" s="197" t="s">
        <v>2008</v>
      </c>
      <c r="F156" s="198" t="s">
        <v>2009</v>
      </c>
      <c r="G156" s="199" t="s">
        <v>354</v>
      </c>
      <c r="H156" s="200">
        <v>5</v>
      </c>
      <c r="I156" s="201"/>
      <c r="J156" s="202">
        <f>ROUND(I156*H156,2)</f>
        <v>0</v>
      </c>
      <c r="K156" s="203"/>
      <c r="L156" s="40"/>
      <c r="M156" s="204" t="s">
        <v>1</v>
      </c>
      <c r="N156" s="205" t="s">
        <v>40</v>
      </c>
      <c r="O156" s="76"/>
      <c r="P156" s="206">
        <f>O156*H156</f>
        <v>0</v>
      </c>
      <c r="Q156" s="206">
        <v>0.17635000000000001</v>
      </c>
      <c r="R156" s="206">
        <f>Q156*H156</f>
        <v>0.88175000000000003</v>
      </c>
      <c r="S156" s="206">
        <v>0</v>
      </c>
      <c r="T156" s="207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08" t="s">
        <v>174</v>
      </c>
      <c r="AT156" s="208" t="s">
        <v>160</v>
      </c>
      <c r="AU156" s="208" t="s">
        <v>156</v>
      </c>
      <c r="AY156" s="18" t="s">
        <v>157</v>
      </c>
      <c r="BE156" s="209">
        <f>IF(N156="základná",J156,0)</f>
        <v>0</v>
      </c>
      <c r="BF156" s="209">
        <f>IF(N156="znížená",J156,0)</f>
        <v>0</v>
      </c>
      <c r="BG156" s="209">
        <f>IF(N156="zákl. prenesená",J156,0)</f>
        <v>0</v>
      </c>
      <c r="BH156" s="209">
        <f>IF(N156="zníž. prenesená",J156,0)</f>
        <v>0</v>
      </c>
      <c r="BI156" s="209">
        <f>IF(N156="nulová",J156,0)</f>
        <v>0</v>
      </c>
      <c r="BJ156" s="18" t="s">
        <v>156</v>
      </c>
      <c r="BK156" s="209">
        <f>ROUND(I156*H156,2)</f>
        <v>0</v>
      </c>
      <c r="BL156" s="18" t="s">
        <v>174</v>
      </c>
      <c r="BM156" s="208" t="s">
        <v>2010</v>
      </c>
    </row>
    <row r="157" spans="1:65" s="13" customFormat="1">
      <c r="B157" s="210"/>
      <c r="C157" s="211"/>
      <c r="D157" s="212" t="s">
        <v>166</v>
      </c>
      <c r="E157" s="213" t="s">
        <v>1</v>
      </c>
      <c r="F157" s="214" t="s">
        <v>805</v>
      </c>
      <c r="G157" s="211"/>
      <c r="H157" s="213" t="s">
        <v>1</v>
      </c>
      <c r="I157" s="215"/>
      <c r="J157" s="211"/>
      <c r="K157" s="211"/>
      <c r="L157" s="216"/>
      <c r="M157" s="217"/>
      <c r="N157" s="218"/>
      <c r="O157" s="218"/>
      <c r="P157" s="218"/>
      <c r="Q157" s="218"/>
      <c r="R157" s="218"/>
      <c r="S157" s="218"/>
      <c r="T157" s="219"/>
      <c r="AT157" s="220" t="s">
        <v>166</v>
      </c>
      <c r="AU157" s="220" t="s">
        <v>156</v>
      </c>
      <c r="AV157" s="13" t="s">
        <v>82</v>
      </c>
      <c r="AW157" s="13" t="s">
        <v>31</v>
      </c>
      <c r="AX157" s="13" t="s">
        <v>74</v>
      </c>
      <c r="AY157" s="220" t="s">
        <v>157</v>
      </c>
    </row>
    <row r="158" spans="1:65" s="13" customFormat="1">
      <c r="B158" s="210"/>
      <c r="C158" s="211"/>
      <c r="D158" s="212" t="s">
        <v>166</v>
      </c>
      <c r="E158" s="213" t="s">
        <v>1</v>
      </c>
      <c r="F158" s="214" t="s">
        <v>2011</v>
      </c>
      <c r="G158" s="211"/>
      <c r="H158" s="213" t="s">
        <v>1</v>
      </c>
      <c r="I158" s="215"/>
      <c r="J158" s="211"/>
      <c r="K158" s="211"/>
      <c r="L158" s="216"/>
      <c r="M158" s="217"/>
      <c r="N158" s="218"/>
      <c r="O158" s="218"/>
      <c r="P158" s="218"/>
      <c r="Q158" s="218"/>
      <c r="R158" s="218"/>
      <c r="S158" s="218"/>
      <c r="T158" s="219"/>
      <c r="AT158" s="220" t="s">
        <v>166</v>
      </c>
      <c r="AU158" s="220" t="s">
        <v>156</v>
      </c>
      <c r="AV158" s="13" t="s">
        <v>82</v>
      </c>
      <c r="AW158" s="13" t="s">
        <v>31</v>
      </c>
      <c r="AX158" s="13" t="s">
        <v>74</v>
      </c>
      <c r="AY158" s="220" t="s">
        <v>157</v>
      </c>
    </row>
    <row r="159" spans="1:65" s="14" customFormat="1">
      <c r="B159" s="221"/>
      <c r="C159" s="222"/>
      <c r="D159" s="212" t="s">
        <v>166</v>
      </c>
      <c r="E159" s="223" t="s">
        <v>1</v>
      </c>
      <c r="F159" s="224" t="s">
        <v>2012</v>
      </c>
      <c r="G159" s="222"/>
      <c r="H159" s="225">
        <v>5</v>
      </c>
      <c r="I159" s="226"/>
      <c r="J159" s="222"/>
      <c r="K159" s="222"/>
      <c r="L159" s="227"/>
      <c r="M159" s="228"/>
      <c r="N159" s="229"/>
      <c r="O159" s="229"/>
      <c r="P159" s="229"/>
      <c r="Q159" s="229"/>
      <c r="R159" s="229"/>
      <c r="S159" s="229"/>
      <c r="T159" s="230"/>
      <c r="AT159" s="231" t="s">
        <v>166</v>
      </c>
      <c r="AU159" s="231" t="s">
        <v>156</v>
      </c>
      <c r="AV159" s="14" t="s">
        <v>156</v>
      </c>
      <c r="AW159" s="14" t="s">
        <v>31</v>
      </c>
      <c r="AX159" s="14" t="s">
        <v>82</v>
      </c>
      <c r="AY159" s="231" t="s">
        <v>157</v>
      </c>
    </row>
    <row r="160" spans="1:65" s="2" customFormat="1" ht="37.9" customHeight="1">
      <c r="A160" s="35"/>
      <c r="B160" s="36"/>
      <c r="C160" s="248" t="s">
        <v>211</v>
      </c>
      <c r="D160" s="248" t="s">
        <v>204</v>
      </c>
      <c r="E160" s="249" t="s">
        <v>2013</v>
      </c>
      <c r="F160" s="250" t="s">
        <v>2014</v>
      </c>
      <c r="G160" s="251" t="s">
        <v>184</v>
      </c>
      <c r="H160" s="252">
        <v>5</v>
      </c>
      <c r="I160" s="253"/>
      <c r="J160" s="254">
        <f>ROUND(I160*H160,2)</f>
        <v>0</v>
      </c>
      <c r="K160" s="255"/>
      <c r="L160" s="256"/>
      <c r="M160" s="257" t="s">
        <v>1</v>
      </c>
      <c r="N160" s="258" t="s">
        <v>40</v>
      </c>
      <c r="O160" s="76"/>
      <c r="P160" s="206">
        <f>O160*H160</f>
        <v>0</v>
      </c>
      <c r="Q160" s="206">
        <v>2.1499999999999998E-2</v>
      </c>
      <c r="R160" s="206">
        <f>Q160*H160</f>
        <v>0.10749999999999998</v>
      </c>
      <c r="S160" s="206">
        <v>0</v>
      </c>
      <c r="T160" s="207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08" t="s">
        <v>211</v>
      </c>
      <c r="AT160" s="208" t="s">
        <v>204</v>
      </c>
      <c r="AU160" s="208" t="s">
        <v>156</v>
      </c>
      <c r="AY160" s="18" t="s">
        <v>157</v>
      </c>
      <c r="BE160" s="209">
        <f>IF(N160="základná",J160,0)</f>
        <v>0</v>
      </c>
      <c r="BF160" s="209">
        <f>IF(N160="znížená",J160,0)</f>
        <v>0</v>
      </c>
      <c r="BG160" s="209">
        <f>IF(N160="zákl. prenesená",J160,0)</f>
        <v>0</v>
      </c>
      <c r="BH160" s="209">
        <f>IF(N160="zníž. prenesená",J160,0)</f>
        <v>0</v>
      </c>
      <c r="BI160" s="209">
        <f>IF(N160="nulová",J160,0)</f>
        <v>0</v>
      </c>
      <c r="BJ160" s="18" t="s">
        <v>156</v>
      </c>
      <c r="BK160" s="209">
        <f>ROUND(I160*H160,2)</f>
        <v>0</v>
      </c>
      <c r="BL160" s="18" t="s">
        <v>174</v>
      </c>
      <c r="BM160" s="208" t="s">
        <v>2015</v>
      </c>
    </row>
    <row r="161" spans="1:65" s="2" customFormat="1" ht="49.15" customHeight="1">
      <c r="A161" s="35"/>
      <c r="B161" s="36"/>
      <c r="C161" s="248" t="s">
        <v>250</v>
      </c>
      <c r="D161" s="248" t="s">
        <v>204</v>
      </c>
      <c r="E161" s="249" t="s">
        <v>2016</v>
      </c>
      <c r="F161" s="250" t="s">
        <v>2017</v>
      </c>
      <c r="G161" s="251" t="s">
        <v>184</v>
      </c>
      <c r="H161" s="252">
        <v>5</v>
      </c>
      <c r="I161" s="253"/>
      <c r="J161" s="254">
        <f>ROUND(I161*H161,2)</f>
        <v>0</v>
      </c>
      <c r="K161" s="255"/>
      <c r="L161" s="256"/>
      <c r="M161" s="257" t="s">
        <v>1</v>
      </c>
      <c r="N161" s="258" t="s">
        <v>40</v>
      </c>
      <c r="O161" s="76"/>
      <c r="P161" s="206">
        <f>O161*H161</f>
        <v>0</v>
      </c>
      <c r="Q161" s="206">
        <v>3.8999999999999998E-3</v>
      </c>
      <c r="R161" s="206">
        <f>Q161*H161</f>
        <v>1.95E-2</v>
      </c>
      <c r="S161" s="206">
        <v>0</v>
      </c>
      <c r="T161" s="207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08" t="s">
        <v>211</v>
      </c>
      <c r="AT161" s="208" t="s">
        <v>204</v>
      </c>
      <c r="AU161" s="208" t="s">
        <v>156</v>
      </c>
      <c r="AY161" s="18" t="s">
        <v>157</v>
      </c>
      <c r="BE161" s="209">
        <f>IF(N161="základná",J161,0)</f>
        <v>0</v>
      </c>
      <c r="BF161" s="209">
        <f>IF(N161="znížená",J161,0)</f>
        <v>0</v>
      </c>
      <c r="BG161" s="209">
        <f>IF(N161="zákl. prenesená",J161,0)</f>
        <v>0</v>
      </c>
      <c r="BH161" s="209">
        <f>IF(N161="zníž. prenesená",J161,0)</f>
        <v>0</v>
      </c>
      <c r="BI161" s="209">
        <f>IF(N161="nulová",J161,0)</f>
        <v>0</v>
      </c>
      <c r="BJ161" s="18" t="s">
        <v>156</v>
      </c>
      <c r="BK161" s="209">
        <f>ROUND(I161*H161,2)</f>
        <v>0</v>
      </c>
      <c r="BL161" s="18" t="s">
        <v>174</v>
      </c>
      <c r="BM161" s="208" t="s">
        <v>2018</v>
      </c>
    </row>
    <row r="162" spans="1:65" s="2" customFormat="1" ht="37.9" customHeight="1">
      <c r="A162" s="35"/>
      <c r="B162" s="36"/>
      <c r="C162" s="248" t="s">
        <v>254</v>
      </c>
      <c r="D162" s="248" t="s">
        <v>204</v>
      </c>
      <c r="E162" s="249" t="s">
        <v>2019</v>
      </c>
      <c r="F162" s="250" t="s">
        <v>2020</v>
      </c>
      <c r="G162" s="251" t="s">
        <v>184</v>
      </c>
      <c r="H162" s="252">
        <v>5</v>
      </c>
      <c r="I162" s="253"/>
      <c r="J162" s="254">
        <f>ROUND(I162*H162,2)</f>
        <v>0</v>
      </c>
      <c r="K162" s="255"/>
      <c r="L162" s="256"/>
      <c r="M162" s="257" t="s">
        <v>1</v>
      </c>
      <c r="N162" s="258" t="s">
        <v>40</v>
      </c>
      <c r="O162" s="76"/>
      <c r="P162" s="206">
        <f>O162*H162</f>
        <v>0</v>
      </c>
      <c r="Q162" s="206">
        <v>2.0000000000000001E-4</v>
      </c>
      <c r="R162" s="206">
        <f>Q162*H162</f>
        <v>1E-3</v>
      </c>
      <c r="S162" s="206">
        <v>0</v>
      </c>
      <c r="T162" s="207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08" t="s">
        <v>211</v>
      </c>
      <c r="AT162" s="208" t="s">
        <v>204</v>
      </c>
      <c r="AU162" s="208" t="s">
        <v>156</v>
      </c>
      <c r="AY162" s="18" t="s">
        <v>157</v>
      </c>
      <c r="BE162" s="209">
        <f>IF(N162="základná",J162,0)</f>
        <v>0</v>
      </c>
      <c r="BF162" s="209">
        <f>IF(N162="znížená",J162,0)</f>
        <v>0</v>
      </c>
      <c r="BG162" s="209">
        <f>IF(N162="zákl. prenesená",J162,0)</f>
        <v>0</v>
      </c>
      <c r="BH162" s="209">
        <f>IF(N162="zníž. prenesená",J162,0)</f>
        <v>0</v>
      </c>
      <c r="BI162" s="209">
        <f>IF(N162="nulová",J162,0)</f>
        <v>0</v>
      </c>
      <c r="BJ162" s="18" t="s">
        <v>156</v>
      </c>
      <c r="BK162" s="209">
        <f>ROUND(I162*H162,2)</f>
        <v>0</v>
      </c>
      <c r="BL162" s="18" t="s">
        <v>174</v>
      </c>
      <c r="BM162" s="208" t="s">
        <v>2021</v>
      </c>
    </row>
    <row r="163" spans="1:65" s="2" customFormat="1" ht="33" customHeight="1">
      <c r="A163" s="35"/>
      <c r="B163" s="36"/>
      <c r="C163" s="196" t="s">
        <v>262</v>
      </c>
      <c r="D163" s="196" t="s">
        <v>160</v>
      </c>
      <c r="E163" s="197" t="s">
        <v>2022</v>
      </c>
      <c r="F163" s="198" t="s">
        <v>2023</v>
      </c>
      <c r="G163" s="199" t="s">
        <v>225</v>
      </c>
      <c r="H163" s="200">
        <v>86.748999999999995</v>
      </c>
      <c r="I163" s="201"/>
      <c r="J163" s="202">
        <f>ROUND(I163*H163,2)</f>
        <v>0</v>
      </c>
      <c r="K163" s="203"/>
      <c r="L163" s="40"/>
      <c r="M163" s="204" t="s">
        <v>1</v>
      </c>
      <c r="N163" s="205" t="s">
        <v>40</v>
      </c>
      <c r="O163" s="76"/>
      <c r="P163" s="206">
        <f>O163*H163</f>
        <v>0</v>
      </c>
      <c r="Q163" s="206">
        <v>2.572E-2</v>
      </c>
      <c r="R163" s="206">
        <f>Q163*H163</f>
        <v>2.2311842799999999</v>
      </c>
      <c r="S163" s="206">
        <v>0</v>
      </c>
      <c r="T163" s="207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08" t="s">
        <v>174</v>
      </c>
      <c r="AT163" s="208" t="s">
        <v>160</v>
      </c>
      <c r="AU163" s="208" t="s">
        <v>156</v>
      </c>
      <c r="AY163" s="18" t="s">
        <v>157</v>
      </c>
      <c r="BE163" s="209">
        <f>IF(N163="základná",J163,0)</f>
        <v>0</v>
      </c>
      <c r="BF163" s="209">
        <f>IF(N163="znížená",J163,0)</f>
        <v>0</v>
      </c>
      <c r="BG163" s="209">
        <f>IF(N163="zákl. prenesená",J163,0)</f>
        <v>0</v>
      </c>
      <c r="BH163" s="209">
        <f>IF(N163="zníž. prenesená",J163,0)</f>
        <v>0</v>
      </c>
      <c r="BI163" s="209">
        <f>IF(N163="nulová",J163,0)</f>
        <v>0</v>
      </c>
      <c r="BJ163" s="18" t="s">
        <v>156</v>
      </c>
      <c r="BK163" s="209">
        <f>ROUND(I163*H163,2)</f>
        <v>0</v>
      </c>
      <c r="BL163" s="18" t="s">
        <v>174</v>
      </c>
      <c r="BM163" s="208" t="s">
        <v>2024</v>
      </c>
    </row>
    <row r="164" spans="1:65" s="13" customFormat="1">
      <c r="B164" s="210"/>
      <c r="C164" s="211"/>
      <c r="D164" s="212" t="s">
        <v>166</v>
      </c>
      <c r="E164" s="213" t="s">
        <v>1</v>
      </c>
      <c r="F164" s="214" t="s">
        <v>805</v>
      </c>
      <c r="G164" s="211"/>
      <c r="H164" s="213" t="s">
        <v>1</v>
      </c>
      <c r="I164" s="215"/>
      <c r="J164" s="211"/>
      <c r="K164" s="211"/>
      <c r="L164" s="216"/>
      <c r="M164" s="217"/>
      <c r="N164" s="218"/>
      <c r="O164" s="218"/>
      <c r="P164" s="218"/>
      <c r="Q164" s="218"/>
      <c r="R164" s="218"/>
      <c r="S164" s="218"/>
      <c r="T164" s="219"/>
      <c r="AT164" s="220" t="s">
        <v>166</v>
      </c>
      <c r="AU164" s="220" t="s">
        <v>156</v>
      </c>
      <c r="AV164" s="13" t="s">
        <v>82</v>
      </c>
      <c r="AW164" s="13" t="s">
        <v>31</v>
      </c>
      <c r="AX164" s="13" t="s">
        <v>74</v>
      </c>
      <c r="AY164" s="220" t="s">
        <v>157</v>
      </c>
    </row>
    <row r="165" spans="1:65" s="13" customFormat="1">
      <c r="B165" s="210"/>
      <c r="C165" s="211"/>
      <c r="D165" s="212" t="s">
        <v>166</v>
      </c>
      <c r="E165" s="213" t="s">
        <v>1</v>
      </c>
      <c r="F165" s="214" t="s">
        <v>2011</v>
      </c>
      <c r="G165" s="211"/>
      <c r="H165" s="213" t="s">
        <v>1</v>
      </c>
      <c r="I165" s="215"/>
      <c r="J165" s="211"/>
      <c r="K165" s="211"/>
      <c r="L165" s="216"/>
      <c r="M165" s="217"/>
      <c r="N165" s="218"/>
      <c r="O165" s="218"/>
      <c r="P165" s="218"/>
      <c r="Q165" s="218"/>
      <c r="R165" s="218"/>
      <c r="S165" s="218"/>
      <c r="T165" s="219"/>
      <c r="AT165" s="220" t="s">
        <v>166</v>
      </c>
      <c r="AU165" s="220" t="s">
        <v>156</v>
      </c>
      <c r="AV165" s="13" t="s">
        <v>82</v>
      </c>
      <c r="AW165" s="13" t="s">
        <v>31</v>
      </c>
      <c r="AX165" s="13" t="s">
        <v>74</v>
      </c>
      <c r="AY165" s="220" t="s">
        <v>157</v>
      </c>
    </row>
    <row r="166" spans="1:65" s="14" customFormat="1">
      <c r="B166" s="221"/>
      <c r="C166" s="222"/>
      <c r="D166" s="212" t="s">
        <v>166</v>
      </c>
      <c r="E166" s="223" t="s">
        <v>1</v>
      </c>
      <c r="F166" s="224" t="s">
        <v>2025</v>
      </c>
      <c r="G166" s="222"/>
      <c r="H166" s="225">
        <v>51.499000000000002</v>
      </c>
      <c r="I166" s="226"/>
      <c r="J166" s="222"/>
      <c r="K166" s="222"/>
      <c r="L166" s="227"/>
      <c r="M166" s="228"/>
      <c r="N166" s="229"/>
      <c r="O166" s="229"/>
      <c r="P166" s="229"/>
      <c r="Q166" s="229"/>
      <c r="R166" s="229"/>
      <c r="S166" s="229"/>
      <c r="T166" s="230"/>
      <c r="AT166" s="231" t="s">
        <v>166</v>
      </c>
      <c r="AU166" s="231" t="s">
        <v>156</v>
      </c>
      <c r="AV166" s="14" t="s">
        <v>156</v>
      </c>
      <c r="AW166" s="14" t="s">
        <v>31</v>
      </c>
      <c r="AX166" s="14" t="s">
        <v>74</v>
      </c>
      <c r="AY166" s="231" t="s">
        <v>157</v>
      </c>
    </row>
    <row r="167" spans="1:65" s="13" customFormat="1">
      <c r="B167" s="210"/>
      <c r="C167" s="211"/>
      <c r="D167" s="212" t="s">
        <v>166</v>
      </c>
      <c r="E167" s="213" t="s">
        <v>1</v>
      </c>
      <c r="F167" s="214" t="s">
        <v>2026</v>
      </c>
      <c r="G167" s="211"/>
      <c r="H167" s="213" t="s">
        <v>1</v>
      </c>
      <c r="I167" s="215"/>
      <c r="J167" s="211"/>
      <c r="K167" s="211"/>
      <c r="L167" s="216"/>
      <c r="M167" s="217"/>
      <c r="N167" s="218"/>
      <c r="O167" s="218"/>
      <c r="P167" s="218"/>
      <c r="Q167" s="218"/>
      <c r="R167" s="218"/>
      <c r="S167" s="218"/>
      <c r="T167" s="219"/>
      <c r="AT167" s="220" t="s">
        <v>166</v>
      </c>
      <c r="AU167" s="220" t="s">
        <v>156</v>
      </c>
      <c r="AV167" s="13" t="s">
        <v>82</v>
      </c>
      <c r="AW167" s="13" t="s">
        <v>31</v>
      </c>
      <c r="AX167" s="13" t="s">
        <v>74</v>
      </c>
      <c r="AY167" s="220" t="s">
        <v>157</v>
      </c>
    </row>
    <row r="168" spans="1:65" s="14" customFormat="1">
      <c r="B168" s="221"/>
      <c r="C168" s="222"/>
      <c r="D168" s="212" t="s">
        <v>166</v>
      </c>
      <c r="E168" s="223" t="s">
        <v>1</v>
      </c>
      <c r="F168" s="224" t="s">
        <v>2027</v>
      </c>
      <c r="G168" s="222"/>
      <c r="H168" s="225">
        <v>35.25</v>
      </c>
      <c r="I168" s="226"/>
      <c r="J168" s="222"/>
      <c r="K168" s="222"/>
      <c r="L168" s="227"/>
      <c r="M168" s="228"/>
      <c r="N168" s="229"/>
      <c r="O168" s="229"/>
      <c r="P168" s="229"/>
      <c r="Q168" s="229"/>
      <c r="R168" s="229"/>
      <c r="S168" s="229"/>
      <c r="T168" s="230"/>
      <c r="AT168" s="231" t="s">
        <v>166</v>
      </c>
      <c r="AU168" s="231" t="s">
        <v>156</v>
      </c>
      <c r="AV168" s="14" t="s">
        <v>156</v>
      </c>
      <c r="AW168" s="14" t="s">
        <v>31</v>
      </c>
      <c r="AX168" s="14" t="s">
        <v>74</v>
      </c>
      <c r="AY168" s="231" t="s">
        <v>157</v>
      </c>
    </row>
    <row r="169" spans="1:65" s="15" customFormat="1">
      <c r="B169" s="232"/>
      <c r="C169" s="233"/>
      <c r="D169" s="212" t="s">
        <v>166</v>
      </c>
      <c r="E169" s="234" t="s">
        <v>1</v>
      </c>
      <c r="F169" s="235" t="s">
        <v>173</v>
      </c>
      <c r="G169" s="233"/>
      <c r="H169" s="236">
        <v>86.748999999999995</v>
      </c>
      <c r="I169" s="237"/>
      <c r="J169" s="233"/>
      <c r="K169" s="233"/>
      <c r="L169" s="238"/>
      <c r="M169" s="239"/>
      <c r="N169" s="240"/>
      <c r="O169" s="240"/>
      <c r="P169" s="240"/>
      <c r="Q169" s="240"/>
      <c r="R169" s="240"/>
      <c r="S169" s="240"/>
      <c r="T169" s="241"/>
      <c r="AT169" s="242" t="s">
        <v>166</v>
      </c>
      <c r="AU169" s="242" t="s">
        <v>156</v>
      </c>
      <c r="AV169" s="15" t="s">
        <v>174</v>
      </c>
      <c r="AW169" s="15" t="s">
        <v>31</v>
      </c>
      <c r="AX169" s="15" t="s">
        <v>82</v>
      </c>
      <c r="AY169" s="242" t="s">
        <v>157</v>
      </c>
    </row>
    <row r="170" spans="1:65" s="2" customFormat="1" ht="49.15" customHeight="1">
      <c r="A170" s="35"/>
      <c r="B170" s="36"/>
      <c r="C170" s="196" t="s">
        <v>268</v>
      </c>
      <c r="D170" s="196" t="s">
        <v>160</v>
      </c>
      <c r="E170" s="197" t="s">
        <v>2028</v>
      </c>
      <c r="F170" s="198" t="s">
        <v>2029</v>
      </c>
      <c r="G170" s="199" t="s">
        <v>225</v>
      </c>
      <c r="H170" s="200">
        <v>86.748999999999995</v>
      </c>
      <c r="I170" s="201"/>
      <c r="J170" s="202">
        <f>ROUND(I170*H170,2)</f>
        <v>0</v>
      </c>
      <c r="K170" s="203"/>
      <c r="L170" s="40"/>
      <c r="M170" s="204" t="s">
        <v>1</v>
      </c>
      <c r="N170" s="205" t="s">
        <v>40</v>
      </c>
      <c r="O170" s="76"/>
      <c r="P170" s="206">
        <f>O170*H170</f>
        <v>0</v>
      </c>
      <c r="Q170" s="206">
        <v>0</v>
      </c>
      <c r="R170" s="206">
        <f>Q170*H170</f>
        <v>0</v>
      </c>
      <c r="S170" s="206">
        <v>0</v>
      </c>
      <c r="T170" s="207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08" t="s">
        <v>174</v>
      </c>
      <c r="AT170" s="208" t="s">
        <v>160</v>
      </c>
      <c r="AU170" s="208" t="s">
        <v>156</v>
      </c>
      <c r="AY170" s="18" t="s">
        <v>157</v>
      </c>
      <c r="BE170" s="209">
        <f>IF(N170="základná",J170,0)</f>
        <v>0</v>
      </c>
      <c r="BF170" s="209">
        <f>IF(N170="znížená",J170,0)</f>
        <v>0</v>
      </c>
      <c r="BG170" s="209">
        <f>IF(N170="zákl. prenesená",J170,0)</f>
        <v>0</v>
      </c>
      <c r="BH170" s="209">
        <f>IF(N170="zníž. prenesená",J170,0)</f>
        <v>0</v>
      </c>
      <c r="BI170" s="209">
        <f>IF(N170="nulová",J170,0)</f>
        <v>0</v>
      </c>
      <c r="BJ170" s="18" t="s">
        <v>156</v>
      </c>
      <c r="BK170" s="209">
        <f>ROUND(I170*H170,2)</f>
        <v>0</v>
      </c>
      <c r="BL170" s="18" t="s">
        <v>174</v>
      </c>
      <c r="BM170" s="208" t="s">
        <v>2030</v>
      </c>
    </row>
    <row r="171" spans="1:65" s="2" customFormat="1" ht="33" customHeight="1">
      <c r="A171" s="35"/>
      <c r="B171" s="36"/>
      <c r="C171" s="196" t="s">
        <v>274</v>
      </c>
      <c r="D171" s="196" t="s">
        <v>160</v>
      </c>
      <c r="E171" s="197" t="s">
        <v>2031</v>
      </c>
      <c r="F171" s="198" t="s">
        <v>2032</v>
      </c>
      <c r="G171" s="199" t="s">
        <v>225</v>
      </c>
      <c r="H171" s="200">
        <v>86.748999999999995</v>
      </c>
      <c r="I171" s="201"/>
      <c r="J171" s="202">
        <f>ROUND(I171*H171,2)</f>
        <v>0</v>
      </c>
      <c r="K171" s="203"/>
      <c r="L171" s="40"/>
      <c r="M171" s="204" t="s">
        <v>1</v>
      </c>
      <c r="N171" s="205" t="s">
        <v>40</v>
      </c>
      <c r="O171" s="76"/>
      <c r="P171" s="206">
        <f>O171*H171</f>
        <v>0</v>
      </c>
      <c r="Q171" s="206">
        <v>2.572E-2</v>
      </c>
      <c r="R171" s="206">
        <f>Q171*H171</f>
        <v>2.2311842799999999</v>
      </c>
      <c r="S171" s="206">
        <v>0</v>
      </c>
      <c r="T171" s="207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08" t="s">
        <v>174</v>
      </c>
      <c r="AT171" s="208" t="s">
        <v>160</v>
      </c>
      <c r="AU171" s="208" t="s">
        <v>156</v>
      </c>
      <c r="AY171" s="18" t="s">
        <v>157</v>
      </c>
      <c r="BE171" s="209">
        <f>IF(N171="základná",J171,0)</f>
        <v>0</v>
      </c>
      <c r="BF171" s="209">
        <f>IF(N171="znížená",J171,0)</f>
        <v>0</v>
      </c>
      <c r="BG171" s="209">
        <f>IF(N171="zákl. prenesená",J171,0)</f>
        <v>0</v>
      </c>
      <c r="BH171" s="209">
        <f>IF(N171="zníž. prenesená",J171,0)</f>
        <v>0</v>
      </c>
      <c r="BI171" s="209">
        <f>IF(N171="nulová",J171,0)</f>
        <v>0</v>
      </c>
      <c r="BJ171" s="18" t="s">
        <v>156</v>
      </c>
      <c r="BK171" s="209">
        <f>ROUND(I171*H171,2)</f>
        <v>0</v>
      </c>
      <c r="BL171" s="18" t="s">
        <v>174</v>
      </c>
      <c r="BM171" s="208" t="s">
        <v>2033</v>
      </c>
    </row>
    <row r="172" spans="1:65" s="2" customFormat="1" ht="24.2" customHeight="1">
      <c r="A172" s="35"/>
      <c r="B172" s="36"/>
      <c r="C172" s="196" t="s">
        <v>278</v>
      </c>
      <c r="D172" s="196" t="s">
        <v>160</v>
      </c>
      <c r="E172" s="197" t="s">
        <v>2034</v>
      </c>
      <c r="F172" s="198" t="s">
        <v>2035</v>
      </c>
      <c r="G172" s="199" t="s">
        <v>354</v>
      </c>
      <c r="H172" s="200">
        <v>2</v>
      </c>
      <c r="I172" s="201"/>
      <c r="J172" s="202">
        <f>ROUND(I172*H172,2)</f>
        <v>0</v>
      </c>
      <c r="K172" s="203"/>
      <c r="L172" s="40"/>
      <c r="M172" s="204" t="s">
        <v>1</v>
      </c>
      <c r="N172" s="205" t="s">
        <v>40</v>
      </c>
      <c r="O172" s="76"/>
      <c r="P172" s="206">
        <f>O172*H172</f>
        <v>0</v>
      </c>
      <c r="Q172" s="206">
        <v>0</v>
      </c>
      <c r="R172" s="206">
        <f>Q172*H172</f>
        <v>0</v>
      </c>
      <c r="S172" s="206">
        <v>7.0000000000000007E-2</v>
      </c>
      <c r="T172" s="207">
        <f>S172*H172</f>
        <v>0.14000000000000001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08" t="s">
        <v>174</v>
      </c>
      <c r="AT172" s="208" t="s">
        <v>160</v>
      </c>
      <c r="AU172" s="208" t="s">
        <v>156</v>
      </c>
      <c r="AY172" s="18" t="s">
        <v>157</v>
      </c>
      <c r="BE172" s="209">
        <f>IF(N172="základná",J172,0)</f>
        <v>0</v>
      </c>
      <c r="BF172" s="209">
        <f>IF(N172="znížená",J172,0)</f>
        <v>0</v>
      </c>
      <c r="BG172" s="209">
        <f>IF(N172="zákl. prenesená",J172,0)</f>
        <v>0</v>
      </c>
      <c r="BH172" s="209">
        <f>IF(N172="zníž. prenesená",J172,0)</f>
        <v>0</v>
      </c>
      <c r="BI172" s="209">
        <f>IF(N172="nulová",J172,0)</f>
        <v>0</v>
      </c>
      <c r="BJ172" s="18" t="s">
        <v>156</v>
      </c>
      <c r="BK172" s="209">
        <f>ROUND(I172*H172,2)</f>
        <v>0</v>
      </c>
      <c r="BL172" s="18" t="s">
        <v>174</v>
      </c>
      <c r="BM172" s="208" t="s">
        <v>2036</v>
      </c>
    </row>
    <row r="173" spans="1:65" s="13" customFormat="1">
      <c r="B173" s="210"/>
      <c r="C173" s="211"/>
      <c r="D173" s="212" t="s">
        <v>166</v>
      </c>
      <c r="E173" s="213" t="s">
        <v>1</v>
      </c>
      <c r="F173" s="214" t="s">
        <v>805</v>
      </c>
      <c r="G173" s="211"/>
      <c r="H173" s="213" t="s">
        <v>1</v>
      </c>
      <c r="I173" s="215"/>
      <c r="J173" s="211"/>
      <c r="K173" s="211"/>
      <c r="L173" s="216"/>
      <c r="M173" s="217"/>
      <c r="N173" s="218"/>
      <c r="O173" s="218"/>
      <c r="P173" s="218"/>
      <c r="Q173" s="218"/>
      <c r="R173" s="218"/>
      <c r="S173" s="218"/>
      <c r="T173" s="219"/>
      <c r="AT173" s="220" t="s">
        <v>166</v>
      </c>
      <c r="AU173" s="220" t="s">
        <v>156</v>
      </c>
      <c r="AV173" s="13" t="s">
        <v>82</v>
      </c>
      <c r="AW173" s="13" t="s">
        <v>31</v>
      </c>
      <c r="AX173" s="13" t="s">
        <v>74</v>
      </c>
      <c r="AY173" s="220" t="s">
        <v>157</v>
      </c>
    </row>
    <row r="174" spans="1:65" s="13" customFormat="1">
      <c r="B174" s="210"/>
      <c r="C174" s="211"/>
      <c r="D174" s="212" t="s">
        <v>166</v>
      </c>
      <c r="E174" s="213" t="s">
        <v>1</v>
      </c>
      <c r="F174" s="214" t="s">
        <v>2037</v>
      </c>
      <c r="G174" s="211"/>
      <c r="H174" s="213" t="s">
        <v>1</v>
      </c>
      <c r="I174" s="215"/>
      <c r="J174" s="211"/>
      <c r="K174" s="211"/>
      <c r="L174" s="216"/>
      <c r="M174" s="217"/>
      <c r="N174" s="218"/>
      <c r="O174" s="218"/>
      <c r="P174" s="218"/>
      <c r="Q174" s="218"/>
      <c r="R174" s="218"/>
      <c r="S174" s="218"/>
      <c r="T174" s="219"/>
      <c r="AT174" s="220" t="s">
        <v>166</v>
      </c>
      <c r="AU174" s="220" t="s">
        <v>156</v>
      </c>
      <c r="AV174" s="13" t="s">
        <v>82</v>
      </c>
      <c r="AW174" s="13" t="s">
        <v>31</v>
      </c>
      <c r="AX174" s="13" t="s">
        <v>74</v>
      </c>
      <c r="AY174" s="220" t="s">
        <v>157</v>
      </c>
    </row>
    <row r="175" spans="1:65" s="14" customFormat="1">
      <c r="B175" s="221"/>
      <c r="C175" s="222"/>
      <c r="D175" s="212" t="s">
        <v>166</v>
      </c>
      <c r="E175" s="223" t="s">
        <v>1</v>
      </c>
      <c r="F175" s="224" t="s">
        <v>2038</v>
      </c>
      <c r="G175" s="222"/>
      <c r="H175" s="225">
        <v>2</v>
      </c>
      <c r="I175" s="226"/>
      <c r="J175" s="222"/>
      <c r="K175" s="222"/>
      <c r="L175" s="227"/>
      <c r="M175" s="228"/>
      <c r="N175" s="229"/>
      <c r="O175" s="229"/>
      <c r="P175" s="229"/>
      <c r="Q175" s="229"/>
      <c r="R175" s="229"/>
      <c r="S175" s="229"/>
      <c r="T175" s="230"/>
      <c r="AT175" s="231" t="s">
        <v>166</v>
      </c>
      <c r="AU175" s="231" t="s">
        <v>156</v>
      </c>
      <c r="AV175" s="14" t="s">
        <v>156</v>
      </c>
      <c r="AW175" s="14" t="s">
        <v>31</v>
      </c>
      <c r="AX175" s="14" t="s">
        <v>82</v>
      </c>
      <c r="AY175" s="231" t="s">
        <v>157</v>
      </c>
    </row>
    <row r="176" spans="1:65" s="2" customFormat="1" ht="44.25" customHeight="1">
      <c r="A176" s="35"/>
      <c r="B176" s="36"/>
      <c r="C176" s="196" t="s">
        <v>290</v>
      </c>
      <c r="D176" s="196" t="s">
        <v>160</v>
      </c>
      <c r="E176" s="197" t="s">
        <v>2039</v>
      </c>
      <c r="F176" s="198" t="s">
        <v>2040</v>
      </c>
      <c r="G176" s="199" t="s">
        <v>318</v>
      </c>
      <c r="H176" s="200">
        <v>0.75</v>
      </c>
      <c r="I176" s="201"/>
      <c r="J176" s="202">
        <f>ROUND(I176*H176,2)</f>
        <v>0</v>
      </c>
      <c r="K176" s="203"/>
      <c r="L176" s="40"/>
      <c r="M176" s="204" t="s">
        <v>1</v>
      </c>
      <c r="N176" s="205" t="s">
        <v>40</v>
      </c>
      <c r="O176" s="76"/>
      <c r="P176" s="206">
        <f>O176*H176</f>
        <v>0</v>
      </c>
      <c r="Q176" s="206">
        <v>0</v>
      </c>
      <c r="R176" s="206">
        <f>Q176*H176</f>
        <v>0</v>
      </c>
      <c r="S176" s="206">
        <v>2.2000000000000002</v>
      </c>
      <c r="T176" s="207">
        <f>S176*H176</f>
        <v>1.6500000000000001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08" t="s">
        <v>174</v>
      </c>
      <c r="AT176" s="208" t="s">
        <v>160</v>
      </c>
      <c r="AU176" s="208" t="s">
        <v>156</v>
      </c>
      <c r="AY176" s="18" t="s">
        <v>157</v>
      </c>
      <c r="BE176" s="209">
        <f>IF(N176="základná",J176,0)</f>
        <v>0</v>
      </c>
      <c r="BF176" s="209">
        <f>IF(N176="znížená",J176,0)</f>
        <v>0</v>
      </c>
      <c r="BG176" s="209">
        <f>IF(N176="zákl. prenesená",J176,0)</f>
        <v>0</v>
      </c>
      <c r="BH176" s="209">
        <f>IF(N176="zníž. prenesená",J176,0)</f>
        <v>0</v>
      </c>
      <c r="BI176" s="209">
        <f>IF(N176="nulová",J176,0)</f>
        <v>0</v>
      </c>
      <c r="BJ176" s="18" t="s">
        <v>156</v>
      </c>
      <c r="BK176" s="209">
        <f>ROUND(I176*H176,2)</f>
        <v>0</v>
      </c>
      <c r="BL176" s="18" t="s">
        <v>174</v>
      </c>
      <c r="BM176" s="208" t="s">
        <v>2041</v>
      </c>
    </row>
    <row r="177" spans="1:65" s="13" customFormat="1">
      <c r="B177" s="210"/>
      <c r="C177" s="211"/>
      <c r="D177" s="212" t="s">
        <v>166</v>
      </c>
      <c r="E177" s="213" t="s">
        <v>1</v>
      </c>
      <c r="F177" s="214" t="s">
        <v>805</v>
      </c>
      <c r="G177" s="211"/>
      <c r="H177" s="213" t="s">
        <v>1</v>
      </c>
      <c r="I177" s="215"/>
      <c r="J177" s="211"/>
      <c r="K177" s="211"/>
      <c r="L177" s="216"/>
      <c r="M177" s="217"/>
      <c r="N177" s="218"/>
      <c r="O177" s="218"/>
      <c r="P177" s="218"/>
      <c r="Q177" s="218"/>
      <c r="R177" s="218"/>
      <c r="S177" s="218"/>
      <c r="T177" s="219"/>
      <c r="AT177" s="220" t="s">
        <v>166</v>
      </c>
      <c r="AU177" s="220" t="s">
        <v>156</v>
      </c>
      <c r="AV177" s="13" t="s">
        <v>82</v>
      </c>
      <c r="AW177" s="13" t="s">
        <v>31</v>
      </c>
      <c r="AX177" s="13" t="s">
        <v>74</v>
      </c>
      <c r="AY177" s="220" t="s">
        <v>157</v>
      </c>
    </row>
    <row r="178" spans="1:65" s="13" customFormat="1">
      <c r="B178" s="210"/>
      <c r="C178" s="211"/>
      <c r="D178" s="212" t="s">
        <v>166</v>
      </c>
      <c r="E178" s="213" t="s">
        <v>1</v>
      </c>
      <c r="F178" s="214" t="s">
        <v>2037</v>
      </c>
      <c r="G178" s="211"/>
      <c r="H178" s="213" t="s">
        <v>1</v>
      </c>
      <c r="I178" s="215"/>
      <c r="J178" s="211"/>
      <c r="K178" s="211"/>
      <c r="L178" s="216"/>
      <c r="M178" s="217"/>
      <c r="N178" s="218"/>
      <c r="O178" s="218"/>
      <c r="P178" s="218"/>
      <c r="Q178" s="218"/>
      <c r="R178" s="218"/>
      <c r="S178" s="218"/>
      <c r="T178" s="219"/>
      <c r="AT178" s="220" t="s">
        <v>166</v>
      </c>
      <c r="AU178" s="220" t="s">
        <v>156</v>
      </c>
      <c r="AV178" s="13" t="s">
        <v>82</v>
      </c>
      <c r="AW178" s="13" t="s">
        <v>31</v>
      </c>
      <c r="AX178" s="13" t="s">
        <v>74</v>
      </c>
      <c r="AY178" s="220" t="s">
        <v>157</v>
      </c>
    </row>
    <row r="179" spans="1:65" s="14" customFormat="1">
      <c r="B179" s="221"/>
      <c r="C179" s="222"/>
      <c r="D179" s="212" t="s">
        <v>166</v>
      </c>
      <c r="E179" s="223" t="s">
        <v>1</v>
      </c>
      <c r="F179" s="224" t="s">
        <v>2042</v>
      </c>
      <c r="G179" s="222"/>
      <c r="H179" s="225">
        <v>0.6</v>
      </c>
      <c r="I179" s="226"/>
      <c r="J179" s="222"/>
      <c r="K179" s="222"/>
      <c r="L179" s="227"/>
      <c r="M179" s="228"/>
      <c r="N179" s="229"/>
      <c r="O179" s="229"/>
      <c r="P179" s="229"/>
      <c r="Q179" s="229"/>
      <c r="R179" s="229"/>
      <c r="S179" s="229"/>
      <c r="T179" s="230"/>
      <c r="AT179" s="231" t="s">
        <v>166</v>
      </c>
      <c r="AU179" s="231" t="s">
        <v>156</v>
      </c>
      <c r="AV179" s="14" t="s">
        <v>156</v>
      </c>
      <c r="AW179" s="14" t="s">
        <v>31</v>
      </c>
      <c r="AX179" s="14" t="s">
        <v>74</v>
      </c>
      <c r="AY179" s="231" t="s">
        <v>157</v>
      </c>
    </row>
    <row r="180" spans="1:65" s="13" customFormat="1">
      <c r="B180" s="210"/>
      <c r="C180" s="211"/>
      <c r="D180" s="212" t="s">
        <v>166</v>
      </c>
      <c r="E180" s="213" t="s">
        <v>1</v>
      </c>
      <c r="F180" s="214" t="s">
        <v>2011</v>
      </c>
      <c r="G180" s="211"/>
      <c r="H180" s="213" t="s">
        <v>1</v>
      </c>
      <c r="I180" s="215"/>
      <c r="J180" s="211"/>
      <c r="K180" s="211"/>
      <c r="L180" s="216"/>
      <c r="M180" s="217"/>
      <c r="N180" s="218"/>
      <c r="O180" s="218"/>
      <c r="P180" s="218"/>
      <c r="Q180" s="218"/>
      <c r="R180" s="218"/>
      <c r="S180" s="218"/>
      <c r="T180" s="219"/>
      <c r="AT180" s="220" t="s">
        <v>166</v>
      </c>
      <c r="AU180" s="220" t="s">
        <v>156</v>
      </c>
      <c r="AV180" s="13" t="s">
        <v>82</v>
      </c>
      <c r="AW180" s="13" t="s">
        <v>31</v>
      </c>
      <c r="AX180" s="13" t="s">
        <v>74</v>
      </c>
      <c r="AY180" s="220" t="s">
        <v>157</v>
      </c>
    </row>
    <row r="181" spans="1:65" s="14" customFormat="1">
      <c r="B181" s="221"/>
      <c r="C181" s="222"/>
      <c r="D181" s="212" t="s">
        <v>166</v>
      </c>
      <c r="E181" s="223" t="s">
        <v>1</v>
      </c>
      <c r="F181" s="224" t="s">
        <v>2043</v>
      </c>
      <c r="G181" s="222"/>
      <c r="H181" s="225">
        <v>0.15</v>
      </c>
      <c r="I181" s="226"/>
      <c r="J181" s="222"/>
      <c r="K181" s="222"/>
      <c r="L181" s="227"/>
      <c r="M181" s="228"/>
      <c r="N181" s="229"/>
      <c r="O181" s="229"/>
      <c r="P181" s="229"/>
      <c r="Q181" s="229"/>
      <c r="R181" s="229"/>
      <c r="S181" s="229"/>
      <c r="T181" s="230"/>
      <c r="AT181" s="231" t="s">
        <v>166</v>
      </c>
      <c r="AU181" s="231" t="s">
        <v>156</v>
      </c>
      <c r="AV181" s="14" t="s">
        <v>156</v>
      </c>
      <c r="AW181" s="14" t="s">
        <v>31</v>
      </c>
      <c r="AX181" s="14" t="s">
        <v>74</v>
      </c>
      <c r="AY181" s="231" t="s">
        <v>157</v>
      </c>
    </row>
    <row r="182" spans="1:65" s="15" customFormat="1">
      <c r="B182" s="232"/>
      <c r="C182" s="233"/>
      <c r="D182" s="212" t="s">
        <v>166</v>
      </c>
      <c r="E182" s="234" t="s">
        <v>1</v>
      </c>
      <c r="F182" s="235" t="s">
        <v>173</v>
      </c>
      <c r="G182" s="233"/>
      <c r="H182" s="236">
        <v>0.75</v>
      </c>
      <c r="I182" s="237"/>
      <c r="J182" s="233"/>
      <c r="K182" s="233"/>
      <c r="L182" s="238"/>
      <c r="M182" s="239"/>
      <c r="N182" s="240"/>
      <c r="O182" s="240"/>
      <c r="P182" s="240"/>
      <c r="Q182" s="240"/>
      <c r="R182" s="240"/>
      <c r="S182" s="240"/>
      <c r="T182" s="241"/>
      <c r="AT182" s="242" t="s">
        <v>166</v>
      </c>
      <c r="AU182" s="242" t="s">
        <v>156</v>
      </c>
      <c r="AV182" s="15" t="s">
        <v>174</v>
      </c>
      <c r="AW182" s="15" t="s">
        <v>31</v>
      </c>
      <c r="AX182" s="15" t="s">
        <v>82</v>
      </c>
      <c r="AY182" s="242" t="s">
        <v>157</v>
      </c>
    </row>
    <row r="183" spans="1:65" s="2" customFormat="1" ht="33" customHeight="1">
      <c r="A183" s="35"/>
      <c r="B183" s="36"/>
      <c r="C183" s="196" t="s">
        <v>164</v>
      </c>
      <c r="D183" s="196" t="s">
        <v>160</v>
      </c>
      <c r="E183" s="197" t="s">
        <v>2044</v>
      </c>
      <c r="F183" s="198" t="s">
        <v>1493</v>
      </c>
      <c r="G183" s="199" t="s">
        <v>318</v>
      </c>
      <c r="H183" s="200">
        <v>0.33800000000000002</v>
      </c>
      <c r="I183" s="201"/>
      <c r="J183" s="202">
        <f>ROUND(I183*H183,2)</f>
        <v>0</v>
      </c>
      <c r="K183" s="203"/>
      <c r="L183" s="40"/>
      <c r="M183" s="204" t="s">
        <v>1</v>
      </c>
      <c r="N183" s="205" t="s">
        <v>40</v>
      </c>
      <c r="O183" s="76"/>
      <c r="P183" s="206">
        <f>O183*H183</f>
        <v>0</v>
      </c>
      <c r="Q183" s="206">
        <v>0</v>
      </c>
      <c r="R183" s="206">
        <f>Q183*H183</f>
        <v>0</v>
      </c>
      <c r="S183" s="206">
        <v>1.4</v>
      </c>
      <c r="T183" s="207">
        <f>S183*H183</f>
        <v>0.47320000000000001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08" t="s">
        <v>174</v>
      </c>
      <c r="AT183" s="208" t="s">
        <v>160</v>
      </c>
      <c r="AU183" s="208" t="s">
        <v>156</v>
      </c>
      <c r="AY183" s="18" t="s">
        <v>157</v>
      </c>
      <c r="BE183" s="209">
        <f>IF(N183="základná",J183,0)</f>
        <v>0</v>
      </c>
      <c r="BF183" s="209">
        <f>IF(N183="znížená",J183,0)</f>
        <v>0</v>
      </c>
      <c r="BG183" s="209">
        <f>IF(N183="zákl. prenesená",J183,0)</f>
        <v>0</v>
      </c>
      <c r="BH183" s="209">
        <f>IF(N183="zníž. prenesená",J183,0)</f>
        <v>0</v>
      </c>
      <c r="BI183" s="209">
        <f>IF(N183="nulová",J183,0)</f>
        <v>0</v>
      </c>
      <c r="BJ183" s="18" t="s">
        <v>156</v>
      </c>
      <c r="BK183" s="209">
        <f>ROUND(I183*H183,2)</f>
        <v>0</v>
      </c>
      <c r="BL183" s="18" t="s">
        <v>174</v>
      </c>
      <c r="BM183" s="208" t="s">
        <v>2045</v>
      </c>
    </row>
    <row r="184" spans="1:65" s="13" customFormat="1">
      <c r="B184" s="210"/>
      <c r="C184" s="211"/>
      <c r="D184" s="212" t="s">
        <v>166</v>
      </c>
      <c r="E184" s="213" t="s">
        <v>1</v>
      </c>
      <c r="F184" s="214" t="s">
        <v>805</v>
      </c>
      <c r="G184" s="211"/>
      <c r="H184" s="213" t="s">
        <v>1</v>
      </c>
      <c r="I184" s="215"/>
      <c r="J184" s="211"/>
      <c r="K184" s="211"/>
      <c r="L184" s="216"/>
      <c r="M184" s="217"/>
      <c r="N184" s="218"/>
      <c r="O184" s="218"/>
      <c r="P184" s="218"/>
      <c r="Q184" s="218"/>
      <c r="R184" s="218"/>
      <c r="S184" s="218"/>
      <c r="T184" s="219"/>
      <c r="AT184" s="220" t="s">
        <v>166</v>
      </c>
      <c r="AU184" s="220" t="s">
        <v>156</v>
      </c>
      <c r="AV184" s="13" t="s">
        <v>82</v>
      </c>
      <c r="AW184" s="13" t="s">
        <v>31</v>
      </c>
      <c r="AX184" s="13" t="s">
        <v>74</v>
      </c>
      <c r="AY184" s="220" t="s">
        <v>157</v>
      </c>
    </row>
    <row r="185" spans="1:65" s="13" customFormat="1">
      <c r="B185" s="210"/>
      <c r="C185" s="211"/>
      <c r="D185" s="212" t="s">
        <v>166</v>
      </c>
      <c r="E185" s="213" t="s">
        <v>1</v>
      </c>
      <c r="F185" s="214" t="s">
        <v>2046</v>
      </c>
      <c r="G185" s="211"/>
      <c r="H185" s="213" t="s">
        <v>1</v>
      </c>
      <c r="I185" s="215"/>
      <c r="J185" s="211"/>
      <c r="K185" s="211"/>
      <c r="L185" s="216"/>
      <c r="M185" s="217"/>
      <c r="N185" s="218"/>
      <c r="O185" s="218"/>
      <c r="P185" s="218"/>
      <c r="Q185" s="218"/>
      <c r="R185" s="218"/>
      <c r="S185" s="218"/>
      <c r="T185" s="219"/>
      <c r="AT185" s="220" t="s">
        <v>166</v>
      </c>
      <c r="AU185" s="220" t="s">
        <v>156</v>
      </c>
      <c r="AV185" s="13" t="s">
        <v>82</v>
      </c>
      <c r="AW185" s="13" t="s">
        <v>31</v>
      </c>
      <c r="AX185" s="13" t="s">
        <v>74</v>
      </c>
      <c r="AY185" s="220" t="s">
        <v>157</v>
      </c>
    </row>
    <row r="186" spans="1:65" s="14" customFormat="1">
      <c r="B186" s="221"/>
      <c r="C186" s="222"/>
      <c r="D186" s="212" t="s">
        <v>166</v>
      </c>
      <c r="E186" s="223" t="s">
        <v>1</v>
      </c>
      <c r="F186" s="224" t="s">
        <v>2047</v>
      </c>
      <c r="G186" s="222"/>
      <c r="H186" s="225">
        <v>6.75</v>
      </c>
      <c r="I186" s="226"/>
      <c r="J186" s="222"/>
      <c r="K186" s="222"/>
      <c r="L186" s="227"/>
      <c r="M186" s="228"/>
      <c r="N186" s="229"/>
      <c r="O186" s="229"/>
      <c r="P186" s="229"/>
      <c r="Q186" s="229"/>
      <c r="R186" s="229"/>
      <c r="S186" s="229"/>
      <c r="T186" s="230"/>
      <c r="AT186" s="231" t="s">
        <v>166</v>
      </c>
      <c r="AU186" s="231" t="s">
        <v>156</v>
      </c>
      <c r="AV186" s="14" t="s">
        <v>156</v>
      </c>
      <c r="AW186" s="14" t="s">
        <v>31</v>
      </c>
      <c r="AX186" s="14" t="s">
        <v>74</v>
      </c>
      <c r="AY186" s="231" t="s">
        <v>157</v>
      </c>
    </row>
    <row r="187" spans="1:65" s="13" customFormat="1">
      <c r="B187" s="210"/>
      <c r="C187" s="211"/>
      <c r="D187" s="212" t="s">
        <v>166</v>
      </c>
      <c r="E187" s="213" t="s">
        <v>1</v>
      </c>
      <c r="F187" s="214" t="s">
        <v>2006</v>
      </c>
      <c r="G187" s="211"/>
      <c r="H187" s="213" t="s">
        <v>1</v>
      </c>
      <c r="I187" s="215"/>
      <c r="J187" s="211"/>
      <c r="K187" s="211"/>
      <c r="L187" s="216"/>
      <c r="M187" s="217"/>
      <c r="N187" s="218"/>
      <c r="O187" s="218"/>
      <c r="P187" s="218"/>
      <c r="Q187" s="218"/>
      <c r="R187" s="218"/>
      <c r="S187" s="218"/>
      <c r="T187" s="219"/>
      <c r="AT187" s="220" t="s">
        <v>166</v>
      </c>
      <c r="AU187" s="220" t="s">
        <v>156</v>
      </c>
      <c r="AV187" s="13" t="s">
        <v>82</v>
      </c>
      <c r="AW187" s="13" t="s">
        <v>31</v>
      </c>
      <c r="AX187" s="13" t="s">
        <v>74</v>
      </c>
      <c r="AY187" s="220" t="s">
        <v>157</v>
      </c>
    </row>
    <row r="188" spans="1:65" s="14" customFormat="1">
      <c r="B188" s="221"/>
      <c r="C188" s="222"/>
      <c r="D188" s="212" t="s">
        <v>166</v>
      </c>
      <c r="E188" s="223" t="s">
        <v>1</v>
      </c>
      <c r="F188" s="224" t="s">
        <v>2048</v>
      </c>
      <c r="G188" s="222"/>
      <c r="H188" s="225">
        <v>0.33800000000000002</v>
      </c>
      <c r="I188" s="226"/>
      <c r="J188" s="222"/>
      <c r="K188" s="222"/>
      <c r="L188" s="227"/>
      <c r="M188" s="228"/>
      <c r="N188" s="229"/>
      <c r="O188" s="229"/>
      <c r="P188" s="229"/>
      <c r="Q188" s="229"/>
      <c r="R188" s="229"/>
      <c r="S188" s="229"/>
      <c r="T188" s="230"/>
      <c r="AT188" s="231" t="s">
        <v>166</v>
      </c>
      <c r="AU188" s="231" t="s">
        <v>156</v>
      </c>
      <c r="AV188" s="14" t="s">
        <v>156</v>
      </c>
      <c r="AW188" s="14" t="s">
        <v>31</v>
      </c>
      <c r="AX188" s="14" t="s">
        <v>82</v>
      </c>
      <c r="AY188" s="231" t="s">
        <v>157</v>
      </c>
    </row>
    <row r="189" spans="1:65" s="2" customFormat="1" ht="37.9" customHeight="1">
      <c r="A189" s="35"/>
      <c r="B189" s="36"/>
      <c r="C189" s="196" t="s">
        <v>375</v>
      </c>
      <c r="D189" s="196" t="s">
        <v>160</v>
      </c>
      <c r="E189" s="197" t="s">
        <v>2049</v>
      </c>
      <c r="F189" s="198" t="s">
        <v>2050</v>
      </c>
      <c r="G189" s="199" t="s">
        <v>550</v>
      </c>
      <c r="H189" s="200">
        <v>40</v>
      </c>
      <c r="I189" s="201"/>
      <c r="J189" s="202">
        <f>ROUND(I189*H189,2)</f>
        <v>0</v>
      </c>
      <c r="K189" s="203"/>
      <c r="L189" s="40"/>
      <c r="M189" s="204" t="s">
        <v>1</v>
      </c>
      <c r="N189" s="205" t="s">
        <v>40</v>
      </c>
      <c r="O189" s="76"/>
      <c r="P189" s="206">
        <f>O189*H189</f>
        <v>0</v>
      </c>
      <c r="Q189" s="206">
        <v>3.0000000000000001E-5</v>
      </c>
      <c r="R189" s="206">
        <f>Q189*H189</f>
        <v>1.2000000000000001E-3</v>
      </c>
      <c r="S189" s="206">
        <v>3.8999999999999999E-4</v>
      </c>
      <c r="T189" s="207">
        <f>S189*H189</f>
        <v>1.5599999999999999E-2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08" t="s">
        <v>174</v>
      </c>
      <c r="AT189" s="208" t="s">
        <v>160</v>
      </c>
      <c r="AU189" s="208" t="s">
        <v>156</v>
      </c>
      <c r="AY189" s="18" t="s">
        <v>157</v>
      </c>
      <c r="BE189" s="209">
        <f>IF(N189="základná",J189,0)</f>
        <v>0</v>
      </c>
      <c r="BF189" s="209">
        <f>IF(N189="znížená",J189,0)</f>
        <v>0</v>
      </c>
      <c r="BG189" s="209">
        <f>IF(N189="zákl. prenesená",J189,0)</f>
        <v>0</v>
      </c>
      <c r="BH189" s="209">
        <f>IF(N189="zníž. prenesená",J189,0)</f>
        <v>0</v>
      </c>
      <c r="BI189" s="209">
        <f>IF(N189="nulová",J189,0)</f>
        <v>0</v>
      </c>
      <c r="BJ189" s="18" t="s">
        <v>156</v>
      </c>
      <c r="BK189" s="209">
        <f>ROUND(I189*H189,2)</f>
        <v>0</v>
      </c>
      <c r="BL189" s="18" t="s">
        <v>174</v>
      </c>
      <c r="BM189" s="208" t="s">
        <v>2051</v>
      </c>
    </row>
    <row r="190" spans="1:65" s="13" customFormat="1">
      <c r="B190" s="210"/>
      <c r="C190" s="211"/>
      <c r="D190" s="212" t="s">
        <v>166</v>
      </c>
      <c r="E190" s="213" t="s">
        <v>1</v>
      </c>
      <c r="F190" s="214" t="s">
        <v>805</v>
      </c>
      <c r="G190" s="211"/>
      <c r="H190" s="213" t="s">
        <v>1</v>
      </c>
      <c r="I190" s="215"/>
      <c r="J190" s="211"/>
      <c r="K190" s="211"/>
      <c r="L190" s="216"/>
      <c r="M190" s="217"/>
      <c r="N190" s="218"/>
      <c r="O190" s="218"/>
      <c r="P190" s="218"/>
      <c r="Q190" s="218"/>
      <c r="R190" s="218"/>
      <c r="S190" s="218"/>
      <c r="T190" s="219"/>
      <c r="AT190" s="220" t="s">
        <v>166</v>
      </c>
      <c r="AU190" s="220" t="s">
        <v>156</v>
      </c>
      <c r="AV190" s="13" t="s">
        <v>82</v>
      </c>
      <c r="AW190" s="13" t="s">
        <v>31</v>
      </c>
      <c r="AX190" s="13" t="s">
        <v>74</v>
      </c>
      <c r="AY190" s="220" t="s">
        <v>157</v>
      </c>
    </row>
    <row r="191" spans="1:65" s="13" customFormat="1">
      <c r="B191" s="210"/>
      <c r="C191" s="211"/>
      <c r="D191" s="212" t="s">
        <v>166</v>
      </c>
      <c r="E191" s="213" t="s">
        <v>1</v>
      </c>
      <c r="F191" s="214" t="s">
        <v>2046</v>
      </c>
      <c r="G191" s="211"/>
      <c r="H191" s="213" t="s">
        <v>1</v>
      </c>
      <c r="I191" s="215"/>
      <c r="J191" s="211"/>
      <c r="K191" s="211"/>
      <c r="L191" s="216"/>
      <c r="M191" s="217"/>
      <c r="N191" s="218"/>
      <c r="O191" s="218"/>
      <c r="P191" s="218"/>
      <c r="Q191" s="218"/>
      <c r="R191" s="218"/>
      <c r="S191" s="218"/>
      <c r="T191" s="219"/>
      <c r="AT191" s="220" t="s">
        <v>166</v>
      </c>
      <c r="AU191" s="220" t="s">
        <v>156</v>
      </c>
      <c r="AV191" s="13" t="s">
        <v>82</v>
      </c>
      <c r="AW191" s="13" t="s">
        <v>31</v>
      </c>
      <c r="AX191" s="13" t="s">
        <v>74</v>
      </c>
      <c r="AY191" s="220" t="s">
        <v>157</v>
      </c>
    </row>
    <row r="192" spans="1:65" s="14" customFormat="1">
      <c r="B192" s="221"/>
      <c r="C192" s="222"/>
      <c r="D192" s="212" t="s">
        <v>166</v>
      </c>
      <c r="E192" s="223" t="s">
        <v>1</v>
      </c>
      <c r="F192" s="224" t="s">
        <v>2052</v>
      </c>
      <c r="G192" s="222"/>
      <c r="H192" s="225">
        <v>40</v>
      </c>
      <c r="I192" s="226"/>
      <c r="J192" s="222"/>
      <c r="K192" s="222"/>
      <c r="L192" s="227"/>
      <c r="M192" s="228"/>
      <c r="N192" s="229"/>
      <c r="O192" s="229"/>
      <c r="P192" s="229"/>
      <c r="Q192" s="229"/>
      <c r="R192" s="229"/>
      <c r="S192" s="229"/>
      <c r="T192" s="230"/>
      <c r="AT192" s="231" t="s">
        <v>166</v>
      </c>
      <c r="AU192" s="231" t="s">
        <v>156</v>
      </c>
      <c r="AV192" s="14" t="s">
        <v>156</v>
      </c>
      <c r="AW192" s="14" t="s">
        <v>31</v>
      </c>
      <c r="AX192" s="14" t="s">
        <v>82</v>
      </c>
      <c r="AY192" s="231" t="s">
        <v>157</v>
      </c>
    </row>
    <row r="193" spans="1:65" s="2" customFormat="1" ht="21.75" customHeight="1">
      <c r="A193" s="35"/>
      <c r="B193" s="36"/>
      <c r="C193" s="196" t="s">
        <v>380</v>
      </c>
      <c r="D193" s="196" t="s">
        <v>160</v>
      </c>
      <c r="E193" s="197" t="s">
        <v>1557</v>
      </c>
      <c r="F193" s="198" t="s">
        <v>840</v>
      </c>
      <c r="G193" s="199" t="s">
        <v>177</v>
      </c>
      <c r="H193" s="200">
        <v>6.6660000000000004</v>
      </c>
      <c r="I193" s="201"/>
      <c r="J193" s="202">
        <f>ROUND(I193*H193,2)</f>
        <v>0</v>
      </c>
      <c r="K193" s="203"/>
      <c r="L193" s="40"/>
      <c r="M193" s="204" t="s">
        <v>1</v>
      </c>
      <c r="N193" s="205" t="s">
        <v>40</v>
      </c>
      <c r="O193" s="76"/>
      <c r="P193" s="206">
        <f>O193*H193</f>
        <v>0</v>
      </c>
      <c r="Q193" s="206">
        <v>0</v>
      </c>
      <c r="R193" s="206">
        <f>Q193*H193</f>
        <v>0</v>
      </c>
      <c r="S193" s="206">
        <v>0</v>
      </c>
      <c r="T193" s="207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08" t="s">
        <v>174</v>
      </c>
      <c r="AT193" s="208" t="s">
        <v>160</v>
      </c>
      <c r="AU193" s="208" t="s">
        <v>156</v>
      </c>
      <c r="AY193" s="18" t="s">
        <v>157</v>
      </c>
      <c r="BE193" s="209">
        <f>IF(N193="základná",J193,0)</f>
        <v>0</v>
      </c>
      <c r="BF193" s="209">
        <f>IF(N193="znížená",J193,0)</f>
        <v>0</v>
      </c>
      <c r="BG193" s="209">
        <f>IF(N193="zákl. prenesená",J193,0)</f>
        <v>0</v>
      </c>
      <c r="BH193" s="209">
        <f>IF(N193="zníž. prenesená",J193,0)</f>
        <v>0</v>
      </c>
      <c r="BI193" s="209">
        <f>IF(N193="nulová",J193,0)</f>
        <v>0</v>
      </c>
      <c r="BJ193" s="18" t="s">
        <v>156</v>
      </c>
      <c r="BK193" s="209">
        <f>ROUND(I193*H193,2)</f>
        <v>0</v>
      </c>
      <c r="BL193" s="18" t="s">
        <v>174</v>
      </c>
      <c r="BM193" s="208" t="s">
        <v>2053</v>
      </c>
    </row>
    <row r="194" spans="1:65" s="2" customFormat="1" ht="24.2" customHeight="1">
      <c r="A194" s="35"/>
      <c r="B194" s="36"/>
      <c r="C194" s="196" t="s">
        <v>385</v>
      </c>
      <c r="D194" s="196" t="s">
        <v>160</v>
      </c>
      <c r="E194" s="197" t="s">
        <v>1560</v>
      </c>
      <c r="F194" s="198" t="s">
        <v>1561</v>
      </c>
      <c r="G194" s="199" t="s">
        <v>177</v>
      </c>
      <c r="H194" s="200">
        <v>199.98</v>
      </c>
      <c r="I194" s="201"/>
      <c r="J194" s="202">
        <f>ROUND(I194*H194,2)</f>
        <v>0</v>
      </c>
      <c r="K194" s="203"/>
      <c r="L194" s="40"/>
      <c r="M194" s="204" t="s">
        <v>1</v>
      </c>
      <c r="N194" s="205" t="s">
        <v>40</v>
      </c>
      <c r="O194" s="76"/>
      <c r="P194" s="206">
        <f>O194*H194</f>
        <v>0</v>
      </c>
      <c r="Q194" s="206">
        <v>0</v>
      </c>
      <c r="R194" s="206">
        <f>Q194*H194</f>
        <v>0</v>
      </c>
      <c r="S194" s="206">
        <v>0</v>
      </c>
      <c r="T194" s="207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08" t="s">
        <v>174</v>
      </c>
      <c r="AT194" s="208" t="s">
        <v>160</v>
      </c>
      <c r="AU194" s="208" t="s">
        <v>156</v>
      </c>
      <c r="AY194" s="18" t="s">
        <v>157</v>
      </c>
      <c r="BE194" s="209">
        <f>IF(N194="základná",J194,0)</f>
        <v>0</v>
      </c>
      <c r="BF194" s="209">
        <f>IF(N194="znížená",J194,0)</f>
        <v>0</v>
      </c>
      <c r="BG194" s="209">
        <f>IF(N194="zákl. prenesená",J194,0)</f>
        <v>0</v>
      </c>
      <c r="BH194" s="209">
        <f>IF(N194="zníž. prenesená",J194,0)</f>
        <v>0</v>
      </c>
      <c r="BI194" s="209">
        <f>IF(N194="nulová",J194,0)</f>
        <v>0</v>
      </c>
      <c r="BJ194" s="18" t="s">
        <v>156</v>
      </c>
      <c r="BK194" s="209">
        <f>ROUND(I194*H194,2)</f>
        <v>0</v>
      </c>
      <c r="BL194" s="18" t="s">
        <v>174</v>
      </c>
      <c r="BM194" s="208" t="s">
        <v>2054</v>
      </c>
    </row>
    <row r="195" spans="1:65" s="14" customFormat="1">
      <c r="B195" s="221"/>
      <c r="C195" s="222"/>
      <c r="D195" s="212" t="s">
        <v>166</v>
      </c>
      <c r="E195" s="223" t="s">
        <v>1</v>
      </c>
      <c r="F195" s="224" t="s">
        <v>2055</v>
      </c>
      <c r="G195" s="222"/>
      <c r="H195" s="225">
        <v>199.98</v>
      </c>
      <c r="I195" s="226"/>
      <c r="J195" s="222"/>
      <c r="K195" s="222"/>
      <c r="L195" s="227"/>
      <c r="M195" s="228"/>
      <c r="N195" s="229"/>
      <c r="O195" s="229"/>
      <c r="P195" s="229"/>
      <c r="Q195" s="229"/>
      <c r="R195" s="229"/>
      <c r="S195" s="229"/>
      <c r="T195" s="230"/>
      <c r="AT195" s="231" t="s">
        <v>166</v>
      </c>
      <c r="AU195" s="231" t="s">
        <v>156</v>
      </c>
      <c r="AV195" s="14" t="s">
        <v>156</v>
      </c>
      <c r="AW195" s="14" t="s">
        <v>31</v>
      </c>
      <c r="AX195" s="14" t="s">
        <v>82</v>
      </c>
      <c r="AY195" s="231" t="s">
        <v>157</v>
      </c>
    </row>
    <row r="196" spans="1:65" s="2" customFormat="1" ht="24.2" customHeight="1">
      <c r="A196" s="35"/>
      <c r="B196" s="36"/>
      <c r="C196" s="196" t="s">
        <v>7</v>
      </c>
      <c r="D196" s="196" t="s">
        <v>160</v>
      </c>
      <c r="E196" s="197" t="s">
        <v>1569</v>
      </c>
      <c r="F196" s="198" t="s">
        <v>1570</v>
      </c>
      <c r="G196" s="199" t="s">
        <v>177</v>
      </c>
      <c r="H196" s="200">
        <v>65.555999999999997</v>
      </c>
      <c r="I196" s="201"/>
      <c r="J196" s="202">
        <f>ROUND(I196*H196,2)</f>
        <v>0</v>
      </c>
      <c r="K196" s="203"/>
      <c r="L196" s="40"/>
      <c r="M196" s="204" t="s">
        <v>1</v>
      </c>
      <c r="N196" s="205" t="s">
        <v>40</v>
      </c>
      <c r="O196" s="76"/>
      <c r="P196" s="206">
        <f>O196*H196</f>
        <v>0</v>
      </c>
      <c r="Q196" s="206">
        <v>0</v>
      </c>
      <c r="R196" s="206">
        <f>Q196*H196</f>
        <v>0</v>
      </c>
      <c r="S196" s="206">
        <v>0</v>
      </c>
      <c r="T196" s="207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08" t="s">
        <v>174</v>
      </c>
      <c r="AT196" s="208" t="s">
        <v>160</v>
      </c>
      <c r="AU196" s="208" t="s">
        <v>156</v>
      </c>
      <c r="AY196" s="18" t="s">
        <v>157</v>
      </c>
      <c r="BE196" s="209">
        <f>IF(N196="základná",J196,0)</f>
        <v>0</v>
      </c>
      <c r="BF196" s="209">
        <f>IF(N196="znížená",J196,0)</f>
        <v>0</v>
      </c>
      <c r="BG196" s="209">
        <f>IF(N196="zákl. prenesená",J196,0)</f>
        <v>0</v>
      </c>
      <c r="BH196" s="209">
        <f>IF(N196="zníž. prenesená",J196,0)</f>
        <v>0</v>
      </c>
      <c r="BI196" s="209">
        <f>IF(N196="nulová",J196,0)</f>
        <v>0</v>
      </c>
      <c r="BJ196" s="18" t="s">
        <v>156</v>
      </c>
      <c r="BK196" s="209">
        <f>ROUND(I196*H196,2)</f>
        <v>0</v>
      </c>
      <c r="BL196" s="18" t="s">
        <v>174</v>
      </c>
      <c r="BM196" s="208" t="s">
        <v>2056</v>
      </c>
    </row>
    <row r="197" spans="1:65" s="14" customFormat="1">
      <c r="B197" s="221"/>
      <c r="C197" s="222"/>
      <c r="D197" s="212" t="s">
        <v>166</v>
      </c>
      <c r="E197" s="223" t="s">
        <v>1</v>
      </c>
      <c r="F197" s="224" t="s">
        <v>2057</v>
      </c>
      <c r="G197" s="222"/>
      <c r="H197" s="225">
        <v>65.555999999999997</v>
      </c>
      <c r="I197" s="226"/>
      <c r="J197" s="222"/>
      <c r="K197" s="222"/>
      <c r="L197" s="227"/>
      <c r="M197" s="228"/>
      <c r="N197" s="229"/>
      <c r="O197" s="229"/>
      <c r="P197" s="229"/>
      <c r="Q197" s="229"/>
      <c r="R197" s="229"/>
      <c r="S197" s="229"/>
      <c r="T197" s="230"/>
      <c r="AT197" s="231" t="s">
        <v>166</v>
      </c>
      <c r="AU197" s="231" t="s">
        <v>156</v>
      </c>
      <c r="AV197" s="14" t="s">
        <v>156</v>
      </c>
      <c r="AW197" s="14" t="s">
        <v>31</v>
      </c>
      <c r="AX197" s="14" t="s">
        <v>82</v>
      </c>
      <c r="AY197" s="231" t="s">
        <v>157</v>
      </c>
    </row>
    <row r="198" spans="1:65" s="2" customFormat="1" ht="37.9" customHeight="1">
      <c r="A198" s="35"/>
      <c r="B198" s="36"/>
      <c r="C198" s="196" t="s">
        <v>394</v>
      </c>
      <c r="D198" s="196" t="s">
        <v>160</v>
      </c>
      <c r="E198" s="197" t="s">
        <v>1574</v>
      </c>
      <c r="F198" s="198" t="s">
        <v>1575</v>
      </c>
      <c r="G198" s="199" t="s">
        <v>177</v>
      </c>
      <c r="H198" s="200">
        <v>6.6660000000000004</v>
      </c>
      <c r="I198" s="201"/>
      <c r="J198" s="202">
        <f>ROUND(I198*H198,2)</f>
        <v>0</v>
      </c>
      <c r="K198" s="203"/>
      <c r="L198" s="40"/>
      <c r="M198" s="204" t="s">
        <v>1</v>
      </c>
      <c r="N198" s="205" t="s">
        <v>40</v>
      </c>
      <c r="O198" s="76"/>
      <c r="P198" s="206">
        <f>O198*H198</f>
        <v>0</v>
      </c>
      <c r="Q198" s="206">
        <v>0</v>
      </c>
      <c r="R198" s="206">
        <f>Q198*H198</f>
        <v>0</v>
      </c>
      <c r="S198" s="206">
        <v>0</v>
      </c>
      <c r="T198" s="207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08" t="s">
        <v>174</v>
      </c>
      <c r="AT198" s="208" t="s">
        <v>160</v>
      </c>
      <c r="AU198" s="208" t="s">
        <v>156</v>
      </c>
      <c r="AY198" s="18" t="s">
        <v>157</v>
      </c>
      <c r="BE198" s="209">
        <f>IF(N198="základná",J198,0)</f>
        <v>0</v>
      </c>
      <c r="BF198" s="209">
        <f>IF(N198="znížená",J198,0)</f>
        <v>0</v>
      </c>
      <c r="BG198" s="209">
        <f>IF(N198="zákl. prenesená",J198,0)</f>
        <v>0</v>
      </c>
      <c r="BH198" s="209">
        <f>IF(N198="zníž. prenesená",J198,0)</f>
        <v>0</v>
      </c>
      <c r="BI198" s="209">
        <f>IF(N198="nulová",J198,0)</f>
        <v>0</v>
      </c>
      <c r="BJ198" s="18" t="s">
        <v>156</v>
      </c>
      <c r="BK198" s="209">
        <f>ROUND(I198*H198,2)</f>
        <v>0</v>
      </c>
      <c r="BL198" s="18" t="s">
        <v>174</v>
      </c>
      <c r="BM198" s="208" t="s">
        <v>2058</v>
      </c>
    </row>
    <row r="199" spans="1:65" s="12" customFormat="1" ht="22.9" customHeight="1">
      <c r="B199" s="180"/>
      <c r="C199" s="181"/>
      <c r="D199" s="182" t="s">
        <v>73</v>
      </c>
      <c r="E199" s="194" t="s">
        <v>245</v>
      </c>
      <c r="F199" s="194" t="s">
        <v>246</v>
      </c>
      <c r="G199" s="181"/>
      <c r="H199" s="181"/>
      <c r="I199" s="184"/>
      <c r="J199" s="195">
        <f>BK199</f>
        <v>0</v>
      </c>
      <c r="K199" s="181"/>
      <c r="L199" s="186"/>
      <c r="M199" s="187"/>
      <c r="N199" s="188"/>
      <c r="O199" s="188"/>
      <c r="P199" s="189">
        <f>P200</f>
        <v>0</v>
      </c>
      <c r="Q199" s="188"/>
      <c r="R199" s="189">
        <f>R200</f>
        <v>0</v>
      </c>
      <c r="S199" s="188"/>
      <c r="T199" s="190">
        <f>T200</f>
        <v>0</v>
      </c>
      <c r="AR199" s="191" t="s">
        <v>82</v>
      </c>
      <c r="AT199" s="192" t="s">
        <v>73</v>
      </c>
      <c r="AU199" s="192" t="s">
        <v>82</v>
      </c>
      <c r="AY199" s="191" t="s">
        <v>157</v>
      </c>
      <c r="BK199" s="193">
        <f>BK200</f>
        <v>0</v>
      </c>
    </row>
    <row r="200" spans="1:65" s="2" customFormat="1" ht="62.65" customHeight="1">
      <c r="A200" s="35"/>
      <c r="B200" s="36"/>
      <c r="C200" s="196" t="s">
        <v>400</v>
      </c>
      <c r="D200" s="196" t="s">
        <v>160</v>
      </c>
      <c r="E200" s="197" t="s">
        <v>357</v>
      </c>
      <c r="F200" s="198" t="s">
        <v>358</v>
      </c>
      <c r="G200" s="199" t="s">
        <v>177</v>
      </c>
      <c r="H200" s="200">
        <v>8.6080000000000005</v>
      </c>
      <c r="I200" s="201"/>
      <c r="J200" s="202">
        <f>ROUND(I200*H200,2)</f>
        <v>0</v>
      </c>
      <c r="K200" s="203"/>
      <c r="L200" s="40"/>
      <c r="M200" s="204" t="s">
        <v>1</v>
      </c>
      <c r="N200" s="205" t="s">
        <v>40</v>
      </c>
      <c r="O200" s="76"/>
      <c r="P200" s="206">
        <f>O200*H200</f>
        <v>0</v>
      </c>
      <c r="Q200" s="206">
        <v>0</v>
      </c>
      <c r="R200" s="206">
        <f>Q200*H200</f>
        <v>0</v>
      </c>
      <c r="S200" s="206">
        <v>0</v>
      </c>
      <c r="T200" s="207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08" t="s">
        <v>174</v>
      </c>
      <c r="AT200" s="208" t="s">
        <v>160</v>
      </c>
      <c r="AU200" s="208" t="s">
        <v>156</v>
      </c>
      <c r="AY200" s="18" t="s">
        <v>157</v>
      </c>
      <c r="BE200" s="209">
        <f>IF(N200="základná",J200,0)</f>
        <v>0</v>
      </c>
      <c r="BF200" s="209">
        <f>IF(N200="znížená",J200,0)</f>
        <v>0</v>
      </c>
      <c r="BG200" s="209">
        <f>IF(N200="zákl. prenesená",J200,0)</f>
        <v>0</v>
      </c>
      <c r="BH200" s="209">
        <f>IF(N200="zníž. prenesená",J200,0)</f>
        <v>0</v>
      </c>
      <c r="BI200" s="209">
        <f>IF(N200="nulová",J200,0)</f>
        <v>0</v>
      </c>
      <c r="BJ200" s="18" t="s">
        <v>156</v>
      </c>
      <c r="BK200" s="209">
        <f>ROUND(I200*H200,2)</f>
        <v>0</v>
      </c>
      <c r="BL200" s="18" t="s">
        <v>174</v>
      </c>
      <c r="BM200" s="208" t="s">
        <v>2059</v>
      </c>
    </row>
    <row r="201" spans="1:65" s="12" customFormat="1" ht="25.9" customHeight="1">
      <c r="B201" s="180"/>
      <c r="C201" s="181"/>
      <c r="D201" s="182" t="s">
        <v>73</v>
      </c>
      <c r="E201" s="183" t="s">
        <v>154</v>
      </c>
      <c r="F201" s="183" t="s">
        <v>155</v>
      </c>
      <c r="G201" s="181"/>
      <c r="H201" s="181"/>
      <c r="I201" s="184"/>
      <c r="J201" s="185">
        <f>BK201</f>
        <v>0</v>
      </c>
      <c r="K201" s="181"/>
      <c r="L201" s="186"/>
      <c r="M201" s="187"/>
      <c r="N201" s="188"/>
      <c r="O201" s="188"/>
      <c r="P201" s="189">
        <f>P202+P208+P212+P222+P307+P312+P318</f>
        <v>0</v>
      </c>
      <c r="Q201" s="188"/>
      <c r="R201" s="189">
        <f>R202+R208+R212+R222+R307+R312+R318</f>
        <v>1.6610799000000005</v>
      </c>
      <c r="S201" s="188"/>
      <c r="T201" s="190">
        <f>T202+T208+T212+T222+T307+T312+T318</f>
        <v>3.3776520000000003</v>
      </c>
      <c r="AR201" s="191" t="s">
        <v>156</v>
      </c>
      <c r="AT201" s="192" t="s">
        <v>73</v>
      </c>
      <c r="AU201" s="192" t="s">
        <v>74</v>
      </c>
      <c r="AY201" s="191" t="s">
        <v>157</v>
      </c>
      <c r="BK201" s="193">
        <f>BK202+BK208+BK212+BK222+BK307+BK312+BK318</f>
        <v>0</v>
      </c>
    </row>
    <row r="202" spans="1:65" s="12" customFormat="1" ht="22.9" customHeight="1">
      <c r="B202" s="180"/>
      <c r="C202" s="181"/>
      <c r="D202" s="182" t="s">
        <v>73</v>
      </c>
      <c r="E202" s="194" t="s">
        <v>158</v>
      </c>
      <c r="F202" s="194" t="s">
        <v>159</v>
      </c>
      <c r="G202" s="181"/>
      <c r="H202" s="181"/>
      <c r="I202" s="184"/>
      <c r="J202" s="195">
        <f>BK202</f>
        <v>0</v>
      </c>
      <c r="K202" s="181"/>
      <c r="L202" s="186"/>
      <c r="M202" s="187"/>
      <c r="N202" s="188"/>
      <c r="O202" s="188"/>
      <c r="P202" s="189">
        <f>SUM(P203:P207)</f>
        <v>0</v>
      </c>
      <c r="Q202" s="188"/>
      <c r="R202" s="189">
        <f>SUM(R203:R207)</f>
        <v>4.1243999999999996E-2</v>
      </c>
      <c r="S202" s="188"/>
      <c r="T202" s="190">
        <f>SUM(T203:T207)</f>
        <v>0</v>
      </c>
      <c r="AR202" s="191" t="s">
        <v>156</v>
      </c>
      <c r="AT202" s="192" t="s">
        <v>73</v>
      </c>
      <c r="AU202" s="192" t="s">
        <v>82</v>
      </c>
      <c r="AY202" s="191" t="s">
        <v>157</v>
      </c>
      <c r="BK202" s="193">
        <f>SUM(BK203:BK207)</f>
        <v>0</v>
      </c>
    </row>
    <row r="203" spans="1:65" s="2" customFormat="1" ht="24.2" customHeight="1">
      <c r="A203" s="35"/>
      <c r="B203" s="36"/>
      <c r="C203" s="196" t="s">
        <v>404</v>
      </c>
      <c r="D203" s="196" t="s">
        <v>160</v>
      </c>
      <c r="E203" s="197" t="s">
        <v>2060</v>
      </c>
      <c r="F203" s="198" t="s">
        <v>2061</v>
      </c>
      <c r="G203" s="199" t="s">
        <v>225</v>
      </c>
      <c r="H203" s="200">
        <v>19.64</v>
      </c>
      <c r="I203" s="201"/>
      <c r="J203" s="202">
        <f>ROUND(I203*H203,2)</f>
        <v>0</v>
      </c>
      <c r="K203" s="203"/>
      <c r="L203" s="40"/>
      <c r="M203" s="204" t="s">
        <v>1</v>
      </c>
      <c r="N203" s="205" t="s">
        <v>40</v>
      </c>
      <c r="O203" s="76"/>
      <c r="P203" s="206">
        <f>O203*H203</f>
        <v>0</v>
      </c>
      <c r="Q203" s="206">
        <v>2.0999999999999999E-3</v>
      </c>
      <c r="R203" s="206">
        <f>Q203*H203</f>
        <v>4.1243999999999996E-2</v>
      </c>
      <c r="S203" s="206">
        <v>0</v>
      </c>
      <c r="T203" s="207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08" t="s">
        <v>164</v>
      </c>
      <c r="AT203" s="208" t="s">
        <v>160</v>
      </c>
      <c r="AU203" s="208" t="s">
        <v>156</v>
      </c>
      <c r="AY203" s="18" t="s">
        <v>157</v>
      </c>
      <c r="BE203" s="209">
        <f>IF(N203="základná",J203,0)</f>
        <v>0</v>
      </c>
      <c r="BF203" s="209">
        <f>IF(N203="znížená",J203,0)</f>
        <v>0</v>
      </c>
      <c r="BG203" s="209">
        <f>IF(N203="zákl. prenesená",J203,0)</f>
        <v>0</v>
      </c>
      <c r="BH203" s="209">
        <f>IF(N203="zníž. prenesená",J203,0)</f>
        <v>0</v>
      </c>
      <c r="BI203" s="209">
        <f>IF(N203="nulová",J203,0)</f>
        <v>0</v>
      </c>
      <c r="BJ203" s="18" t="s">
        <v>156</v>
      </c>
      <c r="BK203" s="209">
        <f>ROUND(I203*H203,2)</f>
        <v>0</v>
      </c>
      <c r="BL203" s="18" t="s">
        <v>164</v>
      </c>
      <c r="BM203" s="208" t="s">
        <v>2062</v>
      </c>
    </row>
    <row r="204" spans="1:65" s="13" customFormat="1">
      <c r="B204" s="210"/>
      <c r="C204" s="211"/>
      <c r="D204" s="212" t="s">
        <v>166</v>
      </c>
      <c r="E204" s="213" t="s">
        <v>1</v>
      </c>
      <c r="F204" s="214" t="s">
        <v>805</v>
      </c>
      <c r="G204" s="211"/>
      <c r="H204" s="213" t="s">
        <v>1</v>
      </c>
      <c r="I204" s="215"/>
      <c r="J204" s="211"/>
      <c r="K204" s="211"/>
      <c r="L204" s="216"/>
      <c r="M204" s="217"/>
      <c r="N204" s="218"/>
      <c r="O204" s="218"/>
      <c r="P204" s="218"/>
      <c r="Q204" s="218"/>
      <c r="R204" s="218"/>
      <c r="S204" s="218"/>
      <c r="T204" s="219"/>
      <c r="AT204" s="220" t="s">
        <v>166</v>
      </c>
      <c r="AU204" s="220" t="s">
        <v>156</v>
      </c>
      <c r="AV204" s="13" t="s">
        <v>82</v>
      </c>
      <c r="AW204" s="13" t="s">
        <v>31</v>
      </c>
      <c r="AX204" s="13" t="s">
        <v>74</v>
      </c>
      <c r="AY204" s="220" t="s">
        <v>157</v>
      </c>
    </row>
    <row r="205" spans="1:65" s="13" customFormat="1">
      <c r="B205" s="210"/>
      <c r="C205" s="211"/>
      <c r="D205" s="212" t="s">
        <v>166</v>
      </c>
      <c r="E205" s="213" t="s">
        <v>1</v>
      </c>
      <c r="F205" s="214" t="s">
        <v>2063</v>
      </c>
      <c r="G205" s="211"/>
      <c r="H205" s="213" t="s">
        <v>1</v>
      </c>
      <c r="I205" s="215"/>
      <c r="J205" s="211"/>
      <c r="K205" s="211"/>
      <c r="L205" s="216"/>
      <c r="M205" s="217"/>
      <c r="N205" s="218"/>
      <c r="O205" s="218"/>
      <c r="P205" s="218"/>
      <c r="Q205" s="218"/>
      <c r="R205" s="218"/>
      <c r="S205" s="218"/>
      <c r="T205" s="219"/>
      <c r="AT205" s="220" t="s">
        <v>166</v>
      </c>
      <c r="AU205" s="220" t="s">
        <v>156</v>
      </c>
      <c r="AV205" s="13" t="s">
        <v>82</v>
      </c>
      <c r="AW205" s="13" t="s">
        <v>31</v>
      </c>
      <c r="AX205" s="13" t="s">
        <v>74</v>
      </c>
      <c r="AY205" s="220" t="s">
        <v>157</v>
      </c>
    </row>
    <row r="206" spans="1:65" s="14" customFormat="1">
      <c r="B206" s="221"/>
      <c r="C206" s="222"/>
      <c r="D206" s="212" t="s">
        <v>166</v>
      </c>
      <c r="E206" s="223" t="s">
        <v>1</v>
      </c>
      <c r="F206" s="224" t="s">
        <v>2064</v>
      </c>
      <c r="G206" s="222"/>
      <c r="H206" s="225">
        <v>19.64</v>
      </c>
      <c r="I206" s="226"/>
      <c r="J206" s="222"/>
      <c r="K206" s="222"/>
      <c r="L206" s="227"/>
      <c r="M206" s="228"/>
      <c r="N206" s="229"/>
      <c r="O206" s="229"/>
      <c r="P206" s="229"/>
      <c r="Q206" s="229"/>
      <c r="R206" s="229"/>
      <c r="S206" s="229"/>
      <c r="T206" s="230"/>
      <c r="AT206" s="231" t="s">
        <v>166</v>
      </c>
      <c r="AU206" s="231" t="s">
        <v>156</v>
      </c>
      <c r="AV206" s="14" t="s">
        <v>156</v>
      </c>
      <c r="AW206" s="14" t="s">
        <v>31</v>
      </c>
      <c r="AX206" s="14" t="s">
        <v>82</v>
      </c>
      <c r="AY206" s="231" t="s">
        <v>157</v>
      </c>
    </row>
    <row r="207" spans="1:65" s="2" customFormat="1" ht="24.2" customHeight="1">
      <c r="A207" s="35"/>
      <c r="B207" s="36"/>
      <c r="C207" s="196" t="s">
        <v>408</v>
      </c>
      <c r="D207" s="196" t="s">
        <v>160</v>
      </c>
      <c r="E207" s="197" t="s">
        <v>2065</v>
      </c>
      <c r="F207" s="198" t="s">
        <v>672</v>
      </c>
      <c r="G207" s="199" t="s">
        <v>797</v>
      </c>
      <c r="H207" s="201"/>
      <c r="I207" s="201"/>
      <c r="J207" s="202">
        <f>ROUND(I207*H207,2)</f>
        <v>0</v>
      </c>
      <c r="K207" s="203"/>
      <c r="L207" s="40"/>
      <c r="M207" s="204" t="s">
        <v>1</v>
      </c>
      <c r="N207" s="205" t="s">
        <v>40</v>
      </c>
      <c r="O207" s="76"/>
      <c r="P207" s="206">
        <f>O207*H207</f>
        <v>0</v>
      </c>
      <c r="Q207" s="206">
        <v>0</v>
      </c>
      <c r="R207" s="206">
        <f>Q207*H207</f>
        <v>0</v>
      </c>
      <c r="S207" s="206">
        <v>0</v>
      </c>
      <c r="T207" s="207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08" t="s">
        <v>164</v>
      </c>
      <c r="AT207" s="208" t="s">
        <v>160</v>
      </c>
      <c r="AU207" s="208" t="s">
        <v>156</v>
      </c>
      <c r="AY207" s="18" t="s">
        <v>157</v>
      </c>
      <c r="BE207" s="209">
        <f>IF(N207="základná",J207,0)</f>
        <v>0</v>
      </c>
      <c r="BF207" s="209">
        <f>IF(N207="znížená",J207,0)</f>
        <v>0</v>
      </c>
      <c r="BG207" s="209">
        <f>IF(N207="zákl. prenesená",J207,0)</f>
        <v>0</v>
      </c>
      <c r="BH207" s="209">
        <f>IF(N207="zníž. prenesená",J207,0)</f>
        <v>0</v>
      </c>
      <c r="BI207" s="209">
        <f>IF(N207="nulová",J207,0)</f>
        <v>0</v>
      </c>
      <c r="BJ207" s="18" t="s">
        <v>156</v>
      </c>
      <c r="BK207" s="209">
        <f>ROUND(I207*H207,2)</f>
        <v>0</v>
      </c>
      <c r="BL207" s="18" t="s">
        <v>164</v>
      </c>
      <c r="BM207" s="208" t="s">
        <v>2066</v>
      </c>
    </row>
    <row r="208" spans="1:65" s="12" customFormat="1" ht="22.9" customHeight="1">
      <c r="B208" s="180"/>
      <c r="C208" s="181"/>
      <c r="D208" s="182" t="s">
        <v>73</v>
      </c>
      <c r="E208" s="194" t="s">
        <v>2067</v>
      </c>
      <c r="F208" s="194" t="s">
        <v>2068</v>
      </c>
      <c r="G208" s="181"/>
      <c r="H208" s="181"/>
      <c r="I208" s="184"/>
      <c r="J208" s="195">
        <f>BK208</f>
        <v>0</v>
      </c>
      <c r="K208" s="181"/>
      <c r="L208" s="186"/>
      <c r="M208" s="187"/>
      <c r="N208" s="188"/>
      <c r="O208" s="188"/>
      <c r="P208" s="189">
        <f>SUM(P209:P211)</f>
        <v>0</v>
      </c>
      <c r="Q208" s="188"/>
      <c r="R208" s="189">
        <f>SUM(R209:R211)</f>
        <v>0</v>
      </c>
      <c r="S208" s="188"/>
      <c r="T208" s="190">
        <f>SUM(T209:T211)</f>
        <v>5.7599999999999998E-2</v>
      </c>
      <c r="AR208" s="191" t="s">
        <v>156</v>
      </c>
      <c r="AT208" s="192" t="s">
        <v>73</v>
      </c>
      <c r="AU208" s="192" t="s">
        <v>82</v>
      </c>
      <c r="AY208" s="191" t="s">
        <v>157</v>
      </c>
      <c r="BK208" s="193">
        <f>SUM(BK209:BK211)</f>
        <v>0</v>
      </c>
    </row>
    <row r="209" spans="1:65" s="2" customFormat="1" ht="24.2" customHeight="1">
      <c r="A209" s="35"/>
      <c r="B209" s="36"/>
      <c r="C209" s="196" t="s">
        <v>412</v>
      </c>
      <c r="D209" s="196" t="s">
        <v>160</v>
      </c>
      <c r="E209" s="197" t="s">
        <v>2069</v>
      </c>
      <c r="F209" s="198" t="s">
        <v>2070</v>
      </c>
      <c r="G209" s="199" t="s">
        <v>225</v>
      </c>
      <c r="H209" s="200">
        <v>9.6</v>
      </c>
      <c r="I209" s="201"/>
      <c r="J209" s="202">
        <f>ROUND(I209*H209,2)</f>
        <v>0</v>
      </c>
      <c r="K209" s="203"/>
      <c r="L209" s="40"/>
      <c r="M209" s="204" t="s">
        <v>1</v>
      </c>
      <c r="N209" s="205" t="s">
        <v>40</v>
      </c>
      <c r="O209" s="76"/>
      <c r="P209" s="206">
        <f>O209*H209</f>
        <v>0</v>
      </c>
      <c r="Q209" s="206">
        <v>0</v>
      </c>
      <c r="R209" s="206">
        <f>Q209*H209</f>
        <v>0</v>
      </c>
      <c r="S209" s="206">
        <v>6.0000000000000001E-3</v>
      </c>
      <c r="T209" s="207">
        <f>S209*H209</f>
        <v>5.7599999999999998E-2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08" t="s">
        <v>164</v>
      </c>
      <c r="AT209" s="208" t="s">
        <v>160</v>
      </c>
      <c r="AU209" s="208" t="s">
        <v>156</v>
      </c>
      <c r="AY209" s="18" t="s">
        <v>157</v>
      </c>
      <c r="BE209" s="209">
        <f>IF(N209="základná",J209,0)</f>
        <v>0</v>
      </c>
      <c r="BF209" s="209">
        <f>IF(N209="znížená",J209,0)</f>
        <v>0</v>
      </c>
      <c r="BG209" s="209">
        <f>IF(N209="zákl. prenesená",J209,0)</f>
        <v>0</v>
      </c>
      <c r="BH209" s="209">
        <f>IF(N209="zníž. prenesená",J209,0)</f>
        <v>0</v>
      </c>
      <c r="BI209" s="209">
        <f>IF(N209="nulová",J209,0)</f>
        <v>0</v>
      </c>
      <c r="BJ209" s="18" t="s">
        <v>156</v>
      </c>
      <c r="BK209" s="209">
        <f>ROUND(I209*H209,2)</f>
        <v>0</v>
      </c>
      <c r="BL209" s="18" t="s">
        <v>164</v>
      </c>
      <c r="BM209" s="208" t="s">
        <v>2071</v>
      </c>
    </row>
    <row r="210" spans="1:65" s="13" customFormat="1">
      <c r="B210" s="210"/>
      <c r="C210" s="211"/>
      <c r="D210" s="212" t="s">
        <v>166</v>
      </c>
      <c r="E210" s="213" t="s">
        <v>1</v>
      </c>
      <c r="F210" s="214" t="s">
        <v>2072</v>
      </c>
      <c r="G210" s="211"/>
      <c r="H210" s="213" t="s">
        <v>1</v>
      </c>
      <c r="I210" s="215"/>
      <c r="J210" s="211"/>
      <c r="K210" s="211"/>
      <c r="L210" s="216"/>
      <c r="M210" s="217"/>
      <c r="N210" s="218"/>
      <c r="O210" s="218"/>
      <c r="P210" s="218"/>
      <c r="Q210" s="218"/>
      <c r="R210" s="218"/>
      <c r="S210" s="218"/>
      <c r="T210" s="219"/>
      <c r="AT210" s="220" t="s">
        <v>166</v>
      </c>
      <c r="AU210" s="220" t="s">
        <v>156</v>
      </c>
      <c r="AV210" s="13" t="s">
        <v>82</v>
      </c>
      <c r="AW210" s="13" t="s">
        <v>31</v>
      </c>
      <c r="AX210" s="13" t="s">
        <v>74</v>
      </c>
      <c r="AY210" s="220" t="s">
        <v>157</v>
      </c>
    </row>
    <row r="211" spans="1:65" s="14" customFormat="1">
      <c r="B211" s="221"/>
      <c r="C211" s="222"/>
      <c r="D211" s="212" t="s">
        <v>166</v>
      </c>
      <c r="E211" s="223" t="s">
        <v>1</v>
      </c>
      <c r="F211" s="224" t="s">
        <v>2073</v>
      </c>
      <c r="G211" s="222"/>
      <c r="H211" s="225">
        <v>9.6</v>
      </c>
      <c r="I211" s="226"/>
      <c r="J211" s="222"/>
      <c r="K211" s="222"/>
      <c r="L211" s="227"/>
      <c r="M211" s="228"/>
      <c r="N211" s="229"/>
      <c r="O211" s="229"/>
      <c r="P211" s="229"/>
      <c r="Q211" s="229"/>
      <c r="R211" s="229"/>
      <c r="S211" s="229"/>
      <c r="T211" s="230"/>
      <c r="AT211" s="231" t="s">
        <v>166</v>
      </c>
      <c r="AU211" s="231" t="s">
        <v>156</v>
      </c>
      <c r="AV211" s="14" t="s">
        <v>156</v>
      </c>
      <c r="AW211" s="14" t="s">
        <v>31</v>
      </c>
      <c r="AX211" s="14" t="s">
        <v>82</v>
      </c>
      <c r="AY211" s="231" t="s">
        <v>157</v>
      </c>
    </row>
    <row r="212" spans="1:65" s="12" customFormat="1" ht="22.9" customHeight="1">
      <c r="B212" s="180"/>
      <c r="C212" s="181"/>
      <c r="D212" s="182" t="s">
        <v>73</v>
      </c>
      <c r="E212" s="194" t="s">
        <v>2074</v>
      </c>
      <c r="F212" s="194" t="s">
        <v>2075</v>
      </c>
      <c r="G212" s="181"/>
      <c r="H212" s="181"/>
      <c r="I212" s="184"/>
      <c r="J212" s="195">
        <f>BK212</f>
        <v>0</v>
      </c>
      <c r="K212" s="181"/>
      <c r="L212" s="186"/>
      <c r="M212" s="187"/>
      <c r="N212" s="188"/>
      <c r="O212" s="188"/>
      <c r="P212" s="189">
        <f>SUM(P213:P221)</f>
        <v>0</v>
      </c>
      <c r="Q212" s="188"/>
      <c r="R212" s="189">
        <f>SUM(R213:R221)</f>
        <v>0.18150000000000002</v>
      </c>
      <c r="S212" s="188"/>
      <c r="T212" s="190">
        <f>SUM(T213:T221)</f>
        <v>0.13439999999999999</v>
      </c>
      <c r="AR212" s="191" t="s">
        <v>156</v>
      </c>
      <c r="AT212" s="192" t="s">
        <v>73</v>
      </c>
      <c r="AU212" s="192" t="s">
        <v>82</v>
      </c>
      <c r="AY212" s="191" t="s">
        <v>157</v>
      </c>
      <c r="BK212" s="193">
        <f>SUM(BK213:BK221)</f>
        <v>0</v>
      </c>
    </row>
    <row r="213" spans="1:65" s="2" customFormat="1" ht="24.2" customHeight="1">
      <c r="A213" s="35"/>
      <c r="B213" s="36"/>
      <c r="C213" s="196" t="s">
        <v>419</v>
      </c>
      <c r="D213" s="196" t="s">
        <v>160</v>
      </c>
      <c r="E213" s="197" t="s">
        <v>2076</v>
      </c>
      <c r="F213" s="198" t="s">
        <v>2077</v>
      </c>
      <c r="G213" s="199" t="s">
        <v>225</v>
      </c>
      <c r="H213" s="200">
        <v>9.6</v>
      </c>
      <c r="I213" s="201"/>
      <c r="J213" s="202">
        <f>ROUND(I213*H213,2)</f>
        <v>0</v>
      </c>
      <c r="K213" s="203"/>
      <c r="L213" s="40"/>
      <c r="M213" s="204" t="s">
        <v>1</v>
      </c>
      <c r="N213" s="205" t="s">
        <v>40</v>
      </c>
      <c r="O213" s="76"/>
      <c r="P213" s="206">
        <f>O213*H213</f>
        <v>0</v>
      </c>
      <c r="Q213" s="206">
        <v>0</v>
      </c>
      <c r="R213" s="206">
        <f>Q213*H213</f>
        <v>0</v>
      </c>
      <c r="S213" s="206">
        <v>0</v>
      </c>
      <c r="T213" s="207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08" t="s">
        <v>164</v>
      </c>
      <c r="AT213" s="208" t="s">
        <v>160</v>
      </c>
      <c r="AU213" s="208" t="s">
        <v>156</v>
      </c>
      <c r="AY213" s="18" t="s">
        <v>157</v>
      </c>
      <c r="BE213" s="209">
        <f>IF(N213="základná",J213,0)</f>
        <v>0</v>
      </c>
      <c r="BF213" s="209">
        <f>IF(N213="znížená",J213,0)</f>
        <v>0</v>
      </c>
      <c r="BG213" s="209">
        <f>IF(N213="zákl. prenesená",J213,0)</f>
        <v>0</v>
      </c>
      <c r="BH213" s="209">
        <f>IF(N213="zníž. prenesená",J213,0)</f>
        <v>0</v>
      </c>
      <c r="BI213" s="209">
        <f>IF(N213="nulová",J213,0)</f>
        <v>0</v>
      </c>
      <c r="BJ213" s="18" t="s">
        <v>156</v>
      </c>
      <c r="BK213" s="209">
        <f>ROUND(I213*H213,2)</f>
        <v>0</v>
      </c>
      <c r="BL213" s="18" t="s">
        <v>164</v>
      </c>
      <c r="BM213" s="208" t="s">
        <v>2078</v>
      </c>
    </row>
    <row r="214" spans="1:65" s="13" customFormat="1">
      <c r="B214" s="210"/>
      <c r="C214" s="211"/>
      <c r="D214" s="212" t="s">
        <v>166</v>
      </c>
      <c r="E214" s="213" t="s">
        <v>1</v>
      </c>
      <c r="F214" s="214" t="s">
        <v>2072</v>
      </c>
      <c r="G214" s="211"/>
      <c r="H214" s="213" t="s">
        <v>1</v>
      </c>
      <c r="I214" s="215"/>
      <c r="J214" s="211"/>
      <c r="K214" s="211"/>
      <c r="L214" s="216"/>
      <c r="M214" s="217"/>
      <c r="N214" s="218"/>
      <c r="O214" s="218"/>
      <c r="P214" s="218"/>
      <c r="Q214" s="218"/>
      <c r="R214" s="218"/>
      <c r="S214" s="218"/>
      <c r="T214" s="219"/>
      <c r="AT214" s="220" t="s">
        <v>166</v>
      </c>
      <c r="AU214" s="220" t="s">
        <v>156</v>
      </c>
      <c r="AV214" s="13" t="s">
        <v>82</v>
      </c>
      <c r="AW214" s="13" t="s">
        <v>31</v>
      </c>
      <c r="AX214" s="13" t="s">
        <v>74</v>
      </c>
      <c r="AY214" s="220" t="s">
        <v>157</v>
      </c>
    </row>
    <row r="215" spans="1:65" s="14" customFormat="1">
      <c r="B215" s="221"/>
      <c r="C215" s="222"/>
      <c r="D215" s="212" t="s">
        <v>166</v>
      </c>
      <c r="E215" s="223" t="s">
        <v>1</v>
      </c>
      <c r="F215" s="224" t="s">
        <v>2073</v>
      </c>
      <c r="G215" s="222"/>
      <c r="H215" s="225">
        <v>9.6</v>
      </c>
      <c r="I215" s="226"/>
      <c r="J215" s="222"/>
      <c r="K215" s="222"/>
      <c r="L215" s="227"/>
      <c r="M215" s="228"/>
      <c r="N215" s="229"/>
      <c r="O215" s="229"/>
      <c r="P215" s="229"/>
      <c r="Q215" s="229"/>
      <c r="R215" s="229"/>
      <c r="S215" s="229"/>
      <c r="T215" s="230"/>
      <c r="AT215" s="231" t="s">
        <v>166</v>
      </c>
      <c r="AU215" s="231" t="s">
        <v>156</v>
      </c>
      <c r="AV215" s="14" t="s">
        <v>156</v>
      </c>
      <c r="AW215" s="14" t="s">
        <v>31</v>
      </c>
      <c r="AX215" s="14" t="s">
        <v>82</v>
      </c>
      <c r="AY215" s="231" t="s">
        <v>157</v>
      </c>
    </row>
    <row r="216" spans="1:65" s="2" customFormat="1" ht="33" customHeight="1">
      <c r="A216" s="35"/>
      <c r="B216" s="36"/>
      <c r="C216" s="248" t="s">
        <v>423</v>
      </c>
      <c r="D216" s="248" t="s">
        <v>204</v>
      </c>
      <c r="E216" s="249" t="s">
        <v>2079</v>
      </c>
      <c r="F216" s="250" t="s">
        <v>2080</v>
      </c>
      <c r="G216" s="251" t="s">
        <v>318</v>
      </c>
      <c r="H216" s="252">
        <v>0.33</v>
      </c>
      <c r="I216" s="253"/>
      <c r="J216" s="254">
        <f>ROUND(I216*H216,2)</f>
        <v>0</v>
      </c>
      <c r="K216" s="255"/>
      <c r="L216" s="256"/>
      <c r="M216" s="257" t="s">
        <v>1</v>
      </c>
      <c r="N216" s="258" t="s">
        <v>40</v>
      </c>
      <c r="O216" s="76"/>
      <c r="P216" s="206">
        <f>O216*H216</f>
        <v>0</v>
      </c>
      <c r="Q216" s="206">
        <v>0.55000000000000004</v>
      </c>
      <c r="R216" s="206">
        <f>Q216*H216</f>
        <v>0.18150000000000002</v>
      </c>
      <c r="S216" s="206">
        <v>0</v>
      </c>
      <c r="T216" s="207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208" t="s">
        <v>378</v>
      </c>
      <c r="AT216" s="208" t="s">
        <v>204</v>
      </c>
      <c r="AU216" s="208" t="s">
        <v>156</v>
      </c>
      <c r="AY216" s="18" t="s">
        <v>157</v>
      </c>
      <c r="BE216" s="209">
        <f>IF(N216="základná",J216,0)</f>
        <v>0</v>
      </c>
      <c r="BF216" s="209">
        <f>IF(N216="znížená",J216,0)</f>
        <v>0</v>
      </c>
      <c r="BG216" s="209">
        <f>IF(N216="zákl. prenesená",J216,0)</f>
        <v>0</v>
      </c>
      <c r="BH216" s="209">
        <f>IF(N216="zníž. prenesená",J216,0)</f>
        <v>0</v>
      </c>
      <c r="BI216" s="209">
        <f>IF(N216="nulová",J216,0)</f>
        <v>0</v>
      </c>
      <c r="BJ216" s="18" t="s">
        <v>156</v>
      </c>
      <c r="BK216" s="209">
        <f>ROUND(I216*H216,2)</f>
        <v>0</v>
      </c>
      <c r="BL216" s="18" t="s">
        <v>164</v>
      </c>
      <c r="BM216" s="208" t="s">
        <v>2081</v>
      </c>
    </row>
    <row r="217" spans="1:65" s="14" customFormat="1" ht="22.5">
      <c r="B217" s="221"/>
      <c r="C217" s="222"/>
      <c r="D217" s="212" t="s">
        <v>166</v>
      </c>
      <c r="E217" s="223" t="s">
        <v>1</v>
      </c>
      <c r="F217" s="224" t="s">
        <v>2082</v>
      </c>
      <c r="G217" s="222"/>
      <c r="H217" s="225">
        <v>0.33</v>
      </c>
      <c r="I217" s="226"/>
      <c r="J217" s="222"/>
      <c r="K217" s="222"/>
      <c r="L217" s="227"/>
      <c r="M217" s="228"/>
      <c r="N217" s="229"/>
      <c r="O217" s="229"/>
      <c r="P217" s="229"/>
      <c r="Q217" s="229"/>
      <c r="R217" s="229"/>
      <c r="S217" s="229"/>
      <c r="T217" s="230"/>
      <c r="AT217" s="231" t="s">
        <v>166</v>
      </c>
      <c r="AU217" s="231" t="s">
        <v>156</v>
      </c>
      <c r="AV217" s="14" t="s">
        <v>156</v>
      </c>
      <c r="AW217" s="14" t="s">
        <v>31</v>
      </c>
      <c r="AX217" s="14" t="s">
        <v>82</v>
      </c>
      <c r="AY217" s="231" t="s">
        <v>157</v>
      </c>
    </row>
    <row r="218" spans="1:65" s="2" customFormat="1" ht="24.2" customHeight="1">
      <c r="A218" s="35"/>
      <c r="B218" s="36"/>
      <c r="C218" s="196" t="s">
        <v>566</v>
      </c>
      <c r="D218" s="196" t="s">
        <v>160</v>
      </c>
      <c r="E218" s="197" t="s">
        <v>2083</v>
      </c>
      <c r="F218" s="198" t="s">
        <v>2084</v>
      </c>
      <c r="G218" s="199" t="s">
        <v>225</v>
      </c>
      <c r="H218" s="200">
        <v>9.6</v>
      </c>
      <c r="I218" s="201"/>
      <c r="J218" s="202">
        <f>ROUND(I218*H218,2)</f>
        <v>0</v>
      </c>
      <c r="K218" s="203"/>
      <c r="L218" s="40"/>
      <c r="M218" s="204" t="s">
        <v>1</v>
      </c>
      <c r="N218" s="205" t="s">
        <v>40</v>
      </c>
      <c r="O218" s="76"/>
      <c r="P218" s="206">
        <f>O218*H218</f>
        <v>0</v>
      </c>
      <c r="Q218" s="206">
        <v>0</v>
      </c>
      <c r="R218" s="206">
        <f>Q218*H218</f>
        <v>0</v>
      </c>
      <c r="S218" s="206">
        <v>1.4E-2</v>
      </c>
      <c r="T218" s="207">
        <f>S218*H218</f>
        <v>0.13439999999999999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208" t="s">
        <v>164</v>
      </c>
      <c r="AT218" s="208" t="s">
        <v>160</v>
      </c>
      <c r="AU218" s="208" t="s">
        <v>156</v>
      </c>
      <c r="AY218" s="18" t="s">
        <v>157</v>
      </c>
      <c r="BE218" s="209">
        <f>IF(N218="základná",J218,0)</f>
        <v>0</v>
      </c>
      <c r="BF218" s="209">
        <f>IF(N218="znížená",J218,0)</f>
        <v>0</v>
      </c>
      <c r="BG218" s="209">
        <f>IF(N218="zákl. prenesená",J218,0)</f>
        <v>0</v>
      </c>
      <c r="BH218" s="209">
        <f>IF(N218="zníž. prenesená",J218,0)</f>
        <v>0</v>
      </c>
      <c r="BI218" s="209">
        <f>IF(N218="nulová",J218,0)</f>
        <v>0</v>
      </c>
      <c r="BJ218" s="18" t="s">
        <v>156</v>
      </c>
      <c r="BK218" s="209">
        <f>ROUND(I218*H218,2)</f>
        <v>0</v>
      </c>
      <c r="BL218" s="18" t="s">
        <v>164</v>
      </c>
      <c r="BM218" s="208" t="s">
        <v>2085</v>
      </c>
    </row>
    <row r="219" spans="1:65" s="13" customFormat="1">
      <c r="B219" s="210"/>
      <c r="C219" s="211"/>
      <c r="D219" s="212" t="s">
        <v>166</v>
      </c>
      <c r="E219" s="213" t="s">
        <v>1</v>
      </c>
      <c r="F219" s="214" t="s">
        <v>2072</v>
      </c>
      <c r="G219" s="211"/>
      <c r="H219" s="213" t="s">
        <v>1</v>
      </c>
      <c r="I219" s="215"/>
      <c r="J219" s="211"/>
      <c r="K219" s="211"/>
      <c r="L219" s="216"/>
      <c r="M219" s="217"/>
      <c r="N219" s="218"/>
      <c r="O219" s="218"/>
      <c r="P219" s="218"/>
      <c r="Q219" s="218"/>
      <c r="R219" s="218"/>
      <c r="S219" s="218"/>
      <c r="T219" s="219"/>
      <c r="AT219" s="220" t="s">
        <v>166</v>
      </c>
      <c r="AU219" s="220" t="s">
        <v>156</v>
      </c>
      <c r="AV219" s="13" t="s">
        <v>82</v>
      </c>
      <c r="AW219" s="13" t="s">
        <v>31</v>
      </c>
      <c r="AX219" s="13" t="s">
        <v>74</v>
      </c>
      <c r="AY219" s="220" t="s">
        <v>157</v>
      </c>
    </row>
    <row r="220" spans="1:65" s="14" customFormat="1">
      <c r="B220" s="221"/>
      <c r="C220" s="222"/>
      <c r="D220" s="212" t="s">
        <v>166</v>
      </c>
      <c r="E220" s="223" t="s">
        <v>1</v>
      </c>
      <c r="F220" s="224" t="s">
        <v>2073</v>
      </c>
      <c r="G220" s="222"/>
      <c r="H220" s="225">
        <v>9.6</v>
      </c>
      <c r="I220" s="226"/>
      <c r="J220" s="222"/>
      <c r="K220" s="222"/>
      <c r="L220" s="227"/>
      <c r="M220" s="228"/>
      <c r="N220" s="229"/>
      <c r="O220" s="229"/>
      <c r="P220" s="229"/>
      <c r="Q220" s="229"/>
      <c r="R220" s="229"/>
      <c r="S220" s="229"/>
      <c r="T220" s="230"/>
      <c r="AT220" s="231" t="s">
        <v>166</v>
      </c>
      <c r="AU220" s="231" t="s">
        <v>156</v>
      </c>
      <c r="AV220" s="14" t="s">
        <v>156</v>
      </c>
      <c r="AW220" s="14" t="s">
        <v>31</v>
      </c>
      <c r="AX220" s="14" t="s">
        <v>82</v>
      </c>
      <c r="AY220" s="231" t="s">
        <v>157</v>
      </c>
    </row>
    <row r="221" spans="1:65" s="2" customFormat="1" ht="24.2" customHeight="1">
      <c r="A221" s="35"/>
      <c r="B221" s="36"/>
      <c r="C221" s="196" t="s">
        <v>572</v>
      </c>
      <c r="D221" s="196" t="s">
        <v>160</v>
      </c>
      <c r="E221" s="197" t="s">
        <v>2086</v>
      </c>
      <c r="F221" s="198" t="s">
        <v>2087</v>
      </c>
      <c r="G221" s="199" t="s">
        <v>797</v>
      </c>
      <c r="H221" s="201"/>
      <c r="I221" s="201"/>
      <c r="J221" s="202">
        <f>ROUND(I221*H221,2)</f>
        <v>0</v>
      </c>
      <c r="K221" s="203"/>
      <c r="L221" s="40"/>
      <c r="M221" s="204" t="s">
        <v>1</v>
      </c>
      <c r="N221" s="205" t="s">
        <v>40</v>
      </c>
      <c r="O221" s="76"/>
      <c r="P221" s="206">
        <f>O221*H221</f>
        <v>0</v>
      </c>
      <c r="Q221" s="206">
        <v>0</v>
      </c>
      <c r="R221" s="206">
        <f>Q221*H221</f>
        <v>0</v>
      </c>
      <c r="S221" s="206">
        <v>0</v>
      </c>
      <c r="T221" s="207">
        <f>S221*H221</f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208" t="s">
        <v>164</v>
      </c>
      <c r="AT221" s="208" t="s">
        <v>160</v>
      </c>
      <c r="AU221" s="208" t="s">
        <v>156</v>
      </c>
      <c r="AY221" s="18" t="s">
        <v>157</v>
      </c>
      <c r="BE221" s="209">
        <f>IF(N221="základná",J221,0)</f>
        <v>0</v>
      </c>
      <c r="BF221" s="209">
        <f>IF(N221="znížená",J221,0)</f>
        <v>0</v>
      </c>
      <c r="BG221" s="209">
        <f>IF(N221="zákl. prenesená",J221,0)</f>
        <v>0</v>
      </c>
      <c r="BH221" s="209">
        <f>IF(N221="zníž. prenesená",J221,0)</f>
        <v>0</v>
      </c>
      <c r="BI221" s="209">
        <f>IF(N221="nulová",J221,0)</f>
        <v>0</v>
      </c>
      <c r="BJ221" s="18" t="s">
        <v>156</v>
      </c>
      <c r="BK221" s="209">
        <f>ROUND(I221*H221,2)</f>
        <v>0</v>
      </c>
      <c r="BL221" s="18" t="s">
        <v>164</v>
      </c>
      <c r="BM221" s="208" t="s">
        <v>2088</v>
      </c>
    </row>
    <row r="222" spans="1:65" s="12" customFormat="1" ht="22.9" customHeight="1">
      <c r="B222" s="180"/>
      <c r="C222" s="181"/>
      <c r="D222" s="182" t="s">
        <v>73</v>
      </c>
      <c r="E222" s="194" t="s">
        <v>191</v>
      </c>
      <c r="F222" s="194" t="s">
        <v>192</v>
      </c>
      <c r="G222" s="181"/>
      <c r="H222" s="181"/>
      <c r="I222" s="184"/>
      <c r="J222" s="195">
        <f>BK222</f>
        <v>0</v>
      </c>
      <c r="K222" s="181"/>
      <c r="L222" s="186"/>
      <c r="M222" s="187"/>
      <c r="N222" s="188"/>
      <c r="O222" s="188"/>
      <c r="P222" s="189">
        <f>SUM(P223:P306)</f>
        <v>0</v>
      </c>
      <c r="Q222" s="188"/>
      <c r="R222" s="189">
        <f>SUM(R223:R306)</f>
        <v>1.2129751000000004</v>
      </c>
      <c r="S222" s="188"/>
      <c r="T222" s="190">
        <f>SUM(T223:T306)</f>
        <v>3.1856520000000002</v>
      </c>
      <c r="AR222" s="191" t="s">
        <v>156</v>
      </c>
      <c r="AT222" s="192" t="s">
        <v>73</v>
      </c>
      <c r="AU222" s="192" t="s">
        <v>82</v>
      </c>
      <c r="AY222" s="191" t="s">
        <v>157</v>
      </c>
      <c r="BK222" s="193">
        <f>SUM(BK223:BK306)</f>
        <v>0</v>
      </c>
    </row>
    <row r="223" spans="1:65" s="2" customFormat="1" ht="44.25" customHeight="1">
      <c r="A223" s="35"/>
      <c r="B223" s="36"/>
      <c r="C223" s="196" t="s">
        <v>577</v>
      </c>
      <c r="D223" s="196" t="s">
        <v>160</v>
      </c>
      <c r="E223" s="197" t="s">
        <v>2089</v>
      </c>
      <c r="F223" s="198" t="s">
        <v>2090</v>
      </c>
      <c r="G223" s="199" t="s">
        <v>225</v>
      </c>
      <c r="H223" s="200">
        <v>9.6</v>
      </c>
      <c r="I223" s="201"/>
      <c r="J223" s="202">
        <f>ROUND(I223*H223,2)</f>
        <v>0</v>
      </c>
      <c r="K223" s="203"/>
      <c r="L223" s="40"/>
      <c r="M223" s="204" t="s">
        <v>1</v>
      </c>
      <c r="N223" s="205" t="s">
        <v>40</v>
      </c>
      <c r="O223" s="76"/>
      <c r="P223" s="206">
        <f>O223*H223</f>
        <v>0</v>
      </c>
      <c r="Q223" s="206">
        <v>6.3600000000000002E-3</v>
      </c>
      <c r="R223" s="206">
        <f>Q223*H223</f>
        <v>6.1055999999999999E-2</v>
      </c>
      <c r="S223" s="206">
        <v>0</v>
      </c>
      <c r="T223" s="207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08" t="s">
        <v>164</v>
      </c>
      <c r="AT223" s="208" t="s">
        <v>160</v>
      </c>
      <c r="AU223" s="208" t="s">
        <v>156</v>
      </c>
      <c r="AY223" s="18" t="s">
        <v>157</v>
      </c>
      <c r="BE223" s="209">
        <f>IF(N223="základná",J223,0)</f>
        <v>0</v>
      </c>
      <c r="BF223" s="209">
        <f>IF(N223="znížená",J223,0)</f>
        <v>0</v>
      </c>
      <c r="BG223" s="209">
        <f>IF(N223="zákl. prenesená",J223,0)</f>
        <v>0</v>
      </c>
      <c r="BH223" s="209">
        <f>IF(N223="zníž. prenesená",J223,0)</f>
        <v>0</v>
      </c>
      <c r="BI223" s="209">
        <f>IF(N223="nulová",J223,0)</f>
        <v>0</v>
      </c>
      <c r="BJ223" s="18" t="s">
        <v>156</v>
      </c>
      <c r="BK223" s="209">
        <f>ROUND(I223*H223,2)</f>
        <v>0</v>
      </c>
      <c r="BL223" s="18" t="s">
        <v>164</v>
      </c>
      <c r="BM223" s="208" t="s">
        <v>2091</v>
      </c>
    </row>
    <row r="224" spans="1:65" s="13" customFormat="1">
      <c r="B224" s="210"/>
      <c r="C224" s="211"/>
      <c r="D224" s="212" t="s">
        <v>166</v>
      </c>
      <c r="E224" s="213" t="s">
        <v>1</v>
      </c>
      <c r="F224" s="214" t="s">
        <v>2072</v>
      </c>
      <c r="G224" s="211"/>
      <c r="H224" s="213" t="s">
        <v>1</v>
      </c>
      <c r="I224" s="215"/>
      <c r="J224" s="211"/>
      <c r="K224" s="211"/>
      <c r="L224" s="216"/>
      <c r="M224" s="217"/>
      <c r="N224" s="218"/>
      <c r="O224" s="218"/>
      <c r="P224" s="218"/>
      <c r="Q224" s="218"/>
      <c r="R224" s="218"/>
      <c r="S224" s="218"/>
      <c r="T224" s="219"/>
      <c r="AT224" s="220" t="s">
        <v>166</v>
      </c>
      <c r="AU224" s="220" t="s">
        <v>156</v>
      </c>
      <c r="AV224" s="13" t="s">
        <v>82</v>
      </c>
      <c r="AW224" s="13" t="s">
        <v>31</v>
      </c>
      <c r="AX224" s="13" t="s">
        <v>74</v>
      </c>
      <c r="AY224" s="220" t="s">
        <v>157</v>
      </c>
    </row>
    <row r="225" spans="1:65" s="14" customFormat="1">
      <c r="B225" s="221"/>
      <c r="C225" s="222"/>
      <c r="D225" s="212" t="s">
        <v>166</v>
      </c>
      <c r="E225" s="223" t="s">
        <v>1</v>
      </c>
      <c r="F225" s="224" t="s">
        <v>2073</v>
      </c>
      <c r="G225" s="222"/>
      <c r="H225" s="225">
        <v>9.6</v>
      </c>
      <c r="I225" s="226"/>
      <c r="J225" s="222"/>
      <c r="K225" s="222"/>
      <c r="L225" s="227"/>
      <c r="M225" s="228"/>
      <c r="N225" s="229"/>
      <c r="O225" s="229"/>
      <c r="P225" s="229"/>
      <c r="Q225" s="229"/>
      <c r="R225" s="229"/>
      <c r="S225" s="229"/>
      <c r="T225" s="230"/>
      <c r="AT225" s="231" t="s">
        <v>166</v>
      </c>
      <c r="AU225" s="231" t="s">
        <v>156</v>
      </c>
      <c r="AV225" s="14" t="s">
        <v>156</v>
      </c>
      <c r="AW225" s="14" t="s">
        <v>31</v>
      </c>
      <c r="AX225" s="14" t="s">
        <v>82</v>
      </c>
      <c r="AY225" s="231" t="s">
        <v>157</v>
      </c>
    </row>
    <row r="226" spans="1:65" s="2" customFormat="1" ht="44.25" customHeight="1">
      <c r="A226" s="35"/>
      <c r="B226" s="36"/>
      <c r="C226" s="196" t="s">
        <v>580</v>
      </c>
      <c r="D226" s="196" t="s">
        <v>160</v>
      </c>
      <c r="E226" s="197" t="s">
        <v>2092</v>
      </c>
      <c r="F226" s="198" t="s">
        <v>2093</v>
      </c>
      <c r="G226" s="199" t="s">
        <v>225</v>
      </c>
      <c r="H226" s="200">
        <v>161.69999999999999</v>
      </c>
      <c r="I226" s="201"/>
      <c r="J226" s="202">
        <f>ROUND(I226*H226,2)</f>
        <v>0</v>
      </c>
      <c r="K226" s="203"/>
      <c r="L226" s="40"/>
      <c r="M226" s="204" t="s">
        <v>1</v>
      </c>
      <c r="N226" s="205" t="s">
        <v>40</v>
      </c>
      <c r="O226" s="76"/>
      <c r="P226" s="206">
        <f>O226*H226</f>
        <v>0</v>
      </c>
      <c r="Q226" s="206">
        <v>3.6999999999999999E-4</v>
      </c>
      <c r="R226" s="206">
        <f>Q226*H226</f>
        <v>5.9828999999999993E-2</v>
      </c>
      <c r="S226" s="206">
        <v>0</v>
      </c>
      <c r="T226" s="207">
        <f>S226*H226</f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208" t="s">
        <v>164</v>
      </c>
      <c r="AT226" s="208" t="s">
        <v>160</v>
      </c>
      <c r="AU226" s="208" t="s">
        <v>156</v>
      </c>
      <c r="AY226" s="18" t="s">
        <v>157</v>
      </c>
      <c r="BE226" s="209">
        <f>IF(N226="základná",J226,0)</f>
        <v>0</v>
      </c>
      <c r="BF226" s="209">
        <f>IF(N226="znížená",J226,0)</f>
        <v>0</v>
      </c>
      <c r="BG226" s="209">
        <f>IF(N226="zákl. prenesená",J226,0)</f>
        <v>0</v>
      </c>
      <c r="BH226" s="209">
        <f>IF(N226="zníž. prenesená",J226,0)</f>
        <v>0</v>
      </c>
      <c r="BI226" s="209">
        <f>IF(N226="nulová",J226,0)</f>
        <v>0</v>
      </c>
      <c r="BJ226" s="18" t="s">
        <v>156</v>
      </c>
      <c r="BK226" s="209">
        <f>ROUND(I226*H226,2)</f>
        <v>0</v>
      </c>
      <c r="BL226" s="18" t="s">
        <v>164</v>
      </c>
      <c r="BM226" s="208" t="s">
        <v>2094</v>
      </c>
    </row>
    <row r="227" spans="1:65" s="13" customFormat="1">
      <c r="B227" s="210"/>
      <c r="C227" s="211"/>
      <c r="D227" s="212" t="s">
        <v>166</v>
      </c>
      <c r="E227" s="213" t="s">
        <v>1</v>
      </c>
      <c r="F227" s="214" t="s">
        <v>2095</v>
      </c>
      <c r="G227" s="211"/>
      <c r="H227" s="213" t="s">
        <v>1</v>
      </c>
      <c r="I227" s="215"/>
      <c r="J227" s="211"/>
      <c r="K227" s="211"/>
      <c r="L227" s="216"/>
      <c r="M227" s="217"/>
      <c r="N227" s="218"/>
      <c r="O227" s="218"/>
      <c r="P227" s="218"/>
      <c r="Q227" s="218"/>
      <c r="R227" s="218"/>
      <c r="S227" s="218"/>
      <c r="T227" s="219"/>
      <c r="AT227" s="220" t="s">
        <v>166</v>
      </c>
      <c r="AU227" s="220" t="s">
        <v>156</v>
      </c>
      <c r="AV227" s="13" t="s">
        <v>82</v>
      </c>
      <c r="AW227" s="13" t="s">
        <v>31</v>
      </c>
      <c r="AX227" s="13" t="s">
        <v>74</v>
      </c>
      <c r="AY227" s="220" t="s">
        <v>157</v>
      </c>
    </row>
    <row r="228" spans="1:65" s="13" customFormat="1">
      <c r="B228" s="210"/>
      <c r="C228" s="211"/>
      <c r="D228" s="212" t="s">
        <v>166</v>
      </c>
      <c r="E228" s="213" t="s">
        <v>1</v>
      </c>
      <c r="F228" s="214" t="s">
        <v>2096</v>
      </c>
      <c r="G228" s="211"/>
      <c r="H228" s="213" t="s">
        <v>1</v>
      </c>
      <c r="I228" s="215"/>
      <c r="J228" s="211"/>
      <c r="K228" s="211"/>
      <c r="L228" s="216"/>
      <c r="M228" s="217"/>
      <c r="N228" s="218"/>
      <c r="O228" s="218"/>
      <c r="P228" s="218"/>
      <c r="Q228" s="218"/>
      <c r="R228" s="218"/>
      <c r="S228" s="218"/>
      <c r="T228" s="219"/>
      <c r="AT228" s="220" t="s">
        <v>166</v>
      </c>
      <c r="AU228" s="220" t="s">
        <v>156</v>
      </c>
      <c r="AV228" s="13" t="s">
        <v>82</v>
      </c>
      <c r="AW228" s="13" t="s">
        <v>31</v>
      </c>
      <c r="AX228" s="13" t="s">
        <v>74</v>
      </c>
      <c r="AY228" s="220" t="s">
        <v>157</v>
      </c>
    </row>
    <row r="229" spans="1:65" s="14" customFormat="1">
      <c r="B229" s="221"/>
      <c r="C229" s="222"/>
      <c r="D229" s="212" t="s">
        <v>166</v>
      </c>
      <c r="E229" s="223" t="s">
        <v>1</v>
      </c>
      <c r="F229" s="224" t="s">
        <v>2097</v>
      </c>
      <c r="G229" s="222"/>
      <c r="H229" s="225">
        <v>161.69999999999999</v>
      </c>
      <c r="I229" s="226"/>
      <c r="J229" s="222"/>
      <c r="K229" s="222"/>
      <c r="L229" s="227"/>
      <c r="M229" s="228"/>
      <c r="N229" s="229"/>
      <c r="O229" s="229"/>
      <c r="P229" s="229"/>
      <c r="Q229" s="229"/>
      <c r="R229" s="229"/>
      <c r="S229" s="229"/>
      <c r="T229" s="230"/>
      <c r="AT229" s="231" t="s">
        <v>166</v>
      </c>
      <c r="AU229" s="231" t="s">
        <v>156</v>
      </c>
      <c r="AV229" s="14" t="s">
        <v>156</v>
      </c>
      <c r="AW229" s="14" t="s">
        <v>31</v>
      </c>
      <c r="AX229" s="14" t="s">
        <v>82</v>
      </c>
      <c r="AY229" s="231" t="s">
        <v>157</v>
      </c>
    </row>
    <row r="230" spans="1:65" s="2" customFormat="1" ht="16.5" customHeight="1">
      <c r="A230" s="35"/>
      <c r="B230" s="36"/>
      <c r="C230" s="248" t="s">
        <v>378</v>
      </c>
      <c r="D230" s="248" t="s">
        <v>204</v>
      </c>
      <c r="E230" s="249" t="s">
        <v>2098</v>
      </c>
      <c r="F230" s="250" t="s">
        <v>2099</v>
      </c>
      <c r="G230" s="251" t="s">
        <v>225</v>
      </c>
      <c r="H230" s="252">
        <v>14.71</v>
      </c>
      <c r="I230" s="253"/>
      <c r="J230" s="254">
        <f>ROUND(I230*H230,2)</f>
        <v>0</v>
      </c>
      <c r="K230" s="255"/>
      <c r="L230" s="256"/>
      <c r="M230" s="257" t="s">
        <v>1</v>
      </c>
      <c r="N230" s="258" t="s">
        <v>40</v>
      </c>
      <c r="O230" s="76"/>
      <c r="P230" s="206">
        <f>O230*H230</f>
        <v>0</v>
      </c>
      <c r="Q230" s="206">
        <v>5.3E-3</v>
      </c>
      <c r="R230" s="206">
        <f>Q230*H230</f>
        <v>7.7963000000000005E-2</v>
      </c>
      <c r="S230" s="206">
        <v>0</v>
      </c>
      <c r="T230" s="207">
        <f>S230*H230</f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208" t="s">
        <v>378</v>
      </c>
      <c r="AT230" s="208" t="s">
        <v>204</v>
      </c>
      <c r="AU230" s="208" t="s">
        <v>156</v>
      </c>
      <c r="AY230" s="18" t="s">
        <v>157</v>
      </c>
      <c r="BE230" s="209">
        <f>IF(N230="základná",J230,0)</f>
        <v>0</v>
      </c>
      <c r="BF230" s="209">
        <f>IF(N230="znížená",J230,0)</f>
        <v>0</v>
      </c>
      <c r="BG230" s="209">
        <f>IF(N230="zákl. prenesená",J230,0)</f>
        <v>0</v>
      </c>
      <c r="BH230" s="209">
        <f>IF(N230="zníž. prenesená",J230,0)</f>
        <v>0</v>
      </c>
      <c r="BI230" s="209">
        <f>IF(N230="nulová",J230,0)</f>
        <v>0</v>
      </c>
      <c r="BJ230" s="18" t="s">
        <v>156</v>
      </c>
      <c r="BK230" s="209">
        <f>ROUND(I230*H230,2)</f>
        <v>0</v>
      </c>
      <c r="BL230" s="18" t="s">
        <v>164</v>
      </c>
      <c r="BM230" s="208" t="s">
        <v>2100</v>
      </c>
    </row>
    <row r="231" spans="1:65" s="13" customFormat="1" ht="22.5">
      <c r="B231" s="210"/>
      <c r="C231" s="211"/>
      <c r="D231" s="212" t="s">
        <v>166</v>
      </c>
      <c r="E231" s="213" t="s">
        <v>1</v>
      </c>
      <c r="F231" s="214" t="s">
        <v>2101</v>
      </c>
      <c r="G231" s="211"/>
      <c r="H231" s="213" t="s">
        <v>1</v>
      </c>
      <c r="I231" s="215"/>
      <c r="J231" s="211"/>
      <c r="K231" s="211"/>
      <c r="L231" s="216"/>
      <c r="M231" s="217"/>
      <c r="N231" s="218"/>
      <c r="O231" s="218"/>
      <c r="P231" s="218"/>
      <c r="Q231" s="218"/>
      <c r="R231" s="218"/>
      <c r="S231" s="218"/>
      <c r="T231" s="219"/>
      <c r="AT231" s="220" t="s">
        <v>166</v>
      </c>
      <c r="AU231" s="220" t="s">
        <v>156</v>
      </c>
      <c r="AV231" s="13" t="s">
        <v>82</v>
      </c>
      <c r="AW231" s="13" t="s">
        <v>31</v>
      </c>
      <c r="AX231" s="13" t="s">
        <v>74</v>
      </c>
      <c r="AY231" s="220" t="s">
        <v>157</v>
      </c>
    </row>
    <row r="232" spans="1:65" s="14" customFormat="1">
      <c r="B232" s="221"/>
      <c r="C232" s="222"/>
      <c r="D232" s="212" t="s">
        <v>166</v>
      </c>
      <c r="E232" s="223" t="s">
        <v>1</v>
      </c>
      <c r="F232" s="224" t="s">
        <v>2102</v>
      </c>
      <c r="G232" s="222"/>
      <c r="H232" s="225">
        <v>14.71</v>
      </c>
      <c r="I232" s="226"/>
      <c r="J232" s="222"/>
      <c r="K232" s="222"/>
      <c r="L232" s="227"/>
      <c r="M232" s="228"/>
      <c r="N232" s="229"/>
      <c r="O232" s="229"/>
      <c r="P232" s="229"/>
      <c r="Q232" s="229"/>
      <c r="R232" s="229"/>
      <c r="S232" s="229"/>
      <c r="T232" s="230"/>
      <c r="AT232" s="231" t="s">
        <v>166</v>
      </c>
      <c r="AU232" s="231" t="s">
        <v>156</v>
      </c>
      <c r="AV232" s="14" t="s">
        <v>156</v>
      </c>
      <c r="AW232" s="14" t="s">
        <v>31</v>
      </c>
      <c r="AX232" s="14" t="s">
        <v>82</v>
      </c>
      <c r="AY232" s="231" t="s">
        <v>157</v>
      </c>
    </row>
    <row r="233" spans="1:65" s="2" customFormat="1" ht="24.2" customHeight="1">
      <c r="A233" s="35"/>
      <c r="B233" s="36"/>
      <c r="C233" s="196" t="s">
        <v>591</v>
      </c>
      <c r="D233" s="196" t="s">
        <v>160</v>
      </c>
      <c r="E233" s="197" t="s">
        <v>2103</v>
      </c>
      <c r="F233" s="198" t="s">
        <v>2104</v>
      </c>
      <c r="G233" s="199" t="s">
        <v>354</v>
      </c>
      <c r="H233" s="200">
        <v>148</v>
      </c>
      <c r="I233" s="201"/>
      <c r="J233" s="202">
        <f>ROUND(I233*H233,2)</f>
        <v>0</v>
      </c>
      <c r="K233" s="203"/>
      <c r="L233" s="40"/>
      <c r="M233" s="204" t="s">
        <v>1</v>
      </c>
      <c r="N233" s="205" t="s">
        <v>40</v>
      </c>
      <c r="O233" s="76"/>
      <c r="P233" s="206">
        <f>O233*H233</f>
        <v>0</v>
      </c>
      <c r="Q233" s="206">
        <v>3.0899999999999999E-3</v>
      </c>
      <c r="R233" s="206">
        <f>Q233*H233</f>
        <v>0.45732</v>
      </c>
      <c r="S233" s="206">
        <v>0</v>
      </c>
      <c r="T233" s="207">
        <f>S233*H233</f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208" t="s">
        <v>164</v>
      </c>
      <c r="AT233" s="208" t="s">
        <v>160</v>
      </c>
      <c r="AU233" s="208" t="s">
        <v>156</v>
      </c>
      <c r="AY233" s="18" t="s">
        <v>157</v>
      </c>
      <c r="BE233" s="209">
        <f>IF(N233="základná",J233,0)</f>
        <v>0</v>
      </c>
      <c r="BF233" s="209">
        <f>IF(N233="znížená",J233,0)</f>
        <v>0</v>
      </c>
      <c r="BG233" s="209">
        <f>IF(N233="zákl. prenesená",J233,0)</f>
        <v>0</v>
      </c>
      <c r="BH233" s="209">
        <f>IF(N233="zníž. prenesená",J233,0)</f>
        <v>0</v>
      </c>
      <c r="BI233" s="209">
        <f>IF(N233="nulová",J233,0)</f>
        <v>0</v>
      </c>
      <c r="BJ233" s="18" t="s">
        <v>156</v>
      </c>
      <c r="BK233" s="209">
        <f>ROUND(I233*H233,2)</f>
        <v>0</v>
      </c>
      <c r="BL233" s="18" t="s">
        <v>164</v>
      </c>
      <c r="BM233" s="208" t="s">
        <v>2105</v>
      </c>
    </row>
    <row r="234" spans="1:65" s="14" customFormat="1">
      <c r="B234" s="221"/>
      <c r="C234" s="222"/>
      <c r="D234" s="212" t="s">
        <v>166</v>
      </c>
      <c r="E234" s="223" t="s">
        <v>1</v>
      </c>
      <c r="F234" s="224" t="s">
        <v>2106</v>
      </c>
      <c r="G234" s="222"/>
      <c r="H234" s="225">
        <v>148</v>
      </c>
      <c r="I234" s="226"/>
      <c r="J234" s="222"/>
      <c r="K234" s="222"/>
      <c r="L234" s="227"/>
      <c r="M234" s="228"/>
      <c r="N234" s="229"/>
      <c r="O234" s="229"/>
      <c r="P234" s="229"/>
      <c r="Q234" s="229"/>
      <c r="R234" s="229"/>
      <c r="S234" s="229"/>
      <c r="T234" s="230"/>
      <c r="AT234" s="231" t="s">
        <v>166</v>
      </c>
      <c r="AU234" s="231" t="s">
        <v>156</v>
      </c>
      <c r="AV234" s="14" t="s">
        <v>156</v>
      </c>
      <c r="AW234" s="14" t="s">
        <v>31</v>
      </c>
      <c r="AX234" s="14" t="s">
        <v>82</v>
      </c>
      <c r="AY234" s="231" t="s">
        <v>157</v>
      </c>
    </row>
    <row r="235" spans="1:65" s="2" customFormat="1" ht="37.9" customHeight="1">
      <c r="A235" s="35"/>
      <c r="B235" s="36"/>
      <c r="C235" s="196" t="s">
        <v>595</v>
      </c>
      <c r="D235" s="196" t="s">
        <v>160</v>
      </c>
      <c r="E235" s="197" t="s">
        <v>2107</v>
      </c>
      <c r="F235" s="198" t="s">
        <v>2108</v>
      </c>
      <c r="G235" s="199" t="s">
        <v>354</v>
      </c>
      <c r="H235" s="200">
        <v>147</v>
      </c>
      <c r="I235" s="201"/>
      <c r="J235" s="202">
        <f>ROUND(I235*H235,2)</f>
        <v>0</v>
      </c>
      <c r="K235" s="203"/>
      <c r="L235" s="40"/>
      <c r="M235" s="204" t="s">
        <v>1</v>
      </c>
      <c r="N235" s="205" t="s">
        <v>40</v>
      </c>
      <c r="O235" s="76"/>
      <c r="P235" s="206">
        <f>O235*H235</f>
        <v>0</v>
      </c>
      <c r="Q235" s="206">
        <v>2.6700000000000001E-3</v>
      </c>
      <c r="R235" s="206">
        <f>Q235*H235</f>
        <v>0.39249000000000001</v>
      </c>
      <c r="S235" s="206">
        <v>0</v>
      </c>
      <c r="T235" s="207">
        <f>S235*H235</f>
        <v>0</v>
      </c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208" t="s">
        <v>164</v>
      </c>
      <c r="AT235" s="208" t="s">
        <v>160</v>
      </c>
      <c r="AU235" s="208" t="s">
        <v>156</v>
      </c>
      <c r="AY235" s="18" t="s">
        <v>157</v>
      </c>
      <c r="BE235" s="209">
        <f>IF(N235="základná",J235,0)</f>
        <v>0</v>
      </c>
      <c r="BF235" s="209">
        <f>IF(N235="znížená",J235,0)</f>
        <v>0</v>
      </c>
      <c r="BG235" s="209">
        <f>IF(N235="zákl. prenesená",J235,0)</f>
        <v>0</v>
      </c>
      <c r="BH235" s="209">
        <f>IF(N235="zníž. prenesená",J235,0)</f>
        <v>0</v>
      </c>
      <c r="BI235" s="209">
        <f>IF(N235="nulová",J235,0)</f>
        <v>0</v>
      </c>
      <c r="BJ235" s="18" t="s">
        <v>156</v>
      </c>
      <c r="BK235" s="209">
        <f>ROUND(I235*H235,2)</f>
        <v>0</v>
      </c>
      <c r="BL235" s="18" t="s">
        <v>164</v>
      </c>
      <c r="BM235" s="208" t="s">
        <v>2109</v>
      </c>
    </row>
    <row r="236" spans="1:65" s="13" customFormat="1">
      <c r="B236" s="210"/>
      <c r="C236" s="211"/>
      <c r="D236" s="212" t="s">
        <v>166</v>
      </c>
      <c r="E236" s="213" t="s">
        <v>1</v>
      </c>
      <c r="F236" s="214" t="s">
        <v>2095</v>
      </c>
      <c r="G236" s="211"/>
      <c r="H236" s="213" t="s">
        <v>1</v>
      </c>
      <c r="I236" s="215"/>
      <c r="J236" s="211"/>
      <c r="K236" s="211"/>
      <c r="L236" s="216"/>
      <c r="M236" s="217"/>
      <c r="N236" s="218"/>
      <c r="O236" s="218"/>
      <c r="P236" s="218"/>
      <c r="Q236" s="218"/>
      <c r="R236" s="218"/>
      <c r="S236" s="218"/>
      <c r="T236" s="219"/>
      <c r="AT236" s="220" t="s">
        <v>166</v>
      </c>
      <c r="AU236" s="220" t="s">
        <v>156</v>
      </c>
      <c r="AV236" s="13" t="s">
        <v>82</v>
      </c>
      <c r="AW236" s="13" t="s">
        <v>31</v>
      </c>
      <c r="AX236" s="13" t="s">
        <v>74</v>
      </c>
      <c r="AY236" s="220" t="s">
        <v>157</v>
      </c>
    </row>
    <row r="237" spans="1:65" s="14" customFormat="1">
      <c r="B237" s="221"/>
      <c r="C237" s="222"/>
      <c r="D237" s="212" t="s">
        <v>166</v>
      </c>
      <c r="E237" s="223" t="s">
        <v>1</v>
      </c>
      <c r="F237" s="224" t="s">
        <v>2110</v>
      </c>
      <c r="G237" s="222"/>
      <c r="H237" s="225">
        <v>147</v>
      </c>
      <c r="I237" s="226"/>
      <c r="J237" s="222"/>
      <c r="K237" s="222"/>
      <c r="L237" s="227"/>
      <c r="M237" s="228"/>
      <c r="N237" s="229"/>
      <c r="O237" s="229"/>
      <c r="P237" s="229"/>
      <c r="Q237" s="229"/>
      <c r="R237" s="229"/>
      <c r="S237" s="229"/>
      <c r="T237" s="230"/>
      <c r="AT237" s="231" t="s">
        <v>166</v>
      </c>
      <c r="AU237" s="231" t="s">
        <v>156</v>
      </c>
      <c r="AV237" s="14" t="s">
        <v>156</v>
      </c>
      <c r="AW237" s="14" t="s">
        <v>31</v>
      </c>
      <c r="AX237" s="14" t="s">
        <v>82</v>
      </c>
      <c r="AY237" s="231" t="s">
        <v>157</v>
      </c>
    </row>
    <row r="238" spans="1:65" s="2" customFormat="1" ht="24.2" customHeight="1">
      <c r="A238" s="35"/>
      <c r="B238" s="36"/>
      <c r="C238" s="196" t="s">
        <v>599</v>
      </c>
      <c r="D238" s="196" t="s">
        <v>160</v>
      </c>
      <c r="E238" s="197" t="s">
        <v>2111</v>
      </c>
      <c r="F238" s="198" t="s">
        <v>2112</v>
      </c>
      <c r="G238" s="199" t="s">
        <v>354</v>
      </c>
      <c r="H238" s="200">
        <v>6</v>
      </c>
      <c r="I238" s="201"/>
      <c r="J238" s="202">
        <f>ROUND(I238*H238,2)</f>
        <v>0</v>
      </c>
      <c r="K238" s="203"/>
      <c r="L238" s="40"/>
      <c r="M238" s="204" t="s">
        <v>1</v>
      </c>
      <c r="N238" s="205" t="s">
        <v>40</v>
      </c>
      <c r="O238" s="76"/>
      <c r="P238" s="206">
        <f>O238*H238</f>
        <v>0</v>
      </c>
      <c r="Q238" s="206">
        <v>1.1E-4</v>
      </c>
      <c r="R238" s="206">
        <f>Q238*H238</f>
        <v>6.6E-4</v>
      </c>
      <c r="S238" s="206">
        <v>0</v>
      </c>
      <c r="T238" s="207">
        <f>S238*H238</f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208" t="s">
        <v>164</v>
      </c>
      <c r="AT238" s="208" t="s">
        <v>160</v>
      </c>
      <c r="AU238" s="208" t="s">
        <v>156</v>
      </c>
      <c r="AY238" s="18" t="s">
        <v>157</v>
      </c>
      <c r="BE238" s="209">
        <f>IF(N238="základná",J238,0)</f>
        <v>0</v>
      </c>
      <c r="BF238" s="209">
        <f>IF(N238="znížená",J238,0)</f>
        <v>0</v>
      </c>
      <c r="BG238" s="209">
        <f>IF(N238="zákl. prenesená",J238,0)</f>
        <v>0</v>
      </c>
      <c r="BH238" s="209">
        <f>IF(N238="zníž. prenesená",J238,0)</f>
        <v>0</v>
      </c>
      <c r="BI238" s="209">
        <f>IF(N238="nulová",J238,0)</f>
        <v>0</v>
      </c>
      <c r="BJ238" s="18" t="s">
        <v>156</v>
      </c>
      <c r="BK238" s="209">
        <f>ROUND(I238*H238,2)</f>
        <v>0</v>
      </c>
      <c r="BL238" s="18" t="s">
        <v>164</v>
      </c>
      <c r="BM238" s="208" t="s">
        <v>2113</v>
      </c>
    </row>
    <row r="239" spans="1:65" s="13" customFormat="1">
      <c r="B239" s="210"/>
      <c r="C239" s="211"/>
      <c r="D239" s="212" t="s">
        <v>166</v>
      </c>
      <c r="E239" s="213" t="s">
        <v>1</v>
      </c>
      <c r="F239" s="214" t="s">
        <v>2072</v>
      </c>
      <c r="G239" s="211"/>
      <c r="H239" s="213" t="s">
        <v>1</v>
      </c>
      <c r="I239" s="215"/>
      <c r="J239" s="211"/>
      <c r="K239" s="211"/>
      <c r="L239" s="216"/>
      <c r="M239" s="217"/>
      <c r="N239" s="218"/>
      <c r="O239" s="218"/>
      <c r="P239" s="218"/>
      <c r="Q239" s="218"/>
      <c r="R239" s="218"/>
      <c r="S239" s="218"/>
      <c r="T239" s="219"/>
      <c r="AT239" s="220" t="s">
        <v>166</v>
      </c>
      <c r="AU239" s="220" t="s">
        <v>156</v>
      </c>
      <c r="AV239" s="13" t="s">
        <v>82</v>
      </c>
      <c r="AW239" s="13" t="s">
        <v>31</v>
      </c>
      <c r="AX239" s="13" t="s">
        <v>74</v>
      </c>
      <c r="AY239" s="220" t="s">
        <v>157</v>
      </c>
    </row>
    <row r="240" spans="1:65" s="13" customFormat="1">
      <c r="B240" s="210"/>
      <c r="C240" s="211"/>
      <c r="D240" s="212" t="s">
        <v>166</v>
      </c>
      <c r="E240" s="213" t="s">
        <v>1</v>
      </c>
      <c r="F240" s="214" t="s">
        <v>2114</v>
      </c>
      <c r="G240" s="211"/>
      <c r="H240" s="213" t="s">
        <v>1</v>
      </c>
      <c r="I240" s="215"/>
      <c r="J240" s="211"/>
      <c r="K240" s="211"/>
      <c r="L240" s="216"/>
      <c r="M240" s="217"/>
      <c r="N240" s="218"/>
      <c r="O240" s="218"/>
      <c r="P240" s="218"/>
      <c r="Q240" s="218"/>
      <c r="R240" s="218"/>
      <c r="S240" s="218"/>
      <c r="T240" s="219"/>
      <c r="AT240" s="220" t="s">
        <v>166</v>
      </c>
      <c r="AU240" s="220" t="s">
        <v>156</v>
      </c>
      <c r="AV240" s="13" t="s">
        <v>82</v>
      </c>
      <c r="AW240" s="13" t="s">
        <v>31</v>
      </c>
      <c r="AX240" s="13" t="s">
        <v>74</v>
      </c>
      <c r="AY240" s="220" t="s">
        <v>157</v>
      </c>
    </row>
    <row r="241" spans="1:65" s="14" customFormat="1">
      <c r="B241" s="221"/>
      <c r="C241" s="222"/>
      <c r="D241" s="212" t="s">
        <v>166</v>
      </c>
      <c r="E241" s="223" t="s">
        <v>1</v>
      </c>
      <c r="F241" s="224" t="s">
        <v>2115</v>
      </c>
      <c r="G241" s="222"/>
      <c r="H241" s="225">
        <v>6</v>
      </c>
      <c r="I241" s="226"/>
      <c r="J241" s="222"/>
      <c r="K241" s="222"/>
      <c r="L241" s="227"/>
      <c r="M241" s="228"/>
      <c r="N241" s="229"/>
      <c r="O241" s="229"/>
      <c r="P241" s="229"/>
      <c r="Q241" s="229"/>
      <c r="R241" s="229"/>
      <c r="S241" s="229"/>
      <c r="T241" s="230"/>
      <c r="AT241" s="231" t="s">
        <v>166</v>
      </c>
      <c r="AU241" s="231" t="s">
        <v>156</v>
      </c>
      <c r="AV241" s="14" t="s">
        <v>156</v>
      </c>
      <c r="AW241" s="14" t="s">
        <v>31</v>
      </c>
      <c r="AX241" s="14" t="s">
        <v>82</v>
      </c>
      <c r="AY241" s="231" t="s">
        <v>157</v>
      </c>
    </row>
    <row r="242" spans="1:65" s="2" customFormat="1" ht="21.75" customHeight="1">
      <c r="A242" s="35"/>
      <c r="B242" s="36"/>
      <c r="C242" s="248" t="s">
        <v>603</v>
      </c>
      <c r="D242" s="248" t="s">
        <v>204</v>
      </c>
      <c r="E242" s="249" t="s">
        <v>2116</v>
      </c>
      <c r="F242" s="250" t="s">
        <v>2117</v>
      </c>
      <c r="G242" s="251" t="s">
        <v>354</v>
      </c>
      <c r="H242" s="252">
        <v>6.3</v>
      </c>
      <c r="I242" s="253"/>
      <c r="J242" s="254">
        <f>ROUND(I242*H242,2)</f>
        <v>0</v>
      </c>
      <c r="K242" s="255"/>
      <c r="L242" s="256"/>
      <c r="M242" s="257" t="s">
        <v>1</v>
      </c>
      <c r="N242" s="258" t="s">
        <v>40</v>
      </c>
      <c r="O242" s="76"/>
      <c r="P242" s="206">
        <f>O242*H242</f>
        <v>0</v>
      </c>
      <c r="Q242" s="206">
        <v>9.3999999999999997E-4</v>
      </c>
      <c r="R242" s="206">
        <f>Q242*H242</f>
        <v>5.9219999999999993E-3</v>
      </c>
      <c r="S242" s="206">
        <v>0</v>
      </c>
      <c r="T242" s="207">
        <f>S242*H242</f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208" t="s">
        <v>378</v>
      </c>
      <c r="AT242" s="208" t="s">
        <v>204</v>
      </c>
      <c r="AU242" s="208" t="s">
        <v>156</v>
      </c>
      <c r="AY242" s="18" t="s">
        <v>157</v>
      </c>
      <c r="BE242" s="209">
        <f>IF(N242="základná",J242,0)</f>
        <v>0</v>
      </c>
      <c r="BF242" s="209">
        <f>IF(N242="znížená",J242,0)</f>
        <v>0</v>
      </c>
      <c r="BG242" s="209">
        <f>IF(N242="zákl. prenesená",J242,0)</f>
        <v>0</v>
      </c>
      <c r="BH242" s="209">
        <f>IF(N242="zníž. prenesená",J242,0)</f>
        <v>0</v>
      </c>
      <c r="BI242" s="209">
        <f>IF(N242="nulová",J242,0)</f>
        <v>0</v>
      </c>
      <c r="BJ242" s="18" t="s">
        <v>156</v>
      </c>
      <c r="BK242" s="209">
        <f>ROUND(I242*H242,2)</f>
        <v>0</v>
      </c>
      <c r="BL242" s="18" t="s">
        <v>164</v>
      </c>
      <c r="BM242" s="208" t="s">
        <v>2118</v>
      </c>
    </row>
    <row r="243" spans="1:65" s="2" customFormat="1" ht="33" customHeight="1">
      <c r="A243" s="35"/>
      <c r="B243" s="36"/>
      <c r="C243" s="196" t="s">
        <v>609</v>
      </c>
      <c r="D243" s="196" t="s">
        <v>160</v>
      </c>
      <c r="E243" s="197" t="s">
        <v>2119</v>
      </c>
      <c r="F243" s="198" t="s">
        <v>2120</v>
      </c>
      <c r="G243" s="199" t="s">
        <v>184</v>
      </c>
      <c r="H243" s="200">
        <v>4</v>
      </c>
      <c r="I243" s="201"/>
      <c r="J243" s="202">
        <f>ROUND(I243*H243,2)</f>
        <v>0</v>
      </c>
      <c r="K243" s="203"/>
      <c r="L243" s="40"/>
      <c r="M243" s="204" t="s">
        <v>1</v>
      </c>
      <c r="N243" s="205" t="s">
        <v>40</v>
      </c>
      <c r="O243" s="76"/>
      <c r="P243" s="206">
        <f>O243*H243</f>
        <v>0</v>
      </c>
      <c r="Q243" s="206">
        <v>2.0000000000000002E-5</v>
      </c>
      <c r="R243" s="206">
        <f>Q243*H243</f>
        <v>8.0000000000000007E-5</v>
      </c>
      <c r="S243" s="206">
        <v>0</v>
      </c>
      <c r="T243" s="207">
        <f>S243*H243</f>
        <v>0</v>
      </c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R243" s="208" t="s">
        <v>164</v>
      </c>
      <c r="AT243" s="208" t="s">
        <v>160</v>
      </c>
      <c r="AU243" s="208" t="s">
        <v>156</v>
      </c>
      <c r="AY243" s="18" t="s">
        <v>157</v>
      </c>
      <c r="BE243" s="209">
        <f>IF(N243="základná",J243,0)</f>
        <v>0</v>
      </c>
      <c r="BF243" s="209">
        <f>IF(N243="znížená",J243,0)</f>
        <v>0</v>
      </c>
      <c r="BG243" s="209">
        <f>IF(N243="zákl. prenesená",J243,0)</f>
        <v>0</v>
      </c>
      <c r="BH243" s="209">
        <f>IF(N243="zníž. prenesená",J243,0)</f>
        <v>0</v>
      </c>
      <c r="BI243" s="209">
        <f>IF(N243="nulová",J243,0)</f>
        <v>0</v>
      </c>
      <c r="BJ243" s="18" t="s">
        <v>156</v>
      </c>
      <c r="BK243" s="209">
        <f>ROUND(I243*H243,2)</f>
        <v>0</v>
      </c>
      <c r="BL243" s="18" t="s">
        <v>164</v>
      </c>
      <c r="BM243" s="208" t="s">
        <v>2121</v>
      </c>
    </row>
    <row r="244" spans="1:65" s="14" customFormat="1">
      <c r="B244" s="221"/>
      <c r="C244" s="222"/>
      <c r="D244" s="212" t="s">
        <v>166</v>
      </c>
      <c r="E244" s="223" t="s">
        <v>1</v>
      </c>
      <c r="F244" s="224" t="s">
        <v>174</v>
      </c>
      <c r="G244" s="222"/>
      <c r="H244" s="225">
        <v>4</v>
      </c>
      <c r="I244" s="226"/>
      <c r="J244" s="222"/>
      <c r="K244" s="222"/>
      <c r="L244" s="227"/>
      <c r="M244" s="228"/>
      <c r="N244" s="229"/>
      <c r="O244" s="229"/>
      <c r="P244" s="229"/>
      <c r="Q244" s="229"/>
      <c r="R244" s="229"/>
      <c r="S244" s="229"/>
      <c r="T244" s="230"/>
      <c r="AT244" s="231" t="s">
        <v>166</v>
      </c>
      <c r="AU244" s="231" t="s">
        <v>156</v>
      </c>
      <c r="AV244" s="14" t="s">
        <v>156</v>
      </c>
      <c r="AW244" s="14" t="s">
        <v>31</v>
      </c>
      <c r="AX244" s="14" t="s">
        <v>82</v>
      </c>
      <c r="AY244" s="231" t="s">
        <v>157</v>
      </c>
    </row>
    <row r="245" spans="1:65" s="2" customFormat="1" ht="16.5" customHeight="1">
      <c r="A245" s="35"/>
      <c r="B245" s="36"/>
      <c r="C245" s="248" t="s">
        <v>613</v>
      </c>
      <c r="D245" s="248" t="s">
        <v>204</v>
      </c>
      <c r="E245" s="249" t="s">
        <v>2122</v>
      </c>
      <c r="F245" s="250" t="s">
        <v>2123</v>
      </c>
      <c r="G245" s="251" t="s">
        <v>184</v>
      </c>
      <c r="H245" s="252">
        <v>4</v>
      </c>
      <c r="I245" s="253"/>
      <c r="J245" s="254">
        <f>ROUND(I245*H245,2)</f>
        <v>0</v>
      </c>
      <c r="K245" s="255"/>
      <c r="L245" s="256"/>
      <c r="M245" s="257" t="s">
        <v>1</v>
      </c>
      <c r="N245" s="258" t="s">
        <v>40</v>
      </c>
      <c r="O245" s="76"/>
      <c r="P245" s="206">
        <f>O245*H245</f>
        <v>0</v>
      </c>
      <c r="Q245" s="206">
        <v>8.0000000000000007E-5</v>
      </c>
      <c r="R245" s="206">
        <f>Q245*H245</f>
        <v>3.2000000000000003E-4</v>
      </c>
      <c r="S245" s="206">
        <v>0</v>
      </c>
      <c r="T245" s="207">
        <f>S245*H245</f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208" t="s">
        <v>378</v>
      </c>
      <c r="AT245" s="208" t="s">
        <v>204</v>
      </c>
      <c r="AU245" s="208" t="s">
        <v>156</v>
      </c>
      <c r="AY245" s="18" t="s">
        <v>157</v>
      </c>
      <c r="BE245" s="209">
        <f>IF(N245="základná",J245,0)</f>
        <v>0</v>
      </c>
      <c r="BF245" s="209">
        <f>IF(N245="znížená",J245,0)</f>
        <v>0</v>
      </c>
      <c r="BG245" s="209">
        <f>IF(N245="zákl. prenesená",J245,0)</f>
        <v>0</v>
      </c>
      <c r="BH245" s="209">
        <f>IF(N245="zníž. prenesená",J245,0)</f>
        <v>0</v>
      </c>
      <c r="BI245" s="209">
        <f>IF(N245="nulová",J245,0)</f>
        <v>0</v>
      </c>
      <c r="BJ245" s="18" t="s">
        <v>156</v>
      </c>
      <c r="BK245" s="209">
        <f>ROUND(I245*H245,2)</f>
        <v>0</v>
      </c>
      <c r="BL245" s="18" t="s">
        <v>164</v>
      </c>
      <c r="BM245" s="208" t="s">
        <v>2124</v>
      </c>
    </row>
    <row r="246" spans="1:65" s="2" customFormat="1" ht="33" customHeight="1">
      <c r="A246" s="35"/>
      <c r="B246" s="36"/>
      <c r="C246" s="196" t="s">
        <v>617</v>
      </c>
      <c r="D246" s="196" t="s">
        <v>160</v>
      </c>
      <c r="E246" s="197" t="s">
        <v>2125</v>
      </c>
      <c r="F246" s="198" t="s">
        <v>2126</v>
      </c>
      <c r="G246" s="199" t="s">
        <v>184</v>
      </c>
      <c r="H246" s="200">
        <v>208</v>
      </c>
      <c r="I246" s="201"/>
      <c r="J246" s="202">
        <f>ROUND(I246*H246,2)</f>
        <v>0</v>
      </c>
      <c r="K246" s="203"/>
      <c r="L246" s="40"/>
      <c r="M246" s="204" t="s">
        <v>1</v>
      </c>
      <c r="N246" s="205" t="s">
        <v>40</v>
      </c>
      <c r="O246" s="76"/>
      <c r="P246" s="206">
        <f>O246*H246</f>
        <v>0</v>
      </c>
      <c r="Q246" s="206">
        <v>1.7000000000000001E-4</v>
      </c>
      <c r="R246" s="206">
        <f>Q246*H246</f>
        <v>3.5360000000000003E-2</v>
      </c>
      <c r="S246" s="206">
        <v>0</v>
      </c>
      <c r="T246" s="207">
        <f>S246*H246</f>
        <v>0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208" t="s">
        <v>164</v>
      </c>
      <c r="AT246" s="208" t="s">
        <v>160</v>
      </c>
      <c r="AU246" s="208" t="s">
        <v>156</v>
      </c>
      <c r="AY246" s="18" t="s">
        <v>157</v>
      </c>
      <c r="BE246" s="209">
        <f>IF(N246="základná",J246,0)</f>
        <v>0</v>
      </c>
      <c r="BF246" s="209">
        <f>IF(N246="znížená",J246,0)</f>
        <v>0</v>
      </c>
      <c r="BG246" s="209">
        <f>IF(N246="zákl. prenesená",J246,0)</f>
        <v>0</v>
      </c>
      <c r="BH246" s="209">
        <f>IF(N246="zníž. prenesená",J246,0)</f>
        <v>0</v>
      </c>
      <c r="BI246" s="209">
        <f>IF(N246="nulová",J246,0)</f>
        <v>0</v>
      </c>
      <c r="BJ246" s="18" t="s">
        <v>156</v>
      </c>
      <c r="BK246" s="209">
        <f>ROUND(I246*H246,2)</f>
        <v>0</v>
      </c>
      <c r="BL246" s="18" t="s">
        <v>164</v>
      </c>
      <c r="BM246" s="208" t="s">
        <v>2127</v>
      </c>
    </row>
    <row r="247" spans="1:65" s="14" customFormat="1">
      <c r="B247" s="221"/>
      <c r="C247" s="222"/>
      <c r="D247" s="212" t="s">
        <v>166</v>
      </c>
      <c r="E247" s="223" t="s">
        <v>1</v>
      </c>
      <c r="F247" s="224" t="s">
        <v>2128</v>
      </c>
      <c r="G247" s="222"/>
      <c r="H247" s="225">
        <v>208</v>
      </c>
      <c r="I247" s="226"/>
      <c r="J247" s="222"/>
      <c r="K247" s="222"/>
      <c r="L247" s="227"/>
      <c r="M247" s="228"/>
      <c r="N247" s="229"/>
      <c r="O247" s="229"/>
      <c r="P247" s="229"/>
      <c r="Q247" s="229"/>
      <c r="R247" s="229"/>
      <c r="S247" s="229"/>
      <c r="T247" s="230"/>
      <c r="AT247" s="231" t="s">
        <v>166</v>
      </c>
      <c r="AU247" s="231" t="s">
        <v>156</v>
      </c>
      <c r="AV247" s="14" t="s">
        <v>156</v>
      </c>
      <c r="AW247" s="14" t="s">
        <v>31</v>
      </c>
      <c r="AX247" s="14" t="s">
        <v>82</v>
      </c>
      <c r="AY247" s="231" t="s">
        <v>157</v>
      </c>
    </row>
    <row r="248" spans="1:65" s="2" customFormat="1" ht="24.2" customHeight="1">
      <c r="A248" s="35"/>
      <c r="B248" s="36"/>
      <c r="C248" s="248" t="s">
        <v>623</v>
      </c>
      <c r="D248" s="248" t="s">
        <v>204</v>
      </c>
      <c r="E248" s="249" t="s">
        <v>2129</v>
      </c>
      <c r="F248" s="250" t="s">
        <v>2130</v>
      </c>
      <c r="G248" s="251" t="s">
        <v>184</v>
      </c>
      <c r="H248" s="252">
        <v>208</v>
      </c>
      <c r="I248" s="253"/>
      <c r="J248" s="254">
        <f>ROUND(I248*H248,2)</f>
        <v>0</v>
      </c>
      <c r="K248" s="255"/>
      <c r="L248" s="256"/>
      <c r="M248" s="257" t="s">
        <v>1</v>
      </c>
      <c r="N248" s="258" t="s">
        <v>40</v>
      </c>
      <c r="O248" s="76"/>
      <c r="P248" s="206">
        <f>O248*H248</f>
        <v>0</v>
      </c>
      <c r="Q248" s="206">
        <v>3.3E-4</v>
      </c>
      <c r="R248" s="206">
        <f>Q248*H248</f>
        <v>6.8640000000000007E-2</v>
      </c>
      <c r="S248" s="206">
        <v>0</v>
      </c>
      <c r="T248" s="207">
        <f>S248*H248</f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208" t="s">
        <v>378</v>
      </c>
      <c r="AT248" s="208" t="s">
        <v>204</v>
      </c>
      <c r="AU248" s="208" t="s">
        <v>156</v>
      </c>
      <c r="AY248" s="18" t="s">
        <v>157</v>
      </c>
      <c r="BE248" s="209">
        <f>IF(N248="základná",J248,0)</f>
        <v>0</v>
      </c>
      <c r="BF248" s="209">
        <f>IF(N248="znížená",J248,0)</f>
        <v>0</v>
      </c>
      <c r="BG248" s="209">
        <f>IF(N248="zákl. prenesená",J248,0)</f>
        <v>0</v>
      </c>
      <c r="BH248" s="209">
        <f>IF(N248="zníž. prenesená",J248,0)</f>
        <v>0</v>
      </c>
      <c r="BI248" s="209">
        <f>IF(N248="nulová",J248,0)</f>
        <v>0</v>
      </c>
      <c r="BJ248" s="18" t="s">
        <v>156</v>
      </c>
      <c r="BK248" s="209">
        <f>ROUND(I248*H248,2)</f>
        <v>0</v>
      </c>
      <c r="BL248" s="18" t="s">
        <v>164</v>
      </c>
      <c r="BM248" s="208" t="s">
        <v>2131</v>
      </c>
    </row>
    <row r="249" spans="1:65" s="2" customFormat="1" ht="33" customHeight="1">
      <c r="A249" s="35"/>
      <c r="B249" s="36"/>
      <c r="C249" s="196" t="s">
        <v>629</v>
      </c>
      <c r="D249" s="196" t="s">
        <v>160</v>
      </c>
      <c r="E249" s="197" t="s">
        <v>2132</v>
      </c>
      <c r="F249" s="198" t="s">
        <v>2133</v>
      </c>
      <c r="G249" s="199" t="s">
        <v>184</v>
      </c>
      <c r="H249" s="200">
        <v>8</v>
      </c>
      <c r="I249" s="201"/>
      <c r="J249" s="202">
        <f>ROUND(I249*H249,2)</f>
        <v>0</v>
      </c>
      <c r="K249" s="203"/>
      <c r="L249" s="40"/>
      <c r="M249" s="204" t="s">
        <v>1</v>
      </c>
      <c r="N249" s="205" t="s">
        <v>40</v>
      </c>
      <c r="O249" s="76"/>
      <c r="P249" s="206">
        <f>O249*H249</f>
        <v>0</v>
      </c>
      <c r="Q249" s="206">
        <v>4.0000000000000003E-5</v>
      </c>
      <c r="R249" s="206">
        <f>Q249*H249</f>
        <v>3.2000000000000003E-4</v>
      </c>
      <c r="S249" s="206">
        <v>0</v>
      </c>
      <c r="T249" s="207">
        <f>S249*H249</f>
        <v>0</v>
      </c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R249" s="208" t="s">
        <v>164</v>
      </c>
      <c r="AT249" s="208" t="s">
        <v>160</v>
      </c>
      <c r="AU249" s="208" t="s">
        <v>156</v>
      </c>
      <c r="AY249" s="18" t="s">
        <v>157</v>
      </c>
      <c r="BE249" s="209">
        <f>IF(N249="základná",J249,0)</f>
        <v>0</v>
      </c>
      <c r="BF249" s="209">
        <f>IF(N249="znížená",J249,0)</f>
        <v>0</v>
      </c>
      <c r="BG249" s="209">
        <f>IF(N249="zákl. prenesená",J249,0)</f>
        <v>0</v>
      </c>
      <c r="BH249" s="209">
        <f>IF(N249="zníž. prenesená",J249,0)</f>
        <v>0</v>
      </c>
      <c r="BI249" s="209">
        <f>IF(N249="nulová",J249,0)</f>
        <v>0</v>
      </c>
      <c r="BJ249" s="18" t="s">
        <v>156</v>
      </c>
      <c r="BK249" s="209">
        <f>ROUND(I249*H249,2)</f>
        <v>0</v>
      </c>
      <c r="BL249" s="18" t="s">
        <v>164</v>
      </c>
      <c r="BM249" s="208" t="s">
        <v>2134</v>
      </c>
    </row>
    <row r="250" spans="1:65" s="2" customFormat="1" ht="24.2" customHeight="1">
      <c r="A250" s="35"/>
      <c r="B250" s="36"/>
      <c r="C250" s="248" t="s">
        <v>632</v>
      </c>
      <c r="D250" s="248" t="s">
        <v>204</v>
      </c>
      <c r="E250" s="249" t="s">
        <v>2135</v>
      </c>
      <c r="F250" s="250" t="s">
        <v>2136</v>
      </c>
      <c r="G250" s="251" t="s">
        <v>184</v>
      </c>
      <c r="H250" s="252">
        <v>8</v>
      </c>
      <c r="I250" s="253"/>
      <c r="J250" s="254">
        <f>ROUND(I250*H250,2)</f>
        <v>0</v>
      </c>
      <c r="K250" s="255"/>
      <c r="L250" s="256"/>
      <c r="M250" s="257" t="s">
        <v>1</v>
      </c>
      <c r="N250" s="258" t="s">
        <v>40</v>
      </c>
      <c r="O250" s="76"/>
      <c r="P250" s="206">
        <f>O250*H250</f>
        <v>0</v>
      </c>
      <c r="Q250" s="206">
        <v>6.8999999999999997E-4</v>
      </c>
      <c r="R250" s="206">
        <f>Q250*H250</f>
        <v>5.5199999999999997E-3</v>
      </c>
      <c r="S250" s="206">
        <v>0</v>
      </c>
      <c r="T250" s="207">
        <f>S250*H250</f>
        <v>0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208" t="s">
        <v>378</v>
      </c>
      <c r="AT250" s="208" t="s">
        <v>204</v>
      </c>
      <c r="AU250" s="208" t="s">
        <v>156</v>
      </c>
      <c r="AY250" s="18" t="s">
        <v>157</v>
      </c>
      <c r="BE250" s="209">
        <f>IF(N250="základná",J250,0)</f>
        <v>0</v>
      </c>
      <c r="BF250" s="209">
        <f>IF(N250="znížená",J250,0)</f>
        <v>0</v>
      </c>
      <c r="BG250" s="209">
        <f>IF(N250="zákl. prenesená",J250,0)</f>
        <v>0</v>
      </c>
      <c r="BH250" s="209">
        <f>IF(N250="zníž. prenesená",J250,0)</f>
        <v>0</v>
      </c>
      <c r="BI250" s="209">
        <f>IF(N250="nulová",J250,0)</f>
        <v>0</v>
      </c>
      <c r="BJ250" s="18" t="s">
        <v>156</v>
      </c>
      <c r="BK250" s="209">
        <f>ROUND(I250*H250,2)</f>
        <v>0</v>
      </c>
      <c r="BL250" s="18" t="s">
        <v>164</v>
      </c>
      <c r="BM250" s="208" t="s">
        <v>2137</v>
      </c>
    </row>
    <row r="251" spans="1:65" s="2" customFormat="1" ht="33" customHeight="1">
      <c r="A251" s="35"/>
      <c r="B251" s="36"/>
      <c r="C251" s="196" t="s">
        <v>636</v>
      </c>
      <c r="D251" s="196" t="s">
        <v>160</v>
      </c>
      <c r="E251" s="197" t="s">
        <v>2138</v>
      </c>
      <c r="F251" s="198" t="s">
        <v>2139</v>
      </c>
      <c r="G251" s="199" t="s">
        <v>184</v>
      </c>
      <c r="H251" s="200">
        <v>1</v>
      </c>
      <c r="I251" s="201"/>
      <c r="J251" s="202">
        <f>ROUND(I251*H251,2)</f>
        <v>0</v>
      </c>
      <c r="K251" s="203"/>
      <c r="L251" s="40"/>
      <c r="M251" s="204" t="s">
        <v>1</v>
      </c>
      <c r="N251" s="205" t="s">
        <v>40</v>
      </c>
      <c r="O251" s="76"/>
      <c r="P251" s="206">
        <f>O251*H251</f>
        <v>0</v>
      </c>
      <c r="Q251" s="206">
        <v>1.2999999999999999E-4</v>
      </c>
      <c r="R251" s="206">
        <f>Q251*H251</f>
        <v>1.2999999999999999E-4</v>
      </c>
      <c r="S251" s="206">
        <v>0</v>
      </c>
      <c r="T251" s="207">
        <f>S251*H251</f>
        <v>0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208" t="s">
        <v>164</v>
      </c>
      <c r="AT251" s="208" t="s">
        <v>160</v>
      </c>
      <c r="AU251" s="208" t="s">
        <v>156</v>
      </c>
      <c r="AY251" s="18" t="s">
        <v>157</v>
      </c>
      <c r="BE251" s="209">
        <f>IF(N251="základná",J251,0)</f>
        <v>0</v>
      </c>
      <c r="BF251" s="209">
        <f>IF(N251="znížená",J251,0)</f>
        <v>0</v>
      </c>
      <c r="BG251" s="209">
        <f>IF(N251="zákl. prenesená",J251,0)</f>
        <v>0</v>
      </c>
      <c r="BH251" s="209">
        <f>IF(N251="zníž. prenesená",J251,0)</f>
        <v>0</v>
      </c>
      <c r="BI251" s="209">
        <f>IF(N251="nulová",J251,0)</f>
        <v>0</v>
      </c>
      <c r="BJ251" s="18" t="s">
        <v>156</v>
      </c>
      <c r="BK251" s="209">
        <f>ROUND(I251*H251,2)</f>
        <v>0</v>
      </c>
      <c r="BL251" s="18" t="s">
        <v>164</v>
      </c>
      <c r="BM251" s="208" t="s">
        <v>2140</v>
      </c>
    </row>
    <row r="252" spans="1:65" s="13" customFormat="1">
      <c r="B252" s="210"/>
      <c r="C252" s="211"/>
      <c r="D252" s="212" t="s">
        <v>166</v>
      </c>
      <c r="E252" s="213" t="s">
        <v>1</v>
      </c>
      <c r="F252" s="214" t="s">
        <v>2114</v>
      </c>
      <c r="G252" s="211"/>
      <c r="H252" s="213" t="s">
        <v>1</v>
      </c>
      <c r="I252" s="215"/>
      <c r="J252" s="211"/>
      <c r="K252" s="211"/>
      <c r="L252" s="216"/>
      <c r="M252" s="217"/>
      <c r="N252" s="218"/>
      <c r="O252" s="218"/>
      <c r="P252" s="218"/>
      <c r="Q252" s="218"/>
      <c r="R252" s="218"/>
      <c r="S252" s="218"/>
      <c r="T252" s="219"/>
      <c r="AT252" s="220" t="s">
        <v>166</v>
      </c>
      <c r="AU252" s="220" t="s">
        <v>156</v>
      </c>
      <c r="AV252" s="13" t="s">
        <v>82</v>
      </c>
      <c r="AW252" s="13" t="s">
        <v>31</v>
      </c>
      <c r="AX252" s="13" t="s">
        <v>74</v>
      </c>
      <c r="AY252" s="220" t="s">
        <v>157</v>
      </c>
    </row>
    <row r="253" spans="1:65" s="14" customFormat="1">
      <c r="B253" s="221"/>
      <c r="C253" s="222"/>
      <c r="D253" s="212" t="s">
        <v>166</v>
      </c>
      <c r="E253" s="223" t="s">
        <v>1</v>
      </c>
      <c r="F253" s="224" t="s">
        <v>2141</v>
      </c>
      <c r="G253" s="222"/>
      <c r="H253" s="225">
        <v>1</v>
      </c>
      <c r="I253" s="226"/>
      <c r="J253" s="222"/>
      <c r="K253" s="222"/>
      <c r="L253" s="227"/>
      <c r="M253" s="228"/>
      <c r="N253" s="229"/>
      <c r="O253" s="229"/>
      <c r="P253" s="229"/>
      <c r="Q253" s="229"/>
      <c r="R253" s="229"/>
      <c r="S253" s="229"/>
      <c r="T253" s="230"/>
      <c r="AT253" s="231" t="s">
        <v>166</v>
      </c>
      <c r="AU253" s="231" t="s">
        <v>156</v>
      </c>
      <c r="AV253" s="14" t="s">
        <v>156</v>
      </c>
      <c r="AW253" s="14" t="s">
        <v>31</v>
      </c>
      <c r="AX253" s="14" t="s">
        <v>82</v>
      </c>
      <c r="AY253" s="231" t="s">
        <v>157</v>
      </c>
    </row>
    <row r="254" spans="1:65" s="2" customFormat="1" ht="24.2" customHeight="1">
      <c r="A254" s="35"/>
      <c r="B254" s="36"/>
      <c r="C254" s="248" t="s">
        <v>641</v>
      </c>
      <c r="D254" s="248" t="s">
        <v>204</v>
      </c>
      <c r="E254" s="249" t="s">
        <v>2142</v>
      </c>
      <c r="F254" s="250" t="s">
        <v>2143</v>
      </c>
      <c r="G254" s="251" t="s">
        <v>184</v>
      </c>
      <c r="H254" s="252">
        <v>1</v>
      </c>
      <c r="I254" s="253"/>
      <c r="J254" s="254">
        <f>ROUND(I254*H254,2)</f>
        <v>0</v>
      </c>
      <c r="K254" s="255"/>
      <c r="L254" s="256"/>
      <c r="M254" s="257" t="s">
        <v>1</v>
      </c>
      <c r="N254" s="258" t="s">
        <v>40</v>
      </c>
      <c r="O254" s="76"/>
      <c r="P254" s="206">
        <f>O254*H254</f>
        <v>0</v>
      </c>
      <c r="Q254" s="206">
        <v>1.8E-3</v>
      </c>
      <c r="R254" s="206">
        <f>Q254*H254</f>
        <v>1.8E-3</v>
      </c>
      <c r="S254" s="206">
        <v>0</v>
      </c>
      <c r="T254" s="207">
        <f>S254*H254</f>
        <v>0</v>
      </c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R254" s="208" t="s">
        <v>378</v>
      </c>
      <c r="AT254" s="208" t="s">
        <v>204</v>
      </c>
      <c r="AU254" s="208" t="s">
        <v>156</v>
      </c>
      <c r="AY254" s="18" t="s">
        <v>157</v>
      </c>
      <c r="BE254" s="209">
        <f>IF(N254="základná",J254,0)</f>
        <v>0</v>
      </c>
      <c r="BF254" s="209">
        <f>IF(N254="znížená",J254,0)</f>
        <v>0</v>
      </c>
      <c r="BG254" s="209">
        <f>IF(N254="zákl. prenesená",J254,0)</f>
        <v>0</v>
      </c>
      <c r="BH254" s="209">
        <f>IF(N254="zníž. prenesená",J254,0)</f>
        <v>0</v>
      </c>
      <c r="BI254" s="209">
        <f>IF(N254="nulová",J254,0)</f>
        <v>0</v>
      </c>
      <c r="BJ254" s="18" t="s">
        <v>156</v>
      </c>
      <c r="BK254" s="209">
        <f>ROUND(I254*H254,2)</f>
        <v>0</v>
      </c>
      <c r="BL254" s="18" t="s">
        <v>164</v>
      </c>
      <c r="BM254" s="208" t="s">
        <v>2144</v>
      </c>
    </row>
    <row r="255" spans="1:65" s="14" customFormat="1">
      <c r="B255" s="221"/>
      <c r="C255" s="222"/>
      <c r="D255" s="212" t="s">
        <v>166</v>
      </c>
      <c r="E255" s="223" t="s">
        <v>1</v>
      </c>
      <c r="F255" s="224" t="s">
        <v>82</v>
      </c>
      <c r="G255" s="222"/>
      <c r="H255" s="225">
        <v>1</v>
      </c>
      <c r="I255" s="226"/>
      <c r="J255" s="222"/>
      <c r="K255" s="222"/>
      <c r="L255" s="227"/>
      <c r="M255" s="228"/>
      <c r="N255" s="229"/>
      <c r="O255" s="229"/>
      <c r="P255" s="229"/>
      <c r="Q255" s="229"/>
      <c r="R255" s="229"/>
      <c r="S255" s="229"/>
      <c r="T255" s="230"/>
      <c r="AT255" s="231" t="s">
        <v>166</v>
      </c>
      <c r="AU255" s="231" t="s">
        <v>156</v>
      </c>
      <c r="AV255" s="14" t="s">
        <v>156</v>
      </c>
      <c r="AW255" s="14" t="s">
        <v>31</v>
      </c>
      <c r="AX255" s="14" t="s">
        <v>82</v>
      </c>
      <c r="AY255" s="231" t="s">
        <v>157</v>
      </c>
    </row>
    <row r="256" spans="1:65" s="2" customFormat="1" ht="33" customHeight="1">
      <c r="A256" s="35"/>
      <c r="B256" s="36"/>
      <c r="C256" s="196" t="s">
        <v>646</v>
      </c>
      <c r="D256" s="196" t="s">
        <v>160</v>
      </c>
      <c r="E256" s="197" t="s">
        <v>2145</v>
      </c>
      <c r="F256" s="198" t="s">
        <v>2146</v>
      </c>
      <c r="G256" s="199" t="s">
        <v>225</v>
      </c>
      <c r="H256" s="200">
        <v>9.6</v>
      </c>
      <c r="I256" s="201"/>
      <c r="J256" s="202">
        <f>ROUND(I256*H256,2)</f>
        <v>0</v>
      </c>
      <c r="K256" s="203"/>
      <c r="L256" s="40"/>
      <c r="M256" s="204" t="s">
        <v>1</v>
      </c>
      <c r="N256" s="205" t="s">
        <v>40</v>
      </c>
      <c r="O256" s="76"/>
      <c r="P256" s="206">
        <f>O256*H256</f>
        <v>0</v>
      </c>
      <c r="Q256" s="206">
        <v>0</v>
      </c>
      <c r="R256" s="206">
        <f>Q256*H256</f>
        <v>0</v>
      </c>
      <c r="S256" s="206">
        <v>7.3200000000000001E-3</v>
      </c>
      <c r="T256" s="207">
        <f>S256*H256</f>
        <v>7.0272000000000001E-2</v>
      </c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R256" s="208" t="s">
        <v>735</v>
      </c>
      <c r="AT256" s="208" t="s">
        <v>160</v>
      </c>
      <c r="AU256" s="208" t="s">
        <v>156</v>
      </c>
      <c r="AY256" s="18" t="s">
        <v>157</v>
      </c>
      <c r="BE256" s="209">
        <f>IF(N256="základná",J256,0)</f>
        <v>0</v>
      </c>
      <c r="BF256" s="209">
        <f>IF(N256="znížená",J256,0)</f>
        <v>0</v>
      </c>
      <c r="BG256" s="209">
        <f>IF(N256="zákl. prenesená",J256,0)</f>
        <v>0</v>
      </c>
      <c r="BH256" s="209">
        <f>IF(N256="zníž. prenesená",J256,0)</f>
        <v>0</v>
      </c>
      <c r="BI256" s="209">
        <f>IF(N256="nulová",J256,0)</f>
        <v>0</v>
      </c>
      <c r="BJ256" s="18" t="s">
        <v>156</v>
      </c>
      <c r="BK256" s="209">
        <f>ROUND(I256*H256,2)</f>
        <v>0</v>
      </c>
      <c r="BL256" s="18" t="s">
        <v>735</v>
      </c>
      <c r="BM256" s="208" t="s">
        <v>2147</v>
      </c>
    </row>
    <row r="257" spans="1:65" s="13" customFormat="1">
      <c r="B257" s="210"/>
      <c r="C257" s="211"/>
      <c r="D257" s="212" t="s">
        <v>166</v>
      </c>
      <c r="E257" s="213" t="s">
        <v>1</v>
      </c>
      <c r="F257" s="214" t="s">
        <v>2072</v>
      </c>
      <c r="G257" s="211"/>
      <c r="H257" s="213" t="s">
        <v>1</v>
      </c>
      <c r="I257" s="215"/>
      <c r="J257" s="211"/>
      <c r="K257" s="211"/>
      <c r="L257" s="216"/>
      <c r="M257" s="217"/>
      <c r="N257" s="218"/>
      <c r="O257" s="218"/>
      <c r="P257" s="218"/>
      <c r="Q257" s="218"/>
      <c r="R257" s="218"/>
      <c r="S257" s="218"/>
      <c r="T257" s="219"/>
      <c r="AT257" s="220" t="s">
        <v>166</v>
      </c>
      <c r="AU257" s="220" t="s">
        <v>156</v>
      </c>
      <c r="AV257" s="13" t="s">
        <v>82</v>
      </c>
      <c r="AW257" s="13" t="s">
        <v>31</v>
      </c>
      <c r="AX257" s="13" t="s">
        <v>74</v>
      </c>
      <c r="AY257" s="220" t="s">
        <v>157</v>
      </c>
    </row>
    <row r="258" spans="1:65" s="14" customFormat="1">
      <c r="B258" s="221"/>
      <c r="C258" s="222"/>
      <c r="D258" s="212" t="s">
        <v>166</v>
      </c>
      <c r="E258" s="223" t="s">
        <v>1</v>
      </c>
      <c r="F258" s="224" t="s">
        <v>2073</v>
      </c>
      <c r="G258" s="222"/>
      <c r="H258" s="225">
        <v>9.6</v>
      </c>
      <c r="I258" s="226"/>
      <c r="J258" s="222"/>
      <c r="K258" s="222"/>
      <c r="L258" s="227"/>
      <c r="M258" s="228"/>
      <c r="N258" s="229"/>
      <c r="O258" s="229"/>
      <c r="P258" s="229"/>
      <c r="Q258" s="229"/>
      <c r="R258" s="229"/>
      <c r="S258" s="229"/>
      <c r="T258" s="230"/>
      <c r="AT258" s="231" t="s">
        <v>166</v>
      </c>
      <c r="AU258" s="231" t="s">
        <v>156</v>
      </c>
      <c r="AV258" s="14" t="s">
        <v>156</v>
      </c>
      <c r="AW258" s="14" t="s">
        <v>31</v>
      </c>
      <c r="AX258" s="14" t="s">
        <v>82</v>
      </c>
      <c r="AY258" s="231" t="s">
        <v>157</v>
      </c>
    </row>
    <row r="259" spans="1:65" s="2" customFormat="1" ht="33" customHeight="1">
      <c r="A259" s="35"/>
      <c r="B259" s="36"/>
      <c r="C259" s="196" t="s">
        <v>651</v>
      </c>
      <c r="D259" s="196" t="s">
        <v>160</v>
      </c>
      <c r="E259" s="197" t="s">
        <v>2148</v>
      </c>
      <c r="F259" s="198" t="s">
        <v>2146</v>
      </c>
      <c r="G259" s="199" t="s">
        <v>225</v>
      </c>
      <c r="H259" s="200">
        <v>294</v>
      </c>
      <c r="I259" s="201"/>
      <c r="J259" s="202">
        <f>ROUND(I259*H259,2)</f>
        <v>0</v>
      </c>
      <c r="K259" s="203"/>
      <c r="L259" s="40"/>
      <c r="M259" s="204" t="s">
        <v>1</v>
      </c>
      <c r="N259" s="205" t="s">
        <v>40</v>
      </c>
      <c r="O259" s="76"/>
      <c r="P259" s="206">
        <f>O259*H259</f>
        <v>0</v>
      </c>
      <c r="Q259" s="206">
        <v>0</v>
      </c>
      <c r="R259" s="206">
        <f>Q259*H259</f>
        <v>0</v>
      </c>
      <c r="S259" s="206">
        <v>7.3200000000000001E-3</v>
      </c>
      <c r="T259" s="207">
        <f>S259*H259</f>
        <v>2.1520800000000002</v>
      </c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R259" s="208" t="s">
        <v>164</v>
      </c>
      <c r="AT259" s="208" t="s">
        <v>160</v>
      </c>
      <c r="AU259" s="208" t="s">
        <v>156</v>
      </c>
      <c r="AY259" s="18" t="s">
        <v>157</v>
      </c>
      <c r="BE259" s="209">
        <f>IF(N259="základná",J259,0)</f>
        <v>0</v>
      </c>
      <c r="BF259" s="209">
        <f>IF(N259="znížená",J259,0)</f>
        <v>0</v>
      </c>
      <c r="BG259" s="209">
        <f>IF(N259="zákl. prenesená",J259,0)</f>
        <v>0</v>
      </c>
      <c r="BH259" s="209">
        <f>IF(N259="zníž. prenesená",J259,0)</f>
        <v>0</v>
      </c>
      <c r="BI259" s="209">
        <f>IF(N259="nulová",J259,0)</f>
        <v>0</v>
      </c>
      <c r="BJ259" s="18" t="s">
        <v>156</v>
      </c>
      <c r="BK259" s="209">
        <f>ROUND(I259*H259,2)</f>
        <v>0</v>
      </c>
      <c r="BL259" s="18" t="s">
        <v>164</v>
      </c>
      <c r="BM259" s="208" t="s">
        <v>2149</v>
      </c>
    </row>
    <row r="260" spans="1:65" s="13" customFormat="1">
      <c r="B260" s="210"/>
      <c r="C260" s="211"/>
      <c r="D260" s="212" t="s">
        <v>166</v>
      </c>
      <c r="E260" s="213" t="s">
        <v>1</v>
      </c>
      <c r="F260" s="214" t="s">
        <v>2095</v>
      </c>
      <c r="G260" s="211"/>
      <c r="H260" s="213" t="s">
        <v>1</v>
      </c>
      <c r="I260" s="215"/>
      <c r="J260" s="211"/>
      <c r="K260" s="211"/>
      <c r="L260" s="216"/>
      <c r="M260" s="217"/>
      <c r="N260" s="218"/>
      <c r="O260" s="218"/>
      <c r="P260" s="218"/>
      <c r="Q260" s="218"/>
      <c r="R260" s="218"/>
      <c r="S260" s="218"/>
      <c r="T260" s="219"/>
      <c r="AT260" s="220" t="s">
        <v>166</v>
      </c>
      <c r="AU260" s="220" t="s">
        <v>156</v>
      </c>
      <c r="AV260" s="13" t="s">
        <v>82</v>
      </c>
      <c r="AW260" s="13" t="s">
        <v>31</v>
      </c>
      <c r="AX260" s="13" t="s">
        <v>74</v>
      </c>
      <c r="AY260" s="220" t="s">
        <v>157</v>
      </c>
    </row>
    <row r="261" spans="1:65" s="14" customFormat="1">
      <c r="B261" s="221"/>
      <c r="C261" s="222"/>
      <c r="D261" s="212" t="s">
        <v>166</v>
      </c>
      <c r="E261" s="223" t="s">
        <v>1</v>
      </c>
      <c r="F261" s="224" t="s">
        <v>2150</v>
      </c>
      <c r="G261" s="222"/>
      <c r="H261" s="225">
        <v>294</v>
      </c>
      <c r="I261" s="226"/>
      <c r="J261" s="222"/>
      <c r="K261" s="222"/>
      <c r="L261" s="227"/>
      <c r="M261" s="228"/>
      <c r="N261" s="229"/>
      <c r="O261" s="229"/>
      <c r="P261" s="229"/>
      <c r="Q261" s="229"/>
      <c r="R261" s="229"/>
      <c r="S261" s="229"/>
      <c r="T261" s="230"/>
      <c r="AT261" s="231" t="s">
        <v>166</v>
      </c>
      <c r="AU261" s="231" t="s">
        <v>156</v>
      </c>
      <c r="AV261" s="14" t="s">
        <v>156</v>
      </c>
      <c r="AW261" s="14" t="s">
        <v>31</v>
      </c>
      <c r="AX261" s="14" t="s">
        <v>74</v>
      </c>
      <c r="AY261" s="231" t="s">
        <v>157</v>
      </c>
    </row>
    <row r="262" spans="1:65" s="15" customFormat="1">
      <c r="B262" s="232"/>
      <c r="C262" s="233"/>
      <c r="D262" s="212" t="s">
        <v>166</v>
      </c>
      <c r="E262" s="234" t="s">
        <v>1</v>
      </c>
      <c r="F262" s="235" t="s">
        <v>173</v>
      </c>
      <c r="G262" s="233"/>
      <c r="H262" s="236">
        <v>294</v>
      </c>
      <c r="I262" s="237"/>
      <c r="J262" s="233"/>
      <c r="K262" s="233"/>
      <c r="L262" s="238"/>
      <c r="M262" s="239"/>
      <c r="N262" s="240"/>
      <c r="O262" s="240"/>
      <c r="P262" s="240"/>
      <c r="Q262" s="240"/>
      <c r="R262" s="240"/>
      <c r="S262" s="240"/>
      <c r="T262" s="241"/>
      <c r="AT262" s="242" t="s">
        <v>166</v>
      </c>
      <c r="AU262" s="242" t="s">
        <v>156</v>
      </c>
      <c r="AV262" s="15" t="s">
        <v>174</v>
      </c>
      <c r="AW262" s="15" t="s">
        <v>31</v>
      </c>
      <c r="AX262" s="15" t="s">
        <v>82</v>
      </c>
      <c r="AY262" s="242" t="s">
        <v>157</v>
      </c>
    </row>
    <row r="263" spans="1:65" s="2" customFormat="1" ht="24.2" customHeight="1">
      <c r="A263" s="35"/>
      <c r="B263" s="36"/>
      <c r="C263" s="196" t="s">
        <v>655</v>
      </c>
      <c r="D263" s="196" t="s">
        <v>160</v>
      </c>
      <c r="E263" s="197" t="s">
        <v>2151</v>
      </c>
      <c r="F263" s="198" t="s">
        <v>2152</v>
      </c>
      <c r="G263" s="199" t="s">
        <v>225</v>
      </c>
      <c r="H263" s="200">
        <v>294</v>
      </c>
      <c r="I263" s="201"/>
      <c r="J263" s="202">
        <f>ROUND(I263*H263,2)</f>
        <v>0</v>
      </c>
      <c r="K263" s="203"/>
      <c r="L263" s="40"/>
      <c r="M263" s="204" t="s">
        <v>1</v>
      </c>
      <c r="N263" s="205" t="s">
        <v>40</v>
      </c>
      <c r="O263" s="76"/>
      <c r="P263" s="206">
        <f>O263*H263</f>
        <v>0</v>
      </c>
      <c r="Q263" s="206">
        <v>0</v>
      </c>
      <c r="R263" s="206">
        <f>Q263*H263</f>
        <v>0</v>
      </c>
      <c r="S263" s="206">
        <v>0</v>
      </c>
      <c r="T263" s="207">
        <f>S263*H263</f>
        <v>0</v>
      </c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R263" s="208" t="s">
        <v>164</v>
      </c>
      <c r="AT263" s="208" t="s">
        <v>160</v>
      </c>
      <c r="AU263" s="208" t="s">
        <v>156</v>
      </c>
      <c r="AY263" s="18" t="s">
        <v>157</v>
      </c>
      <c r="BE263" s="209">
        <f>IF(N263="základná",J263,0)</f>
        <v>0</v>
      </c>
      <c r="BF263" s="209">
        <f>IF(N263="znížená",J263,0)</f>
        <v>0</v>
      </c>
      <c r="BG263" s="209">
        <f>IF(N263="zákl. prenesená",J263,0)</f>
        <v>0</v>
      </c>
      <c r="BH263" s="209">
        <f>IF(N263="zníž. prenesená",J263,0)</f>
        <v>0</v>
      </c>
      <c r="BI263" s="209">
        <f>IF(N263="nulová",J263,0)</f>
        <v>0</v>
      </c>
      <c r="BJ263" s="18" t="s">
        <v>156</v>
      </c>
      <c r="BK263" s="209">
        <f>ROUND(I263*H263,2)</f>
        <v>0</v>
      </c>
      <c r="BL263" s="18" t="s">
        <v>164</v>
      </c>
      <c r="BM263" s="208" t="s">
        <v>2153</v>
      </c>
    </row>
    <row r="264" spans="1:65" s="2" customFormat="1" ht="49.15" customHeight="1">
      <c r="A264" s="35"/>
      <c r="B264" s="36"/>
      <c r="C264" s="196" t="s">
        <v>660</v>
      </c>
      <c r="D264" s="196" t="s">
        <v>160</v>
      </c>
      <c r="E264" s="197" t="s">
        <v>2154</v>
      </c>
      <c r="F264" s="198" t="s">
        <v>2155</v>
      </c>
      <c r="G264" s="199" t="s">
        <v>184</v>
      </c>
      <c r="H264" s="200">
        <v>148</v>
      </c>
      <c r="I264" s="201"/>
      <c r="J264" s="202">
        <f>ROUND(I264*H264,2)</f>
        <v>0</v>
      </c>
      <c r="K264" s="203"/>
      <c r="L264" s="40"/>
      <c r="M264" s="204" t="s">
        <v>1</v>
      </c>
      <c r="N264" s="205" t="s">
        <v>40</v>
      </c>
      <c r="O264" s="76"/>
      <c r="P264" s="206">
        <f>O264*H264</f>
        <v>0</v>
      </c>
      <c r="Q264" s="206">
        <v>0</v>
      </c>
      <c r="R264" s="206">
        <f>Q264*H264</f>
        <v>0</v>
      </c>
      <c r="S264" s="206">
        <v>3.0500000000000002E-3</v>
      </c>
      <c r="T264" s="207">
        <f>S264*H264</f>
        <v>0.45140000000000002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208" t="s">
        <v>164</v>
      </c>
      <c r="AT264" s="208" t="s">
        <v>160</v>
      </c>
      <c r="AU264" s="208" t="s">
        <v>156</v>
      </c>
      <c r="AY264" s="18" t="s">
        <v>157</v>
      </c>
      <c r="BE264" s="209">
        <f>IF(N264="základná",J264,0)</f>
        <v>0</v>
      </c>
      <c r="BF264" s="209">
        <f>IF(N264="znížená",J264,0)</f>
        <v>0</v>
      </c>
      <c r="BG264" s="209">
        <f>IF(N264="zákl. prenesená",J264,0)</f>
        <v>0</v>
      </c>
      <c r="BH264" s="209">
        <f>IF(N264="zníž. prenesená",J264,0)</f>
        <v>0</v>
      </c>
      <c r="BI264" s="209">
        <f>IF(N264="nulová",J264,0)</f>
        <v>0</v>
      </c>
      <c r="BJ264" s="18" t="s">
        <v>156</v>
      </c>
      <c r="BK264" s="209">
        <f>ROUND(I264*H264,2)</f>
        <v>0</v>
      </c>
      <c r="BL264" s="18" t="s">
        <v>164</v>
      </c>
      <c r="BM264" s="208" t="s">
        <v>2156</v>
      </c>
    </row>
    <row r="265" spans="1:65" s="2" customFormat="1" ht="21.75" customHeight="1">
      <c r="A265" s="35"/>
      <c r="B265" s="36"/>
      <c r="C265" s="196" t="s">
        <v>663</v>
      </c>
      <c r="D265" s="196" t="s">
        <v>160</v>
      </c>
      <c r="E265" s="197" t="s">
        <v>2157</v>
      </c>
      <c r="F265" s="198" t="s">
        <v>2158</v>
      </c>
      <c r="G265" s="199" t="s">
        <v>184</v>
      </c>
      <c r="H265" s="200">
        <v>200</v>
      </c>
      <c r="I265" s="201"/>
      <c r="J265" s="202">
        <f>ROUND(I265*H265,2)</f>
        <v>0</v>
      </c>
      <c r="K265" s="203"/>
      <c r="L265" s="40"/>
      <c r="M265" s="204" t="s">
        <v>1</v>
      </c>
      <c r="N265" s="205" t="s">
        <v>40</v>
      </c>
      <c r="O265" s="76"/>
      <c r="P265" s="206">
        <f>O265*H265</f>
        <v>0</v>
      </c>
      <c r="Q265" s="206">
        <v>0</v>
      </c>
      <c r="R265" s="206">
        <f>Q265*H265</f>
        <v>0</v>
      </c>
      <c r="S265" s="206">
        <v>9.0000000000000006E-5</v>
      </c>
      <c r="T265" s="207">
        <f>S265*H265</f>
        <v>1.8000000000000002E-2</v>
      </c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R265" s="208" t="s">
        <v>164</v>
      </c>
      <c r="AT265" s="208" t="s">
        <v>160</v>
      </c>
      <c r="AU265" s="208" t="s">
        <v>156</v>
      </c>
      <c r="AY265" s="18" t="s">
        <v>157</v>
      </c>
      <c r="BE265" s="209">
        <f>IF(N265="základná",J265,0)</f>
        <v>0</v>
      </c>
      <c r="BF265" s="209">
        <f>IF(N265="znížená",J265,0)</f>
        <v>0</v>
      </c>
      <c r="BG265" s="209">
        <f>IF(N265="zákl. prenesená",J265,0)</f>
        <v>0</v>
      </c>
      <c r="BH265" s="209">
        <f>IF(N265="zníž. prenesená",J265,0)</f>
        <v>0</v>
      </c>
      <c r="BI265" s="209">
        <f>IF(N265="nulová",J265,0)</f>
        <v>0</v>
      </c>
      <c r="BJ265" s="18" t="s">
        <v>156</v>
      </c>
      <c r="BK265" s="209">
        <f>ROUND(I265*H265,2)</f>
        <v>0</v>
      </c>
      <c r="BL265" s="18" t="s">
        <v>164</v>
      </c>
      <c r="BM265" s="208" t="s">
        <v>2159</v>
      </c>
    </row>
    <row r="266" spans="1:65" s="13" customFormat="1">
      <c r="B266" s="210"/>
      <c r="C266" s="211"/>
      <c r="D266" s="212" t="s">
        <v>166</v>
      </c>
      <c r="E266" s="213" t="s">
        <v>1</v>
      </c>
      <c r="F266" s="214" t="s">
        <v>2095</v>
      </c>
      <c r="G266" s="211"/>
      <c r="H266" s="213" t="s">
        <v>1</v>
      </c>
      <c r="I266" s="215"/>
      <c r="J266" s="211"/>
      <c r="K266" s="211"/>
      <c r="L266" s="216"/>
      <c r="M266" s="217"/>
      <c r="N266" s="218"/>
      <c r="O266" s="218"/>
      <c r="P266" s="218"/>
      <c r="Q266" s="218"/>
      <c r="R266" s="218"/>
      <c r="S266" s="218"/>
      <c r="T266" s="219"/>
      <c r="AT266" s="220" t="s">
        <v>166</v>
      </c>
      <c r="AU266" s="220" t="s">
        <v>156</v>
      </c>
      <c r="AV266" s="13" t="s">
        <v>82</v>
      </c>
      <c r="AW266" s="13" t="s">
        <v>31</v>
      </c>
      <c r="AX266" s="13" t="s">
        <v>74</v>
      </c>
      <c r="AY266" s="220" t="s">
        <v>157</v>
      </c>
    </row>
    <row r="267" spans="1:65" s="14" customFormat="1">
      <c r="B267" s="221"/>
      <c r="C267" s="222"/>
      <c r="D267" s="212" t="s">
        <v>166</v>
      </c>
      <c r="E267" s="223" t="s">
        <v>1</v>
      </c>
      <c r="F267" s="224" t="s">
        <v>2160</v>
      </c>
      <c r="G267" s="222"/>
      <c r="H267" s="225">
        <v>200</v>
      </c>
      <c r="I267" s="226"/>
      <c r="J267" s="222"/>
      <c r="K267" s="222"/>
      <c r="L267" s="227"/>
      <c r="M267" s="228"/>
      <c r="N267" s="229"/>
      <c r="O267" s="229"/>
      <c r="P267" s="229"/>
      <c r="Q267" s="229"/>
      <c r="R267" s="229"/>
      <c r="S267" s="229"/>
      <c r="T267" s="230"/>
      <c r="AT267" s="231" t="s">
        <v>166</v>
      </c>
      <c r="AU267" s="231" t="s">
        <v>156</v>
      </c>
      <c r="AV267" s="14" t="s">
        <v>156</v>
      </c>
      <c r="AW267" s="14" t="s">
        <v>31</v>
      </c>
      <c r="AX267" s="14" t="s">
        <v>82</v>
      </c>
      <c r="AY267" s="231" t="s">
        <v>157</v>
      </c>
    </row>
    <row r="268" spans="1:65" s="2" customFormat="1" ht="21.75" customHeight="1">
      <c r="A268" s="35"/>
      <c r="B268" s="36"/>
      <c r="C268" s="196" t="s">
        <v>667</v>
      </c>
      <c r="D268" s="196" t="s">
        <v>160</v>
      </c>
      <c r="E268" s="197" t="s">
        <v>2161</v>
      </c>
      <c r="F268" s="198" t="s">
        <v>2162</v>
      </c>
      <c r="G268" s="199" t="s">
        <v>354</v>
      </c>
      <c r="H268" s="200">
        <v>147</v>
      </c>
      <c r="I268" s="201"/>
      <c r="J268" s="202">
        <f>ROUND(I268*H268,2)</f>
        <v>0</v>
      </c>
      <c r="K268" s="203"/>
      <c r="L268" s="40"/>
      <c r="M268" s="204" t="s">
        <v>1</v>
      </c>
      <c r="N268" s="205" t="s">
        <v>40</v>
      </c>
      <c r="O268" s="76"/>
      <c r="P268" s="206">
        <f>O268*H268</f>
        <v>0</v>
      </c>
      <c r="Q268" s="206">
        <v>0</v>
      </c>
      <c r="R268" s="206">
        <f>Q268*H268</f>
        <v>0</v>
      </c>
      <c r="S268" s="206">
        <v>0</v>
      </c>
      <c r="T268" s="207">
        <f>S268*H268</f>
        <v>0</v>
      </c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R268" s="208" t="s">
        <v>164</v>
      </c>
      <c r="AT268" s="208" t="s">
        <v>160</v>
      </c>
      <c r="AU268" s="208" t="s">
        <v>156</v>
      </c>
      <c r="AY268" s="18" t="s">
        <v>157</v>
      </c>
      <c r="BE268" s="209">
        <f>IF(N268="základná",J268,0)</f>
        <v>0</v>
      </c>
      <c r="BF268" s="209">
        <f>IF(N268="znížená",J268,0)</f>
        <v>0</v>
      </c>
      <c r="BG268" s="209">
        <f>IF(N268="zákl. prenesená",J268,0)</f>
        <v>0</v>
      </c>
      <c r="BH268" s="209">
        <f>IF(N268="zníž. prenesená",J268,0)</f>
        <v>0</v>
      </c>
      <c r="BI268" s="209">
        <f>IF(N268="nulová",J268,0)</f>
        <v>0</v>
      </c>
      <c r="BJ268" s="18" t="s">
        <v>156</v>
      </c>
      <c r="BK268" s="209">
        <f>ROUND(I268*H268,2)</f>
        <v>0</v>
      </c>
      <c r="BL268" s="18" t="s">
        <v>164</v>
      </c>
      <c r="BM268" s="208" t="s">
        <v>2163</v>
      </c>
    </row>
    <row r="269" spans="1:65" s="13" customFormat="1">
      <c r="B269" s="210"/>
      <c r="C269" s="211"/>
      <c r="D269" s="212" t="s">
        <v>166</v>
      </c>
      <c r="E269" s="213" t="s">
        <v>1</v>
      </c>
      <c r="F269" s="214" t="s">
        <v>2095</v>
      </c>
      <c r="G269" s="211"/>
      <c r="H269" s="213" t="s">
        <v>1</v>
      </c>
      <c r="I269" s="215"/>
      <c r="J269" s="211"/>
      <c r="K269" s="211"/>
      <c r="L269" s="216"/>
      <c r="M269" s="217"/>
      <c r="N269" s="218"/>
      <c r="O269" s="218"/>
      <c r="P269" s="218"/>
      <c r="Q269" s="218"/>
      <c r="R269" s="218"/>
      <c r="S269" s="218"/>
      <c r="T269" s="219"/>
      <c r="AT269" s="220" t="s">
        <v>166</v>
      </c>
      <c r="AU269" s="220" t="s">
        <v>156</v>
      </c>
      <c r="AV269" s="13" t="s">
        <v>82</v>
      </c>
      <c r="AW269" s="13" t="s">
        <v>31</v>
      </c>
      <c r="AX269" s="13" t="s">
        <v>74</v>
      </c>
      <c r="AY269" s="220" t="s">
        <v>157</v>
      </c>
    </row>
    <row r="270" spans="1:65" s="14" customFormat="1">
      <c r="B270" s="221"/>
      <c r="C270" s="222"/>
      <c r="D270" s="212" t="s">
        <v>166</v>
      </c>
      <c r="E270" s="223" t="s">
        <v>1</v>
      </c>
      <c r="F270" s="224" t="s">
        <v>2110</v>
      </c>
      <c r="G270" s="222"/>
      <c r="H270" s="225">
        <v>147</v>
      </c>
      <c r="I270" s="226"/>
      <c r="J270" s="222"/>
      <c r="K270" s="222"/>
      <c r="L270" s="227"/>
      <c r="M270" s="228"/>
      <c r="N270" s="229"/>
      <c r="O270" s="229"/>
      <c r="P270" s="229"/>
      <c r="Q270" s="229"/>
      <c r="R270" s="229"/>
      <c r="S270" s="229"/>
      <c r="T270" s="230"/>
      <c r="AT270" s="231" t="s">
        <v>166</v>
      </c>
      <c r="AU270" s="231" t="s">
        <v>156</v>
      </c>
      <c r="AV270" s="14" t="s">
        <v>156</v>
      </c>
      <c r="AW270" s="14" t="s">
        <v>31</v>
      </c>
      <c r="AX270" s="14" t="s">
        <v>82</v>
      </c>
      <c r="AY270" s="231" t="s">
        <v>157</v>
      </c>
    </row>
    <row r="271" spans="1:65" s="2" customFormat="1" ht="37.9" customHeight="1">
      <c r="A271" s="35"/>
      <c r="B271" s="36"/>
      <c r="C271" s="196" t="s">
        <v>671</v>
      </c>
      <c r="D271" s="196" t="s">
        <v>160</v>
      </c>
      <c r="E271" s="197" t="s">
        <v>2164</v>
      </c>
      <c r="F271" s="198" t="s">
        <v>2165</v>
      </c>
      <c r="G271" s="199" t="s">
        <v>354</v>
      </c>
      <c r="H271" s="200">
        <v>147</v>
      </c>
      <c r="I271" s="201"/>
      <c r="J271" s="202">
        <f>ROUND(I271*H271,2)</f>
        <v>0</v>
      </c>
      <c r="K271" s="203"/>
      <c r="L271" s="40"/>
      <c r="M271" s="204" t="s">
        <v>1</v>
      </c>
      <c r="N271" s="205" t="s">
        <v>40</v>
      </c>
      <c r="O271" s="76"/>
      <c r="P271" s="206">
        <f>O271*H271</f>
        <v>0</v>
      </c>
      <c r="Q271" s="206">
        <v>0</v>
      </c>
      <c r="R271" s="206">
        <f>Q271*H271</f>
        <v>0</v>
      </c>
      <c r="S271" s="206">
        <v>3.3E-3</v>
      </c>
      <c r="T271" s="207">
        <f>S271*H271</f>
        <v>0.48509999999999998</v>
      </c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R271" s="208" t="s">
        <v>164</v>
      </c>
      <c r="AT271" s="208" t="s">
        <v>160</v>
      </c>
      <c r="AU271" s="208" t="s">
        <v>156</v>
      </c>
      <c r="AY271" s="18" t="s">
        <v>157</v>
      </c>
      <c r="BE271" s="209">
        <f>IF(N271="základná",J271,0)</f>
        <v>0</v>
      </c>
      <c r="BF271" s="209">
        <f>IF(N271="znížená",J271,0)</f>
        <v>0</v>
      </c>
      <c r="BG271" s="209">
        <f>IF(N271="zákl. prenesená",J271,0)</f>
        <v>0</v>
      </c>
      <c r="BH271" s="209">
        <f>IF(N271="zníž. prenesená",J271,0)</f>
        <v>0</v>
      </c>
      <c r="BI271" s="209">
        <f>IF(N271="nulová",J271,0)</f>
        <v>0</v>
      </c>
      <c r="BJ271" s="18" t="s">
        <v>156</v>
      </c>
      <c r="BK271" s="209">
        <f>ROUND(I271*H271,2)</f>
        <v>0</v>
      </c>
      <c r="BL271" s="18" t="s">
        <v>164</v>
      </c>
      <c r="BM271" s="208" t="s">
        <v>2166</v>
      </c>
    </row>
    <row r="272" spans="1:65" s="13" customFormat="1">
      <c r="B272" s="210"/>
      <c r="C272" s="211"/>
      <c r="D272" s="212" t="s">
        <v>166</v>
      </c>
      <c r="E272" s="213" t="s">
        <v>1</v>
      </c>
      <c r="F272" s="214" t="s">
        <v>2095</v>
      </c>
      <c r="G272" s="211"/>
      <c r="H272" s="213" t="s">
        <v>1</v>
      </c>
      <c r="I272" s="215"/>
      <c r="J272" s="211"/>
      <c r="K272" s="211"/>
      <c r="L272" s="216"/>
      <c r="M272" s="217"/>
      <c r="N272" s="218"/>
      <c r="O272" s="218"/>
      <c r="P272" s="218"/>
      <c r="Q272" s="218"/>
      <c r="R272" s="218"/>
      <c r="S272" s="218"/>
      <c r="T272" s="219"/>
      <c r="AT272" s="220" t="s">
        <v>166</v>
      </c>
      <c r="AU272" s="220" t="s">
        <v>156</v>
      </c>
      <c r="AV272" s="13" t="s">
        <v>82</v>
      </c>
      <c r="AW272" s="13" t="s">
        <v>31</v>
      </c>
      <c r="AX272" s="13" t="s">
        <v>74</v>
      </c>
      <c r="AY272" s="220" t="s">
        <v>157</v>
      </c>
    </row>
    <row r="273" spans="1:65" s="14" customFormat="1">
      <c r="B273" s="221"/>
      <c r="C273" s="222"/>
      <c r="D273" s="212" t="s">
        <v>166</v>
      </c>
      <c r="E273" s="223" t="s">
        <v>1</v>
      </c>
      <c r="F273" s="224" t="s">
        <v>2167</v>
      </c>
      <c r="G273" s="222"/>
      <c r="H273" s="225">
        <v>147</v>
      </c>
      <c r="I273" s="226"/>
      <c r="J273" s="222"/>
      <c r="K273" s="222"/>
      <c r="L273" s="227"/>
      <c r="M273" s="228"/>
      <c r="N273" s="229"/>
      <c r="O273" s="229"/>
      <c r="P273" s="229"/>
      <c r="Q273" s="229"/>
      <c r="R273" s="229"/>
      <c r="S273" s="229"/>
      <c r="T273" s="230"/>
      <c r="AT273" s="231" t="s">
        <v>166</v>
      </c>
      <c r="AU273" s="231" t="s">
        <v>156</v>
      </c>
      <c r="AV273" s="14" t="s">
        <v>156</v>
      </c>
      <c r="AW273" s="14" t="s">
        <v>31</v>
      </c>
      <c r="AX273" s="14" t="s">
        <v>82</v>
      </c>
      <c r="AY273" s="231" t="s">
        <v>157</v>
      </c>
    </row>
    <row r="274" spans="1:65" s="2" customFormat="1" ht="24.2" customHeight="1">
      <c r="A274" s="35"/>
      <c r="B274" s="36"/>
      <c r="C274" s="196" t="s">
        <v>674</v>
      </c>
      <c r="D274" s="196" t="s">
        <v>160</v>
      </c>
      <c r="E274" s="197" t="s">
        <v>2168</v>
      </c>
      <c r="F274" s="198" t="s">
        <v>2169</v>
      </c>
      <c r="G274" s="199" t="s">
        <v>184</v>
      </c>
      <c r="H274" s="200">
        <v>8</v>
      </c>
      <c r="I274" s="201"/>
      <c r="J274" s="202">
        <f>ROUND(I274*H274,2)</f>
        <v>0</v>
      </c>
      <c r="K274" s="203"/>
      <c r="L274" s="40"/>
      <c r="M274" s="204" t="s">
        <v>1</v>
      </c>
      <c r="N274" s="205" t="s">
        <v>40</v>
      </c>
      <c r="O274" s="76"/>
      <c r="P274" s="206">
        <f>O274*H274</f>
        <v>0</v>
      </c>
      <c r="Q274" s="206">
        <v>0</v>
      </c>
      <c r="R274" s="206">
        <f>Q274*H274</f>
        <v>0</v>
      </c>
      <c r="S274" s="206">
        <v>1.1000000000000001E-3</v>
      </c>
      <c r="T274" s="207">
        <f>S274*H274</f>
        <v>8.8000000000000005E-3</v>
      </c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R274" s="208" t="s">
        <v>164</v>
      </c>
      <c r="AT274" s="208" t="s">
        <v>160</v>
      </c>
      <c r="AU274" s="208" t="s">
        <v>156</v>
      </c>
      <c r="AY274" s="18" t="s">
        <v>157</v>
      </c>
      <c r="BE274" s="209">
        <f>IF(N274="základná",J274,0)</f>
        <v>0</v>
      </c>
      <c r="BF274" s="209">
        <f>IF(N274="znížená",J274,0)</f>
        <v>0</v>
      </c>
      <c r="BG274" s="209">
        <f>IF(N274="zákl. prenesená",J274,0)</f>
        <v>0</v>
      </c>
      <c r="BH274" s="209">
        <f>IF(N274="zníž. prenesená",J274,0)</f>
        <v>0</v>
      </c>
      <c r="BI274" s="209">
        <f>IF(N274="nulová",J274,0)</f>
        <v>0</v>
      </c>
      <c r="BJ274" s="18" t="s">
        <v>156</v>
      </c>
      <c r="BK274" s="209">
        <f>ROUND(I274*H274,2)</f>
        <v>0</v>
      </c>
      <c r="BL274" s="18" t="s">
        <v>164</v>
      </c>
      <c r="BM274" s="208" t="s">
        <v>2170</v>
      </c>
    </row>
    <row r="275" spans="1:65" s="13" customFormat="1">
      <c r="B275" s="210"/>
      <c r="C275" s="211"/>
      <c r="D275" s="212" t="s">
        <v>166</v>
      </c>
      <c r="E275" s="213" t="s">
        <v>1</v>
      </c>
      <c r="F275" s="214" t="s">
        <v>2095</v>
      </c>
      <c r="G275" s="211"/>
      <c r="H275" s="213" t="s">
        <v>1</v>
      </c>
      <c r="I275" s="215"/>
      <c r="J275" s="211"/>
      <c r="K275" s="211"/>
      <c r="L275" s="216"/>
      <c r="M275" s="217"/>
      <c r="N275" s="218"/>
      <c r="O275" s="218"/>
      <c r="P275" s="218"/>
      <c r="Q275" s="218"/>
      <c r="R275" s="218"/>
      <c r="S275" s="218"/>
      <c r="T275" s="219"/>
      <c r="AT275" s="220" t="s">
        <v>166</v>
      </c>
      <c r="AU275" s="220" t="s">
        <v>156</v>
      </c>
      <c r="AV275" s="13" t="s">
        <v>82</v>
      </c>
      <c r="AW275" s="13" t="s">
        <v>31</v>
      </c>
      <c r="AX275" s="13" t="s">
        <v>74</v>
      </c>
      <c r="AY275" s="220" t="s">
        <v>157</v>
      </c>
    </row>
    <row r="276" spans="1:65" s="14" customFormat="1">
      <c r="B276" s="221"/>
      <c r="C276" s="222"/>
      <c r="D276" s="212" t="s">
        <v>166</v>
      </c>
      <c r="E276" s="223" t="s">
        <v>1</v>
      </c>
      <c r="F276" s="224" t="s">
        <v>2171</v>
      </c>
      <c r="G276" s="222"/>
      <c r="H276" s="225">
        <v>8</v>
      </c>
      <c r="I276" s="226"/>
      <c r="J276" s="222"/>
      <c r="K276" s="222"/>
      <c r="L276" s="227"/>
      <c r="M276" s="228"/>
      <c r="N276" s="229"/>
      <c r="O276" s="229"/>
      <c r="P276" s="229"/>
      <c r="Q276" s="229"/>
      <c r="R276" s="229"/>
      <c r="S276" s="229"/>
      <c r="T276" s="230"/>
      <c r="AT276" s="231" t="s">
        <v>166</v>
      </c>
      <c r="AU276" s="231" t="s">
        <v>156</v>
      </c>
      <c r="AV276" s="14" t="s">
        <v>156</v>
      </c>
      <c r="AW276" s="14" t="s">
        <v>31</v>
      </c>
      <c r="AX276" s="14" t="s">
        <v>82</v>
      </c>
      <c r="AY276" s="231" t="s">
        <v>157</v>
      </c>
    </row>
    <row r="277" spans="1:65" s="2" customFormat="1" ht="24.2" customHeight="1">
      <c r="A277" s="35"/>
      <c r="B277" s="36"/>
      <c r="C277" s="196" t="s">
        <v>680</v>
      </c>
      <c r="D277" s="196" t="s">
        <v>160</v>
      </c>
      <c r="E277" s="197" t="s">
        <v>2172</v>
      </c>
      <c r="F277" s="198" t="s">
        <v>2173</v>
      </c>
      <c r="G277" s="199" t="s">
        <v>354</v>
      </c>
      <c r="H277" s="200">
        <v>11.75</v>
      </c>
      <c r="I277" s="201"/>
      <c r="J277" s="202">
        <f>ROUND(I277*H277,2)</f>
        <v>0</v>
      </c>
      <c r="K277" s="203"/>
      <c r="L277" s="40"/>
      <c r="M277" s="204" t="s">
        <v>1</v>
      </c>
      <c r="N277" s="205" t="s">
        <v>40</v>
      </c>
      <c r="O277" s="76"/>
      <c r="P277" s="206">
        <f>O277*H277</f>
        <v>0</v>
      </c>
      <c r="Q277" s="206">
        <v>9.0000000000000006E-5</v>
      </c>
      <c r="R277" s="206">
        <f>Q277*H277</f>
        <v>1.0575000000000001E-3</v>
      </c>
      <c r="S277" s="206">
        <v>0</v>
      </c>
      <c r="T277" s="207">
        <f>S277*H277</f>
        <v>0</v>
      </c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R277" s="208" t="s">
        <v>164</v>
      </c>
      <c r="AT277" s="208" t="s">
        <v>160</v>
      </c>
      <c r="AU277" s="208" t="s">
        <v>156</v>
      </c>
      <c r="AY277" s="18" t="s">
        <v>157</v>
      </c>
      <c r="BE277" s="209">
        <f>IF(N277="základná",J277,0)</f>
        <v>0</v>
      </c>
      <c r="BF277" s="209">
        <f>IF(N277="znížená",J277,0)</f>
        <v>0</v>
      </c>
      <c r="BG277" s="209">
        <f>IF(N277="zákl. prenesená",J277,0)</f>
        <v>0</v>
      </c>
      <c r="BH277" s="209">
        <f>IF(N277="zníž. prenesená",J277,0)</f>
        <v>0</v>
      </c>
      <c r="BI277" s="209">
        <f>IF(N277="nulová",J277,0)</f>
        <v>0</v>
      </c>
      <c r="BJ277" s="18" t="s">
        <v>156</v>
      </c>
      <c r="BK277" s="209">
        <f>ROUND(I277*H277,2)</f>
        <v>0</v>
      </c>
      <c r="BL277" s="18" t="s">
        <v>164</v>
      </c>
      <c r="BM277" s="208" t="s">
        <v>2174</v>
      </c>
    </row>
    <row r="278" spans="1:65" s="13" customFormat="1">
      <c r="B278" s="210"/>
      <c r="C278" s="211"/>
      <c r="D278" s="212" t="s">
        <v>166</v>
      </c>
      <c r="E278" s="213" t="s">
        <v>1</v>
      </c>
      <c r="F278" s="214" t="s">
        <v>2114</v>
      </c>
      <c r="G278" s="211"/>
      <c r="H278" s="213" t="s">
        <v>1</v>
      </c>
      <c r="I278" s="215"/>
      <c r="J278" s="211"/>
      <c r="K278" s="211"/>
      <c r="L278" s="216"/>
      <c r="M278" s="217"/>
      <c r="N278" s="218"/>
      <c r="O278" s="218"/>
      <c r="P278" s="218"/>
      <c r="Q278" s="218"/>
      <c r="R278" s="218"/>
      <c r="S278" s="218"/>
      <c r="T278" s="219"/>
      <c r="AT278" s="220" t="s">
        <v>166</v>
      </c>
      <c r="AU278" s="220" t="s">
        <v>156</v>
      </c>
      <c r="AV278" s="13" t="s">
        <v>82</v>
      </c>
      <c r="AW278" s="13" t="s">
        <v>31</v>
      </c>
      <c r="AX278" s="13" t="s">
        <v>74</v>
      </c>
      <c r="AY278" s="220" t="s">
        <v>157</v>
      </c>
    </row>
    <row r="279" spans="1:65" s="14" customFormat="1">
      <c r="B279" s="221"/>
      <c r="C279" s="222"/>
      <c r="D279" s="212" t="s">
        <v>166</v>
      </c>
      <c r="E279" s="223" t="s">
        <v>1</v>
      </c>
      <c r="F279" s="224" t="s">
        <v>2175</v>
      </c>
      <c r="G279" s="222"/>
      <c r="H279" s="225">
        <v>11.75</v>
      </c>
      <c r="I279" s="226"/>
      <c r="J279" s="222"/>
      <c r="K279" s="222"/>
      <c r="L279" s="227"/>
      <c r="M279" s="228"/>
      <c r="N279" s="229"/>
      <c r="O279" s="229"/>
      <c r="P279" s="229"/>
      <c r="Q279" s="229"/>
      <c r="R279" s="229"/>
      <c r="S279" s="229"/>
      <c r="T279" s="230"/>
      <c r="AT279" s="231" t="s">
        <v>166</v>
      </c>
      <c r="AU279" s="231" t="s">
        <v>156</v>
      </c>
      <c r="AV279" s="14" t="s">
        <v>156</v>
      </c>
      <c r="AW279" s="14" t="s">
        <v>31</v>
      </c>
      <c r="AX279" s="14" t="s">
        <v>82</v>
      </c>
      <c r="AY279" s="231" t="s">
        <v>157</v>
      </c>
    </row>
    <row r="280" spans="1:65" s="2" customFormat="1" ht="16.5" customHeight="1">
      <c r="A280" s="35"/>
      <c r="B280" s="36"/>
      <c r="C280" s="248" t="s">
        <v>687</v>
      </c>
      <c r="D280" s="248" t="s">
        <v>204</v>
      </c>
      <c r="E280" s="249" t="s">
        <v>2176</v>
      </c>
      <c r="F280" s="250" t="s">
        <v>2177</v>
      </c>
      <c r="G280" s="251" t="s">
        <v>354</v>
      </c>
      <c r="H280" s="252">
        <v>12.925000000000001</v>
      </c>
      <c r="I280" s="253"/>
      <c r="J280" s="254">
        <f>ROUND(I280*H280,2)</f>
        <v>0</v>
      </c>
      <c r="K280" s="255"/>
      <c r="L280" s="256"/>
      <c r="M280" s="257" t="s">
        <v>1</v>
      </c>
      <c r="N280" s="258" t="s">
        <v>40</v>
      </c>
      <c r="O280" s="76"/>
      <c r="P280" s="206">
        <f>O280*H280</f>
        <v>0</v>
      </c>
      <c r="Q280" s="206">
        <v>2.32E-3</v>
      </c>
      <c r="R280" s="206">
        <f>Q280*H280</f>
        <v>2.9986000000000002E-2</v>
      </c>
      <c r="S280" s="206">
        <v>0</v>
      </c>
      <c r="T280" s="207">
        <f>S280*H280</f>
        <v>0</v>
      </c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R280" s="208" t="s">
        <v>378</v>
      </c>
      <c r="AT280" s="208" t="s">
        <v>204</v>
      </c>
      <c r="AU280" s="208" t="s">
        <v>156</v>
      </c>
      <c r="AY280" s="18" t="s">
        <v>157</v>
      </c>
      <c r="BE280" s="209">
        <f>IF(N280="základná",J280,0)</f>
        <v>0</v>
      </c>
      <c r="BF280" s="209">
        <f>IF(N280="znížená",J280,0)</f>
        <v>0</v>
      </c>
      <c r="BG280" s="209">
        <f>IF(N280="zákl. prenesená",J280,0)</f>
        <v>0</v>
      </c>
      <c r="BH280" s="209">
        <f>IF(N280="zníž. prenesená",J280,0)</f>
        <v>0</v>
      </c>
      <c r="BI280" s="209">
        <f>IF(N280="nulová",J280,0)</f>
        <v>0</v>
      </c>
      <c r="BJ280" s="18" t="s">
        <v>156</v>
      </c>
      <c r="BK280" s="209">
        <f>ROUND(I280*H280,2)</f>
        <v>0</v>
      </c>
      <c r="BL280" s="18" t="s">
        <v>164</v>
      </c>
      <c r="BM280" s="208" t="s">
        <v>2178</v>
      </c>
    </row>
    <row r="281" spans="1:65" s="2" customFormat="1" ht="24.2" customHeight="1">
      <c r="A281" s="35"/>
      <c r="B281" s="36"/>
      <c r="C281" s="196" t="s">
        <v>694</v>
      </c>
      <c r="D281" s="196" t="s">
        <v>160</v>
      </c>
      <c r="E281" s="197" t="s">
        <v>2179</v>
      </c>
      <c r="F281" s="198" t="s">
        <v>2173</v>
      </c>
      <c r="G281" s="199" t="s">
        <v>354</v>
      </c>
      <c r="H281" s="200">
        <v>6.4</v>
      </c>
      <c r="I281" s="201"/>
      <c r="J281" s="202">
        <f>ROUND(I281*H281,2)</f>
        <v>0</v>
      </c>
      <c r="K281" s="203"/>
      <c r="L281" s="40"/>
      <c r="M281" s="204" t="s">
        <v>1</v>
      </c>
      <c r="N281" s="205" t="s">
        <v>40</v>
      </c>
      <c r="O281" s="76"/>
      <c r="P281" s="206">
        <f>O281*H281</f>
        <v>0</v>
      </c>
      <c r="Q281" s="206">
        <v>9.0000000000000006E-5</v>
      </c>
      <c r="R281" s="206">
        <f>Q281*H281</f>
        <v>5.7600000000000001E-4</v>
      </c>
      <c r="S281" s="206">
        <v>0</v>
      </c>
      <c r="T281" s="207">
        <f>S281*H281</f>
        <v>0</v>
      </c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R281" s="208" t="s">
        <v>164</v>
      </c>
      <c r="AT281" s="208" t="s">
        <v>160</v>
      </c>
      <c r="AU281" s="208" t="s">
        <v>156</v>
      </c>
      <c r="AY281" s="18" t="s">
        <v>157</v>
      </c>
      <c r="BE281" s="209">
        <f>IF(N281="základná",J281,0)</f>
        <v>0</v>
      </c>
      <c r="BF281" s="209">
        <f>IF(N281="znížená",J281,0)</f>
        <v>0</v>
      </c>
      <c r="BG281" s="209">
        <f>IF(N281="zákl. prenesená",J281,0)</f>
        <v>0</v>
      </c>
      <c r="BH281" s="209">
        <f>IF(N281="zníž. prenesená",J281,0)</f>
        <v>0</v>
      </c>
      <c r="BI281" s="209">
        <f>IF(N281="nulová",J281,0)</f>
        <v>0</v>
      </c>
      <c r="BJ281" s="18" t="s">
        <v>156</v>
      </c>
      <c r="BK281" s="209">
        <f>ROUND(I281*H281,2)</f>
        <v>0</v>
      </c>
      <c r="BL281" s="18" t="s">
        <v>164</v>
      </c>
      <c r="BM281" s="208" t="s">
        <v>2180</v>
      </c>
    </row>
    <row r="282" spans="1:65" s="13" customFormat="1">
      <c r="B282" s="210"/>
      <c r="C282" s="211"/>
      <c r="D282" s="212" t="s">
        <v>166</v>
      </c>
      <c r="E282" s="213" t="s">
        <v>1</v>
      </c>
      <c r="F282" s="214" t="s">
        <v>2072</v>
      </c>
      <c r="G282" s="211"/>
      <c r="H282" s="213" t="s">
        <v>1</v>
      </c>
      <c r="I282" s="215"/>
      <c r="J282" s="211"/>
      <c r="K282" s="211"/>
      <c r="L282" s="216"/>
      <c r="M282" s="217"/>
      <c r="N282" s="218"/>
      <c r="O282" s="218"/>
      <c r="P282" s="218"/>
      <c r="Q282" s="218"/>
      <c r="R282" s="218"/>
      <c r="S282" s="218"/>
      <c r="T282" s="219"/>
      <c r="AT282" s="220" t="s">
        <v>166</v>
      </c>
      <c r="AU282" s="220" t="s">
        <v>156</v>
      </c>
      <c r="AV282" s="13" t="s">
        <v>82</v>
      </c>
      <c r="AW282" s="13" t="s">
        <v>31</v>
      </c>
      <c r="AX282" s="13" t="s">
        <v>74</v>
      </c>
      <c r="AY282" s="220" t="s">
        <v>157</v>
      </c>
    </row>
    <row r="283" spans="1:65" s="13" customFormat="1">
      <c r="B283" s="210"/>
      <c r="C283" s="211"/>
      <c r="D283" s="212" t="s">
        <v>166</v>
      </c>
      <c r="E283" s="213" t="s">
        <v>1</v>
      </c>
      <c r="F283" s="214" t="s">
        <v>2114</v>
      </c>
      <c r="G283" s="211"/>
      <c r="H283" s="213" t="s">
        <v>1</v>
      </c>
      <c r="I283" s="215"/>
      <c r="J283" s="211"/>
      <c r="K283" s="211"/>
      <c r="L283" s="216"/>
      <c r="M283" s="217"/>
      <c r="N283" s="218"/>
      <c r="O283" s="218"/>
      <c r="P283" s="218"/>
      <c r="Q283" s="218"/>
      <c r="R283" s="218"/>
      <c r="S283" s="218"/>
      <c r="T283" s="219"/>
      <c r="AT283" s="220" t="s">
        <v>166</v>
      </c>
      <c r="AU283" s="220" t="s">
        <v>156</v>
      </c>
      <c r="AV283" s="13" t="s">
        <v>82</v>
      </c>
      <c r="AW283" s="13" t="s">
        <v>31</v>
      </c>
      <c r="AX283" s="13" t="s">
        <v>74</v>
      </c>
      <c r="AY283" s="220" t="s">
        <v>157</v>
      </c>
    </row>
    <row r="284" spans="1:65" s="14" customFormat="1">
      <c r="B284" s="221"/>
      <c r="C284" s="222"/>
      <c r="D284" s="212" t="s">
        <v>166</v>
      </c>
      <c r="E284" s="223" t="s">
        <v>1</v>
      </c>
      <c r="F284" s="224" t="s">
        <v>2181</v>
      </c>
      <c r="G284" s="222"/>
      <c r="H284" s="225">
        <v>6.4</v>
      </c>
      <c r="I284" s="226"/>
      <c r="J284" s="222"/>
      <c r="K284" s="222"/>
      <c r="L284" s="227"/>
      <c r="M284" s="228"/>
      <c r="N284" s="229"/>
      <c r="O284" s="229"/>
      <c r="P284" s="229"/>
      <c r="Q284" s="229"/>
      <c r="R284" s="229"/>
      <c r="S284" s="229"/>
      <c r="T284" s="230"/>
      <c r="AT284" s="231" t="s">
        <v>166</v>
      </c>
      <c r="AU284" s="231" t="s">
        <v>156</v>
      </c>
      <c r="AV284" s="14" t="s">
        <v>156</v>
      </c>
      <c r="AW284" s="14" t="s">
        <v>31</v>
      </c>
      <c r="AX284" s="14" t="s">
        <v>82</v>
      </c>
      <c r="AY284" s="231" t="s">
        <v>157</v>
      </c>
    </row>
    <row r="285" spans="1:65" s="2" customFormat="1" ht="24.2" customHeight="1">
      <c r="A285" s="35"/>
      <c r="B285" s="36"/>
      <c r="C285" s="248" t="s">
        <v>698</v>
      </c>
      <c r="D285" s="248" t="s">
        <v>204</v>
      </c>
      <c r="E285" s="249" t="s">
        <v>2182</v>
      </c>
      <c r="F285" s="250" t="s">
        <v>2183</v>
      </c>
      <c r="G285" s="251" t="s">
        <v>354</v>
      </c>
      <c r="H285" s="252">
        <v>7.04</v>
      </c>
      <c r="I285" s="253"/>
      <c r="J285" s="254">
        <f>ROUND(I285*H285,2)</f>
        <v>0</v>
      </c>
      <c r="K285" s="255"/>
      <c r="L285" s="256"/>
      <c r="M285" s="257" t="s">
        <v>1</v>
      </c>
      <c r="N285" s="258" t="s">
        <v>40</v>
      </c>
      <c r="O285" s="76"/>
      <c r="P285" s="206">
        <f>O285*H285</f>
        <v>0</v>
      </c>
      <c r="Q285" s="206">
        <v>9.3999999999999997E-4</v>
      </c>
      <c r="R285" s="206">
        <f>Q285*H285</f>
        <v>6.6175999999999995E-3</v>
      </c>
      <c r="S285" s="206">
        <v>0</v>
      </c>
      <c r="T285" s="207">
        <f>S285*H285</f>
        <v>0</v>
      </c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R285" s="208" t="s">
        <v>378</v>
      </c>
      <c r="AT285" s="208" t="s">
        <v>204</v>
      </c>
      <c r="AU285" s="208" t="s">
        <v>156</v>
      </c>
      <c r="AY285" s="18" t="s">
        <v>157</v>
      </c>
      <c r="BE285" s="209">
        <f>IF(N285="základná",J285,0)</f>
        <v>0</v>
      </c>
      <c r="BF285" s="209">
        <f>IF(N285="znížená",J285,0)</f>
        <v>0</v>
      </c>
      <c r="BG285" s="209">
        <f>IF(N285="zákl. prenesená",J285,0)</f>
        <v>0</v>
      </c>
      <c r="BH285" s="209">
        <f>IF(N285="zníž. prenesená",J285,0)</f>
        <v>0</v>
      </c>
      <c r="BI285" s="209">
        <f>IF(N285="nulová",J285,0)</f>
        <v>0</v>
      </c>
      <c r="BJ285" s="18" t="s">
        <v>156</v>
      </c>
      <c r="BK285" s="209">
        <f>ROUND(I285*H285,2)</f>
        <v>0</v>
      </c>
      <c r="BL285" s="18" t="s">
        <v>164</v>
      </c>
      <c r="BM285" s="208" t="s">
        <v>2184</v>
      </c>
    </row>
    <row r="286" spans="1:65" s="2" customFormat="1" ht="24.2" customHeight="1">
      <c r="A286" s="35"/>
      <c r="B286" s="36"/>
      <c r="C286" s="196" t="s">
        <v>703</v>
      </c>
      <c r="D286" s="196" t="s">
        <v>160</v>
      </c>
      <c r="E286" s="197" t="s">
        <v>2185</v>
      </c>
      <c r="F286" s="198" t="s">
        <v>2186</v>
      </c>
      <c r="G286" s="199" t="s">
        <v>184</v>
      </c>
      <c r="H286" s="200">
        <v>2</v>
      </c>
      <c r="I286" s="201"/>
      <c r="J286" s="202">
        <f>ROUND(I286*H286,2)</f>
        <v>0</v>
      </c>
      <c r="K286" s="203"/>
      <c r="L286" s="40"/>
      <c r="M286" s="204" t="s">
        <v>1</v>
      </c>
      <c r="N286" s="205" t="s">
        <v>40</v>
      </c>
      <c r="O286" s="76"/>
      <c r="P286" s="206">
        <f>O286*H286</f>
        <v>0</v>
      </c>
      <c r="Q286" s="206">
        <v>9.0000000000000006E-5</v>
      </c>
      <c r="R286" s="206">
        <f>Q286*H286</f>
        <v>1.8000000000000001E-4</v>
      </c>
      <c r="S286" s="206">
        <v>0</v>
      </c>
      <c r="T286" s="207">
        <f>S286*H286</f>
        <v>0</v>
      </c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R286" s="208" t="s">
        <v>164</v>
      </c>
      <c r="AT286" s="208" t="s">
        <v>160</v>
      </c>
      <c r="AU286" s="208" t="s">
        <v>156</v>
      </c>
      <c r="AY286" s="18" t="s">
        <v>157</v>
      </c>
      <c r="BE286" s="209">
        <f>IF(N286="základná",J286,0)</f>
        <v>0</v>
      </c>
      <c r="BF286" s="209">
        <f>IF(N286="znížená",J286,0)</f>
        <v>0</v>
      </c>
      <c r="BG286" s="209">
        <f>IF(N286="zákl. prenesená",J286,0)</f>
        <v>0</v>
      </c>
      <c r="BH286" s="209">
        <f>IF(N286="zníž. prenesená",J286,0)</f>
        <v>0</v>
      </c>
      <c r="BI286" s="209">
        <f>IF(N286="nulová",J286,0)</f>
        <v>0</v>
      </c>
      <c r="BJ286" s="18" t="s">
        <v>156</v>
      </c>
      <c r="BK286" s="209">
        <f>ROUND(I286*H286,2)</f>
        <v>0</v>
      </c>
      <c r="BL286" s="18" t="s">
        <v>164</v>
      </c>
      <c r="BM286" s="208" t="s">
        <v>2187</v>
      </c>
    </row>
    <row r="287" spans="1:65" s="13" customFormat="1">
      <c r="B287" s="210"/>
      <c r="C287" s="211"/>
      <c r="D287" s="212" t="s">
        <v>166</v>
      </c>
      <c r="E287" s="213" t="s">
        <v>1</v>
      </c>
      <c r="F287" s="214" t="s">
        <v>2114</v>
      </c>
      <c r="G287" s="211"/>
      <c r="H287" s="213" t="s">
        <v>1</v>
      </c>
      <c r="I287" s="215"/>
      <c r="J287" s="211"/>
      <c r="K287" s="211"/>
      <c r="L287" s="216"/>
      <c r="M287" s="217"/>
      <c r="N287" s="218"/>
      <c r="O287" s="218"/>
      <c r="P287" s="218"/>
      <c r="Q287" s="218"/>
      <c r="R287" s="218"/>
      <c r="S287" s="218"/>
      <c r="T287" s="219"/>
      <c r="AT287" s="220" t="s">
        <v>166</v>
      </c>
      <c r="AU287" s="220" t="s">
        <v>156</v>
      </c>
      <c r="AV287" s="13" t="s">
        <v>82</v>
      </c>
      <c r="AW287" s="13" t="s">
        <v>31</v>
      </c>
      <c r="AX287" s="13" t="s">
        <v>74</v>
      </c>
      <c r="AY287" s="220" t="s">
        <v>157</v>
      </c>
    </row>
    <row r="288" spans="1:65" s="14" customFormat="1">
      <c r="B288" s="221"/>
      <c r="C288" s="222"/>
      <c r="D288" s="212" t="s">
        <v>166</v>
      </c>
      <c r="E288" s="223" t="s">
        <v>1</v>
      </c>
      <c r="F288" s="224" t="s">
        <v>2188</v>
      </c>
      <c r="G288" s="222"/>
      <c r="H288" s="225">
        <v>2</v>
      </c>
      <c r="I288" s="226"/>
      <c r="J288" s="222"/>
      <c r="K288" s="222"/>
      <c r="L288" s="227"/>
      <c r="M288" s="228"/>
      <c r="N288" s="229"/>
      <c r="O288" s="229"/>
      <c r="P288" s="229"/>
      <c r="Q288" s="229"/>
      <c r="R288" s="229"/>
      <c r="S288" s="229"/>
      <c r="T288" s="230"/>
      <c r="AT288" s="231" t="s">
        <v>166</v>
      </c>
      <c r="AU288" s="231" t="s">
        <v>156</v>
      </c>
      <c r="AV288" s="14" t="s">
        <v>156</v>
      </c>
      <c r="AW288" s="14" t="s">
        <v>31</v>
      </c>
      <c r="AX288" s="14" t="s">
        <v>82</v>
      </c>
      <c r="AY288" s="231" t="s">
        <v>157</v>
      </c>
    </row>
    <row r="289" spans="1:65" s="2" customFormat="1" ht="16.5" customHeight="1">
      <c r="A289" s="35"/>
      <c r="B289" s="36"/>
      <c r="C289" s="248" t="s">
        <v>708</v>
      </c>
      <c r="D289" s="248" t="s">
        <v>204</v>
      </c>
      <c r="E289" s="249" t="s">
        <v>2189</v>
      </c>
      <c r="F289" s="250" t="s">
        <v>2190</v>
      </c>
      <c r="G289" s="251" t="s">
        <v>184</v>
      </c>
      <c r="H289" s="252">
        <v>2</v>
      </c>
      <c r="I289" s="253"/>
      <c r="J289" s="254">
        <f>ROUND(I289*H289,2)</f>
        <v>0</v>
      </c>
      <c r="K289" s="255"/>
      <c r="L289" s="256"/>
      <c r="M289" s="257" t="s">
        <v>1</v>
      </c>
      <c r="N289" s="258" t="s">
        <v>40</v>
      </c>
      <c r="O289" s="76"/>
      <c r="P289" s="206">
        <f>O289*H289</f>
        <v>0</v>
      </c>
      <c r="Q289" s="206">
        <v>8.0999999999999996E-4</v>
      </c>
      <c r="R289" s="206">
        <f>Q289*H289</f>
        <v>1.6199999999999999E-3</v>
      </c>
      <c r="S289" s="206">
        <v>0</v>
      </c>
      <c r="T289" s="207">
        <f>S289*H289</f>
        <v>0</v>
      </c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R289" s="208" t="s">
        <v>378</v>
      </c>
      <c r="AT289" s="208" t="s">
        <v>204</v>
      </c>
      <c r="AU289" s="208" t="s">
        <v>156</v>
      </c>
      <c r="AY289" s="18" t="s">
        <v>157</v>
      </c>
      <c r="BE289" s="209">
        <f>IF(N289="základná",J289,0)</f>
        <v>0</v>
      </c>
      <c r="BF289" s="209">
        <f>IF(N289="znížená",J289,0)</f>
        <v>0</v>
      </c>
      <c r="BG289" s="209">
        <f>IF(N289="zákl. prenesená",J289,0)</f>
        <v>0</v>
      </c>
      <c r="BH289" s="209">
        <f>IF(N289="zníž. prenesená",J289,0)</f>
        <v>0</v>
      </c>
      <c r="BI289" s="209">
        <f>IF(N289="nulová",J289,0)</f>
        <v>0</v>
      </c>
      <c r="BJ289" s="18" t="s">
        <v>156</v>
      </c>
      <c r="BK289" s="209">
        <f>ROUND(I289*H289,2)</f>
        <v>0</v>
      </c>
      <c r="BL289" s="18" t="s">
        <v>164</v>
      </c>
      <c r="BM289" s="208" t="s">
        <v>2191</v>
      </c>
    </row>
    <row r="290" spans="1:65" s="2" customFormat="1" ht="24.2" customHeight="1">
      <c r="A290" s="35"/>
      <c r="B290" s="36"/>
      <c r="C290" s="196" t="s">
        <v>713</v>
      </c>
      <c r="D290" s="196" t="s">
        <v>160</v>
      </c>
      <c r="E290" s="197" t="s">
        <v>2185</v>
      </c>
      <c r="F290" s="198" t="s">
        <v>2186</v>
      </c>
      <c r="G290" s="199" t="s">
        <v>184</v>
      </c>
      <c r="H290" s="200">
        <v>2</v>
      </c>
      <c r="I290" s="201"/>
      <c r="J290" s="202">
        <f>ROUND(I290*H290,2)</f>
        <v>0</v>
      </c>
      <c r="K290" s="203"/>
      <c r="L290" s="40"/>
      <c r="M290" s="204" t="s">
        <v>1</v>
      </c>
      <c r="N290" s="205" t="s">
        <v>40</v>
      </c>
      <c r="O290" s="76"/>
      <c r="P290" s="206">
        <f>O290*H290</f>
        <v>0</v>
      </c>
      <c r="Q290" s="206">
        <v>9.0000000000000006E-5</v>
      </c>
      <c r="R290" s="206">
        <f>Q290*H290</f>
        <v>1.8000000000000001E-4</v>
      </c>
      <c r="S290" s="206">
        <v>0</v>
      </c>
      <c r="T290" s="207">
        <f>S290*H290</f>
        <v>0</v>
      </c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R290" s="208" t="s">
        <v>164</v>
      </c>
      <c r="AT290" s="208" t="s">
        <v>160</v>
      </c>
      <c r="AU290" s="208" t="s">
        <v>156</v>
      </c>
      <c r="AY290" s="18" t="s">
        <v>157</v>
      </c>
      <c r="BE290" s="209">
        <f>IF(N290="základná",J290,0)</f>
        <v>0</v>
      </c>
      <c r="BF290" s="209">
        <f>IF(N290="znížená",J290,0)</f>
        <v>0</v>
      </c>
      <c r="BG290" s="209">
        <f>IF(N290="zákl. prenesená",J290,0)</f>
        <v>0</v>
      </c>
      <c r="BH290" s="209">
        <f>IF(N290="zníž. prenesená",J290,0)</f>
        <v>0</v>
      </c>
      <c r="BI290" s="209">
        <f>IF(N290="nulová",J290,0)</f>
        <v>0</v>
      </c>
      <c r="BJ290" s="18" t="s">
        <v>156</v>
      </c>
      <c r="BK290" s="209">
        <f>ROUND(I290*H290,2)</f>
        <v>0</v>
      </c>
      <c r="BL290" s="18" t="s">
        <v>164</v>
      </c>
      <c r="BM290" s="208" t="s">
        <v>2192</v>
      </c>
    </row>
    <row r="291" spans="1:65" s="13" customFormat="1">
      <c r="B291" s="210"/>
      <c r="C291" s="211"/>
      <c r="D291" s="212" t="s">
        <v>166</v>
      </c>
      <c r="E291" s="213" t="s">
        <v>1</v>
      </c>
      <c r="F291" s="214" t="s">
        <v>2072</v>
      </c>
      <c r="G291" s="211"/>
      <c r="H291" s="213" t="s">
        <v>1</v>
      </c>
      <c r="I291" s="215"/>
      <c r="J291" s="211"/>
      <c r="K291" s="211"/>
      <c r="L291" s="216"/>
      <c r="M291" s="217"/>
      <c r="N291" s="218"/>
      <c r="O291" s="218"/>
      <c r="P291" s="218"/>
      <c r="Q291" s="218"/>
      <c r="R291" s="218"/>
      <c r="S291" s="218"/>
      <c r="T291" s="219"/>
      <c r="AT291" s="220" t="s">
        <v>166</v>
      </c>
      <c r="AU291" s="220" t="s">
        <v>156</v>
      </c>
      <c r="AV291" s="13" t="s">
        <v>82</v>
      </c>
      <c r="AW291" s="13" t="s">
        <v>31</v>
      </c>
      <c r="AX291" s="13" t="s">
        <v>74</v>
      </c>
      <c r="AY291" s="220" t="s">
        <v>157</v>
      </c>
    </row>
    <row r="292" spans="1:65" s="13" customFormat="1">
      <c r="B292" s="210"/>
      <c r="C292" s="211"/>
      <c r="D292" s="212" t="s">
        <v>166</v>
      </c>
      <c r="E292" s="213" t="s">
        <v>1</v>
      </c>
      <c r="F292" s="214" t="s">
        <v>2114</v>
      </c>
      <c r="G292" s="211"/>
      <c r="H292" s="213" t="s">
        <v>1</v>
      </c>
      <c r="I292" s="215"/>
      <c r="J292" s="211"/>
      <c r="K292" s="211"/>
      <c r="L292" s="216"/>
      <c r="M292" s="217"/>
      <c r="N292" s="218"/>
      <c r="O292" s="218"/>
      <c r="P292" s="218"/>
      <c r="Q292" s="218"/>
      <c r="R292" s="218"/>
      <c r="S292" s="218"/>
      <c r="T292" s="219"/>
      <c r="AT292" s="220" t="s">
        <v>166</v>
      </c>
      <c r="AU292" s="220" t="s">
        <v>156</v>
      </c>
      <c r="AV292" s="13" t="s">
        <v>82</v>
      </c>
      <c r="AW292" s="13" t="s">
        <v>31</v>
      </c>
      <c r="AX292" s="13" t="s">
        <v>74</v>
      </c>
      <c r="AY292" s="220" t="s">
        <v>157</v>
      </c>
    </row>
    <row r="293" spans="1:65" s="14" customFormat="1">
      <c r="B293" s="221"/>
      <c r="C293" s="222"/>
      <c r="D293" s="212" t="s">
        <v>166</v>
      </c>
      <c r="E293" s="223" t="s">
        <v>1</v>
      </c>
      <c r="F293" s="224" t="s">
        <v>2193</v>
      </c>
      <c r="G293" s="222"/>
      <c r="H293" s="225">
        <v>2</v>
      </c>
      <c r="I293" s="226"/>
      <c r="J293" s="222"/>
      <c r="K293" s="222"/>
      <c r="L293" s="227"/>
      <c r="M293" s="228"/>
      <c r="N293" s="229"/>
      <c r="O293" s="229"/>
      <c r="P293" s="229"/>
      <c r="Q293" s="229"/>
      <c r="R293" s="229"/>
      <c r="S293" s="229"/>
      <c r="T293" s="230"/>
      <c r="AT293" s="231" t="s">
        <v>166</v>
      </c>
      <c r="AU293" s="231" t="s">
        <v>156</v>
      </c>
      <c r="AV293" s="14" t="s">
        <v>156</v>
      </c>
      <c r="AW293" s="14" t="s">
        <v>31</v>
      </c>
      <c r="AX293" s="14" t="s">
        <v>82</v>
      </c>
      <c r="AY293" s="231" t="s">
        <v>157</v>
      </c>
    </row>
    <row r="294" spans="1:65" s="2" customFormat="1" ht="16.5" customHeight="1">
      <c r="A294" s="35"/>
      <c r="B294" s="36"/>
      <c r="C294" s="248" t="s">
        <v>717</v>
      </c>
      <c r="D294" s="248" t="s">
        <v>204</v>
      </c>
      <c r="E294" s="249" t="s">
        <v>2194</v>
      </c>
      <c r="F294" s="250" t="s">
        <v>2195</v>
      </c>
      <c r="G294" s="251" t="s">
        <v>184</v>
      </c>
      <c r="H294" s="252">
        <v>2</v>
      </c>
      <c r="I294" s="253"/>
      <c r="J294" s="254">
        <f>ROUND(I294*H294,2)</f>
        <v>0</v>
      </c>
      <c r="K294" s="255"/>
      <c r="L294" s="256"/>
      <c r="M294" s="257" t="s">
        <v>1</v>
      </c>
      <c r="N294" s="258" t="s">
        <v>40</v>
      </c>
      <c r="O294" s="76"/>
      <c r="P294" s="206">
        <f>O294*H294</f>
        <v>0</v>
      </c>
      <c r="Q294" s="206">
        <v>1.8000000000000001E-4</v>
      </c>
      <c r="R294" s="206">
        <f>Q294*H294</f>
        <v>3.6000000000000002E-4</v>
      </c>
      <c r="S294" s="206">
        <v>0</v>
      </c>
      <c r="T294" s="207">
        <f>S294*H294</f>
        <v>0</v>
      </c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/>
      <c r="AR294" s="208" t="s">
        <v>378</v>
      </c>
      <c r="AT294" s="208" t="s">
        <v>204</v>
      </c>
      <c r="AU294" s="208" t="s">
        <v>156</v>
      </c>
      <c r="AY294" s="18" t="s">
        <v>157</v>
      </c>
      <c r="BE294" s="209">
        <f>IF(N294="základná",J294,0)</f>
        <v>0</v>
      </c>
      <c r="BF294" s="209">
        <f>IF(N294="znížená",J294,0)</f>
        <v>0</v>
      </c>
      <c r="BG294" s="209">
        <f>IF(N294="zákl. prenesená",J294,0)</f>
        <v>0</v>
      </c>
      <c r="BH294" s="209">
        <f>IF(N294="zníž. prenesená",J294,0)</f>
        <v>0</v>
      </c>
      <c r="BI294" s="209">
        <f>IF(N294="nulová",J294,0)</f>
        <v>0</v>
      </c>
      <c r="BJ294" s="18" t="s">
        <v>156</v>
      </c>
      <c r="BK294" s="209">
        <f>ROUND(I294*H294,2)</f>
        <v>0</v>
      </c>
      <c r="BL294" s="18" t="s">
        <v>164</v>
      </c>
      <c r="BM294" s="208" t="s">
        <v>2196</v>
      </c>
    </row>
    <row r="295" spans="1:65" s="2" customFormat="1" ht="33" customHeight="1">
      <c r="A295" s="35"/>
      <c r="B295" s="36"/>
      <c r="C295" s="196" t="s">
        <v>721</v>
      </c>
      <c r="D295" s="196" t="s">
        <v>160</v>
      </c>
      <c r="E295" s="197" t="s">
        <v>2197</v>
      </c>
      <c r="F295" s="198" t="s">
        <v>2198</v>
      </c>
      <c r="G295" s="199" t="s">
        <v>184</v>
      </c>
      <c r="H295" s="200">
        <v>4</v>
      </c>
      <c r="I295" s="201"/>
      <c r="J295" s="202">
        <f>ROUND(I295*H295,2)</f>
        <v>0</v>
      </c>
      <c r="K295" s="203"/>
      <c r="L295" s="40"/>
      <c r="M295" s="204" t="s">
        <v>1</v>
      </c>
      <c r="N295" s="205" t="s">
        <v>40</v>
      </c>
      <c r="O295" s="76"/>
      <c r="P295" s="206">
        <f>O295*H295</f>
        <v>0</v>
      </c>
      <c r="Q295" s="206">
        <v>0</v>
      </c>
      <c r="R295" s="206">
        <f>Q295*H295</f>
        <v>0</v>
      </c>
      <c r="S295" s="206">
        <v>0</v>
      </c>
      <c r="T295" s="207">
        <f>S295*H295</f>
        <v>0</v>
      </c>
      <c r="U295" s="35"/>
      <c r="V295" s="35"/>
      <c r="W295" s="35"/>
      <c r="X295" s="35"/>
      <c r="Y295" s="35"/>
      <c r="Z295" s="35"/>
      <c r="AA295" s="35"/>
      <c r="AB295" s="35"/>
      <c r="AC295" s="35"/>
      <c r="AD295" s="35"/>
      <c r="AE295" s="35"/>
      <c r="AR295" s="208" t="s">
        <v>164</v>
      </c>
      <c r="AT295" s="208" t="s">
        <v>160</v>
      </c>
      <c r="AU295" s="208" t="s">
        <v>156</v>
      </c>
      <c r="AY295" s="18" t="s">
        <v>157</v>
      </c>
      <c r="BE295" s="209">
        <f>IF(N295="základná",J295,0)</f>
        <v>0</v>
      </c>
      <c r="BF295" s="209">
        <f>IF(N295="znížená",J295,0)</f>
        <v>0</v>
      </c>
      <c r="BG295" s="209">
        <f>IF(N295="zákl. prenesená",J295,0)</f>
        <v>0</v>
      </c>
      <c r="BH295" s="209">
        <f>IF(N295="zníž. prenesená",J295,0)</f>
        <v>0</v>
      </c>
      <c r="BI295" s="209">
        <f>IF(N295="nulová",J295,0)</f>
        <v>0</v>
      </c>
      <c r="BJ295" s="18" t="s">
        <v>156</v>
      </c>
      <c r="BK295" s="209">
        <f>ROUND(I295*H295,2)</f>
        <v>0</v>
      </c>
      <c r="BL295" s="18" t="s">
        <v>164</v>
      </c>
      <c r="BM295" s="208" t="s">
        <v>2199</v>
      </c>
    </row>
    <row r="296" spans="1:65" s="13" customFormat="1">
      <c r="B296" s="210"/>
      <c r="C296" s="211"/>
      <c r="D296" s="212" t="s">
        <v>166</v>
      </c>
      <c r="E296" s="213" t="s">
        <v>1</v>
      </c>
      <c r="F296" s="214" t="s">
        <v>2072</v>
      </c>
      <c r="G296" s="211"/>
      <c r="H296" s="213" t="s">
        <v>1</v>
      </c>
      <c r="I296" s="215"/>
      <c r="J296" s="211"/>
      <c r="K296" s="211"/>
      <c r="L296" s="216"/>
      <c r="M296" s="217"/>
      <c r="N296" s="218"/>
      <c r="O296" s="218"/>
      <c r="P296" s="218"/>
      <c r="Q296" s="218"/>
      <c r="R296" s="218"/>
      <c r="S296" s="218"/>
      <c r="T296" s="219"/>
      <c r="AT296" s="220" t="s">
        <v>166</v>
      </c>
      <c r="AU296" s="220" t="s">
        <v>156</v>
      </c>
      <c r="AV296" s="13" t="s">
        <v>82</v>
      </c>
      <c r="AW296" s="13" t="s">
        <v>31</v>
      </c>
      <c r="AX296" s="13" t="s">
        <v>74</v>
      </c>
      <c r="AY296" s="220" t="s">
        <v>157</v>
      </c>
    </row>
    <row r="297" spans="1:65" s="13" customFormat="1">
      <c r="B297" s="210"/>
      <c r="C297" s="211"/>
      <c r="D297" s="212" t="s">
        <v>166</v>
      </c>
      <c r="E297" s="213" t="s">
        <v>1</v>
      </c>
      <c r="F297" s="214" t="s">
        <v>2114</v>
      </c>
      <c r="G297" s="211"/>
      <c r="H297" s="213" t="s">
        <v>1</v>
      </c>
      <c r="I297" s="215"/>
      <c r="J297" s="211"/>
      <c r="K297" s="211"/>
      <c r="L297" s="216"/>
      <c r="M297" s="217"/>
      <c r="N297" s="218"/>
      <c r="O297" s="218"/>
      <c r="P297" s="218"/>
      <c r="Q297" s="218"/>
      <c r="R297" s="218"/>
      <c r="S297" s="218"/>
      <c r="T297" s="219"/>
      <c r="AT297" s="220" t="s">
        <v>166</v>
      </c>
      <c r="AU297" s="220" t="s">
        <v>156</v>
      </c>
      <c r="AV297" s="13" t="s">
        <v>82</v>
      </c>
      <c r="AW297" s="13" t="s">
        <v>31</v>
      </c>
      <c r="AX297" s="13" t="s">
        <v>74</v>
      </c>
      <c r="AY297" s="220" t="s">
        <v>157</v>
      </c>
    </row>
    <row r="298" spans="1:65" s="14" customFormat="1">
      <c r="B298" s="221"/>
      <c r="C298" s="222"/>
      <c r="D298" s="212" t="s">
        <v>166</v>
      </c>
      <c r="E298" s="223" t="s">
        <v>1</v>
      </c>
      <c r="F298" s="224" t="s">
        <v>2200</v>
      </c>
      <c r="G298" s="222"/>
      <c r="H298" s="225">
        <v>4</v>
      </c>
      <c r="I298" s="226"/>
      <c r="J298" s="222"/>
      <c r="K298" s="222"/>
      <c r="L298" s="227"/>
      <c r="M298" s="228"/>
      <c r="N298" s="229"/>
      <c r="O298" s="229"/>
      <c r="P298" s="229"/>
      <c r="Q298" s="229"/>
      <c r="R298" s="229"/>
      <c r="S298" s="229"/>
      <c r="T298" s="230"/>
      <c r="AT298" s="231" t="s">
        <v>166</v>
      </c>
      <c r="AU298" s="231" t="s">
        <v>156</v>
      </c>
      <c r="AV298" s="14" t="s">
        <v>156</v>
      </c>
      <c r="AW298" s="14" t="s">
        <v>31</v>
      </c>
      <c r="AX298" s="14" t="s">
        <v>82</v>
      </c>
      <c r="AY298" s="231" t="s">
        <v>157</v>
      </c>
    </row>
    <row r="299" spans="1:65" s="2" customFormat="1" ht="24.2" customHeight="1">
      <c r="A299" s="35"/>
      <c r="B299" s="36"/>
      <c r="C299" s="248" t="s">
        <v>726</v>
      </c>
      <c r="D299" s="248" t="s">
        <v>204</v>
      </c>
      <c r="E299" s="249" t="s">
        <v>2201</v>
      </c>
      <c r="F299" s="250" t="s">
        <v>2202</v>
      </c>
      <c r="G299" s="251" t="s">
        <v>184</v>
      </c>
      <c r="H299" s="252">
        <v>4</v>
      </c>
      <c r="I299" s="253"/>
      <c r="J299" s="254">
        <f>ROUND(I299*H299,2)</f>
        <v>0</v>
      </c>
      <c r="K299" s="255"/>
      <c r="L299" s="256"/>
      <c r="M299" s="257" t="s">
        <v>1</v>
      </c>
      <c r="N299" s="258" t="s">
        <v>40</v>
      </c>
      <c r="O299" s="76"/>
      <c r="P299" s="206">
        <f>O299*H299</f>
        <v>0</v>
      </c>
      <c r="Q299" s="206">
        <v>3.2000000000000003E-4</v>
      </c>
      <c r="R299" s="206">
        <f>Q299*H299</f>
        <v>1.2800000000000001E-3</v>
      </c>
      <c r="S299" s="206">
        <v>0</v>
      </c>
      <c r="T299" s="207">
        <f>S299*H299</f>
        <v>0</v>
      </c>
      <c r="U299" s="35"/>
      <c r="V299" s="35"/>
      <c r="W299" s="35"/>
      <c r="X299" s="35"/>
      <c r="Y299" s="35"/>
      <c r="Z299" s="35"/>
      <c r="AA299" s="35"/>
      <c r="AB299" s="35"/>
      <c r="AC299" s="35"/>
      <c r="AD299" s="35"/>
      <c r="AE299" s="35"/>
      <c r="AR299" s="208" t="s">
        <v>378</v>
      </c>
      <c r="AT299" s="208" t="s">
        <v>204</v>
      </c>
      <c r="AU299" s="208" t="s">
        <v>156</v>
      </c>
      <c r="AY299" s="18" t="s">
        <v>157</v>
      </c>
      <c r="BE299" s="209">
        <f>IF(N299="základná",J299,0)</f>
        <v>0</v>
      </c>
      <c r="BF299" s="209">
        <f>IF(N299="znížená",J299,0)</f>
        <v>0</v>
      </c>
      <c r="BG299" s="209">
        <f>IF(N299="zákl. prenesená",J299,0)</f>
        <v>0</v>
      </c>
      <c r="BH299" s="209">
        <f>IF(N299="zníž. prenesená",J299,0)</f>
        <v>0</v>
      </c>
      <c r="BI299" s="209">
        <f>IF(N299="nulová",J299,0)</f>
        <v>0</v>
      </c>
      <c r="BJ299" s="18" t="s">
        <v>156</v>
      </c>
      <c r="BK299" s="209">
        <f>ROUND(I299*H299,2)</f>
        <v>0</v>
      </c>
      <c r="BL299" s="18" t="s">
        <v>164</v>
      </c>
      <c r="BM299" s="208" t="s">
        <v>2203</v>
      </c>
    </row>
    <row r="300" spans="1:65" s="2" customFormat="1" ht="37.9" customHeight="1">
      <c r="A300" s="35"/>
      <c r="B300" s="36"/>
      <c r="C300" s="196" t="s">
        <v>731</v>
      </c>
      <c r="D300" s="196" t="s">
        <v>160</v>
      </c>
      <c r="E300" s="197" t="s">
        <v>2204</v>
      </c>
      <c r="F300" s="198" t="s">
        <v>2205</v>
      </c>
      <c r="G300" s="199" t="s">
        <v>184</v>
      </c>
      <c r="H300" s="200">
        <v>6</v>
      </c>
      <c r="I300" s="201"/>
      <c r="J300" s="202">
        <f>ROUND(I300*H300,2)</f>
        <v>0</v>
      </c>
      <c r="K300" s="203"/>
      <c r="L300" s="40"/>
      <c r="M300" s="204" t="s">
        <v>1</v>
      </c>
      <c r="N300" s="205" t="s">
        <v>40</v>
      </c>
      <c r="O300" s="76"/>
      <c r="P300" s="206">
        <f>O300*H300</f>
        <v>0</v>
      </c>
      <c r="Q300" s="206">
        <v>0</v>
      </c>
      <c r="R300" s="206">
        <f>Q300*H300</f>
        <v>0</v>
      </c>
      <c r="S300" s="206">
        <v>0</v>
      </c>
      <c r="T300" s="207">
        <f>S300*H300</f>
        <v>0</v>
      </c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R300" s="208" t="s">
        <v>164</v>
      </c>
      <c r="AT300" s="208" t="s">
        <v>160</v>
      </c>
      <c r="AU300" s="208" t="s">
        <v>156</v>
      </c>
      <c r="AY300" s="18" t="s">
        <v>157</v>
      </c>
      <c r="BE300" s="209">
        <f>IF(N300="základná",J300,0)</f>
        <v>0</v>
      </c>
      <c r="BF300" s="209">
        <f>IF(N300="znížená",J300,0)</f>
        <v>0</v>
      </c>
      <c r="BG300" s="209">
        <f>IF(N300="zákl. prenesená",J300,0)</f>
        <v>0</v>
      </c>
      <c r="BH300" s="209">
        <f>IF(N300="zníž. prenesená",J300,0)</f>
        <v>0</v>
      </c>
      <c r="BI300" s="209">
        <f>IF(N300="nulová",J300,0)</f>
        <v>0</v>
      </c>
      <c r="BJ300" s="18" t="s">
        <v>156</v>
      </c>
      <c r="BK300" s="209">
        <f>ROUND(I300*H300,2)</f>
        <v>0</v>
      </c>
      <c r="BL300" s="18" t="s">
        <v>164</v>
      </c>
      <c r="BM300" s="208" t="s">
        <v>2206</v>
      </c>
    </row>
    <row r="301" spans="1:65" s="14" customFormat="1">
      <c r="B301" s="221"/>
      <c r="C301" s="222"/>
      <c r="D301" s="212" t="s">
        <v>166</v>
      </c>
      <c r="E301" s="223" t="s">
        <v>1</v>
      </c>
      <c r="F301" s="224" t="s">
        <v>2207</v>
      </c>
      <c r="G301" s="222"/>
      <c r="H301" s="225">
        <v>6</v>
      </c>
      <c r="I301" s="226"/>
      <c r="J301" s="222"/>
      <c r="K301" s="222"/>
      <c r="L301" s="227"/>
      <c r="M301" s="228"/>
      <c r="N301" s="229"/>
      <c r="O301" s="229"/>
      <c r="P301" s="229"/>
      <c r="Q301" s="229"/>
      <c r="R301" s="229"/>
      <c r="S301" s="229"/>
      <c r="T301" s="230"/>
      <c r="AT301" s="231" t="s">
        <v>166</v>
      </c>
      <c r="AU301" s="231" t="s">
        <v>156</v>
      </c>
      <c r="AV301" s="14" t="s">
        <v>156</v>
      </c>
      <c r="AW301" s="14" t="s">
        <v>31</v>
      </c>
      <c r="AX301" s="14" t="s">
        <v>82</v>
      </c>
      <c r="AY301" s="231" t="s">
        <v>157</v>
      </c>
    </row>
    <row r="302" spans="1:65" s="2" customFormat="1" ht="24.2" customHeight="1">
      <c r="A302" s="35"/>
      <c r="B302" s="36"/>
      <c r="C302" s="248" t="s">
        <v>735</v>
      </c>
      <c r="D302" s="248" t="s">
        <v>204</v>
      </c>
      <c r="E302" s="249" t="s">
        <v>2208</v>
      </c>
      <c r="F302" s="250" t="s">
        <v>2209</v>
      </c>
      <c r="G302" s="251" t="s">
        <v>184</v>
      </c>
      <c r="H302" s="252">
        <v>6</v>
      </c>
      <c r="I302" s="253"/>
      <c r="J302" s="254">
        <f>ROUND(I302*H302,2)</f>
        <v>0</v>
      </c>
      <c r="K302" s="255"/>
      <c r="L302" s="256"/>
      <c r="M302" s="257" t="s">
        <v>1</v>
      </c>
      <c r="N302" s="258" t="s">
        <v>40</v>
      </c>
      <c r="O302" s="76"/>
      <c r="P302" s="206">
        <f>O302*H302</f>
        <v>0</v>
      </c>
      <c r="Q302" s="206">
        <v>2.5000000000000001E-4</v>
      </c>
      <c r="R302" s="206">
        <f>Q302*H302</f>
        <v>1.5E-3</v>
      </c>
      <c r="S302" s="206">
        <v>0</v>
      </c>
      <c r="T302" s="207">
        <f>S302*H302</f>
        <v>0</v>
      </c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R302" s="208" t="s">
        <v>378</v>
      </c>
      <c r="AT302" s="208" t="s">
        <v>204</v>
      </c>
      <c r="AU302" s="208" t="s">
        <v>156</v>
      </c>
      <c r="AY302" s="18" t="s">
        <v>157</v>
      </c>
      <c r="BE302" s="209">
        <f>IF(N302="základná",J302,0)</f>
        <v>0</v>
      </c>
      <c r="BF302" s="209">
        <f>IF(N302="znížená",J302,0)</f>
        <v>0</v>
      </c>
      <c r="BG302" s="209">
        <f>IF(N302="zákl. prenesená",J302,0)</f>
        <v>0</v>
      </c>
      <c r="BH302" s="209">
        <f>IF(N302="zníž. prenesená",J302,0)</f>
        <v>0</v>
      </c>
      <c r="BI302" s="209">
        <f>IF(N302="nulová",J302,0)</f>
        <v>0</v>
      </c>
      <c r="BJ302" s="18" t="s">
        <v>156</v>
      </c>
      <c r="BK302" s="209">
        <f>ROUND(I302*H302,2)</f>
        <v>0</v>
      </c>
      <c r="BL302" s="18" t="s">
        <v>164</v>
      </c>
      <c r="BM302" s="208" t="s">
        <v>2210</v>
      </c>
    </row>
    <row r="303" spans="1:65" s="2" customFormat="1" ht="24.2" customHeight="1">
      <c r="A303" s="35"/>
      <c r="B303" s="36"/>
      <c r="C303" s="196" t="s">
        <v>739</v>
      </c>
      <c r="D303" s="196" t="s">
        <v>160</v>
      </c>
      <c r="E303" s="197" t="s">
        <v>2211</v>
      </c>
      <c r="F303" s="198" t="s">
        <v>2212</v>
      </c>
      <c r="G303" s="199" t="s">
        <v>225</v>
      </c>
      <c r="H303" s="200">
        <v>9.6</v>
      </c>
      <c r="I303" s="201"/>
      <c r="J303" s="202">
        <f>ROUND(I303*H303,2)</f>
        <v>0</v>
      </c>
      <c r="K303" s="203"/>
      <c r="L303" s="40"/>
      <c r="M303" s="204" t="s">
        <v>1</v>
      </c>
      <c r="N303" s="205" t="s">
        <v>40</v>
      </c>
      <c r="O303" s="76"/>
      <c r="P303" s="206">
        <f>O303*H303</f>
        <v>0</v>
      </c>
      <c r="Q303" s="206">
        <v>2.3000000000000001E-4</v>
      </c>
      <c r="R303" s="206">
        <f>Q303*H303</f>
        <v>2.2079999999999999E-3</v>
      </c>
      <c r="S303" s="206">
        <v>0</v>
      </c>
      <c r="T303" s="207">
        <f>S303*H303</f>
        <v>0</v>
      </c>
      <c r="U303" s="35"/>
      <c r="V303" s="35"/>
      <c r="W303" s="35"/>
      <c r="X303" s="35"/>
      <c r="Y303" s="35"/>
      <c r="Z303" s="35"/>
      <c r="AA303" s="35"/>
      <c r="AB303" s="35"/>
      <c r="AC303" s="35"/>
      <c r="AD303" s="35"/>
      <c r="AE303" s="35"/>
      <c r="AR303" s="208" t="s">
        <v>164</v>
      </c>
      <c r="AT303" s="208" t="s">
        <v>160</v>
      </c>
      <c r="AU303" s="208" t="s">
        <v>156</v>
      </c>
      <c r="AY303" s="18" t="s">
        <v>157</v>
      </c>
      <c r="BE303" s="209">
        <f>IF(N303="základná",J303,0)</f>
        <v>0</v>
      </c>
      <c r="BF303" s="209">
        <f>IF(N303="znížená",J303,0)</f>
        <v>0</v>
      </c>
      <c r="BG303" s="209">
        <f>IF(N303="zákl. prenesená",J303,0)</f>
        <v>0</v>
      </c>
      <c r="BH303" s="209">
        <f>IF(N303="zníž. prenesená",J303,0)</f>
        <v>0</v>
      </c>
      <c r="BI303" s="209">
        <f>IF(N303="nulová",J303,0)</f>
        <v>0</v>
      </c>
      <c r="BJ303" s="18" t="s">
        <v>156</v>
      </c>
      <c r="BK303" s="209">
        <f>ROUND(I303*H303,2)</f>
        <v>0</v>
      </c>
      <c r="BL303" s="18" t="s">
        <v>164</v>
      </c>
      <c r="BM303" s="208" t="s">
        <v>2213</v>
      </c>
    </row>
    <row r="304" spans="1:65" s="13" customFormat="1">
      <c r="B304" s="210"/>
      <c r="C304" s="211"/>
      <c r="D304" s="212" t="s">
        <v>166</v>
      </c>
      <c r="E304" s="213" t="s">
        <v>1</v>
      </c>
      <c r="F304" s="214" t="s">
        <v>2072</v>
      </c>
      <c r="G304" s="211"/>
      <c r="H304" s="213" t="s">
        <v>1</v>
      </c>
      <c r="I304" s="215"/>
      <c r="J304" s="211"/>
      <c r="K304" s="211"/>
      <c r="L304" s="216"/>
      <c r="M304" s="217"/>
      <c r="N304" s="218"/>
      <c r="O304" s="218"/>
      <c r="P304" s="218"/>
      <c r="Q304" s="218"/>
      <c r="R304" s="218"/>
      <c r="S304" s="218"/>
      <c r="T304" s="219"/>
      <c r="AT304" s="220" t="s">
        <v>166</v>
      </c>
      <c r="AU304" s="220" t="s">
        <v>156</v>
      </c>
      <c r="AV304" s="13" t="s">
        <v>82</v>
      </c>
      <c r="AW304" s="13" t="s">
        <v>31</v>
      </c>
      <c r="AX304" s="13" t="s">
        <v>74</v>
      </c>
      <c r="AY304" s="220" t="s">
        <v>157</v>
      </c>
    </row>
    <row r="305" spans="1:65" s="14" customFormat="1">
      <c r="B305" s="221"/>
      <c r="C305" s="222"/>
      <c r="D305" s="212" t="s">
        <v>166</v>
      </c>
      <c r="E305" s="223" t="s">
        <v>1</v>
      </c>
      <c r="F305" s="224" t="s">
        <v>2073</v>
      </c>
      <c r="G305" s="222"/>
      <c r="H305" s="225">
        <v>9.6</v>
      </c>
      <c r="I305" s="226"/>
      <c r="J305" s="222"/>
      <c r="K305" s="222"/>
      <c r="L305" s="227"/>
      <c r="M305" s="228"/>
      <c r="N305" s="229"/>
      <c r="O305" s="229"/>
      <c r="P305" s="229"/>
      <c r="Q305" s="229"/>
      <c r="R305" s="229"/>
      <c r="S305" s="229"/>
      <c r="T305" s="230"/>
      <c r="AT305" s="231" t="s">
        <v>166</v>
      </c>
      <c r="AU305" s="231" t="s">
        <v>156</v>
      </c>
      <c r="AV305" s="14" t="s">
        <v>156</v>
      </c>
      <c r="AW305" s="14" t="s">
        <v>31</v>
      </c>
      <c r="AX305" s="14" t="s">
        <v>82</v>
      </c>
      <c r="AY305" s="231" t="s">
        <v>157</v>
      </c>
    </row>
    <row r="306" spans="1:65" s="2" customFormat="1" ht="24.2" customHeight="1">
      <c r="A306" s="35"/>
      <c r="B306" s="36"/>
      <c r="C306" s="196" t="s">
        <v>745</v>
      </c>
      <c r="D306" s="196" t="s">
        <v>160</v>
      </c>
      <c r="E306" s="197" t="s">
        <v>2214</v>
      </c>
      <c r="F306" s="198" t="s">
        <v>2215</v>
      </c>
      <c r="G306" s="199" t="s">
        <v>797</v>
      </c>
      <c r="H306" s="201"/>
      <c r="I306" s="201"/>
      <c r="J306" s="202">
        <f>ROUND(I306*H306,2)</f>
        <v>0</v>
      </c>
      <c r="K306" s="203"/>
      <c r="L306" s="40"/>
      <c r="M306" s="204" t="s">
        <v>1</v>
      </c>
      <c r="N306" s="205" t="s">
        <v>40</v>
      </c>
      <c r="O306" s="76"/>
      <c r="P306" s="206">
        <f>O306*H306</f>
        <v>0</v>
      </c>
      <c r="Q306" s="206">
        <v>0</v>
      </c>
      <c r="R306" s="206">
        <f>Q306*H306</f>
        <v>0</v>
      </c>
      <c r="S306" s="206">
        <v>0</v>
      </c>
      <c r="T306" s="207">
        <f>S306*H306</f>
        <v>0</v>
      </c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/>
      <c r="AR306" s="208" t="s">
        <v>164</v>
      </c>
      <c r="AT306" s="208" t="s">
        <v>160</v>
      </c>
      <c r="AU306" s="208" t="s">
        <v>156</v>
      </c>
      <c r="AY306" s="18" t="s">
        <v>157</v>
      </c>
      <c r="BE306" s="209">
        <f>IF(N306="základná",J306,0)</f>
        <v>0</v>
      </c>
      <c r="BF306" s="209">
        <f>IF(N306="znížená",J306,0)</f>
        <v>0</v>
      </c>
      <c r="BG306" s="209">
        <f>IF(N306="zákl. prenesená",J306,0)</f>
        <v>0</v>
      </c>
      <c r="BH306" s="209">
        <f>IF(N306="zníž. prenesená",J306,0)</f>
        <v>0</v>
      </c>
      <c r="BI306" s="209">
        <f>IF(N306="nulová",J306,0)</f>
        <v>0</v>
      </c>
      <c r="BJ306" s="18" t="s">
        <v>156</v>
      </c>
      <c r="BK306" s="209">
        <f>ROUND(I306*H306,2)</f>
        <v>0</v>
      </c>
      <c r="BL306" s="18" t="s">
        <v>164</v>
      </c>
      <c r="BM306" s="208" t="s">
        <v>2216</v>
      </c>
    </row>
    <row r="307" spans="1:65" s="12" customFormat="1" ht="22.9" customHeight="1">
      <c r="B307" s="180"/>
      <c r="C307" s="181"/>
      <c r="D307" s="182" t="s">
        <v>73</v>
      </c>
      <c r="E307" s="194" t="s">
        <v>678</v>
      </c>
      <c r="F307" s="194" t="s">
        <v>679</v>
      </c>
      <c r="G307" s="181"/>
      <c r="H307" s="181"/>
      <c r="I307" s="184"/>
      <c r="J307" s="195">
        <f>BK307</f>
        <v>0</v>
      </c>
      <c r="K307" s="181"/>
      <c r="L307" s="186"/>
      <c r="M307" s="187"/>
      <c r="N307" s="188"/>
      <c r="O307" s="188"/>
      <c r="P307" s="189">
        <f>SUM(P308:P311)</f>
        <v>0</v>
      </c>
      <c r="Q307" s="188"/>
      <c r="R307" s="189">
        <f>SUM(R308:R311)</f>
        <v>0</v>
      </c>
      <c r="S307" s="188"/>
      <c r="T307" s="190">
        <f>SUM(T308:T311)</f>
        <v>0</v>
      </c>
      <c r="AR307" s="191" t="s">
        <v>156</v>
      </c>
      <c r="AT307" s="192" t="s">
        <v>73</v>
      </c>
      <c r="AU307" s="192" t="s">
        <v>82</v>
      </c>
      <c r="AY307" s="191" t="s">
        <v>157</v>
      </c>
      <c r="BK307" s="193">
        <f>SUM(BK308:BK311)</f>
        <v>0</v>
      </c>
    </row>
    <row r="308" spans="1:65" s="2" customFormat="1" ht="37.9" customHeight="1">
      <c r="A308" s="35"/>
      <c r="B308" s="36"/>
      <c r="C308" s="196" t="s">
        <v>750</v>
      </c>
      <c r="D308" s="196" t="s">
        <v>160</v>
      </c>
      <c r="E308" s="197" t="s">
        <v>2217</v>
      </c>
      <c r="F308" s="198" t="s">
        <v>2218</v>
      </c>
      <c r="G308" s="199" t="s">
        <v>448</v>
      </c>
      <c r="H308" s="200">
        <v>35</v>
      </c>
      <c r="I308" s="201"/>
      <c r="J308" s="202">
        <f>ROUND(I308*H308,2)</f>
        <v>0</v>
      </c>
      <c r="K308" s="203"/>
      <c r="L308" s="40"/>
      <c r="M308" s="204" t="s">
        <v>1</v>
      </c>
      <c r="N308" s="205" t="s">
        <v>40</v>
      </c>
      <c r="O308" s="76"/>
      <c r="P308" s="206">
        <f>O308*H308</f>
        <v>0</v>
      </c>
      <c r="Q308" s="206">
        <v>0</v>
      </c>
      <c r="R308" s="206">
        <f>Q308*H308</f>
        <v>0</v>
      </c>
      <c r="S308" s="206">
        <v>0</v>
      </c>
      <c r="T308" s="207">
        <f>S308*H308</f>
        <v>0</v>
      </c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/>
      <c r="AR308" s="208" t="s">
        <v>164</v>
      </c>
      <c r="AT308" s="208" t="s">
        <v>160</v>
      </c>
      <c r="AU308" s="208" t="s">
        <v>156</v>
      </c>
      <c r="AY308" s="18" t="s">
        <v>157</v>
      </c>
      <c r="BE308" s="209">
        <f>IF(N308="základná",J308,0)</f>
        <v>0</v>
      </c>
      <c r="BF308" s="209">
        <f>IF(N308="znížená",J308,0)</f>
        <v>0</v>
      </c>
      <c r="BG308" s="209">
        <f>IF(N308="zákl. prenesená",J308,0)</f>
        <v>0</v>
      </c>
      <c r="BH308" s="209">
        <f>IF(N308="zníž. prenesená",J308,0)</f>
        <v>0</v>
      </c>
      <c r="BI308" s="209">
        <f>IF(N308="nulová",J308,0)</f>
        <v>0</v>
      </c>
      <c r="BJ308" s="18" t="s">
        <v>156</v>
      </c>
      <c r="BK308" s="209">
        <f>ROUND(I308*H308,2)</f>
        <v>0</v>
      </c>
      <c r="BL308" s="18" t="s">
        <v>164</v>
      </c>
      <c r="BM308" s="208" t="s">
        <v>2219</v>
      </c>
    </row>
    <row r="309" spans="1:65" s="13" customFormat="1">
      <c r="B309" s="210"/>
      <c r="C309" s="211"/>
      <c r="D309" s="212" t="s">
        <v>166</v>
      </c>
      <c r="E309" s="213" t="s">
        <v>1</v>
      </c>
      <c r="F309" s="214" t="s">
        <v>535</v>
      </c>
      <c r="G309" s="211"/>
      <c r="H309" s="213" t="s">
        <v>1</v>
      </c>
      <c r="I309" s="215"/>
      <c r="J309" s="211"/>
      <c r="K309" s="211"/>
      <c r="L309" s="216"/>
      <c r="M309" s="217"/>
      <c r="N309" s="218"/>
      <c r="O309" s="218"/>
      <c r="P309" s="218"/>
      <c r="Q309" s="218"/>
      <c r="R309" s="218"/>
      <c r="S309" s="218"/>
      <c r="T309" s="219"/>
      <c r="AT309" s="220" t="s">
        <v>166</v>
      </c>
      <c r="AU309" s="220" t="s">
        <v>156</v>
      </c>
      <c r="AV309" s="13" t="s">
        <v>82</v>
      </c>
      <c r="AW309" s="13" t="s">
        <v>31</v>
      </c>
      <c r="AX309" s="13" t="s">
        <v>74</v>
      </c>
      <c r="AY309" s="220" t="s">
        <v>157</v>
      </c>
    </row>
    <row r="310" spans="1:65" s="13" customFormat="1">
      <c r="B310" s="210"/>
      <c r="C310" s="211"/>
      <c r="D310" s="212" t="s">
        <v>166</v>
      </c>
      <c r="E310" s="213" t="s">
        <v>1</v>
      </c>
      <c r="F310" s="214" t="s">
        <v>684</v>
      </c>
      <c r="G310" s="211"/>
      <c r="H310" s="213" t="s">
        <v>1</v>
      </c>
      <c r="I310" s="215"/>
      <c r="J310" s="211"/>
      <c r="K310" s="211"/>
      <c r="L310" s="216"/>
      <c r="M310" s="217"/>
      <c r="N310" s="218"/>
      <c r="O310" s="218"/>
      <c r="P310" s="218"/>
      <c r="Q310" s="218"/>
      <c r="R310" s="218"/>
      <c r="S310" s="218"/>
      <c r="T310" s="219"/>
      <c r="AT310" s="220" t="s">
        <v>166</v>
      </c>
      <c r="AU310" s="220" t="s">
        <v>156</v>
      </c>
      <c r="AV310" s="13" t="s">
        <v>82</v>
      </c>
      <c r="AW310" s="13" t="s">
        <v>31</v>
      </c>
      <c r="AX310" s="13" t="s">
        <v>74</v>
      </c>
      <c r="AY310" s="220" t="s">
        <v>157</v>
      </c>
    </row>
    <row r="311" spans="1:65" s="14" customFormat="1">
      <c r="B311" s="221"/>
      <c r="C311" s="222"/>
      <c r="D311" s="212" t="s">
        <v>166</v>
      </c>
      <c r="E311" s="223" t="s">
        <v>1</v>
      </c>
      <c r="F311" s="224" t="s">
        <v>2220</v>
      </c>
      <c r="G311" s="222"/>
      <c r="H311" s="225">
        <v>35</v>
      </c>
      <c r="I311" s="226"/>
      <c r="J311" s="222"/>
      <c r="K311" s="222"/>
      <c r="L311" s="227"/>
      <c r="M311" s="228"/>
      <c r="N311" s="229"/>
      <c r="O311" s="229"/>
      <c r="P311" s="229"/>
      <c r="Q311" s="229"/>
      <c r="R311" s="229"/>
      <c r="S311" s="229"/>
      <c r="T311" s="230"/>
      <c r="AT311" s="231" t="s">
        <v>166</v>
      </c>
      <c r="AU311" s="231" t="s">
        <v>156</v>
      </c>
      <c r="AV311" s="14" t="s">
        <v>156</v>
      </c>
      <c r="AW311" s="14" t="s">
        <v>31</v>
      </c>
      <c r="AX311" s="14" t="s">
        <v>82</v>
      </c>
      <c r="AY311" s="231" t="s">
        <v>157</v>
      </c>
    </row>
    <row r="312" spans="1:65" s="12" customFormat="1" ht="22.9" customHeight="1">
      <c r="B312" s="180"/>
      <c r="C312" s="181"/>
      <c r="D312" s="182" t="s">
        <v>73</v>
      </c>
      <c r="E312" s="194" t="s">
        <v>389</v>
      </c>
      <c r="F312" s="194" t="s">
        <v>390</v>
      </c>
      <c r="G312" s="181"/>
      <c r="H312" s="181"/>
      <c r="I312" s="184"/>
      <c r="J312" s="195">
        <f>BK312</f>
        <v>0</v>
      </c>
      <c r="K312" s="181"/>
      <c r="L312" s="186"/>
      <c r="M312" s="187"/>
      <c r="N312" s="188"/>
      <c r="O312" s="188"/>
      <c r="P312" s="189">
        <f>SUM(P313:P317)</f>
        <v>0</v>
      </c>
      <c r="Q312" s="188"/>
      <c r="R312" s="189">
        <f>SUM(R313:R317)</f>
        <v>0.2225</v>
      </c>
      <c r="S312" s="188"/>
      <c r="T312" s="190">
        <f>SUM(T313:T317)</f>
        <v>0</v>
      </c>
      <c r="AR312" s="191" t="s">
        <v>156</v>
      </c>
      <c r="AT312" s="192" t="s">
        <v>73</v>
      </c>
      <c r="AU312" s="192" t="s">
        <v>82</v>
      </c>
      <c r="AY312" s="191" t="s">
        <v>157</v>
      </c>
      <c r="BK312" s="193">
        <f>SUM(BK313:BK317)</f>
        <v>0</v>
      </c>
    </row>
    <row r="313" spans="1:65" s="2" customFormat="1" ht="37.9" customHeight="1">
      <c r="A313" s="35"/>
      <c r="B313" s="36"/>
      <c r="C313" s="196" t="s">
        <v>754</v>
      </c>
      <c r="D313" s="196" t="s">
        <v>160</v>
      </c>
      <c r="E313" s="197" t="s">
        <v>1767</v>
      </c>
      <c r="F313" s="198" t="s">
        <v>1768</v>
      </c>
      <c r="G313" s="199" t="s">
        <v>225</v>
      </c>
      <c r="H313" s="200">
        <v>2</v>
      </c>
      <c r="I313" s="201"/>
      <c r="J313" s="202">
        <f>ROUND(I313*H313,2)</f>
        <v>0</v>
      </c>
      <c r="K313" s="203"/>
      <c r="L313" s="40"/>
      <c r="M313" s="204" t="s">
        <v>1</v>
      </c>
      <c r="N313" s="205" t="s">
        <v>40</v>
      </c>
      <c r="O313" s="76"/>
      <c r="P313" s="206">
        <f>O313*H313</f>
        <v>0</v>
      </c>
      <c r="Q313" s="206">
        <v>0.11125</v>
      </c>
      <c r="R313" s="206">
        <f>Q313*H313</f>
        <v>0.2225</v>
      </c>
      <c r="S313" s="206">
        <v>0</v>
      </c>
      <c r="T313" s="207">
        <f>S313*H313</f>
        <v>0</v>
      </c>
      <c r="U313" s="35"/>
      <c r="V313" s="35"/>
      <c r="W313" s="35"/>
      <c r="X313" s="35"/>
      <c r="Y313" s="35"/>
      <c r="Z313" s="35"/>
      <c r="AA313" s="35"/>
      <c r="AB313" s="35"/>
      <c r="AC313" s="35"/>
      <c r="AD313" s="35"/>
      <c r="AE313" s="35"/>
      <c r="AR313" s="208" t="s">
        <v>164</v>
      </c>
      <c r="AT313" s="208" t="s">
        <v>160</v>
      </c>
      <c r="AU313" s="208" t="s">
        <v>156</v>
      </c>
      <c r="AY313" s="18" t="s">
        <v>157</v>
      </c>
      <c r="BE313" s="209">
        <f>IF(N313="základná",J313,0)</f>
        <v>0</v>
      </c>
      <c r="BF313" s="209">
        <f>IF(N313="znížená",J313,0)</f>
        <v>0</v>
      </c>
      <c r="BG313" s="209">
        <f>IF(N313="zákl. prenesená",J313,0)</f>
        <v>0</v>
      </c>
      <c r="BH313" s="209">
        <f>IF(N313="zníž. prenesená",J313,0)</f>
        <v>0</v>
      </c>
      <c r="BI313" s="209">
        <f>IF(N313="nulová",J313,0)</f>
        <v>0</v>
      </c>
      <c r="BJ313" s="18" t="s">
        <v>156</v>
      </c>
      <c r="BK313" s="209">
        <f>ROUND(I313*H313,2)</f>
        <v>0</v>
      </c>
      <c r="BL313" s="18" t="s">
        <v>164</v>
      </c>
      <c r="BM313" s="208" t="s">
        <v>2221</v>
      </c>
    </row>
    <row r="314" spans="1:65" s="13" customFormat="1">
      <c r="B314" s="210"/>
      <c r="C314" s="211"/>
      <c r="D314" s="212" t="s">
        <v>166</v>
      </c>
      <c r="E314" s="213" t="s">
        <v>1</v>
      </c>
      <c r="F314" s="214" t="s">
        <v>805</v>
      </c>
      <c r="G314" s="211"/>
      <c r="H314" s="213" t="s">
        <v>1</v>
      </c>
      <c r="I314" s="215"/>
      <c r="J314" s="211"/>
      <c r="K314" s="211"/>
      <c r="L314" s="216"/>
      <c r="M314" s="217"/>
      <c r="N314" s="218"/>
      <c r="O314" s="218"/>
      <c r="P314" s="218"/>
      <c r="Q314" s="218"/>
      <c r="R314" s="218"/>
      <c r="S314" s="218"/>
      <c r="T314" s="219"/>
      <c r="AT314" s="220" t="s">
        <v>166</v>
      </c>
      <c r="AU314" s="220" t="s">
        <v>156</v>
      </c>
      <c r="AV314" s="13" t="s">
        <v>82</v>
      </c>
      <c r="AW314" s="13" t="s">
        <v>31</v>
      </c>
      <c r="AX314" s="13" t="s">
        <v>74</v>
      </c>
      <c r="AY314" s="220" t="s">
        <v>157</v>
      </c>
    </row>
    <row r="315" spans="1:65" s="13" customFormat="1">
      <c r="B315" s="210"/>
      <c r="C315" s="211"/>
      <c r="D315" s="212" t="s">
        <v>166</v>
      </c>
      <c r="E315" s="213" t="s">
        <v>1</v>
      </c>
      <c r="F315" s="214" t="s">
        <v>2072</v>
      </c>
      <c r="G315" s="211"/>
      <c r="H315" s="213" t="s">
        <v>1</v>
      </c>
      <c r="I315" s="215"/>
      <c r="J315" s="211"/>
      <c r="K315" s="211"/>
      <c r="L315" s="216"/>
      <c r="M315" s="217"/>
      <c r="N315" s="218"/>
      <c r="O315" s="218"/>
      <c r="P315" s="218"/>
      <c r="Q315" s="218"/>
      <c r="R315" s="218"/>
      <c r="S315" s="218"/>
      <c r="T315" s="219"/>
      <c r="AT315" s="220" t="s">
        <v>166</v>
      </c>
      <c r="AU315" s="220" t="s">
        <v>156</v>
      </c>
      <c r="AV315" s="13" t="s">
        <v>82</v>
      </c>
      <c r="AW315" s="13" t="s">
        <v>31</v>
      </c>
      <c r="AX315" s="13" t="s">
        <v>74</v>
      </c>
      <c r="AY315" s="220" t="s">
        <v>157</v>
      </c>
    </row>
    <row r="316" spans="1:65" s="14" customFormat="1">
      <c r="B316" s="221"/>
      <c r="C316" s="222"/>
      <c r="D316" s="212" t="s">
        <v>166</v>
      </c>
      <c r="E316" s="223" t="s">
        <v>1</v>
      </c>
      <c r="F316" s="224" t="s">
        <v>2222</v>
      </c>
      <c r="G316" s="222"/>
      <c r="H316" s="225">
        <v>2</v>
      </c>
      <c r="I316" s="226"/>
      <c r="J316" s="222"/>
      <c r="K316" s="222"/>
      <c r="L316" s="227"/>
      <c r="M316" s="228"/>
      <c r="N316" s="229"/>
      <c r="O316" s="229"/>
      <c r="P316" s="229"/>
      <c r="Q316" s="229"/>
      <c r="R316" s="229"/>
      <c r="S316" s="229"/>
      <c r="T316" s="230"/>
      <c r="AT316" s="231" t="s">
        <v>166</v>
      </c>
      <c r="AU316" s="231" t="s">
        <v>156</v>
      </c>
      <c r="AV316" s="14" t="s">
        <v>156</v>
      </c>
      <c r="AW316" s="14" t="s">
        <v>31</v>
      </c>
      <c r="AX316" s="14" t="s">
        <v>82</v>
      </c>
      <c r="AY316" s="231" t="s">
        <v>157</v>
      </c>
    </row>
    <row r="317" spans="1:65" s="2" customFormat="1" ht="24.2" customHeight="1">
      <c r="A317" s="35"/>
      <c r="B317" s="36"/>
      <c r="C317" s="196" t="s">
        <v>760</v>
      </c>
      <c r="D317" s="196" t="s">
        <v>160</v>
      </c>
      <c r="E317" s="197" t="s">
        <v>1782</v>
      </c>
      <c r="F317" s="198" t="s">
        <v>1783</v>
      </c>
      <c r="G317" s="199" t="s">
        <v>797</v>
      </c>
      <c r="H317" s="201"/>
      <c r="I317" s="201"/>
      <c r="J317" s="202">
        <f>ROUND(I317*H317,2)</f>
        <v>0</v>
      </c>
      <c r="K317" s="203"/>
      <c r="L317" s="40"/>
      <c r="M317" s="204" t="s">
        <v>1</v>
      </c>
      <c r="N317" s="205" t="s">
        <v>40</v>
      </c>
      <c r="O317" s="76"/>
      <c r="P317" s="206">
        <f>O317*H317</f>
        <v>0</v>
      </c>
      <c r="Q317" s="206">
        <v>0</v>
      </c>
      <c r="R317" s="206">
        <f>Q317*H317</f>
        <v>0</v>
      </c>
      <c r="S317" s="206">
        <v>0</v>
      </c>
      <c r="T317" s="207">
        <f>S317*H317</f>
        <v>0</v>
      </c>
      <c r="U317" s="35"/>
      <c r="V317" s="35"/>
      <c r="W317" s="35"/>
      <c r="X317" s="35"/>
      <c r="Y317" s="35"/>
      <c r="Z317" s="35"/>
      <c r="AA317" s="35"/>
      <c r="AB317" s="35"/>
      <c r="AC317" s="35"/>
      <c r="AD317" s="35"/>
      <c r="AE317" s="35"/>
      <c r="AR317" s="208" t="s">
        <v>164</v>
      </c>
      <c r="AT317" s="208" t="s">
        <v>160</v>
      </c>
      <c r="AU317" s="208" t="s">
        <v>156</v>
      </c>
      <c r="AY317" s="18" t="s">
        <v>157</v>
      </c>
      <c r="BE317" s="209">
        <f>IF(N317="základná",J317,0)</f>
        <v>0</v>
      </c>
      <c r="BF317" s="209">
        <f>IF(N317="znížená",J317,0)</f>
        <v>0</v>
      </c>
      <c r="BG317" s="209">
        <f>IF(N317="zákl. prenesená",J317,0)</f>
        <v>0</v>
      </c>
      <c r="BH317" s="209">
        <f>IF(N317="zníž. prenesená",J317,0)</f>
        <v>0</v>
      </c>
      <c r="BI317" s="209">
        <f>IF(N317="nulová",J317,0)</f>
        <v>0</v>
      </c>
      <c r="BJ317" s="18" t="s">
        <v>156</v>
      </c>
      <c r="BK317" s="209">
        <f>ROUND(I317*H317,2)</f>
        <v>0</v>
      </c>
      <c r="BL317" s="18" t="s">
        <v>164</v>
      </c>
      <c r="BM317" s="208" t="s">
        <v>2223</v>
      </c>
    </row>
    <row r="318" spans="1:65" s="12" customFormat="1" ht="22.9" customHeight="1">
      <c r="B318" s="180"/>
      <c r="C318" s="181"/>
      <c r="D318" s="182" t="s">
        <v>73</v>
      </c>
      <c r="E318" s="194" t="s">
        <v>758</v>
      </c>
      <c r="F318" s="194" t="s">
        <v>759</v>
      </c>
      <c r="G318" s="181"/>
      <c r="H318" s="181"/>
      <c r="I318" s="184"/>
      <c r="J318" s="195">
        <f>BK318</f>
        <v>0</v>
      </c>
      <c r="K318" s="181"/>
      <c r="L318" s="186"/>
      <c r="M318" s="187"/>
      <c r="N318" s="188"/>
      <c r="O318" s="188"/>
      <c r="P318" s="189">
        <f>SUM(P319:P328)</f>
        <v>0</v>
      </c>
      <c r="Q318" s="188"/>
      <c r="R318" s="189">
        <f>SUM(R319:R328)</f>
        <v>2.8608000000000001E-3</v>
      </c>
      <c r="S318" s="188"/>
      <c r="T318" s="190">
        <f>SUM(T319:T328)</f>
        <v>0</v>
      </c>
      <c r="AR318" s="191" t="s">
        <v>156</v>
      </c>
      <c r="AT318" s="192" t="s">
        <v>73</v>
      </c>
      <c r="AU318" s="192" t="s">
        <v>82</v>
      </c>
      <c r="AY318" s="191" t="s">
        <v>157</v>
      </c>
      <c r="BK318" s="193">
        <f>SUM(BK319:BK328)</f>
        <v>0</v>
      </c>
    </row>
    <row r="319" spans="1:65" s="2" customFormat="1" ht="37.9" customHeight="1">
      <c r="A319" s="35"/>
      <c r="B319" s="36"/>
      <c r="C319" s="196" t="s">
        <v>764</v>
      </c>
      <c r="D319" s="196" t="s">
        <v>160</v>
      </c>
      <c r="E319" s="197" t="s">
        <v>2224</v>
      </c>
      <c r="F319" s="198" t="s">
        <v>2225</v>
      </c>
      <c r="G319" s="199" t="s">
        <v>225</v>
      </c>
      <c r="H319" s="200">
        <v>21.6</v>
      </c>
      <c r="I319" s="201"/>
      <c r="J319" s="202">
        <f>ROUND(I319*H319,2)</f>
        <v>0</v>
      </c>
      <c r="K319" s="203"/>
      <c r="L319" s="40"/>
      <c r="M319" s="204" t="s">
        <v>1</v>
      </c>
      <c r="N319" s="205" t="s">
        <v>40</v>
      </c>
      <c r="O319" s="76"/>
      <c r="P319" s="206">
        <f>O319*H319</f>
        <v>0</v>
      </c>
      <c r="Q319" s="206">
        <v>2.0000000000000002E-5</v>
      </c>
      <c r="R319" s="206">
        <f>Q319*H319</f>
        <v>4.3200000000000004E-4</v>
      </c>
      <c r="S319" s="206">
        <v>0</v>
      </c>
      <c r="T319" s="207">
        <f>S319*H319</f>
        <v>0</v>
      </c>
      <c r="U319" s="35"/>
      <c r="V319" s="35"/>
      <c r="W319" s="35"/>
      <c r="X319" s="35"/>
      <c r="Y319" s="35"/>
      <c r="Z319" s="35"/>
      <c r="AA319" s="35"/>
      <c r="AB319" s="35"/>
      <c r="AC319" s="35"/>
      <c r="AD319" s="35"/>
      <c r="AE319" s="35"/>
      <c r="AR319" s="208" t="s">
        <v>164</v>
      </c>
      <c r="AT319" s="208" t="s">
        <v>160</v>
      </c>
      <c r="AU319" s="208" t="s">
        <v>156</v>
      </c>
      <c r="AY319" s="18" t="s">
        <v>157</v>
      </c>
      <c r="BE319" s="209">
        <f>IF(N319="základná",J319,0)</f>
        <v>0</v>
      </c>
      <c r="BF319" s="209">
        <f>IF(N319="znížená",J319,0)</f>
        <v>0</v>
      </c>
      <c r="BG319" s="209">
        <f>IF(N319="zákl. prenesená",J319,0)</f>
        <v>0</v>
      </c>
      <c r="BH319" s="209">
        <f>IF(N319="zníž. prenesená",J319,0)</f>
        <v>0</v>
      </c>
      <c r="BI319" s="209">
        <f>IF(N319="nulová",J319,0)</f>
        <v>0</v>
      </c>
      <c r="BJ319" s="18" t="s">
        <v>156</v>
      </c>
      <c r="BK319" s="209">
        <f>ROUND(I319*H319,2)</f>
        <v>0</v>
      </c>
      <c r="BL319" s="18" t="s">
        <v>164</v>
      </c>
      <c r="BM319" s="208" t="s">
        <v>2226</v>
      </c>
    </row>
    <row r="320" spans="1:65" s="13" customFormat="1">
      <c r="B320" s="210"/>
      <c r="C320" s="211"/>
      <c r="D320" s="212" t="s">
        <v>166</v>
      </c>
      <c r="E320" s="213" t="s">
        <v>1</v>
      </c>
      <c r="F320" s="214" t="s">
        <v>2072</v>
      </c>
      <c r="G320" s="211"/>
      <c r="H320" s="213" t="s">
        <v>1</v>
      </c>
      <c r="I320" s="215"/>
      <c r="J320" s="211"/>
      <c r="K320" s="211"/>
      <c r="L320" s="216"/>
      <c r="M320" s="217"/>
      <c r="N320" s="218"/>
      <c r="O320" s="218"/>
      <c r="P320" s="218"/>
      <c r="Q320" s="218"/>
      <c r="R320" s="218"/>
      <c r="S320" s="218"/>
      <c r="T320" s="219"/>
      <c r="AT320" s="220" t="s">
        <v>166</v>
      </c>
      <c r="AU320" s="220" t="s">
        <v>156</v>
      </c>
      <c r="AV320" s="13" t="s">
        <v>82</v>
      </c>
      <c r="AW320" s="13" t="s">
        <v>31</v>
      </c>
      <c r="AX320" s="13" t="s">
        <v>74</v>
      </c>
      <c r="AY320" s="220" t="s">
        <v>157</v>
      </c>
    </row>
    <row r="321" spans="1:65" s="13" customFormat="1">
      <c r="B321" s="210"/>
      <c r="C321" s="211"/>
      <c r="D321" s="212" t="s">
        <v>166</v>
      </c>
      <c r="E321" s="213" t="s">
        <v>1</v>
      </c>
      <c r="F321" s="214" t="s">
        <v>2227</v>
      </c>
      <c r="G321" s="211"/>
      <c r="H321" s="213" t="s">
        <v>1</v>
      </c>
      <c r="I321" s="215"/>
      <c r="J321" s="211"/>
      <c r="K321" s="211"/>
      <c r="L321" s="216"/>
      <c r="M321" s="217"/>
      <c r="N321" s="218"/>
      <c r="O321" s="218"/>
      <c r="P321" s="218"/>
      <c r="Q321" s="218"/>
      <c r="R321" s="218"/>
      <c r="S321" s="218"/>
      <c r="T321" s="219"/>
      <c r="AT321" s="220" t="s">
        <v>166</v>
      </c>
      <c r="AU321" s="220" t="s">
        <v>156</v>
      </c>
      <c r="AV321" s="13" t="s">
        <v>82</v>
      </c>
      <c r="AW321" s="13" t="s">
        <v>31</v>
      </c>
      <c r="AX321" s="13" t="s">
        <v>74</v>
      </c>
      <c r="AY321" s="220" t="s">
        <v>157</v>
      </c>
    </row>
    <row r="322" spans="1:65" s="14" customFormat="1">
      <c r="B322" s="221"/>
      <c r="C322" s="222"/>
      <c r="D322" s="212" t="s">
        <v>166</v>
      </c>
      <c r="E322" s="223" t="s">
        <v>1</v>
      </c>
      <c r="F322" s="224" t="s">
        <v>2228</v>
      </c>
      <c r="G322" s="222"/>
      <c r="H322" s="225">
        <v>21.6</v>
      </c>
      <c r="I322" s="226"/>
      <c r="J322" s="222"/>
      <c r="K322" s="222"/>
      <c r="L322" s="227"/>
      <c r="M322" s="228"/>
      <c r="N322" s="229"/>
      <c r="O322" s="229"/>
      <c r="P322" s="229"/>
      <c r="Q322" s="229"/>
      <c r="R322" s="229"/>
      <c r="S322" s="229"/>
      <c r="T322" s="230"/>
      <c r="AT322" s="231" t="s">
        <v>166</v>
      </c>
      <c r="AU322" s="231" t="s">
        <v>156</v>
      </c>
      <c r="AV322" s="14" t="s">
        <v>156</v>
      </c>
      <c r="AW322" s="14" t="s">
        <v>31</v>
      </c>
      <c r="AX322" s="14" t="s">
        <v>82</v>
      </c>
      <c r="AY322" s="231" t="s">
        <v>157</v>
      </c>
    </row>
    <row r="323" spans="1:65" s="2" customFormat="1" ht="37.9" customHeight="1">
      <c r="A323" s="35"/>
      <c r="B323" s="36"/>
      <c r="C323" s="196" t="s">
        <v>770</v>
      </c>
      <c r="D323" s="196" t="s">
        <v>160</v>
      </c>
      <c r="E323" s="197" t="s">
        <v>2229</v>
      </c>
      <c r="F323" s="198" t="s">
        <v>2230</v>
      </c>
      <c r="G323" s="199" t="s">
        <v>225</v>
      </c>
      <c r="H323" s="200">
        <v>10.119999999999999</v>
      </c>
      <c r="I323" s="201"/>
      <c r="J323" s="202">
        <f>ROUND(I323*H323,2)</f>
        <v>0</v>
      </c>
      <c r="K323" s="203"/>
      <c r="L323" s="40"/>
      <c r="M323" s="204" t="s">
        <v>1</v>
      </c>
      <c r="N323" s="205" t="s">
        <v>40</v>
      </c>
      <c r="O323" s="76"/>
      <c r="P323" s="206">
        <f>O323*H323</f>
        <v>0</v>
      </c>
      <c r="Q323" s="206">
        <v>2.4000000000000001E-4</v>
      </c>
      <c r="R323" s="206">
        <f>Q323*H323</f>
        <v>2.4288000000000001E-3</v>
      </c>
      <c r="S323" s="206">
        <v>0</v>
      </c>
      <c r="T323" s="207">
        <f>S323*H323</f>
        <v>0</v>
      </c>
      <c r="U323" s="35"/>
      <c r="V323" s="35"/>
      <c r="W323" s="35"/>
      <c r="X323" s="35"/>
      <c r="Y323" s="35"/>
      <c r="Z323" s="35"/>
      <c r="AA323" s="35"/>
      <c r="AB323" s="35"/>
      <c r="AC323" s="35"/>
      <c r="AD323" s="35"/>
      <c r="AE323" s="35"/>
      <c r="AR323" s="208" t="s">
        <v>164</v>
      </c>
      <c r="AT323" s="208" t="s">
        <v>160</v>
      </c>
      <c r="AU323" s="208" t="s">
        <v>156</v>
      </c>
      <c r="AY323" s="18" t="s">
        <v>157</v>
      </c>
      <c r="BE323" s="209">
        <f>IF(N323="základná",J323,0)</f>
        <v>0</v>
      </c>
      <c r="BF323" s="209">
        <f>IF(N323="znížená",J323,0)</f>
        <v>0</v>
      </c>
      <c r="BG323" s="209">
        <f>IF(N323="zákl. prenesená",J323,0)</f>
        <v>0</v>
      </c>
      <c r="BH323" s="209">
        <f>IF(N323="zníž. prenesená",J323,0)</f>
        <v>0</v>
      </c>
      <c r="BI323" s="209">
        <f>IF(N323="nulová",J323,0)</f>
        <v>0</v>
      </c>
      <c r="BJ323" s="18" t="s">
        <v>156</v>
      </c>
      <c r="BK323" s="209">
        <f>ROUND(I323*H323,2)</f>
        <v>0</v>
      </c>
      <c r="BL323" s="18" t="s">
        <v>164</v>
      </c>
      <c r="BM323" s="208" t="s">
        <v>2231</v>
      </c>
    </row>
    <row r="324" spans="1:65" s="13" customFormat="1">
      <c r="B324" s="210"/>
      <c r="C324" s="211"/>
      <c r="D324" s="212" t="s">
        <v>166</v>
      </c>
      <c r="E324" s="213" t="s">
        <v>1</v>
      </c>
      <c r="F324" s="214" t="s">
        <v>2072</v>
      </c>
      <c r="G324" s="211"/>
      <c r="H324" s="213" t="s">
        <v>1</v>
      </c>
      <c r="I324" s="215"/>
      <c r="J324" s="211"/>
      <c r="K324" s="211"/>
      <c r="L324" s="216"/>
      <c r="M324" s="217"/>
      <c r="N324" s="218"/>
      <c r="O324" s="218"/>
      <c r="P324" s="218"/>
      <c r="Q324" s="218"/>
      <c r="R324" s="218"/>
      <c r="S324" s="218"/>
      <c r="T324" s="219"/>
      <c r="AT324" s="220" t="s">
        <v>166</v>
      </c>
      <c r="AU324" s="220" t="s">
        <v>156</v>
      </c>
      <c r="AV324" s="13" t="s">
        <v>82</v>
      </c>
      <c r="AW324" s="13" t="s">
        <v>31</v>
      </c>
      <c r="AX324" s="13" t="s">
        <v>74</v>
      </c>
      <c r="AY324" s="220" t="s">
        <v>157</v>
      </c>
    </row>
    <row r="325" spans="1:65" s="13" customFormat="1">
      <c r="B325" s="210"/>
      <c r="C325" s="211"/>
      <c r="D325" s="212" t="s">
        <v>166</v>
      </c>
      <c r="E325" s="213" t="s">
        <v>1</v>
      </c>
      <c r="F325" s="214" t="s">
        <v>2232</v>
      </c>
      <c r="G325" s="211"/>
      <c r="H325" s="213" t="s">
        <v>1</v>
      </c>
      <c r="I325" s="215"/>
      <c r="J325" s="211"/>
      <c r="K325" s="211"/>
      <c r="L325" s="216"/>
      <c r="M325" s="217"/>
      <c r="N325" s="218"/>
      <c r="O325" s="218"/>
      <c r="P325" s="218"/>
      <c r="Q325" s="218"/>
      <c r="R325" s="218"/>
      <c r="S325" s="218"/>
      <c r="T325" s="219"/>
      <c r="AT325" s="220" t="s">
        <v>166</v>
      </c>
      <c r="AU325" s="220" t="s">
        <v>156</v>
      </c>
      <c r="AV325" s="13" t="s">
        <v>82</v>
      </c>
      <c r="AW325" s="13" t="s">
        <v>31</v>
      </c>
      <c r="AX325" s="13" t="s">
        <v>74</v>
      </c>
      <c r="AY325" s="220" t="s">
        <v>157</v>
      </c>
    </row>
    <row r="326" spans="1:65" s="14" customFormat="1">
      <c r="B326" s="221"/>
      <c r="C326" s="222"/>
      <c r="D326" s="212" t="s">
        <v>166</v>
      </c>
      <c r="E326" s="223" t="s">
        <v>1</v>
      </c>
      <c r="F326" s="224" t="s">
        <v>2233</v>
      </c>
      <c r="G326" s="222"/>
      <c r="H326" s="225">
        <v>8.32</v>
      </c>
      <c r="I326" s="226"/>
      <c r="J326" s="222"/>
      <c r="K326" s="222"/>
      <c r="L326" s="227"/>
      <c r="M326" s="228"/>
      <c r="N326" s="229"/>
      <c r="O326" s="229"/>
      <c r="P326" s="229"/>
      <c r="Q326" s="229"/>
      <c r="R326" s="229"/>
      <c r="S326" s="229"/>
      <c r="T326" s="230"/>
      <c r="AT326" s="231" t="s">
        <v>166</v>
      </c>
      <c r="AU326" s="231" t="s">
        <v>156</v>
      </c>
      <c r="AV326" s="14" t="s">
        <v>156</v>
      </c>
      <c r="AW326" s="14" t="s">
        <v>31</v>
      </c>
      <c r="AX326" s="14" t="s">
        <v>74</v>
      </c>
      <c r="AY326" s="231" t="s">
        <v>157</v>
      </c>
    </row>
    <row r="327" spans="1:65" s="14" customFormat="1">
      <c r="B327" s="221"/>
      <c r="C327" s="222"/>
      <c r="D327" s="212" t="s">
        <v>166</v>
      </c>
      <c r="E327" s="223" t="s">
        <v>1</v>
      </c>
      <c r="F327" s="224" t="s">
        <v>2234</v>
      </c>
      <c r="G327" s="222"/>
      <c r="H327" s="225">
        <v>1.8</v>
      </c>
      <c r="I327" s="226"/>
      <c r="J327" s="222"/>
      <c r="K327" s="222"/>
      <c r="L327" s="227"/>
      <c r="M327" s="228"/>
      <c r="N327" s="229"/>
      <c r="O327" s="229"/>
      <c r="P327" s="229"/>
      <c r="Q327" s="229"/>
      <c r="R327" s="229"/>
      <c r="S327" s="229"/>
      <c r="T327" s="230"/>
      <c r="AT327" s="231" t="s">
        <v>166</v>
      </c>
      <c r="AU327" s="231" t="s">
        <v>156</v>
      </c>
      <c r="AV327" s="14" t="s">
        <v>156</v>
      </c>
      <c r="AW327" s="14" t="s">
        <v>31</v>
      </c>
      <c r="AX327" s="14" t="s">
        <v>74</v>
      </c>
      <c r="AY327" s="231" t="s">
        <v>157</v>
      </c>
    </row>
    <row r="328" spans="1:65" s="15" customFormat="1">
      <c r="B328" s="232"/>
      <c r="C328" s="233"/>
      <c r="D328" s="212" t="s">
        <v>166</v>
      </c>
      <c r="E328" s="234" t="s">
        <v>1</v>
      </c>
      <c r="F328" s="235" t="s">
        <v>173</v>
      </c>
      <c r="G328" s="233"/>
      <c r="H328" s="236">
        <v>10.120000000000001</v>
      </c>
      <c r="I328" s="237"/>
      <c r="J328" s="233"/>
      <c r="K328" s="233"/>
      <c r="L328" s="238"/>
      <c r="M328" s="272"/>
      <c r="N328" s="273"/>
      <c r="O328" s="273"/>
      <c r="P328" s="273"/>
      <c r="Q328" s="273"/>
      <c r="R328" s="273"/>
      <c r="S328" s="273"/>
      <c r="T328" s="274"/>
      <c r="AT328" s="242" t="s">
        <v>166</v>
      </c>
      <c r="AU328" s="242" t="s">
        <v>156</v>
      </c>
      <c r="AV328" s="15" t="s">
        <v>174</v>
      </c>
      <c r="AW328" s="15" t="s">
        <v>31</v>
      </c>
      <c r="AX328" s="15" t="s">
        <v>82</v>
      </c>
      <c r="AY328" s="242" t="s">
        <v>157</v>
      </c>
    </row>
    <row r="329" spans="1:65" s="2" customFormat="1" ht="6.95" customHeight="1">
      <c r="A329" s="35"/>
      <c r="B329" s="59"/>
      <c r="C329" s="60"/>
      <c r="D329" s="60"/>
      <c r="E329" s="60"/>
      <c r="F329" s="60"/>
      <c r="G329" s="60"/>
      <c r="H329" s="60"/>
      <c r="I329" s="60"/>
      <c r="J329" s="60"/>
      <c r="K329" s="60"/>
      <c r="L329" s="40"/>
      <c r="M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5"/>
      <c r="Z329" s="35"/>
      <c r="AA329" s="35"/>
      <c r="AB329" s="35"/>
      <c r="AC329" s="35"/>
      <c r="AD329" s="35"/>
      <c r="AE329" s="35"/>
    </row>
  </sheetData>
  <sheetProtection formatColumns="0" formatRows="0" autoFilter="0"/>
  <autoFilter ref="C128:K328"/>
  <mergeCells count="9">
    <mergeCell ref="E87:H87"/>
    <mergeCell ref="E119:H119"/>
    <mergeCell ref="E121:H12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55"/>
  <sheetViews>
    <sheetView showGridLines="0" topLeftCell="A116" workbookViewId="0">
      <selection activeCell="F149" sqref="F149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99"/>
      <c r="M2" s="299"/>
      <c r="N2" s="299"/>
      <c r="O2" s="299"/>
      <c r="P2" s="299"/>
      <c r="Q2" s="299"/>
      <c r="R2" s="299"/>
      <c r="S2" s="299"/>
      <c r="T2" s="299"/>
      <c r="U2" s="299"/>
      <c r="V2" s="299"/>
      <c r="AT2" s="18" t="s">
        <v>116</v>
      </c>
    </row>
    <row r="3" spans="1:46" s="1" customFormat="1" ht="6.95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21"/>
      <c r="AT3" s="18" t="s">
        <v>74</v>
      </c>
    </row>
    <row r="4" spans="1:46" s="1" customFormat="1" ht="24.95" customHeight="1">
      <c r="B4" s="21"/>
      <c r="D4" s="115" t="s">
        <v>130</v>
      </c>
      <c r="L4" s="21"/>
      <c r="M4" s="116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7" t="s">
        <v>15</v>
      </c>
      <c r="L6" s="21"/>
    </row>
    <row r="7" spans="1:46" s="1" customFormat="1" ht="16.5" customHeight="1">
      <c r="B7" s="21"/>
      <c r="E7" s="330" t="str">
        <f>'Rekapitulácia stavby'!K6</f>
        <v>Obnova areálu a kaštieľa Dolná Krupá</v>
      </c>
      <c r="F7" s="331"/>
      <c r="G7" s="331"/>
      <c r="H7" s="331"/>
      <c r="L7" s="21"/>
    </row>
    <row r="8" spans="1:46" s="2" customFormat="1" ht="12" customHeight="1">
      <c r="A8" s="35"/>
      <c r="B8" s="40"/>
      <c r="C8" s="35"/>
      <c r="D8" s="117" t="s">
        <v>131</v>
      </c>
      <c r="E8" s="35"/>
      <c r="F8" s="35"/>
      <c r="G8" s="35"/>
      <c r="H8" s="35"/>
      <c r="I8" s="35"/>
      <c r="J8" s="35"/>
      <c r="K8" s="35"/>
      <c r="L8" s="5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32" t="s">
        <v>2235</v>
      </c>
      <c r="F9" s="333"/>
      <c r="G9" s="333"/>
      <c r="H9" s="333"/>
      <c r="I9" s="35"/>
      <c r="J9" s="35"/>
      <c r="K9" s="35"/>
      <c r="L9" s="5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7" t="s">
        <v>17</v>
      </c>
      <c r="E11" s="35"/>
      <c r="F11" s="118" t="s">
        <v>1</v>
      </c>
      <c r="G11" s="35"/>
      <c r="H11" s="35"/>
      <c r="I11" s="117" t="s">
        <v>18</v>
      </c>
      <c r="J11" s="118" t="s">
        <v>1</v>
      </c>
      <c r="K11" s="35"/>
      <c r="L11" s="5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7" t="s">
        <v>19</v>
      </c>
      <c r="E12" s="35"/>
      <c r="F12" s="118" t="s">
        <v>20</v>
      </c>
      <c r="G12" s="35"/>
      <c r="H12" s="35"/>
      <c r="I12" s="117" t="s">
        <v>21</v>
      </c>
      <c r="J12" s="119" t="str">
        <f>'Rekapitulácia stavby'!AN8</f>
        <v>30. 1. 2023</v>
      </c>
      <c r="K12" s="35"/>
      <c r="L12" s="5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7" t="s">
        <v>23</v>
      </c>
      <c r="E14" s="35"/>
      <c r="F14" s="35"/>
      <c r="G14" s="35"/>
      <c r="H14" s="35"/>
      <c r="I14" s="117" t="s">
        <v>24</v>
      </c>
      <c r="J14" s="118" t="s">
        <v>1</v>
      </c>
      <c r="K14" s="35"/>
      <c r="L14" s="5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8" t="s">
        <v>25</v>
      </c>
      <c r="F15" s="35"/>
      <c r="G15" s="35"/>
      <c r="H15" s="35"/>
      <c r="I15" s="117" t="s">
        <v>26</v>
      </c>
      <c r="J15" s="118" t="s">
        <v>1</v>
      </c>
      <c r="K15" s="35"/>
      <c r="L15" s="5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7" t="s">
        <v>27</v>
      </c>
      <c r="E17" s="35"/>
      <c r="F17" s="35"/>
      <c r="G17" s="35"/>
      <c r="H17" s="35"/>
      <c r="I17" s="117" t="s">
        <v>24</v>
      </c>
      <c r="J17" s="31" t="str">
        <f>'Rekapitulácia stavby'!AN13</f>
        <v>Vyplň údaj</v>
      </c>
      <c r="K17" s="35"/>
      <c r="L17" s="5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34" t="str">
        <f>'Rekapitulácia stavby'!E14</f>
        <v>Vyplň údaj</v>
      </c>
      <c r="F18" s="335"/>
      <c r="G18" s="335"/>
      <c r="H18" s="335"/>
      <c r="I18" s="117" t="s">
        <v>26</v>
      </c>
      <c r="J18" s="31" t="str">
        <f>'Rekapitulácia stavby'!AN14</f>
        <v>Vyplň údaj</v>
      </c>
      <c r="K18" s="35"/>
      <c r="L18" s="5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7" t="s">
        <v>29</v>
      </c>
      <c r="E20" s="35"/>
      <c r="F20" s="35"/>
      <c r="G20" s="35"/>
      <c r="H20" s="35"/>
      <c r="I20" s="117" t="s">
        <v>24</v>
      </c>
      <c r="J20" s="118" t="s">
        <v>1</v>
      </c>
      <c r="K20" s="35"/>
      <c r="L20" s="5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8" t="s">
        <v>30</v>
      </c>
      <c r="F21" s="35"/>
      <c r="G21" s="35"/>
      <c r="H21" s="35"/>
      <c r="I21" s="117" t="s">
        <v>26</v>
      </c>
      <c r="J21" s="118" t="s">
        <v>1</v>
      </c>
      <c r="K21" s="35"/>
      <c r="L21" s="5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7" t="s">
        <v>32</v>
      </c>
      <c r="E23" s="35"/>
      <c r="F23" s="35"/>
      <c r="G23" s="35"/>
      <c r="H23" s="35"/>
      <c r="I23" s="117" t="s">
        <v>24</v>
      </c>
      <c r="J23" s="118" t="s">
        <v>1</v>
      </c>
      <c r="K23" s="35"/>
      <c r="L23" s="5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8" t="s">
        <v>30</v>
      </c>
      <c r="F24" s="35"/>
      <c r="G24" s="35"/>
      <c r="H24" s="35"/>
      <c r="I24" s="117" t="s">
        <v>26</v>
      </c>
      <c r="J24" s="118" t="s">
        <v>1</v>
      </c>
      <c r="K24" s="35"/>
      <c r="L24" s="5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7" t="s">
        <v>33</v>
      </c>
      <c r="E26" s="35"/>
      <c r="F26" s="35"/>
      <c r="G26" s="35"/>
      <c r="H26" s="35"/>
      <c r="I26" s="35"/>
      <c r="J26" s="35"/>
      <c r="K26" s="35"/>
      <c r="L26" s="5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20"/>
      <c r="B27" s="121"/>
      <c r="C27" s="120"/>
      <c r="D27" s="120"/>
      <c r="E27" s="336" t="s">
        <v>1</v>
      </c>
      <c r="F27" s="336"/>
      <c r="G27" s="336"/>
      <c r="H27" s="336"/>
      <c r="I27" s="120"/>
      <c r="J27" s="120"/>
      <c r="K27" s="120"/>
      <c r="L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23"/>
      <c r="E29" s="123"/>
      <c r="F29" s="123"/>
      <c r="G29" s="123"/>
      <c r="H29" s="123"/>
      <c r="I29" s="123"/>
      <c r="J29" s="123"/>
      <c r="K29" s="123"/>
      <c r="L29" s="5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4" t="s">
        <v>34</v>
      </c>
      <c r="E30" s="35"/>
      <c r="F30" s="35"/>
      <c r="G30" s="35"/>
      <c r="H30" s="35"/>
      <c r="I30" s="35"/>
      <c r="J30" s="125">
        <f>ROUND(J123, 2)</f>
        <v>0</v>
      </c>
      <c r="K30" s="35"/>
      <c r="L30" s="5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3"/>
      <c r="E31" s="123"/>
      <c r="F31" s="123"/>
      <c r="G31" s="123"/>
      <c r="H31" s="123"/>
      <c r="I31" s="123"/>
      <c r="J31" s="123"/>
      <c r="K31" s="123"/>
      <c r="L31" s="5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26" t="s">
        <v>36</v>
      </c>
      <c r="G32" s="35"/>
      <c r="H32" s="35"/>
      <c r="I32" s="126" t="s">
        <v>35</v>
      </c>
      <c r="J32" s="126" t="s">
        <v>37</v>
      </c>
      <c r="K32" s="35"/>
      <c r="L32" s="5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27" t="s">
        <v>38</v>
      </c>
      <c r="E33" s="128" t="s">
        <v>39</v>
      </c>
      <c r="F33" s="129">
        <f>ROUND((SUM(BE123:BE154)),  2)</f>
        <v>0</v>
      </c>
      <c r="G33" s="130"/>
      <c r="H33" s="130"/>
      <c r="I33" s="131">
        <v>0.2</v>
      </c>
      <c r="J33" s="129">
        <f>ROUND(((SUM(BE123:BE154))*I33),  2)</f>
        <v>0</v>
      </c>
      <c r="K33" s="35"/>
      <c r="L33" s="5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28" t="s">
        <v>40</v>
      </c>
      <c r="F34" s="129">
        <f>ROUND((SUM(BF123:BF154)),  2)</f>
        <v>0</v>
      </c>
      <c r="G34" s="130"/>
      <c r="H34" s="130"/>
      <c r="I34" s="131">
        <v>0.2</v>
      </c>
      <c r="J34" s="129">
        <f>ROUND(((SUM(BF123:BF154))*I34),  2)</f>
        <v>0</v>
      </c>
      <c r="K34" s="35"/>
      <c r="L34" s="5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17" t="s">
        <v>41</v>
      </c>
      <c r="F35" s="132">
        <f>ROUND((SUM(BG123:BG154)),  2)</f>
        <v>0</v>
      </c>
      <c r="G35" s="35"/>
      <c r="H35" s="35"/>
      <c r="I35" s="133">
        <v>0.2</v>
      </c>
      <c r="J35" s="132">
        <f>0</f>
        <v>0</v>
      </c>
      <c r="K35" s="35"/>
      <c r="L35" s="5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17" t="s">
        <v>42</v>
      </c>
      <c r="F36" s="132">
        <f>ROUND((SUM(BH123:BH154)),  2)</f>
        <v>0</v>
      </c>
      <c r="G36" s="35"/>
      <c r="H36" s="35"/>
      <c r="I36" s="133">
        <v>0.2</v>
      </c>
      <c r="J36" s="132">
        <f>0</f>
        <v>0</v>
      </c>
      <c r="K36" s="35"/>
      <c r="L36" s="5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28" t="s">
        <v>43</v>
      </c>
      <c r="F37" s="129">
        <f>ROUND((SUM(BI123:BI154)),  2)</f>
        <v>0</v>
      </c>
      <c r="G37" s="130"/>
      <c r="H37" s="130"/>
      <c r="I37" s="131">
        <v>0</v>
      </c>
      <c r="J37" s="129">
        <f>0</f>
        <v>0</v>
      </c>
      <c r="K37" s="35"/>
      <c r="L37" s="5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34"/>
      <c r="D39" s="135" t="s">
        <v>44</v>
      </c>
      <c r="E39" s="136"/>
      <c r="F39" s="136"/>
      <c r="G39" s="137" t="s">
        <v>45</v>
      </c>
      <c r="H39" s="138" t="s">
        <v>46</v>
      </c>
      <c r="I39" s="136"/>
      <c r="J39" s="139">
        <f>SUM(J30:J37)</f>
        <v>0</v>
      </c>
      <c r="K39" s="140"/>
      <c r="L39" s="5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6"/>
      <c r="D50" s="141" t="s">
        <v>47</v>
      </c>
      <c r="E50" s="142"/>
      <c r="F50" s="142"/>
      <c r="G50" s="141" t="s">
        <v>48</v>
      </c>
      <c r="H50" s="142"/>
      <c r="I50" s="142"/>
      <c r="J50" s="142"/>
      <c r="K50" s="142"/>
      <c r="L50" s="5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5"/>
      <c r="B61" s="40"/>
      <c r="C61" s="35"/>
      <c r="D61" s="143" t="s">
        <v>49</v>
      </c>
      <c r="E61" s="144"/>
      <c r="F61" s="145" t="s">
        <v>50</v>
      </c>
      <c r="G61" s="143" t="s">
        <v>49</v>
      </c>
      <c r="H61" s="144"/>
      <c r="I61" s="144"/>
      <c r="J61" s="146" t="s">
        <v>50</v>
      </c>
      <c r="K61" s="144"/>
      <c r="L61" s="5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5"/>
      <c r="B65" s="40"/>
      <c r="C65" s="35"/>
      <c r="D65" s="141" t="s">
        <v>51</v>
      </c>
      <c r="E65" s="147"/>
      <c r="F65" s="147"/>
      <c r="G65" s="141" t="s">
        <v>52</v>
      </c>
      <c r="H65" s="147"/>
      <c r="I65" s="147"/>
      <c r="J65" s="147"/>
      <c r="K65" s="147"/>
      <c r="L65" s="5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5"/>
      <c r="B76" s="40"/>
      <c r="C76" s="35"/>
      <c r="D76" s="143" t="s">
        <v>49</v>
      </c>
      <c r="E76" s="144"/>
      <c r="F76" s="145" t="s">
        <v>50</v>
      </c>
      <c r="G76" s="143" t="s">
        <v>49</v>
      </c>
      <c r="H76" s="144"/>
      <c r="I76" s="144"/>
      <c r="J76" s="146" t="s">
        <v>50</v>
      </c>
      <c r="K76" s="144"/>
      <c r="L76" s="5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8"/>
      <c r="C77" s="149"/>
      <c r="D77" s="149"/>
      <c r="E77" s="149"/>
      <c r="F77" s="149"/>
      <c r="G77" s="149"/>
      <c r="H77" s="149"/>
      <c r="I77" s="149"/>
      <c r="J77" s="149"/>
      <c r="K77" s="149"/>
      <c r="L77" s="5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5" customHeight="1">
      <c r="A81" s="35"/>
      <c r="B81" s="150"/>
      <c r="C81" s="151"/>
      <c r="D81" s="151"/>
      <c r="E81" s="151"/>
      <c r="F81" s="151"/>
      <c r="G81" s="151"/>
      <c r="H81" s="151"/>
      <c r="I81" s="151"/>
      <c r="J81" s="151"/>
      <c r="K81" s="151"/>
      <c r="L81" s="5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5" customHeight="1">
      <c r="A82" s="35"/>
      <c r="B82" s="36"/>
      <c r="C82" s="24" t="s">
        <v>133</v>
      </c>
      <c r="D82" s="37"/>
      <c r="E82" s="37"/>
      <c r="F82" s="37"/>
      <c r="G82" s="37"/>
      <c r="H82" s="37"/>
      <c r="I82" s="37"/>
      <c r="J82" s="37"/>
      <c r="K82" s="37"/>
      <c r="L82" s="5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15</v>
      </c>
      <c r="D84" s="37"/>
      <c r="E84" s="37"/>
      <c r="F84" s="37"/>
      <c r="G84" s="37"/>
      <c r="H84" s="37"/>
      <c r="I84" s="37"/>
      <c r="J84" s="37"/>
      <c r="K84" s="37"/>
      <c r="L84" s="5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28" t="str">
        <f>E7</f>
        <v>Obnova areálu a kaštieľa Dolná Krupá</v>
      </c>
      <c r="F85" s="329"/>
      <c r="G85" s="329"/>
      <c r="H85" s="329"/>
      <c r="I85" s="37"/>
      <c r="J85" s="37"/>
      <c r="K85" s="37"/>
      <c r="L85" s="5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131</v>
      </c>
      <c r="D86" s="37"/>
      <c r="E86" s="37"/>
      <c r="F86" s="37"/>
      <c r="G86" s="37"/>
      <c r="H86" s="37"/>
      <c r="I86" s="37"/>
      <c r="J86" s="37"/>
      <c r="K86" s="37"/>
      <c r="L86" s="5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324" t="str">
        <f>E9</f>
        <v>20230106 - Kaštieľ-Reštaurátorské práce-interiér</v>
      </c>
      <c r="F87" s="327"/>
      <c r="G87" s="327"/>
      <c r="H87" s="327"/>
      <c r="I87" s="37"/>
      <c r="J87" s="37"/>
      <c r="K87" s="37"/>
      <c r="L87" s="5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19</v>
      </c>
      <c r="D89" s="37"/>
      <c r="E89" s="37"/>
      <c r="F89" s="28" t="str">
        <f>F12</f>
        <v>Kaštieľ Dolná Krupá</v>
      </c>
      <c r="G89" s="37"/>
      <c r="H89" s="37"/>
      <c r="I89" s="30" t="s">
        <v>21</v>
      </c>
      <c r="J89" s="71" t="str">
        <f>IF(J12="","",J12)</f>
        <v>30. 1. 2023</v>
      </c>
      <c r="K89" s="37"/>
      <c r="L89" s="5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2" customHeight="1">
      <c r="A91" s="35"/>
      <c r="B91" s="36"/>
      <c r="C91" s="30" t="s">
        <v>23</v>
      </c>
      <c r="D91" s="37"/>
      <c r="E91" s="37"/>
      <c r="F91" s="28" t="str">
        <f>E15</f>
        <v>SNM, Vajanského nábrežie 2, 810 06 Bratislava</v>
      </c>
      <c r="G91" s="37"/>
      <c r="H91" s="37"/>
      <c r="I91" s="30" t="s">
        <v>29</v>
      </c>
      <c r="J91" s="33" t="str">
        <f>E21</f>
        <v>Ing.Vladimír Kobliška</v>
      </c>
      <c r="K91" s="37"/>
      <c r="L91" s="5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2" customHeight="1">
      <c r="A92" s="35"/>
      <c r="B92" s="36"/>
      <c r="C92" s="30" t="s">
        <v>27</v>
      </c>
      <c r="D92" s="37"/>
      <c r="E92" s="37"/>
      <c r="F92" s="28" t="str">
        <f>IF(E18="","",E18)</f>
        <v>Vyplň údaj</v>
      </c>
      <c r="G92" s="37"/>
      <c r="H92" s="37"/>
      <c r="I92" s="30" t="s">
        <v>32</v>
      </c>
      <c r="J92" s="33" t="str">
        <f>E24</f>
        <v>Ing.Vladimír Kobliška</v>
      </c>
      <c r="K92" s="37"/>
      <c r="L92" s="5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52" t="s">
        <v>134</v>
      </c>
      <c r="D94" s="153"/>
      <c r="E94" s="153"/>
      <c r="F94" s="153"/>
      <c r="G94" s="153"/>
      <c r="H94" s="153"/>
      <c r="I94" s="153"/>
      <c r="J94" s="154" t="s">
        <v>135</v>
      </c>
      <c r="K94" s="153"/>
      <c r="L94" s="5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" customHeight="1">
      <c r="A96" s="35"/>
      <c r="B96" s="36"/>
      <c r="C96" s="155" t="s">
        <v>136</v>
      </c>
      <c r="D96" s="37"/>
      <c r="E96" s="37"/>
      <c r="F96" s="37"/>
      <c r="G96" s="37"/>
      <c r="H96" s="37"/>
      <c r="I96" s="37"/>
      <c r="J96" s="89">
        <f>J123</f>
        <v>0</v>
      </c>
      <c r="K96" s="37"/>
      <c r="L96" s="5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137</v>
      </c>
    </row>
    <row r="97" spans="1:31" s="9" customFormat="1" ht="24.95" customHeight="1">
      <c r="B97" s="156"/>
      <c r="C97" s="157"/>
      <c r="D97" s="158" t="s">
        <v>2236</v>
      </c>
      <c r="E97" s="159"/>
      <c r="F97" s="159"/>
      <c r="G97" s="159"/>
      <c r="H97" s="159"/>
      <c r="I97" s="159"/>
      <c r="J97" s="160">
        <f>J124</f>
        <v>0</v>
      </c>
      <c r="K97" s="157"/>
      <c r="L97" s="161"/>
    </row>
    <row r="98" spans="1:31" s="10" customFormat="1" ht="19.899999999999999" customHeight="1">
      <c r="B98" s="162"/>
      <c r="C98" s="163"/>
      <c r="D98" s="164" t="s">
        <v>2237</v>
      </c>
      <c r="E98" s="165"/>
      <c r="F98" s="165"/>
      <c r="G98" s="165"/>
      <c r="H98" s="165"/>
      <c r="I98" s="165"/>
      <c r="J98" s="166">
        <f>J125</f>
        <v>0</v>
      </c>
      <c r="K98" s="163"/>
      <c r="L98" s="167"/>
    </row>
    <row r="99" spans="1:31" s="10" customFormat="1" ht="19.899999999999999" customHeight="1">
      <c r="B99" s="162"/>
      <c r="C99" s="163"/>
      <c r="D99" s="164" t="s">
        <v>2238</v>
      </c>
      <c r="E99" s="165"/>
      <c r="F99" s="165"/>
      <c r="G99" s="165"/>
      <c r="H99" s="165"/>
      <c r="I99" s="165"/>
      <c r="J99" s="166">
        <f>J134</f>
        <v>0</v>
      </c>
      <c r="K99" s="163"/>
      <c r="L99" s="167"/>
    </row>
    <row r="100" spans="1:31" s="10" customFormat="1" ht="19.899999999999999" customHeight="1">
      <c r="B100" s="162"/>
      <c r="C100" s="163"/>
      <c r="D100" s="164" t="s">
        <v>2239</v>
      </c>
      <c r="E100" s="165"/>
      <c r="F100" s="165"/>
      <c r="G100" s="165"/>
      <c r="H100" s="165"/>
      <c r="I100" s="165"/>
      <c r="J100" s="166">
        <f>J136</f>
        <v>0</v>
      </c>
      <c r="K100" s="163"/>
      <c r="L100" s="167"/>
    </row>
    <row r="101" spans="1:31" s="10" customFormat="1" ht="19.899999999999999" customHeight="1">
      <c r="B101" s="162"/>
      <c r="C101" s="163"/>
      <c r="D101" s="164" t="s">
        <v>2240</v>
      </c>
      <c r="E101" s="165"/>
      <c r="F101" s="165"/>
      <c r="G101" s="165"/>
      <c r="H101" s="165"/>
      <c r="I101" s="165"/>
      <c r="J101" s="166">
        <f>J139</f>
        <v>0</v>
      </c>
      <c r="K101" s="163"/>
      <c r="L101" s="167"/>
    </row>
    <row r="102" spans="1:31" s="9" customFormat="1" ht="24.95" customHeight="1">
      <c r="B102" s="156"/>
      <c r="C102" s="157"/>
      <c r="D102" s="158" t="s">
        <v>2241</v>
      </c>
      <c r="E102" s="159"/>
      <c r="F102" s="159"/>
      <c r="G102" s="159"/>
      <c r="H102" s="159"/>
      <c r="I102" s="159"/>
      <c r="J102" s="160">
        <f>J141</f>
        <v>0</v>
      </c>
      <c r="K102" s="157"/>
      <c r="L102" s="161"/>
    </row>
    <row r="103" spans="1:31" s="9" customFormat="1" ht="24.95" customHeight="1">
      <c r="B103" s="156"/>
      <c r="C103" s="157"/>
      <c r="D103" s="158" t="s">
        <v>2242</v>
      </c>
      <c r="E103" s="159"/>
      <c r="F103" s="159"/>
      <c r="G103" s="159"/>
      <c r="H103" s="159"/>
      <c r="I103" s="159"/>
      <c r="J103" s="160">
        <f>J143</f>
        <v>0</v>
      </c>
      <c r="K103" s="157"/>
      <c r="L103" s="161"/>
    </row>
    <row r="104" spans="1:31" s="2" customFormat="1" ht="21.75" customHeight="1">
      <c r="A104" s="35"/>
      <c r="B104" s="36"/>
      <c r="C104" s="37"/>
      <c r="D104" s="37"/>
      <c r="E104" s="37"/>
      <c r="F104" s="37"/>
      <c r="G104" s="37"/>
      <c r="H104" s="37"/>
      <c r="I104" s="37"/>
      <c r="J104" s="37"/>
      <c r="K104" s="37"/>
      <c r="L104" s="56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pans="1:31" s="2" customFormat="1" ht="6.95" customHeight="1">
      <c r="A105" s="35"/>
      <c r="B105" s="59"/>
      <c r="C105" s="60"/>
      <c r="D105" s="60"/>
      <c r="E105" s="60"/>
      <c r="F105" s="60"/>
      <c r="G105" s="60"/>
      <c r="H105" s="60"/>
      <c r="I105" s="60"/>
      <c r="J105" s="60"/>
      <c r="K105" s="60"/>
      <c r="L105" s="56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9" spans="1:31" s="2" customFormat="1" ht="6.95" customHeight="1">
      <c r="A109" s="35"/>
      <c r="B109" s="61"/>
      <c r="C109" s="62"/>
      <c r="D109" s="62"/>
      <c r="E109" s="62"/>
      <c r="F109" s="62"/>
      <c r="G109" s="62"/>
      <c r="H109" s="62"/>
      <c r="I109" s="62"/>
      <c r="J109" s="62"/>
      <c r="K109" s="62"/>
      <c r="L109" s="5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31" s="2" customFormat="1" ht="24.95" customHeight="1">
      <c r="A110" s="35"/>
      <c r="B110" s="36"/>
      <c r="C110" s="24" t="s">
        <v>142</v>
      </c>
      <c r="D110" s="37"/>
      <c r="E110" s="37"/>
      <c r="F110" s="37"/>
      <c r="G110" s="37"/>
      <c r="H110" s="37"/>
      <c r="I110" s="37"/>
      <c r="J110" s="37"/>
      <c r="K110" s="37"/>
      <c r="L110" s="5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6.95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5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12" customHeight="1">
      <c r="A112" s="35"/>
      <c r="B112" s="36"/>
      <c r="C112" s="30" t="s">
        <v>15</v>
      </c>
      <c r="D112" s="37"/>
      <c r="E112" s="37"/>
      <c r="F112" s="37"/>
      <c r="G112" s="37"/>
      <c r="H112" s="37"/>
      <c r="I112" s="37"/>
      <c r="J112" s="37"/>
      <c r="K112" s="37"/>
      <c r="L112" s="5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6.5" customHeight="1">
      <c r="A113" s="35"/>
      <c r="B113" s="36"/>
      <c r="C113" s="37"/>
      <c r="D113" s="37"/>
      <c r="E113" s="328" t="str">
        <f>E7</f>
        <v>Obnova areálu a kaštieľa Dolná Krupá</v>
      </c>
      <c r="F113" s="329"/>
      <c r="G113" s="329"/>
      <c r="H113" s="329"/>
      <c r="I113" s="37"/>
      <c r="J113" s="37"/>
      <c r="K113" s="37"/>
      <c r="L113" s="5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2" customHeight="1">
      <c r="A114" s="35"/>
      <c r="B114" s="36"/>
      <c r="C114" s="30" t="s">
        <v>131</v>
      </c>
      <c r="D114" s="37"/>
      <c r="E114" s="37"/>
      <c r="F114" s="37"/>
      <c r="G114" s="37"/>
      <c r="H114" s="37"/>
      <c r="I114" s="37"/>
      <c r="J114" s="37"/>
      <c r="K114" s="37"/>
      <c r="L114" s="5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16.5" customHeight="1">
      <c r="A115" s="35"/>
      <c r="B115" s="36"/>
      <c r="C115" s="37"/>
      <c r="D115" s="37"/>
      <c r="E115" s="324" t="str">
        <f>E9</f>
        <v>20230106 - Kaštieľ-Reštaurátorské práce-interiér</v>
      </c>
      <c r="F115" s="327"/>
      <c r="G115" s="327"/>
      <c r="H115" s="327"/>
      <c r="I115" s="37"/>
      <c r="J115" s="37"/>
      <c r="K115" s="37"/>
      <c r="L115" s="5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6.95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5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12" customHeight="1">
      <c r="A117" s="35"/>
      <c r="B117" s="36"/>
      <c r="C117" s="30" t="s">
        <v>19</v>
      </c>
      <c r="D117" s="37"/>
      <c r="E117" s="37"/>
      <c r="F117" s="28" t="str">
        <f>F12</f>
        <v>Kaštieľ Dolná Krupá</v>
      </c>
      <c r="G117" s="37"/>
      <c r="H117" s="37"/>
      <c r="I117" s="30" t="s">
        <v>21</v>
      </c>
      <c r="J117" s="71" t="str">
        <f>IF(J12="","",J12)</f>
        <v>30. 1. 2023</v>
      </c>
      <c r="K117" s="37"/>
      <c r="L117" s="5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6.95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5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15.2" customHeight="1">
      <c r="A119" s="35"/>
      <c r="B119" s="36"/>
      <c r="C119" s="30" t="s">
        <v>23</v>
      </c>
      <c r="D119" s="37"/>
      <c r="E119" s="37"/>
      <c r="F119" s="28" t="str">
        <f>E15</f>
        <v>SNM, Vajanského nábrežie 2, 810 06 Bratislava</v>
      </c>
      <c r="G119" s="37"/>
      <c r="H119" s="37"/>
      <c r="I119" s="30" t="s">
        <v>29</v>
      </c>
      <c r="J119" s="33" t="str">
        <f>E21</f>
        <v>Ing.Vladimír Kobliška</v>
      </c>
      <c r="K119" s="37"/>
      <c r="L119" s="5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15.2" customHeight="1">
      <c r="A120" s="35"/>
      <c r="B120" s="36"/>
      <c r="C120" s="30" t="s">
        <v>27</v>
      </c>
      <c r="D120" s="37"/>
      <c r="E120" s="37"/>
      <c r="F120" s="28" t="str">
        <f>IF(E18="","",E18)</f>
        <v>Vyplň údaj</v>
      </c>
      <c r="G120" s="37"/>
      <c r="H120" s="37"/>
      <c r="I120" s="30" t="s">
        <v>32</v>
      </c>
      <c r="J120" s="33" t="str">
        <f>E24</f>
        <v>Ing.Vladimír Kobliška</v>
      </c>
      <c r="K120" s="37"/>
      <c r="L120" s="5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2" customFormat="1" ht="10.35" customHeight="1">
      <c r="A121" s="35"/>
      <c r="B121" s="36"/>
      <c r="C121" s="37"/>
      <c r="D121" s="37"/>
      <c r="E121" s="37"/>
      <c r="F121" s="37"/>
      <c r="G121" s="37"/>
      <c r="H121" s="37"/>
      <c r="I121" s="37"/>
      <c r="J121" s="37"/>
      <c r="K121" s="37"/>
      <c r="L121" s="5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65" s="11" customFormat="1" ht="29.25" customHeight="1">
      <c r="A122" s="168"/>
      <c r="B122" s="169"/>
      <c r="C122" s="170" t="s">
        <v>143</v>
      </c>
      <c r="D122" s="171" t="s">
        <v>59</v>
      </c>
      <c r="E122" s="171" t="s">
        <v>55</v>
      </c>
      <c r="F122" s="171" t="s">
        <v>56</v>
      </c>
      <c r="G122" s="171" t="s">
        <v>144</v>
      </c>
      <c r="H122" s="171" t="s">
        <v>145</v>
      </c>
      <c r="I122" s="171" t="s">
        <v>146</v>
      </c>
      <c r="J122" s="172" t="s">
        <v>135</v>
      </c>
      <c r="K122" s="173" t="s">
        <v>147</v>
      </c>
      <c r="L122" s="174"/>
      <c r="M122" s="80" t="s">
        <v>1</v>
      </c>
      <c r="N122" s="81" t="s">
        <v>38</v>
      </c>
      <c r="O122" s="81" t="s">
        <v>148</v>
      </c>
      <c r="P122" s="81" t="s">
        <v>149</v>
      </c>
      <c r="Q122" s="81" t="s">
        <v>150</v>
      </c>
      <c r="R122" s="81" t="s">
        <v>151</v>
      </c>
      <c r="S122" s="81" t="s">
        <v>152</v>
      </c>
      <c r="T122" s="82" t="s">
        <v>153</v>
      </c>
      <c r="U122" s="168"/>
      <c r="V122" s="168"/>
      <c r="W122" s="168"/>
      <c r="X122" s="168"/>
      <c r="Y122" s="168"/>
      <c r="Z122" s="168"/>
      <c r="AA122" s="168"/>
      <c r="AB122" s="168"/>
      <c r="AC122" s="168"/>
      <c r="AD122" s="168"/>
      <c r="AE122" s="168"/>
    </row>
    <row r="123" spans="1:65" s="2" customFormat="1" ht="22.9" customHeight="1">
      <c r="A123" s="35"/>
      <c r="B123" s="36"/>
      <c r="C123" s="87" t="s">
        <v>136</v>
      </c>
      <c r="D123" s="37"/>
      <c r="E123" s="37"/>
      <c r="F123" s="37"/>
      <c r="G123" s="37"/>
      <c r="H123" s="37"/>
      <c r="I123" s="37"/>
      <c r="J123" s="175">
        <f>BK123</f>
        <v>0</v>
      </c>
      <c r="K123" s="37"/>
      <c r="L123" s="40"/>
      <c r="M123" s="83"/>
      <c r="N123" s="176"/>
      <c r="O123" s="84"/>
      <c r="P123" s="177">
        <f>P124+P141+P143</f>
        <v>0</v>
      </c>
      <c r="Q123" s="84"/>
      <c r="R123" s="177">
        <f>R124+R141+R143</f>
        <v>0</v>
      </c>
      <c r="S123" s="84"/>
      <c r="T123" s="178">
        <f>T124+T141+T143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T123" s="18" t="s">
        <v>73</v>
      </c>
      <c r="AU123" s="18" t="s">
        <v>137</v>
      </c>
      <c r="BK123" s="179">
        <f>BK124+BK141+BK143</f>
        <v>0</v>
      </c>
    </row>
    <row r="124" spans="1:65" s="12" customFormat="1" ht="25.9" customHeight="1">
      <c r="B124" s="180"/>
      <c r="C124" s="181"/>
      <c r="D124" s="182" t="s">
        <v>73</v>
      </c>
      <c r="E124" s="183" t="s">
        <v>2243</v>
      </c>
      <c r="F124" s="183" t="s">
        <v>2244</v>
      </c>
      <c r="G124" s="181"/>
      <c r="H124" s="181"/>
      <c r="I124" s="184"/>
      <c r="J124" s="185">
        <f>BK124</f>
        <v>0</v>
      </c>
      <c r="K124" s="181"/>
      <c r="L124" s="186"/>
      <c r="M124" s="187"/>
      <c r="N124" s="188"/>
      <c r="O124" s="188"/>
      <c r="P124" s="189">
        <f>P125+P134+P136+P139</f>
        <v>0</v>
      </c>
      <c r="Q124" s="188"/>
      <c r="R124" s="189">
        <f>R125+R134+R136+R139</f>
        <v>0</v>
      </c>
      <c r="S124" s="188"/>
      <c r="T124" s="190">
        <f>T125+T134+T136+T139</f>
        <v>0</v>
      </c>
      <c r="AR124" s="191" t="s">
        <v>82</v>
      </c>
      <c r="AT124" s="192" t="s">
        <v>73</v>
      </c>
      <c r="AU124" s="192" t="s">
        <v>74</v>
      </c>
      <c r="AY124" s="191" t="s">
        <v>157</v>
      </c>
      <c r="BK124" s="193">
        <f>BK125+BK134+BK136+BK139</f>
        <v>0</v>
      </c>
    </row>
    <row r="125" spans="1:65" s="12" customFormat="1" ht="22.9" customHeight="1">
      <c r="B125" s="180"/>
      <c r="C125" s="181"/>
      <c r="D125" s="182" t="s">
        <v>73</v>
      </c>
      <c r="E125" s="194" t="s">
        <v>2245</v>
      </c>
      <c r="F125" s="194" t="s">
        <v>2246</v>
      </c>
      <c r="G125" s="181"/>
      <c r="H125" s="181"/>
      <c r="I125" s="184"/>
      <c r="J125" s="195">
        <f>BK125</f>
        <v>0</v>
      </c>
      <c r="K125" s="181"/>
      <c r="L125" s="186"/>
      <c r="M125" s="187"/>
      <c r="N125" s="188"/>
      <c r="O125" s="188"/>
      <c r="P125" s="189">
        <f>SUM(P126:P133)</f>
        <v>0</v>
      </c>
      <c r="Q125" s="188"/>
      <c r="R125" s="189">
        <f>SUM(R126:R133)</f>
        <v>0</v>
      </c>
      <c r="S125" s="188"/>
      <c r="T125" s="190">
        <f>SUM(T126:T133)</f>
        <v>0</v>
      </c>
      <c r="AR125" s="191" t="s">
        <v>82</v>
      </c>
      <c r="AT125" s="192" t="s">
        <v>73</v>
      </c>
      <c r="AU125" s="192" t="s">
        <v>82</v>
      </c>
      <c r="AY125" s="191" t="s">
        <v>157</v>
      </c>
      <c r="BK125" s="193">
        <f>SUM(BK126:BK133)</f>
        <v>0</v>
      </c>
    </row>
    <row r="126" spans="1:65" s="2" customFormat="1" ht="16.5" customHeight="1">
      <c r="A126" s="35"/>
      <c r="B126" s="36"/>
      <c r="C126" s="196" t="s">
        <v>82</v>
      </c>
      <c r="D126" s="196" t="s">
        <v>160</v>
      </c>
      <c r="E126" s="197" t="s">
        <v>2247</v>
      </c>
      <c r="F126" s="198" t="s">
        <v>2248</v>
      </c>
      <c r="G126" s="199" t="s">
        <v>225</v>
      </c>
      <c r="H126" s="200">
        <v>84.01</v>
      </c>
      <c r="I126" s="201"/>
      <c r="J126" s="202">
        <f t="shared" ref="J126:J133" si="0">ROUND(I126*H126,2)</f>
        <v>0</v>
      </c>
      <c r="K126" s="203"/>
      <c r="L126" s="40"/>
      <c r="M126" s="204" t="s">
        <v>1</v>
      </c>
      <c r="N126" s="205" t="s">
        <v>40</v>
      </c>
      <c r="O126" s="76"/>
      <c r="P126" s="206">
        <f t="shared" ref="P126:P133" si="1">O126*H126</f>
        <v>0</v>
      </c>
      <c r="Q126" s="206">
        <v>0</v>
      </c>
      <c r="R126" s="206">
        <f t="shared" ref="R126:R133" si="2">Q126*H126</f>
        <v>0</v>
      </c>
      <c r="S126" s="206">
        <v>0</v>
      </c>
      <c r="T126" s="207">
        <f t="shared" ref="T126:T133" si="3"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08" t="s">
        <v>174</v>
      </c>
      <c r="AT126" s="208" t="s">
        <v>160</v>
      </c>
      <c r="AU126" s="208" t="s">
        <v>156</v>
      </c>
      <c r="AY126" s="18" t="s">
        <v>157</v>
      </c>
      <c r="BE126" s="209">
        <f t="shared" ref="BE126:BE133" si="4">IF(N126="základná",J126,0)</f>
        <v>0</v>
      </c>
      <c r="BF126" s="209">
        <f t="shared" ref="BF126:BF133" si="5">IF(N126="znížená",J126,0)</f>
        <v>0</v>
      </c>
      <c r="BG126" s="209">
        <f t="shared" ref="BG126:BG133" si="6">IF(N126="zákl. prenesená",J126,0)</f>
        <v>0</v>
      </c>
      <c r="BH126" s="209">
        <f t="shared" ref="BH126:BH133" si="7">IF(N126="zníž. prenesená",J126,0)</f>
        <v>0</v>
      </c>
      <c r="BI126" s="209">
        <f t="shared" ref="BI126:BI133" si="8">IF(N126="nulová",J126,0)</f>
        <v>0</v>
      </c>
      <c r="BJ126" s="18" t="s">
        <v>156</v>
      </c>
      <c r="BK126" s="209">
        <f t="shared" ref="BK126:BK133" si="9">ROUND(I126*H126,2)</f>
        <v>0</v>
      </c>
      <c r="BL126" s="18" t="s">
        <v>174</v>
      </c>
      <c r="BM126" s="208" t="s">
        <v>2249</v>
      </c>
    </row>
    <row r="127" spans="1:65" s="2" customFormat="1" ht="16.5" customHeight="1">
      <c r="A127" s="35"/>
      <c r="B127" s="36"/>
      <c r="C127" s="196" t="s">
        <v>156</v>
      </c>
      <c r="D127" s="196" t="s">
        <v>160</v>
      </c>
      <c r="E127" s="197" t="s">
        <v>2250</v>
      </c>
      <c r="F127" s="198" t="s">
        <v>2251</v>
      </c>
      <c r="G127" s="199" t="s">
        <v>225</v>
      </c>
      <c r="H127" s="200">
        <v>167.64</v>
      </c>
      <c r="I127" s="201"/>
      <c r="J127" s="202">
        <f t="shared" si="0"/>
        <v>0</v>
      </c>
      <c r="K127" s="203"/>
      <c r="L127" s="40"/>
      <c r="M127" s="204" t="s">
        <v>1</v>
      </c>
      <c r="N127" s="205" t="s">
        <v>40</v>
      </c>
      <c r="O127" s="76"/>
      <c r="P127" s="206">
        <f t="shared" si="1"/>
        <v>0</v>
      </c>
      <c r="Q127" s="206">
        <v>0</v>
      </c>
      <c r="R127" s="206">
        <f t="shared" si="2"/>
        <v>0</v>
      </c>
      <c r="S127" s="206">
        <v>0</v>
      </c>
      <c r="T127" s="207">
        <f t="shared" si="3"/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08" t="s">
        <v>174</v>
      </c>
      <c r="AT127" s="208" t="s">
        <v>160</v>
      </c>
      <c r="AU127" s="208" t="s">
        <v>156</v>
      </c>
      <c r="AY127" s="18" t="s">
        <v>157</v>
      </c>
      <c r="BE127" s="209">
        <f t="shared" si="4"/>
        <v>0</v>
      </c>
      <c r="BF127" s="209">
        <f t="shared" si="5"/>
        <v>0</v>
      </c>
      <c r="BG127" s="209">
        <f t="shared" si="6"/>
        <v>0</v>
      </c>
      <c r="BH127" s="209">
        <f t="shared" si="7"/>
        <v>0</v>
      </c>
      <c r="BI127" s="209">
        <f t="shared" si="8"/>
        <v>0</v>
      </c>
      <c r="BJ127" s="18" t="s">
        <v>156</v>
      </c>
      <c r="BK127" s="209">
        <f t="shared" si="9"/>
        <v>0</v>
      </c>
      <c r="BL127" s="18" t="s">
        <v>174</v>
      </c>
      <c r="BM127" s="208" t="s">
        <v>2252</v>
      </c>
    </row>
    <row r="128" spans="1:65" s="2" customFormat="1" ht="16.5" customHeight="1">
      <c r="A128" s="35"/>
      <c r="B128" s="36"/>
      <c r="C128" s="196" t="s">
        <v>181</v>
      </c>
      <c r="D128" s="196" t="s">
        <v>160</v>
      </c>
      <c r="E128" s="197" t="s">
        <v>2253</v>
      </c>
      <c r="F128" s="198" t="s">
        <v>2251</v>
      </c>
      <c r="G128" s="199" t="s">
        <v>225</v>
      </c>
      <c r="H128" s="200">
        <v>84.01</v>
      </c>
      <c r="I128" s="201"/>
      <c r="J128" s="202">
        <f t="shared" si="0"/>
        <v>0</v>
      </c>
      <c r="K128" s="203"/>
      <c r="L128" s="40"/>
      <c r="M128" s="204" t="s">
        <v>1</v>
      </c>
      <c r="N128" s="205" t="s">
        <v>40</v>
      </c>
      <c r="O128" s="76"/>
      <c r="P128" s="206">
        <f t="shared" si="1"/>
        <v>0</v>
      </c>
      <c r="Q128" s="206">
        <v>0</v>
      </c>
      <c r="R128" s="206">
        <f t="shared" si="2"/>
        <v>0</v>
      </c>
      <c r="S128" s="206">
        <v>0</v>
      </c>
      <c r="T128" s="207">
        <f t="shared" si="3"/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08" t="s">
        <v>174</v>
      </c>
      <c r="AT128" s="208" t="s">
        <v>160</v>
      </c>
      <c r="AU128" s="208" t="s">
        <v>156</v>
      </c>
      <c r="AY128" s="18" t="s">
        <v>157</v>
      </c>
      <c r="BE128" s="209">
        <f t="shared" si="4"/>
        <v>0</v>
      </c>
      <c r="BF128" s="209">
        <f t="shared" si="5"/>
        <v>0</v>
      </c>
      <c r="BG128" s="209">
        <f t="shared" si="6"/>
        <v>0</v>
      </c>
      <c r="BH128" s="209">
        <f t="shared" si="7"/>
        <v>0</v>
      </c>
      <c r="BI128" s="209">
        <f t="shared" si="8"/>
        <v>0</v>
      </c>
      <c r="BJ128" s="18" t="s">
        <v>156</v>
      </c>
      <c r="BK128" s="209">
        <f t="shared" si="9"/>
        <v>0</v>
      </c>
      <c r="BL128" s="18" t="s">
        <v>174</v>
      </c>
      <c r="BM128" s="208" t="s">
        <v>2254</v>
      </c>
    </row>
    <row r="129" spans="1:65" s="2" customFormat="1" ht="24.2" customHeight="1">
      <c r="A129" s="35"/>
      <c r="B129" s="36"/>
      <c r="C129" s="196" t="s">
        <v>174</v>
      </c>
      <c r="D129" s="196" t="s">
        <v>160</v>
      </c>
      <c r="E129" s="197" t="s">
        <v>2255</v>
      </c>
      <c r="F129" s="198" t="s">
        <v>2256</v>
      </c>
      <c r="G129" s="199" t="s">
        <v>225</v>
      </c>
      <c r="H129" s="200">
        <v>167.64</v>
      </c>
      <c r="I129" s="201"/>
      <c r="J129" s="202">
        <f t="shared" si="0"/>
        <v>0</v>
      </c>
      <c r="K129" s="203"/>
      <c r="L129" s="40"/>
      <c r="M129" s="204" t="s">
        <v>1</v>
      </c>
      <c r="N129" s="205" t="s">
        <v>40</v>
      </c>
      <c r="O129" s="76"/>
      <c r="P129" s="206">
        <f t="shared" si="1"/>
        <v>0</v>
      </c>
      <c r="Q129" s="206">
        <v>0</v>
      </c>
      <c r="R129" s="206">
        <f t="shared" si="2"/>
        <v>0</v>
      </c>
      <c r="S129" s="206">
        <v>0</v>
      </c>
      <c r="T129" s="207">
        <f t="shared" si="3"/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08" t="s">
        <v>174</v>
      </c>
      <c r="AT129" s="208" t="s">
        <v>160</v>
      </c>
      <c r="AU129" s="208" t="s">
        <v>156</v>
      </c>
      <c r="AY129" s="18" t="s">
        <v>157</v>
      </c>
      <c r="BE129" s="209">
        <f t="shared" si="4"/>
        <v>0</v>
      </c>
      <c r="BF129" s="209">
        <f t="shared" si="5"/>
        <v>0</v>
      </c>
      <c r="BG129" s="209">
        <f t="shared" si="6"/>
        <v>0</v>
      </c>
      <c r="BH129" s="209">
        <f t="shared" si="7"/>
        <v>0</v>
      </c>
      <c r="BI129" s="209">
        <f t="shared" si="8"/>
        <v>0</v>
      </c>
      <c r="BJ129" s="18" t="s">
        <v>156</v>
      </c>
      <c r="BK129" s="209">
        <f t="shared" si="9"/>
        <v>0</v>
      </c>
      <c r="BL129" s="18" t="s">
        <v>174</v>
      </c>
      <c r="BM129" s="208" t="s">
        <v>2257</v>
      </c>
    </row>
    <row r="130" spans="1:65" s="2" customFormat="1" ht="16.5" customHeight="1">
      <c r="A130" s="35"/>
      <c r="B130" s="36"/>
      <c r="C130" s="196" t="s">
        <v>197</v>
      </c>
      <c r="D130" s="196" t="s">
        <v>160</v>
      </c>
      <c r="E130" s="197" t="s">
        <v>2258</v>
      </c>
      <c r="F130" s="198" t="s">
        <v>2259</v>
      </c>
      <c r="G130" s="199" t="s">
        <v>225</v>
      </c>
      <c r="H130" s="200">
        <v>167.64</v>
      </c>
      <c r="I130" s="201"/>
      <c r="J130" s="202">
        <f t="shared" si="0"/>
        <v>0</v>
      </c>
      <c r="K130" s="203"/>
      <c r="L130" s="40"/>
      <c r="M130" s="204" t="s">
        <v>1</v>
      </c>
      <c r="N130" s="205" t="s">
        <v>40</v>
      </c>
      <c r="O130" s="76"/>
      <c r="P130" s="206">
        <f t="shared" si="1"/>
        <v>0</v>
      </c>
      <c r="Q130" s="206">
        <v>0</v>
      </c>
      <c r="R130" s="206">
        <f t="shared" si="2"/>
        <v>0</v>
      </c>
      <c r="S130" s="206">
        <v>0</v>
      </c>
      <c r="T130" s="207">
        <f t="shared" si="3"/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08" t="s">
        <v>174</v>
      </c>
      <c r="AT130" s="208" t="s">
        <v>160</v>
      </c>
      <c r="AU130" s="208" t="s">
        <v>156</v>
      </c>
      <c r="AY130" s="18" t="s">
        <v>157</v>
      </c>
      <c r="BE130" s="209">
        <f t="shared" si="4"/>
        <v>0</v>
      </c>
      <c r="BF130" s="209">
        <f t="shared" si="5"/>
        <v>0</v>
      </c>
      <c r="BG130" s="209">
        <f t="shared" si="6"/>
        <v>0</v>
      </c>
      <c r="BH130" s="209">
        <f t="shared" si="7"/>
        <v>0</v>
      </c>
      <c r="BI130" s="209">
        <f t="shared" si="8"/>
        <v>0</v>
      </c>
      <c r="BJ130" s="18" t="s">
        <v>156</v>
      </c>
      <c r="BK130" s="209">
        <f t="shared" si="9"/>
        <v>0</v>
      </c>
      <c r="BL130" s="18" t="s">
        <v>174</v>
      </c>
      <c r="BM130" s="208" t="s">
        <v>2260</v>
      </c>
    </row>
    <row r="131" spans="1:65" s="2" customFormat="1" ht="24.2" customHeight="1">
      <c r="A131" s="35"/>
      <c r="B131" s="36"/>
      <c r="C131" s="196" t="s">
        <v>201</v>
      </c>
      <c r="D131" s="196" t="s">
        <v>160</v>
      </c>
      <c r="E131" s="197" t="s">
        <v>2261</v>
      </c>
      <c r="F131" s="198" t="s">
        <v>2262</v>
      </c>
      <c r="G131" s="199" t="s">
        <v>225</v>
      </c>
      <c r="H131" s="200">
        <v>167.64</v>
      </c>
      <c r="I131" s="201"/>
      <c r="J131" s="202">
        <f t="shared" si="0"/>
        <v>0</v>
      </c>
      <c r="K131" s="203"/>
      <c r="L131" s="40"/>
      <c r="M131" s="204" t="s">
        <v>1</v>
      </c>
      <c r="N131" s="205" t="s">
        <v>40</v>
      </c>
      <c r="O131" s="76"/>
      <c r="P131" s="206">
        <f t="shared" si="1"/>
        <v>0</v>
      </c>
      <c r="Q131" s="206">
        <v>0</v>
      </c>
      <c r="R131" s="206">
        <f t="shared" si="2"/>
        <v>0</v>
      </c>
      <c r="S131" s="206">
        <v>0</v>
      </c>
      <c r="T131" s="207">
        <f t="shared" si="3"/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08" t="s">
        <v>174</v>
      </c>
      <c r="AT131" s="208" t="s">
        <v>160</v>
      </c>
      <c r="AU131" s="208" t="s">
        <v>156</v>
      </c>
      <c r="AY131" s="18" t="s">
        <v>157</v>
      </c>
      <c r="BE131" s="209">
        <f t="shared" si="4"/>
        <v>0</v>
      </c>
      <c r="BF131" s="209">
        <f t="shared" si="5"/>
        <v>0</v>
      </c>
      <c r="BG131" s="209">
        <f t="shared" si="6"/>
        <v>0</v>
      </c>
      <c r="BH131" s="209">
        <f t="shared" si="7"/>
        <v>0</v>
      </c>
      <c r="BI131" s="209">
        <f t="shared" si="8"/>
        <v>0</v>
      </c>
      <c r="BJ131" s="18" t="s">
        <v>156</v>
      </c>
      <c r="BK131" s="209">
        <f t="shared" si="9"/>
        <v>0</v>
      </c>
      <c r="BL131" s="18" t="s">
        <v>174</v>
      </c>
      <c r="BM131" s="208" t="s">
        <v>2263</v>
      </c>
    </row>
    <row r="132" spans="1:65" s="2" customFormat="1" ht="21.75" customHeight="1">
      <c r="A132" s="35"/>
      <c r="B132" s="36"/>
      <c r="C132" s="196" t="s">
        <v>207</v>
      </c>
      <c r="D132" s="196" t="s">
        <v>160</v>
      </c>
      <c r="E132" s="197" t="s">
        <v>2264</v>
      </c>
      <c r="F132" s="198" t="s">
        <v>2265</v>
      </c>
      <c r="G132" s="199" t="s">
        <v>225</v>
      </c>
      <c r="H132" s="200">
        <v>167.64</v>
      </c>
      <c r="I132" s="201"/>
      <c r="J132" s="202">
        <f t="shared" si="0"/>
        <v>0</v>
      </c>
      <c r="K132" s="203"/>
      <c r="L132" s="40"/>
      <c r="M132" s="204" t="s">
        <v>1</v>
      </c>
      <c r="N132" s="205" t="s">
        <v>40</v>
      </c>
      <c r="O132" s="76"/>
      <c r="P132" s="206">
        <f t="shared" si="1"/>
        <v>0</v>
      </c>
      <c r="Q132" s="206">
        <v>0</v>
      </c>
      <c r="R132" s="206">
        <f t="shared" si="2"/>
        <v>0</v>
      </c>
      <c r="S132" s="206">
        <v>0</v>
      </c>
      <c r="T132" s="207">
        <f t="shared" si="3"/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08" t="s">
        <v>174</v>
      </c>
      <c r="AT132" s="208" t="s">
        <v>160</v>
      </c>
      <c r="AU132" s="208" t="s">
        <v>156</v>
      </c>
      <c r="AY132" s="18" t="s">
        <v>157</v>
      </c>
      <c r="BE132" s="209">
        <f t="shared" si="4"/>
        <v>0</v>
      </c>
      <c r="BF132" s="209">
        <f t="shared" si="5"/>
        <v>0</v>
      </c>
      <c r="BG132" s="209">
        <f t="shared" si="6"/>
        <v>0</v>
      </c>
      <c r="BH132" s="209">
        <f t="shared" si="7"/>
        <v>0</v>
      </c>
      <c r="BI132" s="209">
        <f t="shared" si="8"/>
        <v>0</v>
      </c>
      <c r="BJ132" s="18" t="s">
        <v>156</v>
      </c>
      <c r="BK132" s="209">
        <f t="shared" si="9"/>
        <v>0</v>
      </c>
      <c r="BL132" s="18" t="s">
        <v>174</v>
      </c>
      <c r="BM132" s="208" t="s">
        <v>2266</v>
      </c>
    </row>
    <row r="133" spans="1:65" s="2" customFormat="1" ht="16.5" customHeight="1">
      <c r="A133" s="35"/>
      <c r="B133" s="36"/>
      <c r="C133" s="196" t="s">
        <v>211</v>
      </c>
      <c r="D133" s="196" t="s">
        <v>160</v>
      </c>
      <c r="E133" s="197" t="s">
        <v>2267</v>
      </c>
      <c r="F133" s="198" t="s">
        <v>2248</v>
      </c>
      <c r="G133" s="199" t="s">
        <v>225</v>
      </c>
      <c r="H133" s="200">
        <v>167.64</v>
      </c>
      <c r="I133" s="201"/>
      <c r="J133" s="202">
        <f t="shared" si="0"/>
        <v>0</v>
      </c>
      <c r="K133" s="203"/>
      <c r="L133" s="40"/>
      <c r="M133" s="204" t="s">
        <v>1</v>
      </c>
      <c r="N133" s="205" t="s">
        <v>40</v>
      </c>
      <c r="O133" s="76"/>
      <c r="P133" s="206">
        <f t="shared" si="1"/>
        <v>0</v>
      </c>
      <c r="Q133" s="206">
        <v>0</v>
      </c>
      <c r="R133" s="206">
        <f t="shared" si="2"/>
        <v>0</v>
      </c>
      <c r="S133" s="206">
        <v>0</v>
      </c>
      <c r="T133" s="207">
        <f t="shared" si="3"/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08" t="s">
        <v>174</v>
      </c>
      <c r="AT133" s="208" t="s">
        <v>160</v>
      </c>
      <c r="AU133" s="208" t="s">
        <v>156</v>
      </c>
      <c r="AY133" s="18" t="s">
        <v>157</v>
      </c>
      <c r="BE133" s="209">
        <f t="shared" si="4"/>
        <v>0</v>
      </c>
      <c r="BF133" s="209">
        <f t="shared" si="5"/>
        <v>0</v>
      </c>
      <c r="BG133" s="209">
        <f t="shared" si="6"/>
        <v>0</v>
      </c>
      <c r="BH133" s="209">
        <f t="shared" si="7"/>
        <v>0</v>
      </c>
      <c r="BI133" s="209">
        <f t="shared" si="8"/>
        <v>0</v>
      </c>
      <c r="BJ133" s="18" t="s">
        <v>156</v>
      </c>
      <c r="BK133" s="209">
        <f t="shared" si="9"/>
        <v>0</v>
      </c>
      <c r="BL133" s="18" t="s">
        <v>174</v>
      </c>
      <c r="BM133" s="208" t="s">
        <v>2268</v>
      </c>
    </row>
    <row r="134" spans="1:65" s="12" customFormat="1" ht="22.9" customHeight="1">
      <c r="B134" s="180"/>
      <c r="C134" s="181"/>
      <c r="D134" s="182" t="s">
        <v>73</v>
      </c>
      <c r="E134" s="194" t="s">
        <v>2269</v>
      </c>
      <c r="F134" s="194" t="s">
        <v>2270</v>
      </c>
      <c r="G134" s="181"/>
      <c r="H134" s="181"/>
      <c r="I134" s="184"/>
      <c r="J134" s="195">
        <f>BK134</f>
        <v>0</v>
      </c>
      <c r="K134" s="181"/>
      <c r="L134" s="186"/>
      <c r="M134" s="187"/>
      <c r="N134" s="188"/>
      <c r="O134" s="188"/>
      <c r="P134" s="189">
        <f>P135</f>
        <v>0</v>
      </c>
      <c r="Q134" s="188"/>
      <c r="R134" s="189">
        <f>R135</f>
        <v>0</v>
      </c>
      <c r="S134" s="188"/>
      <c r="T134" s="190">
        <f>T135</f>
        <v>0</v>
      </c>
      <c r="AR134" s="191" t="s">
        <v>82</v>
      </c>
      <c r="AT134" s="192" t="s">
        <v>73</v>
      </c>
      <c r="AU134" s="192" t="s">
        <v>82</v>
      </c>
      <c r="AY134" s="191" t="s">
        <v>157</v>
      </c>
      <c r="BK134" s="193">
        <f>BK135</f>
        <v>0</v>
      </c>
    </row>
    <row r="135" spans="1:65" s="2" customFormat="1" ht="24.2" customHeight="1">
      <c r="A135" s="35"/>
      <c r="B135" s="36"/>
      <c r="C135" s="196" t="s">
        <v>250</v>
      </c>
      <c r="D135" s="196" t="s">
        <v>160</v>
      </c>
      <c r="E135" s="197" t="s">
        <v>2271</v>
      </c>
      <c r="F135" s="198" t="s">
        <v>2272</v>
      </c>
      <c r="G135" s="199" t="s">
        <v>184</v>
      </c>
      <c r="H135" s="200">
        <v>1</v>
      </c>
      <c r="I135" s="201"/>
      <c r="J135" s="202">
        <f>ROUND(I135*H135,2)</f>
        <v>0</v>
      </c>
      <c r="K135" s="203"/>
      <c r="L135" s="40"/>
      <c r="M135" s="204" t="s">
        <v>1</v>
      </c>
      <c r="N135" s="205" t="s">
        <v>40</v>
      </c>
      <c r="O135" s="76"/>
      <c r="P135" s="206">
        <f>O135*H135</f>
        <v>0</v>
      </c>
      <c r="Q135" s="206">
        <v>0</v>
      </c>
      <c r="R135" s="206">
        <f>Q135*H135</f>
        <v>0</v>
      </c>
      <c r="S135" s="206">
        <v>0</v>
      </c>
      <c r="T135" s="20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08" t="s">
        <v>174</v>
      </c>
      <c r="AT135" s="208" t="s">
        <v>160</v>
      </c>
      <c r="AU135" s="208" t="s">
        <v>156</v>
      </c>
      <c r="AY135" s="18" t="s">
        <v>157</v>
      </c>
      <c r="BE135" s="209">
        <f>IF(N135="základná",J135,0)</f>
        <v>0</v>
      </c>
      <c r="BF135" s="209">
        <f>IF(N135="znížená",J135,0)</f>
        <v>0</v>
      </c>
      <c r="BG135" s="209">
        <f>IF(N135="zákl. prenesená",J135,0)</f>
        <v>0</v>
      </c>
      <c r="BH135" s="209">
        <f>IF(N135="zníž. prenesená",J135,0)</f>
        <v>0</v>
      </c>
      <c r="BI135" s="209">
        <f>IF(N135="nulová",J135,0)</f>
        <v>0</v>
      </c>
      <c r="BJ135" s="18" t="s">
        <v>156</v>
      </c>
      <c r="BK135" s="209">
        <f>ROUND(I135*H135,2)</f>
        <v>0</v>
      </c>
      <c r="BL135" s="18" t="s">
        <v>174</v>
      </c>
      <c r="BM135" s="208" t="s">
        <v>2273</v>
      </c>
    </row>
    <row r="136" spans="1:65" s="12" customFormat="1" ht="22.9" customHeight="1">
      <c r="B136" s="180"/>
      <c r="C136" s="181"/>
      <c r="D136" s="182" t="s">
        <v>73</v>
      </c>
      <c r="E136" s="194" t="s">
        <v>2274</v>
      </c>
      <c r="F136" s="194" t="s">
        <v>2275</v>
      </c>
      <c r="G136" s="181"/>
      <c r="H136" s="181"/>
      <c r="I136" s="184"/>
      <c r="J136" s="195">
        <f>BK136</f>
        <v>0</v>
      </c>
      <c r="K136" s="181"/>
      <c r="L136" s="186"/>
      <c r="M136" s="187"/>
      <c r="N136" s="188"/>
      <c r="O136" s="188"/>
      <c r="P136" s="189">
        <f>SUM(P137:P138)</f>
        <v>0</v>
      </c>
      <c r="Q136" s="188"/>
      <c r="R136" s="189">
        <f>SUM(R137:R138)</f>
        <v>0</v>
      </c>
      <c r="S136" s="188"/>
      <c r="T136" s="190">
        <f>SUM(T137:T138)</f>
        <v>0</v>
      </c>
      <c r="AR136" s="191" t="s">
        <v>82</v>
      </c>
      <c r="AT136" s="192" t="s">
        <v>73</v>
      </c>
      <c r="AU136" s="192" t="s">
        <v>82</v>
      </c>
      <c r="AY136" s="191" t="s">
        <v>157</v>
      </c>
      <c r="BK136" s="193">
        <f>SUM(BK137:BK138)</f>
        <v>0</v>
      </c>
    </row>
    <row r="137" spans="1:65" s="2" customFormat="1" ht="24.2" customHeight="1">
      <c r="A137" s="35"/>
      <c r="B137" s="36"/>
      <c r="C137" s="196" t="s">
        <v>254</v>
      </c>
      <c r="D137" s="196" t="s">
        <v>160</v>
      </c>
      <c r="E137" s="197" t="s">
        <v>2276</v>
      </c>
      <c r="F137" s="278" t="s">
        <v>2277</v>
      </c>
      <c r="G137" s="199" t="s">
        <v>225</v>
      </c>
      <c r="H137" s="200">
        <v>157</v>
      </c>
      <c r="I137" s="201"/>
      <c r="J137" s="202">
        <f>ROUND(I137*H137,2)</f>
        <v>0</v>
      </c>
      <c r="K137" s="203"/>
      <c r="L137" s="40"/>
      <c r="M137" s="204" t="s">
        <v>1</v>
      </c>
      <c r="N137" s="205" t="s">
        <v>40</v>
      </c>
      <c r="O137" s="76"/>
      <c r="P137" s="206">
        <f>O137*H137</f>
        <v>0</v>
      </c>
      <c r="Q137" s="206">
        <v>0</v>
      </c>
      <c r="R137" s="206">
        <f>Q137*H137</f>
        <v>0</v>
      </c>
      <c r="S137" s="206">
        <v>0</v>
      </c>
      <c r="T137" s="20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08" t="s">
        <v>174</v>
      </c>
      <c r="AT137" s="208" t="s">
        <v>160</v>
      </c>
      <c r="AU137" s="208" t="s">
        <v>156</v>
      </c>
      <c r="AY137" s="18" t="s">
        <v>157</v>
      </c>
      <c r="BE137" s="209">
        <f>IF(N137="základná",J137,0)</f>
        <v>0</v>
      </c>
      <c r="BF137" s="209">
        <f>IF(N137="znížená",J137,0)</f>
        <v>0</v>
      </c>
      <c r="BG137" s="209">
        <f>IF(N137="zákl. prenesená",J137,0)</f>
        <v>0</v>
      </c>
      <c r="BH137" s="209">
        <f>IF(N137="zníž. prenesená",J137,0)</f>
        <v>0</v>
      </c>
      <c r="BI137" s="209">
        <f>IF(N137="nulová",J137,0)</f>
        <v>0</v>
      </c>
      <c r="BJ137" s="18" t="s">
        <v>156</v>
      </c>
      <c r="BK137" s="209">
        <f>ROUND(I137*H137,2)</f>
        <v>0</v>
      </c>
      <c r="BL137" s="18" t="s">
        <v>174</v>
      </c>
      <c r="BM137" s="208" t="s">
        <v>2278</v>
      </c>
    </row>
    <row r="138" spans="1:65" s="2" customFormat="1" ht="24.2" customHeight="1">
      <c r="A138" s="35"/>
      <c r="B138" s="36"/>
      <c r="C138" s="196" t="s">
        <v>262</v>
      </c>
      <c r="D138" s="196" t="s">
        <v>160</v>
      </c>
      <c r="E138" s="197" t="s">
        <v>2279</v>
      </c>
      <c r="F138" s="278" t="s">
        <v>2280</v>
      </c>
      <c r="G138" s="199" t="s">
        <v>225</v>
      </c>
      <c r="H138" s="200">
        <v>157</v>
      </c>
      <c r="I138" s="201"/>
      <c r="J138" s="202">
        <f>ROUND(I138*H138,2)</f>
        <v>0</v>
      </c>
      <c r="K138" s="203"/>
      <c r="L138" s="40"/>
      <c r="M138" s="204" t="s">
        <v>1</v>
      </c>
      <c r="N138" s="205" t="s">
        <v>40</v>
      </c>
      <c r="O138" s="76"/>
      <c r="P138" s="206">
        <f>O138*H138</f>
        <v>0</v>
      </c>
      <c r="Q138" s="206">
        <v>0</v>
      </c>
      <c r="R138" s="206">
        <f>Q138*H138</f>
        <v>0</v>
      </c>
      <c r="S138" s="206">
        <v>0</v>
      </c>
      <c r="T138" s="207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08" t="s">
        <v>174</v>
      </c>
      <c r="AT138" s="208" t="s">
        <v>160</v>
      </c>
      <c r="AU138" s="208" t="s">
        <v>156</v>
      </c>
      <c r="AY138" s="18" t="s">
        <v>157</v>
      </c>
      <c r="BE138" s="209">
        <f>IF(N138="základná",J138,0)</f>
        <v>0</v>
      </c>
      <c r="BF138" s="209">
        <f>IF(N138="znížená",J138,0)</f>
        <v>0</v>
      </c>
      <c r="BG138" s="209">
        <f>IF(N138="zákl. prenesená",J138,0)</f>
        <v>0</v>
      </c>
      <c r="BH138" s="209">
        <f>IF(N138="zníž. prenesená",J138,0)</f>
        <v>0</v>
      </c>
      <c r="BI138" s="209">
        <f>IF(N138="nulová",J138,0)</f>
        <v>0</v>
      </c>
      <c r="BJ138" s="18" t="s">
        <v>156</v>
      </c>
      <c r="BK138" s="209">
        <f>ROUND(I138*H138,2)</f>
        <v>0</v>
      </c>
      <c r="BL138" s="18" t="s">
        <v>174</v>
      </c>
      <c r="BM138" s="208" t="s">
        <v>2281</v>
      </c>
    </row>
    <row r="139" spans="1:65" s="12" customFormat="1" ht="22.9" customHeight="1">
      <c r="B139" s="180"/>
      <c r="C139" s="181"/>
      <c r="D139" s="182" t="s">
        <v>73</v>
      </c>
      <c r="E139" s="194" t="s">
        <v>2282</v>
      </c>
      <c r="F139" s="194" t="s">
        <v>2283</v>
      </c>
      <c r="G139" s="181"/>
      <c r="H139" s="181"/>
      <c r="I139" s="184"/>
      <c r="J139" s="195">
        <f>BK139</f>
        <v>0</v>
      </c>
      <c r="K139" s="181"/>
      <c r="L139" s="186"/>
      <c r="M139" s="187"/>
      <c r="N139" s="188"/>
      <c r="O139" s="188"/>
      <c r="P139" s="189">
        <f>P140</f>
        <v>0</v>
      </c>
      <c r="Q139" s="188"/>
      <c r="R139" s="189">
        <f>R140</f>
        <v>0</v>
      </c>
      <c r="S139" s="188"/>
      <c r="T139" s="190">
        <f>T140</f>
        <v>0</v>
      </c>
      <c r="AR139" s="191" t="s">
        <v>82</v>
      </c>
      <c r="AT139" s="192" t="s">
        <v>73</v>
      </c>
      <c r="AU139" s="192" t="s">
        <v>82</v>
      </c>
      <c r="AY139" s="191" t="s">
        <v>157</v>
      </c>
      <c r="BK139" s="193">
        <f>BK140</f>
        <v>0</v>
      </c>
    </row>
    <row r="140" spans="1:65" s="2" customFormat="1" ht="16.5" customHeight="1">
      <c r="A140" s="35"/>
      <c r="B140" s="36"/>
      <c r="C140" s="196" t="s">
        <v>268</v>
      </c>
      <c r="D140" s="196" t="s">
        <v>160</v>
      </c>
      <c r="E140" s="197" t="s">
        <v>2284</v>
      </c>
      <c r="F140" s="198" t="s">
        <v>2285</v>
      </c>
      <c r="G140" s="199" t="s">
        <v>184</v>
      </c>
      <c r="H140" s="200">
        <v>1</v>
      </c>
      <c r="I140" s="201"/>
      <c r="J140" s="202">
        <f>ROUND(I140*H140,2)</f>
        <v>0</v>
      </c>
      <c r="K140" s="203"/>
      <c r="L140" s="40"/>
      <c r="M140" s="204" t="s">
        <v>1</v>
      </c>
      <c r="N140" s="205" t="s">
        <v>40</v>
      </c>
      <c r="O140" s="76"/>
      <c r="P140" s="206">
        <f>O140*H140</f>
        <v>0</v>
      </c>
      <c r="Q140" s="206">
        <v>0</v>
      </c>
      <c r="R140" s="206">
        <f>Q140*H140</f>
        <v>0</v>
      </c>
      <c r="S140" s="206">
        <v>0</v>
      </c>
      <c r="T140" s="20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08" t="s">
        <v>174</v>
      </c>
      <c r="AT140" s="208" t="s">
        <v>160</v>
      </c>
      <c r="AU140" s="208" t="s">
        <v>156</v>
      </c>
      <c r="AY140" s="18" t="s">
        <v>157</v>
      </c>
      <c r="BE140" s="209">
        <f>IF(N140="základná",J140,0)</f>
        <v>0</v>
      </c>
      <c r="BF140" s="209">
        <f>IF(N140="znížená",J140,0)</f>
        <v>0</v>
      </c>
      <c r="BG140" s="209">
        <f>IF(N140="zákl. prenesená",J140,0)</f>
        <v>0</v>
      </c>
      <c r="BH140" s="209">
        <f>IF(N140="zníž. prenesená",J140,0)</f>
        <v>0</v>
      </c>
      <c r="BI140" s="209">
        <f>IF(N140="nulová",J140,0)</f>
        <v>0</v>
      </c>
      <c r="BJ140" s="18" t="s">
        <v>156</v>
      </c>
      <c r="BK140" s="209">
        <f>ROUND(I140*H140,2)</f>
        <v>0</v>
      </c>
      <c r="BL140" s="18" t="s">
        <v>174</v>
      </c>
      <c r="BM140" s="208" t="s">
        <v>2286</v>
      </c>
    </row>
    <row r="141" spans="1:65" s="12" customFormat="1" ht="25.9" customHeight="1">
      <c r="B141" s="180"/>
      <c r="C141" s="181"/>
      <c r="D141" s="182" t="s">
        <v>73</v>
      </c>
      <c r="E141" s="183" t="s">
        <v>2287</v>
      </c>
      <c r="F141" s="183" t="s">
        <v>2288</v>
      </c>
      <c r="G141" s="181"/>
      <c r="H141" s="181"/>
      <c r="I141" s="184"/>
      <c r="J141" s="185">
        <f>BK141</f>
        <v>0</v>
      </c>
      <c r="K141" s="181"/>
      <c r="L141" s="186"/>
      <c r="M141" s="187"/>
      <c r="N141" s="188"/>
      <c r="O141" s="188"/>
      <c r="P141" s="189">
        <f>P142</f>
        <v>0</v>
      </c>
      <c r="Q141" s="188"/>
      <c r="R141" s="189">
        <f>R142</f>
        <v>0</v>
      </c>
      <c r="S141" s="188"/>
      <c r="T141" s="190">
        <f>T142</f>
        <v>0</v>
      </c>
      <c r="AR141" s="191" t="s">
        <v>82</v>
      </c>
      <c r="AT141" s="192" t="s">
        <v>73</v>
      </c>
      <c r="AU141" s="192" t="s">
        <v>74</v>
      </c>
      <c r="AY141" s="191" t="s">
        <v>157</v>
      </c>
      <c r="BK141" s="193">
        <f>BK142</f>
        <v>0</v>
      </c>
    </row>
    <row r="142" spans="1:65" s="2" customFormat="1" ht="16.5" customHeight="1">
      <c r="A142" s="35"/>
      <c r="B142" s="36"/>
      <c r="C142" s="196" t="s">
        <v>274</v>
      </c>
      <c r="D142" s="196" t="s">
        <v>160</v>
      </c>
      <c r="E142" s="197" t="s">
        <v>2289</v>
      </c>
      <c r="F142" s="198" t="s">
        <v>2290</v>
      </c>
      <c r="G142" s="199" t="s">
        <v>921</v>
      </c>
      <c r="H142" s="200">
        <v>1</v>
      </c>
      <c r="I142" s="201"/>
      <c r="J142" s="202">
        <f>ROUND(I142*H142,2)</f>
        <v>0</v>
      </c>
      <c r="K142" s="203"/>
      <c r="L142" s="40"/>
      <c r="M142" s="204" t="s">
        <v>1</v>
      </c>
      <c r="N142" s="205" t="s">
        <v>40</v>
      </c>
      <c r="O142" s="76"/>
      <c r="P142" s="206">
        <f>O142*H142</f>
        <v>0</v>
      </c>
      <c r="Q142" s="206">
        <v>0</v>
      </c>
      <c r="R142" s="206">
        <f>Q142*H142</f>
        <v>0</v>
      </c>
      <c r="S142" s="206">
        <v>0</v>
      </c>
      <c r="T142" s="207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08" t="s">
        <v>174</v>
      </c>
      <c r="AT142" s="208" t="s">
        <v>160</v>
      </c>
      <c r="AU142" s="208" t="s">
        <v>82</v>
      </c>
      <c r="AY142" s="18" t="s">
        <v>157</v>
      </c>
      <c r="BE142" s="209">
        <f>IF(N142="základná",J142,0)</f>
        <v>0</v>
      </c>
      <c r="BF142" s="209">
        <f>IF(N142="znížená",J142,0)</f>
        <v>0</v>
      </c>
      <c r="BG142" s="209">
        <f>IF(N142="zákl. prenesená",J142,0)</f>
        <v>0</v>
      </c>
      <c r="BH142" s="209">
        <f>IF(N142="zníž. prenesená",J142,0)</f>
        <v>0</v>
      </c>
      <c r="BI142" s="209">
        <f>IF(N142="nulová",J142,0)</f>
        <v>0</v>
      </c>
      <c r="BJ142" s="18" t="s">
        <v>156</v>
      </c>
      <c r="BK142" s="209">
        <f>ROUND(I142*H142,2)</f>
        <v>0</v>
      </c>
      <c r="BL142" s="18" t="s">
        <v>174</v>
      </c>
      <c r="BM142" s="208" t="s">
        <v>2291</v>
      </c>
    </row>
    <row r="143" spans="1:65" s="12" customFormat="1" ht="25.9" customHeight="1">
      <c r="B143" s="180"/>
      <c r="C143" s="181"/>
      <c r="D143" s="182" t="s">
        <v>73</v>
      </c>
      <c r="E143" s="183" t="s">
        <v>2292</v>
      </c>
      <c r="F143" s="183" t="s">
        <v>2293</v>
      </c>
      <c r="G143" s="181"/>
      <c r="H143" s="181"/>
      <c r="I143" s="184"/>
      <c r="J143" s="185">
        <f>BK143</f>
        <v>0</v>
      </c>
      <c r="K143" s="181"/>
      <c r="L143" s="186"/>
      <c r="M143" s="187"/>
      <c r="N143" s="188"/>
      <c r="O143" s="188"/>
      <c r="P143" s="189">
        <f>SUM(P144:P154)</f>
        <v>0</v>
      </c>
      <c r="Q143" s="188"/>
      <c r="R143" s="189">
        <f>SUM(R144:R154)</f>
        <v>0</v>
      </c>
      <c r="S143" s="188"/>
      <c r="T143" s="190">
        <f>SUM(T144:T154)</f>
        <v>0</v>
      </c>
      <c r="AR143" s="191" t="s">
        <v>174</v>
      </c>
      <c r="AT143" s="192" t="s">
        <v>73</v>
      </c>
      <c r="AU143" s="192" t="s">
        <v>74</v>
      </c>
      <c r="AY143" s="191" t="s">
        <v>157</v>
      </c>
      <c r="BK143" s="193">
        <f>SUM(BK144:BK154)</f>
        <v>0</v>
      </c>
    </row>
    <row r="144" spans="1:65" s="2" customFormat="1" ht="16.5" customHeight="1">
      <c r="A144" s="35"/>
      <c r="B144" s="36"/>
      <c r="C144" s="196" t="s">
        <v>278</v>
      </c>
      <c r="D144" s="196" t="s">
        <v>160</v>
      </c>
      <c r="E144" s="197" t="s">
        <v>2294</v>
      </c>
      <c r="F144" s="198" t="s">
        <v>2248</v>
      </c>
      <c r="G144" s="199" t="s">
        <v>225</v>
      </c>
      <c r="H144" s="200">
        <v>84.68</v>
      </c>
      <c r="I144" s="201"/>
      <c r="J144" s="202">
        <f>ROUND(I144*H144,2)</f>
        <v>0</v>
      </c>
      <c r="K144" s="203"/>
      <c r="L144" s="40"/>
      <c r="M144" s="204" t="s">
        <v>1</v>
      </c>
      <c r="N144" s="205" t="s">
        <v>40</v>
      </c>
      <c r="O144" s="76"/>
      <c r="P144" s="206">
        <f>O144*H144</f>
        <v>0</v>
      </c>
      <c r="Q144" s="206">
        <v>0</v>
      </c>
      <c r="R144" s="206">
        <f>Q144*H144</f>
        <v>0</v>
      </c>
      <c r="S144" s="206">
        <v>0</v>
      </c>
      <c r="T144" s="20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08" t="s">
        <v>174</v>
      </c>
      <c r="AT144" s="208" t="s">
        <v>160</v>
      </c>
      <c r="AU144" s="208" t="s">
        <v>82</v>
      </c>
      <c r="AY144" s="18" t="s">
        <v>157</v>
      </c>
      <c r="BE144" s="209">
        <f>IF(N144="základná",J144,0)</f>
        <v>0</v>
      </c>
      <c r="BF144" s="209">
        <f>IF(N144="znížená",J144,0)</f>
        <v>0</v>
      </c>
      <c r="BG144" s="209">
        <f>IF(N144="zákl. prenesená",J144,0)</f>
        <v>0</v>
      </c>
      <c r="BH144" s="209">
        <f>IF(N144="zníž. prenesená",J144,0)</f>
        <v>0</v>
      </c>
      <c r="BI144" s="209">
        <f>IF(N144="nulová",J144,0)</f>
        <v>0</v>
      </c>
      <c r="BJ144" s="18" t="s">
        <v>156</v>
      </c>
      <c r="BK144" s="209">
        <f>ROUND(I144*H144,2)</f>
        <v>0</v>
      </c>
      <c r="BL144" s="18" t="s">
        <v>174</v>
      </c>
      <c r="BM144" s="208" t="s">
        <v>2295</v>
      </c>
    </row>
    <row r="145" spans="1:65" s="14" customFormat="1">
      <c r="B145" s="221"/>
      <c r="C145" s="222"/>
      <c r="D145" s="212" t="s">
        <v>166</v>
      </c>
      <c r="E145" s="223" t="s">
        <v>1</v>
      </c>
      <c r="F145" s="224" t="s">
        <v>2296</v>
      </c>
      <c r="G145" s="222"/>
      <c r="H145" s="225">
        <v>84.68</v>
      </c>
      <c r="I145" s="226"/>
      <c r="J145" s="222"/>
      <c r="K145" s="222"/>
      <c r="L145" s="227"/>
      <c r="M145" s="228"/>
      <c r="N145" s="229"/>
      <c r="O145" s="229"/>
      <c r="P145" s="229"/>
      <c r="Q145" s="229"/>
      <c r="R145" s="229"/>
      <c r="S145" s="229"/>
      <c r="T145" s="230"/>
      <c r="AT145" s="231" t="s">
        <v>166</v>
      </c>
      <c r="AU145" s="231" t="s">
        <v>82</v>
      </c>
      <c r="AV145" s="14" t="s">
        <v>156</v>
      </c>
      <c r="AW145" s="14" t="s">
        <v>31</v>
      </c>
      <c r="AX145" s="14" t="s">
        <v>74</v>
      </c>
      <c r="AY145" s="231" t="s">
        <v>157</v>
      </c>
    </row>
    <row r="146" spans="1:65" s="15" customFormat="1">
      <c r="B146" s="232"/>
      <c r="C146" s="233"/>
      <c r="D146" s="212" t="s">
        <v>166</v>
      </c>
      <c r="E146" s="234" t="s">
        <v>1</v>
      </c>
      <c r="F146" s="235" t="s">
        <v>173</v>
      </c>
      <c r="G146" s="233"/>
      <c r="H146" s="236">
        <v>84.68</v>
      </c>
      <c r="I146" s="237"/>
      <c r="J146" s="233"/>
      <c r="K146" s="233"/>
      <c r="L146" s="238"/>
      <c r="M146" s="239"/>
      <c r="N146" s="240"/>
      <c r="O146" s="240"/>
      <c r="P146" s="240"/>
      <c r="Q146" s="240"/>
      <c r="R146" s="240"/>
      <c r="S146" s="240"/>
      <c r="T146" s="241"/>
      <c r="AT146" s="242" t="s">
        <v>166</v>
      </c>
      <c r="AU146" s="242" t="s">
        <v>82</v>
      </c>
      <c r="AV146" s="15" t="s">
        <v>174</v>
      </c>
      <c r="AW146" s="15" t="s">
        <v>31</v>
      </c>
      <c r="AX146" s="15" t="s">
        <v>82</v>
      </c>
      <c r="AY146" s="242" t="s">
        <v>157</v>
      </c>
    </row>
    <row r="147" spans="1:65" s="2" customFormat="1" ht="16.5" customHeight="1">
      <c r="A147" s="35"/>
      <c r="B147" s="36"/>
      <c r="C147" s="196" t="s">
        <v>290</v>
      </c>
      <c r="D147" s="196" t="s">
        <v>160</v>
      </c>
      <c r="E147" s="197" t="s">
        <v>2297</v>
      </c>
      <c r="F147" s="198" t="s">
        <v>2251</v>
      </c>
      <c r="G147" s="199" t="s">
        <v>225</v>
      </c>
      <c r="H147" s="200">
        <v>84.68</v>
      </c>
      <c r="I147" s="201"/>
      <c r="J147" s="202">
        <f>ROUND(I147*H147,2)</f>
        <v>0</v>
      </c>
      <c r="K147" s="203"/>
      <c r="L147" s="40"/>
      <c r="M147" s="204" t="s">
        <v>1</v>
      </c>
      <c r="N147" s="205" t="s">
        <v>40</v>
      </c>
      <c r="O147" s="76"/>
      <c r="P147" s="206">
        <f>O147*H147</f>
        <v>0</v>
      </c>
      <c r="Q147" s="206">
        <v>0</v>
      </c>
      <c r="R147" s="206">
        <f>Q147*H147</f>
        <v>0</v>
      </c>
      <c r="S147" s="206">
        <v>0</v>
      </c>
      <c r="T147" s="207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08" t="s">
        <v>174</v>
      </c>
      <c r="AT147" s="208" t="s">
        <v>160</v>
      </c>
      <c r="AU147" s="208" t="s">
        <v>82</v>
      </c>
      <c r="AY147" s="18" t="s">
        <v>157</v>
      </c>
      <c r="BE147" s="209">
        <f>IF(N147="základná",J147,0)</f>
        <v>0</v>
      </c>
      <c r="BF147" s="209">
        <f>IF(N147="znížená",J147,0)</f>
        <v>0</v>
      </c>
      <c r="BG147" s="209">
        <f>IF(N147="zákl. prenesená",J147,0)</f>
        <v>0</v>
      </c>
      <c r="BH147" s="209">
        <f>IF(N147="zníž. prenesená",J147,0)</f>
        <v>0</v>
      </c>
      <c r="BI147" s="209">
        <f>IF(N147="nulová",J147,0)</f>
        <v>0</v>
      </c>
      <c r="BJ147" s="18" t="s">
        <v>156</v>
      </c>
      <c r="BK147" s="209">
        <f>ROUND(I147*H147,2)</f>
        <v>0</v>
      </c>
      <c r="BL147" s="18" t="s">
        <v>174</v>
      </c>
      <c r="BM147" s="208" t="s">
        <v>2298</v>
      </c>
    </row>
    <row r="148" spans="1:65" s="14" customFormat="1">
      <c r="B148" s="221"/>
      <c r="C148" s="222"/>
      <c r="D148" s="212" t="s">
        <v>166</v>
      </c>
      <c r="E148" s="223" t="s">
        <v>1</v>
      </c>
      <c r="F148" s="224" t="s">
        <v>2296</v>
      </c>
      <c r="G148" s="222"/>
      <c r="H148" s="225">
        <v>84.68</v>
      </c>
      <c r="I148" s="226"/>
      <c r="J148" s="222"/>
      <c r="K148" s="222"/>
      <c r="L148" s="227"/>
      <c r="M148" s="228"/>
      <c r="N148" s="229"/>
      <c r="O148" s="229"/>
      <c r="P148" s="229"/>
      <c r="Q148" s="229"/>
      <c r="R148" s="229"/>
      <c r="S148" s="229"/>
      <c r="T148" s="230"/>
      <c r="AT148" s="231" t="s">
        <v>166</v>
      </c>
      <c r="AU148" s="231" t="s">
        <v>82</v>
      </c>
      <c r="AV148" s="14" t="s">
        <v>156</v>
      </c>
      <c r="AW148" s="14" t="s">
        <v>31</v>
      </c>
      <c r="AX148" s="14" t="s">
        <v>74</v>
      </c>
      <c r="AY148" s="231" t="s">
        <v>157</v>
      </c>
    </row>
    <row r="149" spans="1:65" s="15" customFormat="1">
      <c r="B149" s="232"/>
      <c r="C149" s="233"/>
      <c r="D149" s="212" t="s">
        <v>166</v>
      </c>
      <c r="E149" s="234" t="s">
        <v>1</v>
      </c>
      <c r="F149" s="235" t="s">
        <v>173</v>
      </c>
      <c r="G149" s="233"/>
      <c r="H149" s="236">
        <v>84.68</v>
      </c>
      <c r="I149" s="237"/>
      <c r="J149" s="233"/>
      <c r="K149" s="233"/>
      <c r="L149" s="238"/>
      <c r="M149" s="239"/>
      <c r="N149" s="240"/>
      <c r="O149" s="240"/>
      <c r="P149" s="240"/>
      <c r="Q149" s="240"/>
      <c r="R149" s="240"/>
      <c r="S149" s="240"/>
      <c r="T149" s="241"/>
      <c r="AT149" s="242" t="s">
        <v>166</v>
      </c>
      <c r="AU149" s="242" t="s">
        <v>82</v>
      </c>
      <c r="AV149" s="15" t="s">
        <v>174</v>
      </c>
      <c r="AW149" s="15" t="s">
        <v>31</v>
      </c>
      <c r="AX149" s="15" t="s">
        <v>82</v>
      </c>
      <c r="AY149" s="242" t="s">
        <v>157</v>
      </c>
    </row>
    <row r="150" spans="1:65" s="2" customFormat="1" ht="24.2" customHeight="1">
      <c r="A150" s="35"/>
      <c r="B150" s="36"/>
      <c r="C150" s="196" t="s">
        <v>164</v>
      </c>
      <c r="D150" s="196" t="s">
        <v>160</v>
      </c>
      <c r="E150" s="197" t="s">
        <v>2299</v>
      </c>
      <c r="F150" s="198" t="s">
        <v>2300</v>
      </c>
      <c r="G150" s="199" t="s">
        <v>225</v>
      </c>
      <c r="H150" s="200">
        <v>27.58</v>
      </c>
      <c r="I150" s="201"/>
      <c r="J150" s="202">
        <f>ROUND(I150*H150,2)</f>
        <v>0</v>
      </c>
      <c r="K150" s="203"/>
      <c r="L150" s="40"/>
      <c r="M150" s="204" t="s">
        <v>1</v>
      </c>
      <c r="N150" s="205" t="s">
        <v>40</v>
      </c>
      <c r="O150" s="76"/>
      <c r="P150" s="206">
        <f>O150*H150</f>
        <v>0</v>
      </c>
      <c r="Q150" s="206">
        <v>0</v>
      </c>
      <c r="R150" s="206">
        <f>Q150*H150</f>
        <v>0</v>
      </c>
      <c r="S150" s="206">
        <v>0</v>
      </c>
      <c r="T150" s="207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08" t="s">
        <v>174</v>
      </c>
      <c r="AT150" s="208" t="s">
        <v>160</v>
      </c>
      <c r="AU150" s="208" t="s">
        <v>82</v>
      </c>
      <c r="AY150" s="18" t="s">
        <v>157</v>
      </c>
      <c r="BE150" s="209">
        <f>IF(N150="základná",J150,0)</f>
        <v>0</v>
      </c>
      <c r="BF150" s="209">
        <f>IF(N150="znížená",J150,0)</f>
        <v>0</v>
      </c>
      <c r="BG150" s="209">
        <f>IF(N150="zákl. prenesená",J150,0)</f>
        <v>0</v>
      </c>
      <c r="BH150" s="209">
        <f>IF(N150="zníž. prenesená",J150,0)</f>
        <v>0</v>
      </c>
      <c r="BI150" s="209">
        <f>IF(N150="nulová",J150,0)</f>
        <v>0</v>
      </c>
      <c r="BJ150" s="18" t="s">
        <v>156</v>
      </c>
      <c r="BK150" s="209">
        <f>ROUND(I150*H150,2)</f>
        <v>0</v>
      </c>
      <c r="BL150" s="18" t="s">
        <v>174</v>
      </c>
      <c r="BM150" s="208" t="s">
        <v>2301</v>
      </c>
    </row>
    <row r="151" spans="1:65" s="2" customFormat="1" ht="24.2" customHeight="1">
      <c r="A151" s="35"/>
      <c r="B151" s="36"/>
      <c r="C151" s="196" t="s">
        <v>375</v>
      </c>
      <c r="D151" s="196" t="s">
        <v>160</v>
      </c>
      <c r="E151" s="197" t="s">
        <v>2302</v>
      </c>
      <c r="F151" s="198" t="s">
        <v>2303</v>
      </c>
      <c r="G151" s="199" t="s">
        <v>225</v>
      </c>
      <c r="H151" s="200">
        <v>27.58</v>
      </c>
      <c r="I151" s="201"/>
      <c r="J151" s="202">
        <f>ROUND(I151*H151,2)</f>
        <v>0</v>
      </c>
      <c r="K151" s="203"/>
      <c r="L151" s="40"/>
      <c r="M151" s="204" t="s">
        <v>1</v>
      </c>
      <c r="N151" s="205" t="s">
        <v>40</v>
      </c>
      <c r="O151" s="76"/>
      <c r="P151" s="206">
        <f>O151*H151</f>
        <v>0</v>
      </c>
      <c r="Q151" s="206">
        <v>0</v>
      </c>
      <c r="R151" s="206">
        <f>Q151*H151</f>
        <v>0</v>
      </c>
      <c r="S151" s="206">
        <v>0</v>
      </c>
      <c r="T151" s="20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08" t="s">
        <v>174</v>
      </c>
      <c r="AT151" s="208" t="s">
        <v>160</v>
      </c>
      <c r="AU151" s="208" t="s">
        <v>82</v>
      </c>
      <c r="AY151" s="18" t="s">
        <v>157</v>
      </c>
      <c r="BE151" s="209">
        <f>IF(N151="základná",J151,0)</f>
        <v>0</v>
      </c>
      <c r="BF151" s="209">
        <f>IF(N151="znížená",J151,0)</f>
        <v>0</v>
      </c>
      <c r="BG151" s="209">
        <f>IF(N151="zákl. prenesená",J151,0)</f>
        <v>0</v>
      </c>
      <c r="BH151" s="209">
        <f>IF(N151="zníž. prenesená",J151,0)</f>
        <v>0</v>
      </c>
      <c r="BI151" s="209">
        <f>IF(N151="nulová",J151,0)</f>
        <v>0</v>
      </c>
      <c r="BJ151" s="18" t="s">
        <v>156</v>
      </c>
      <c r="BK151" s="209">
        <f>ROUND(I151*H151,2)</f>
        <v>0</v>
      </c>
      <c r="BL151" s="18" t="s">
        <v>174</v>
      </c>
      <c r="BM151" s="208" t="s">
        <v>2304</v>
      </c>
    </row>
    <row r="152" spans="1:65" s="2" customFormat="1" ht="21.75" customHeight="1">
      <c r="A152" s="35"/>
      <c r="B152" s="36"/>
      <c r="C152" s="196" t="s">
        <v>380</v>
      </c>
      <c r="D152" s="196" t="s">
        <v>160</v>
      </c>
      <c r="E152" s="197" t="s">
        <v>2305</v>
      </c>
      <c r="F152" s="198" t="s">
        <v>2265</v>
      </c>
      <c r="G152" s="199" t="s">
        <v>225</v>
      </c>
      <c r="H152" s="200">
        <v>27.58</v>
      </c>
      <c r="I152" s="201"/>
      <c r="J152" s="202">
        <f>ROUND(I152*H152,2)</f>
        <v>0</v>
      </c>
      <c r="K152" s="203"/>
      <c r="L152" s="40"/>
      <c r="M152" s="204" t="s">
        <v>1</v>
      </c>
      <c r="N152" s="205" t="s">
        <v>40</v>
      </c>
      <c r="O152" s="76"/>
      <c r="P152" s="206">
        <f>O152*H152</f>
        <v>0</v>
      </c>
      <c r="Q152" s="206">
        <v>0</v>
      </c>
      <c r="R152" s="206">
        <f>Q152*H152</f>
        <v>0</v>
      </c>
      <c r="S152" s="206">
        <v>0</v>
      </c>
      <c r="T152" s="20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08" t="s">
        <v>174</v>
      </c>
      <c r="AT152" s="208" t="s">
        <v>160</v>
      </c>
      <c r="AU152" s="208" t="s">
        <v>82</v>
      </c>
      <c r="AY152" s="18" t="s">
        <v>157</v>
      </c>
      <c r="BE152" s="209">
        <f>IF(N152="základná",J152,0)</f>
        <v>0</v>
      </c>
      <c r="BF152" s="209">
        <f>IF(N152="znížená",J152,0)</f>
        <v>0</v>
      </c>
      <c r="BG152" s="209">
        <f>IF(N152="zákl. prenesená",J152,0)</f>
        <v>0</v>
      </c>
      <c r="BH152" s="209">
        <f>IF(N152="zníž. prenesená",J152,0)</f>
        <v>0</v>
      </c>
      <c r="BI152" s="209">
        <f>IF(N152="nulová",J152,0)</f>
        <v>0</v>
      </c>
      <c r="BJ152" s="18" t="s">
        <v>156</v>
      </c>
      <c r="BK152" s="209">
        <f>ROUND(I152*H152,2)</f>
        <v>0</v>
      </c>
      <c r="BL152" s="18" t="s">
        <v>174</v>
      </c>
      <c r="BM152" s="208" t="s">
        <v>2306</v>
      </c>
    </row>
    <row r="153" spans="1:65" s="2" customFormat="1" ht="16.5" customHeight="1">
      <c r="A153" s="35"/>
      <c r="B153" s="36"/>
      <c r="C153" s="196" t="s">
        <v>385</v>
      </c>
      <c r="D153" s="196" t="s">
        <v>160</v>
      </c>
      <c r="E153" s="197" t="s">
        <v>2307</v>
      </c>
      <c r="F153" s="198" t="s">
        <v>2248</v>
      </c>
      <c r="G153" s="199" t="s">
        <v>225</v>
      </c>
      <c r="H153" s="200">
        <v>27.58</v>
      </c>
      <c r="I153" s="201"/>
      <c r="J153" s="202">
        <f>ROUND(I153*H153,2)</f>
        <v>0</v>
      </c>
      <c r="K153" s="203"/>
      <c r="L153" s="40"/>
      <c r="M153" s="204" t="s">
        <v>1</v>
      </c>
      <c r="N153" s="205" t="s">
        <v>40</v>
      </c>
      <c r="O153" s="76"/>
      <c r="P153" s="206">
        <f>O153*H153</f>
        <v>0</v>
      </c>
      <c r="Q153" s="206">
        <v>0</v>
      </c>
      <c r="R153" s="206">
        <f>Q153*H153</f>
        <v>0</v>
      </c>
      <c r="S153" s="206">
        <v>0</v>
      </c>
      <c r="T153" s="207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08" t="s">
        <v>174</v>
      </c>
      <c r="AT153" s="208" t="s">
        <v>160</v>
      </c>
      <c r="AU153" s="208" t="s">
        <v>82</v>
      </c>
      <c r="AY153" s="18" t="s">
        <v>157</v>
      </c>
      <c r="BE153" s="209">
        <f>IF(N153="základná",J153,0)</f>
        <v>0</v>
      </c>
      <c r="BF153" s="209">
        <f>IF(N153="znížená",J153,0)</f>
        <v>0</v>
      </c>
      <c r="BG153" s="209">
        <f>IF(N153="zákl. prenesená",J153,0)</f>
        <v>0</v>
      </c>
      <c r="BH153" s="209">
        <f>IF(N153="zníž. prenesená",J153,0)</f>
        <v>0</v>
      </c>
      <c r="BI153" s="209">
        <f>IF(N153="nulová",J153,0)</f>
        <v>0</v>
      </c>
      <c r="BJ153" s="18" t="s">
        <v>156</v>
      </c>
      <c r="BK153" s="209">
        <f>ROUND(I153*H153,2)</f>
        <v>0</v>
      </c>
      <c r="BL153" s="18" t="s">
        <v>174</v>
      </c>
      <c r="BM153" s="208" t="s">
        <v>2308</v>
      </c>
    </row>
    <row r="154" spans="1:65" s="2" customFormat="1" ht="16.5" customHeight="1">
      <c r="A154" s="35"/>
      <c r="B154" s="36"/>
      <c r="C154" s="196" t="s">
        <v>7</v>
      </c>
      <c r="D154" s="196" t="s">
        <v>160</v>
      </c>
      <c r="E154" s="197" t="s">
        <v>2309</v>
      </c>
      <c r="F154" s="198" t="s">
        <v>2310</v>
      </c>
      <c r="G154" s="199" t="s">
        <v>225</v>
      </c>
      <c r="H154" s="200">
        <v>195.51</v>
      </c>
      <c r="I154" s="201"/>
      <c r="J154" s="202">
        <f>ROUND(I154*H154,2)</f>
        <v>0</v>
      </c>
      <c r="K154" s="203"/>
      <c r="L154" s="40"/>
      <c r="M154" s="243" t="s">
        <v>1</v>
      </c>
      <c r="N154" s="244" t="s">
        <v>40</v>
      </c>
      <c r="O154" s="245"/>
      <c r="P154" s="246">
        <f>O154*H154</f>
        <v>0</v>
      </c>
      <c r="Q154" s="246">
        <v>0</v>
      </c>
      <c r="R154" s="246">
        <f>Q154*H154</f>
        <v>0</v>
      </c>
      <c r="S154" s="246">
        <v>0</v>
      </c>
      <c r="T154" s="247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08" t="s">
        <v>174</v>
      </c>
      <c r="AT154" s="208" t="s">
        <v>160</v>
      </c>
      <c r="AU154" s="208" t="s">
        <v>82</v>
      </c>
      <c r="AY154" s="18" t="s">
        <v>157</v>
      </c>
      <c r="BE154" s="209">
        <f>IF(N154="základná",J154,0)</f>
        <v>0</v>
      </c>
      <c r="BF154" s="209">
        <f>IF(N154="znížená",J154,0)</f>
        <v>0</v>
      </c>
      <c r="BG154" s="209">
        <f>IF(N154="zákl. prenesená",J154,0)</f>
        <v>0</v>
      </c>
      <c r="BH154" s="209">
        <f>IF(N154="zníž. prenesená",J154,0)</f>
        <v>0</v>
      </c>
      <c r="BI154" s="209">
        <f>IF(N154="nulová",J154,0)</f>
        <v>0</v>
      </c>
      <c r="BJ154" s="18" t="s">
        <v>156</v>
      </c>
      <c r="BK154" s="209">
        <f>ROUND(I154*H154,2)</f>
        <v>0</v>
      </c>
      <c r="BL154" s="18" t="s">
        <v>174</v>
      </c>
      <c r="BM154" s="208" t="s">
        <v>2311</v>
      </c>
    </row>
    <row r="155" spans="1:65" s="2" customFormat="1" ht="6.95" customHeight="1">
      <c r="A155" s="35"/>
      <c r="B155" s="59"/>
      <c r="C155" s="60"/>
      <c r="D155" s="60"/>
      <c r="E155" s="60"/>
      <c r="F155" s="60"/>
      <c r="G155" s="60"/>
      <c r="H155" s="60"/>
      <c r="I155" s="60"/>
      <c r="J155" s="60"/>
      <c r="K155" s="60"/>
      <c r="L155" s="40"/>
      <c r="M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</row>
  </sheetData>
  <sheetProtection formatColumns="0" formatRows="0" autoFilter="0"/>
  <autoFilter ref="C122:K154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316"/>
  <sheetViews>
    <sheetView showGridLines="0" topLeftCell="A296" workbookViewId="0">
      <selection activeCell="F269" sqref="F269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99"/>
      <c r="M2" s="299"/>
      <c r="N2" s="299"/>
      <c r="O2" s="299"/>
      <c r="P2" s="299"/>
      <c r="Q2" s="299"/>
      <c r="R2" s="299"/>
      <c r="S2" s="299"/>
      <c r="T2" s="299"/>
      <c r="U2" s="299"/>
      <c r="V2" s="299"/>
      <c r="AT2" s="18" t="s">
        <v>119</v>
      </c>
    </row>
    <row r="3" spans="1:46" s="1" customFormat="1" ht="6.95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21"/>
      <c r="AT3" s="18" t="s">
        <v>74</v>
      </c>
    </row>
    <row r="4" spans="1:46" s="1" customFormat="1" ht="24.95" customHeight="1">
      <c r="B4" s="21"/>
      <c r="D4" s="115" t="s">
        <v>130</v>
      </c>
      <c r="L4" s="21"/>
      <c r="M4" s="116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7" t="s">
        <v>15</v>
      </c>
      <c r="L6" s="21"/>
    </row>
    <row r="7" spans="1:46" s="1" customFormat="1" ht="16.5" customHeight="1">
      <c r="B7" s="21"/>
      <c r="E7" s="330" t="str">
        <f>'Rekapitulácia stavby'!K6</f>
        <v>Obnova areálu a kaštieľa Dolná Krupá</v>
      </c>
      <c r="F7" s="331"/>
      <c r="G7" s="331"/>
      <c r="H7" s="331"/>
      <c r="L7" s="21"/>
    </row>
    <row r="8" spans="1:46" s="2" customFormat="1" ht="12" customHeight="1">
      <c r="A8" s="35"/>
      <c r="B8" s="40"/>
      <c r="C8" s="35"/>
      <c r="D8" s="117" t="s">
        <v>131</v>
      </c>
      <c r="E8" s="35"/>
      <c r="F8" s="35"/>
      <c r="G8" s="35"/>
      <c r="H8" s="35"/>
      <c r="I8" s="35"/>
      <c r="J8" s="35"/>
      <c r="K8" s="35"/>
      <c r="L8" s="5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32" t="s">
        <v>2312</v>
      </c>
      <c r="F9" s="333"/>
      <c r="G9" s="333"/>
      <c r="H9" s="333"/>
      <c r="I9" s="35"/>
      <c r="J9" s="35"/>
      <c r="K9" s="35"/>
      <c r="L9" s="5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7" t="s">
        <v>17</v>
      </c>
      <c r="E11" s="35"/>
      <c r="F11" s="118" t="s">
        <v>1</v>
      </c>
      <c r="G11" s="35"/>
      <c r="H11" s="35"/>
      <c r="I11" s="117" t="s">
        <v>18</v>
      </c>
      <c r="J11" s="118" t="s">
        <v>1</v>
      </c>
      <c r="K11" s="35"/>
      <c r="L11" s="5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7" t="s">
        <v>19</v>
      </c>
      <c r="E12" s="35"/>
      <c r="F12" s="118" t="s">
        <v>20</v>
      </c>
      <c r="G12" s="35"/>
      <c r="H12" s="35"/>
      <c r="I12" s="117" t="s">
        <v>21</v>
      </c>
      <c r="J12" s="119" t="str">
        <f>'Rekapitulácia stavby'!AN8</f>
        <v>30. 1. 2023</v>
      </c>
      <c r="K12" s="35"/>
      <c r="L12" s="5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7" t="s">
        <v>23</v>
      </c>
      <c r="E14" s="35"/>
      <c r="F14" s="35"/>
      <c r="G14" s="35"/>
      <c r="H14" s="35"/>
      <c r="I14" s="117" t="s">
        <v>24</v>
      </c>
      <c r="J14" s="118" t="s">
        <v>1</v>
      </c>
      <c r="K14" s="35"/>
      <c r="L14" s="5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8" t="s">
        <v>25</v>
      </c>
      <c r="F15" s="35"/>
      <c r="G15" s="35"/>
      <c r="H15" s="35"/>
      <c r="I15" s="117" t="s">
        <v>26</v>
      </c>
      <c r="J15" s="118" t="s">
        <v>1</v>
      </c>
      <c r="K15" s="35"/>
      <c r="L15" s="5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7" t="s">
        <v>27</v>
      </c>
      <c r="E17" s="35"/>
      <c r="F17" s="35"/>
      <c r="G17" s="35"/>
      <c r="H17" s="35"/>
      <c r="I17" s="117" t="s">
        <v>24</v>
      </c>
      <c r="J17" s="31" t="str">
        <f>'Rekapitulácia stavby'!AN13</f>
        <v>Vyplň údaj</v>
      </c>
      <c r="K17" s="35"/>
      <c r="L17" s="5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34" t="str">
        <f>'Rekapitulácia stavby'!E14</f>
        <v>Vyplň údaj</v>
      </c>
      <c r="F18" s="335"/>
      <c r="G18" s="335"/>
      <c r="H18" s="335"/>
      <c r="I18" s="117" t="s">
        <v>26</v>
      </c>
      <c r="J18" s="31" t="str">
        <f>'Rekapitulácia stavby'!AN14</f>
        <v>Vyplň údaj</v>
      </c>
      <c r="K18" s="35"/>
      <c r="L18" s="5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7" t="s">
        <v>29</v>
      </c>
      <c r="E20" s="35"/>
      <c r="F20" s="35"/>
      <c r="G20" s="35"/>
      <c r="H20" s="35"/>
      <c r="I20" s="117" t="s">
        <v>24</v>
      </c>
      <c r="J20" s="118" t="s">
        <v>1</v>
      </c>
      <c r="K20" s="35"/>
      <c r="L20" s="5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8" t="s">
        <v>30</v>
      </c>
      <c r="F21" s="35"/>
      <c r="G21" s="35"/>
      <c r="H21" s="35"/>
      <c r="I21" s="117" t="s">
        <v>26</v>
      </c>
      <c r="J21" s="118" t="s">
        <v>1</v>
      </c>
      <c r="K21" s="35"/>
      <c r="L21" s="5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7" t="s">
        <v>32</v>
      </c>
      <c r="E23" s="35"/>
      <c r="F23" s="35"/>
      <c r="G23" s="35"/>
      <c r="H23" s="35"/>
      <c r="I23" s="117" t="s">
        <v>24</v>
      </c>
      <c r="J23" s="118" t="s">
        <v>1</v>
      </c>
      <c r="K23" s="35"/>
      <c r="L23" s="5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8" t="s">
        <v>30</v>
      </c>
      <c r="F24" s="35"/>
      <c r="G24" s="35"/>
      <c r="H24" s="35"/>
      <c r="I24" s="117" t="s">
        <v>26</v>
      </c>
      <c r="J24" s="118" t="s">
        <v>1</v>
      </c>
      <c r="K24" s="35"/>
      <c r="L24" s="5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7" t="s">
        <v>33</v>
      </c>
      <c r="E26" s="35"/>
      <c r="F26" s="35"/>
      <c r="G26" s="35"/>
      <c r="H26" s="35"/>
      <c r="I26" s="35"/>
      <c r="J26" s="35"/>
      <c r="K26" s="35"/>
      <c r="L26" s="5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20"/>
      <c r="B27" s="121"/>
      <c r="C27" s="120"/>
      <c r="D27" s="120"/>
      <c r="E27" s="336" t="s">
        <v>1</v>
      </c>
      <c r="F27" s="336"/>
      <c r="G27" s="336"/>
      <c r="H27" s="336"/>
      <c r="I27" s="120"/>
      <c r="J27" s="120"/>
      <c r="K27" s="120"/>
      <c r="L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23"/>
      <c r="E29" s="123"/>
      <c r="F29" s="123"/>
      <c r="G29" s="123"/>
      <c r="H29" s="123"/>
      <c r="I29" s="123"/>
      <c r="J29" s="123"/>
      <c r="K29" s="123"/>
      <c r="L29" s="5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4" t="s">
        <v>34</v>
      </c>
      <c r="E30" s="35"/>
      <c r="F30" s="35"/>
      <c r="G30" s="35"/>
      <c r="H30" s="35"/>
      <c r="I30" s="35"/>
      <c r="J30" s="125">
        <f>ROUND(J122, 2)</f>
        <v>0</v>
      </c>
      <c r="K30" s="35"/>
      <c r="L30" s="5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3"/>
      <c r="E31" s="123"/>
      <c r="F31" s="123"/>
      <c r="G31" s="123"/>
      <c r="H31" s="123"/>
      <c r="I31" s="123"/>
      <c r="J31" s="123"/>
      <c r="K31" s="123"/>
      <c r="L31" s="5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26" t="s">
        <v>36</v>
      </c>
      <c r="G32" s="35"/>
      <c r="H32" s="35"/>
      <c r="I32" s="126" t="s">
        <v>35</v>
      </c>
      <c r="J32" s="126" t="s">
        <v>37</v>
      </c>
      <c r="K32" s="35"/>
      <c r="L32" s="5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27" t="s">
        <v>38</v>
      </c>
      <c r="E33" s="128" t="s">
        <v>39</v>
      </c>
      <c r="F33" s="129">
        <f>ROUND((SUM(BE122:BE315)),  2)</f>
        <v>0</v>
      </c>
      <c r="G33" s="130"/>
      <c r="H33" s="130"/>
      <c r="I33" s="131">
        <v>0.2</v>
      </c>
      <c r="J33" s="129">
        <f>ROUND(((SUM(BE122:BE315))*I33),  2)</f>
        <v>0</v>
      </c>
      <c r="K33" s="35"/>
      <c r="L33" s="5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28" t="s">
        <v>40</v>
      </c>
      <c r="F34" s="129">
        <f>ROUND((SUM(BF122:BF315)),  2)</f>
        <v>0</v>
      </c>
      <c r="G34" s="130"/>
      <c r="H34" s="130"/>
      <c r="I34" s="131">
        <v>0.2</v>
      </c>
      <c r="J34" s="129">
        <f>ROUND(((SUM(BF122:BF315))*I34),  2)</f>
        <v>0</v>
      </c>
      <c r="K34" s="35"/>
      <c r="L34" s="5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17" t="s">
        <v>41</v>
      </c>
      <c r="F35" s="132">
        <f>ROUND((SUM(BG122:BG315)),  2)</f>
        <v>0</v>
      </c>
      <c r="G35" s="35"/>
      <c r="H35" s="35"/>
      <c r="I35" s="133">
        <v>0.2</v>
      </c>
      <c r="J35" s="132">
        <f>0</f>
        <v>0</v>
      </c>
      <c r="K35" s="35"/>
      <c r="L35" s="5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17" t="s">
        <v>42</v>
      </c>
      <c r="F36" s="132">
        <f>ROUND((SUM(BH122:BH315)),  2)</f>
        <v>0</v>
      </c>
      <c r="G36" s="35"/>
      <c r="H36" s="35"/>
      <c r="I36" s="133">
        <v>0.2</v>
      </c>
      <c r="J36" s="132">
        <f>0</f>
        <v>0</v>
      </c>
      <c r="K36" s="35"/>
      <c r="L36" s="5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28" t="s">
        <v>43</v>
      </c>
      <c r="F37" s="129">
        <f>ROUND((SUM(BI122:BI315)),  2)</f>
        <v>0</v>
      </c>
      <c r="G37" s="130"/>
      <c r="H37" s="130"/>
      <c r="I37" s="131">
        <v>0</v>
      </c>
      <c r="J37" s="129">
        <f>0</f>
        <v>0</v>
      </c>
      <c r="K37" s="35"/>
      <c r="L37" s="5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34"/>
      <c r="D39" s="135" t="s">
        <v>44</v>
      </c>
      <c r="E39" s="136"/>
      <c r="F39" s="136"/>
      <c r="G39" s="137" t="s">
        <v>45</v>
      </c>
      <c r="H39" s="138" t="s">
        <v>46</v>
      </c>
      <c r="I39" s="136"/>
      <c r="J39" s="139">
        <f>SUM(J30:J37)</f>
        <v>0</v>
      </c>
      <c r="K39" s="140"/>
      <c r="L39" s="5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6"/>
      <c r="D50" s="141" t="s">
        <v>47</v>
      </c>
      <c r="E50" s="142"/>
      <c r="F50" s="142"/>
      <c r="G50" s="141" t="s">
        <v>48</v>
      </c>
      <c r="H50" s="142"/>
      <c r="I50" s="142"/>
      <c r="J50" s="142"/>
      <c r="K50" s="142"/>
      <c r="L50" s="5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5"/>
      <c r="B61" s="40"/>
      <c r="C61" s="35"/>
      <c r="D61" s="143" t="s">
        <v>49</v>
      </c>
      <c r="E61" s="144"/>
      <c r="F61" s="145" t="s">
        <v>50</v>
      </c>
      <c r="G61" s="143" t="s">
        <v>49</v>
      </c>
      <c r="H61" s="144"/>
      <c r="I61" s="144"/>
      <c r="J61" s="146" t="s">
        <v>50</v>
      </c>
      <c r="K61" s="144"/>
      <c r="L61" s="5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5"/>
      <c r="B65" s="40"/>
      <c r="C65" s="35"/>
      <c r="D65" s="141" t="s">
        <v>51</v>
      </c>
      <c r="E65" s="147"/>
      <c r="F65" s="147"/>
      <c r="G65" s="141" t="s">
        <v>52</v>
      </c>
      <c r="H65" s="147"/>
      <c r="I65" s="147"/>
      <c r="J65" s="147"/>
      <c r="K65" s="147"/>
      <c r="L65" s="5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5"/>
      <c r="B76" s="40"/>
      <c r="C76" s="35"/>
      <c r="D76" s="143" t="s">
        <v>49</v>
      </c>
      <c r="E76" s="144"/>
      <c r="F76" s="145" t="s">
        <v>50</v>
      </c>
      <c r="G76" s="143" t="s">
        <v>49</v>
      </c>
      <c r="H76" s="144"/>
      <c r="I76" s="144"/>
      <c r="J76" s="146" t="s">
        <v>50</v>
      </c>
      <c r="K76" s="144"/>
      <c r="L76" s="5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8"/>
      <c r="C77" s="149"/>
      <c r="D77" s="149"/>
      <c r="E77" s="149"/>
      <c r="F77" s="149"/>
      <c r="G77" s="149"/>
      <c r="H77" s="149"/>
      <c r="I77" s="149"/>
      <c r="J77" s="149"/>
      <c r="K77" s="149"/>
      <c r="L77" s="5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5" customHeight="1">
      <c r="A81" s="35"/>
      <c r="B81" s="150"/>
      <c r="C81" s="151"/>
      <c r="D81" s="151"/>
      <c r="E81" s="151"/>
      <c r="F81" s="151"/>
      <c r="G81" s="151"/>
      <c r="H81" s="151"/>
      <c r="I81" s="151"/>
      <c r="J81" s="151"/>
      <c r="K81" s="151"/>
      <c r="L81" s="5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5" customHeight="1">
      <c r="A82" s="35"/>
      <c r="B82" s="36"/>
      <c r="C82" s="24" t="s">
        <v>133</v>
      </c>
      <c r="D82" s="37"/>
      <c r="E82" s="37"/>
      <c r="F82" s="37"/>
      <c r="G82" s="37"/>
      <c r="H82" s="37"/>
      <c r="I82" s="37"/>
      <c r="J82" s="37"/>
      <c r="K82" s="37"/>
      <c r="L82" s="5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15</v>
      </c>
      <c r="D84" s="37"/>
      <c r="E84" s="37"/>
      <c r="F84" s="37"/>
      <c r="G84" s="37"/>
      <c r="H84" s="37"/>
      <c r="I84" s="37"/>
      <c r="J84" s="37"/>
      <c r="K84" s="37"/>
      <c r="L84" s="5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28" t="str">
        <f>E7</f>
        <v>Obnova areálu a kaštieľa Dolná Krupá</v>
      </c>
      <c r="F85" s="329"/>
      <c r="G85" s="329"/>
      <c r="H85" s="329"/>
      <c r="I85" s="37"/>
      <c r="J85" s="37"/>
      <c r="K85" s="37"/>
      <c r="L85" s="5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131</v>
      </c>
      <c r="D86" s="37"/>
      <c r="E86" s="37"/>
      <c r="F86" s="37"/>
      <c r="G86" s="37"/>
      <c r="H86" s="37"/>
      <c r="I86" s="37"/>
      <c r="J86" s="37"/>
      <c r="K86" s="37"/>
      <c r="L86" s="5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324" t="str">
        <f>E9</f>
        <v>20230108 - Kaštieľ-ELI-silnoprúd</v>
      </c>
      <c r="F87" s="327"/>
      <c r="G87" s="327"/>
      <c r="H87" s="327"/>
      <c r="I87" s="37"/>
      <c r="J87" s="37"/>
      <c r="K87" s="37"/>
      <c r="L87" s="5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19</v>
      </c>
      <c r="D89" s="37"/>
      <c r="E89" s="37"/>
      <c r="F89" s="28" t="str">
        <f>F12</f>
        <v>Kaštieľ Dolná Krupá</v>
      </c>
      <c r="G89" s="37"/>
      <c r="H89" s="37"/>
      <c r="I89" s="30" t="s">
        <v>21</v>
      </c>
      <c r="J89" s="71" t="str">
        <f>IF(J12="","",J12)</f>
        <v>30. 1. 2023</v>
      </c>
      <c r="K89" s="37"/>
      <c r="L89" s="5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2" customHeight="1">
      <c r="A91" s="35"/>
      <c r="B91" s="36"/>
      <c r="C91" s="30" t="s">
        <v>23</v>
      </c>
      <c r="D91" s="37"/>
      <c r="E91" s="37"/>
      <c r="F91" s="28" t="str">
        <f>E15</f>
        <v>SNM, Vajanského nábrežie 2, 810 06 Bratislava</v>
      </c>
      <c r="G91" s="37"/>
      <c r="H91" s="37"/>
      <c r="I91" s="30" t="s">
        <v>29</v>
      </c>
      <c r="J91" s="33" t="str">
        <f>E21</f>
        <v>Ing.Vladimír Kobliška</v>
      </c>
      <c r="K91" s="37"/>
      <c r="L91" s="5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2" customHeight="1">
      <c r="A92" s="35"/>
      <c r="B92" s="36"/>
      <c r="C92" s="30" t="s">
        <v>27</v>
      </c>
      <c r="D92" s="37"/>
      <c r="E92" s="37"/>
      <c r="F92" s="28" t="str">
        <f>IF(E18="","",E18)</f>
        <v>Vyplň údaj</v>
      </c>
      <c r="G92" s="37"/>
      <c r="H92" s="37"/>
      <c r="I92" s="30" t="s">
        <v>32</v>
      </c>
      <c r="J92" s="33" t="str">
        <f>E24</f>
        <v>Ing.Vladimír Kobliška</v>
      </c>
      <c r="K92" s="37"/>
      <c r="L92" s="5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52" t="s">
        <v>134</v>
      </c>
      <c r="D94" s="153"/>
      <c r="E94" s="153"/>
      <c r="F94" s="153"/>
      <c r="G94" s="153"/>
      <c r="H94" s="153"/>
      <c r="I94" s="153"/>
      <c r="J94" s="154" t="s">
        <v>135</v>
      </c>
      <c r="K94" s="153"/>
      <c r="L94" s="5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" customHeight="1">
      <c r="A96" s="35"/>
      <c r="B96" s="36"/>
      <c r="C96" s="155" t="s">
        <v>136</v>
      </c>
      <c r="D96" s="37"/>
      <c r="E96" s="37"/>
      <c r="F96" s="37"/>
      <c r="G96" s="37"/>
      <c r="H96" s="37"/>
      <c r="I96" s="37"/>
      <c r="J96" s="89">
        <f>J122</f>
        <v>0</v>
      </c>
      <c r="K96" s="37"/>
      <c r="L96" s="5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137</v>
      </c>
    </row>
    <row r="97" spans="1:31" s="9" customFormat="1" ht="24.95" customHeight="1">
      <c r="B97" s="156"/>
      <c r="C97" s="157"/>
      <c r="D97" s="158" t="s">
        <v>2313</v>
      </c>
      <c r="E97" s="159"/>
      <c r="F97" s="159"/>
      <c r="G97" s="159"/>
      <c r="H97" s="159"/>
      <c r="I97" s="159"/>
      <c r="J97" s="160">
        <f>J123</f>
        <v>0</v>
      </c>
      <c r="K97" s="157"/>
      <c r="L97" s="161"/>
    </row>
    <row r="98" spans="1:31" s="9" customFormat="1" ht="24.95" customHeight="1">
      <c r="B98" s="156"/>
      <c r="C98" s="157"/>
      <c r="D98" s="158" t="s">
        <v>2314</v>
      </c>
      <c r="E98" s="159"/>
      <c r="F98" s="159"/>
      <c r="G98" s="159"/>
      <c r="H98" s="159"/>
      <c r="I98" s="159"/>
      <c r="J98" s="160">
        <f>J151</f>
        <v>0</v>
      </c>
      <c r="K98" s="157"/>
      <c r="L98" s="161"/>
    </row>
    <row r="99" spans="1:31" s="9" customFormat="1" ht="24.95" customHeight="1">
      <c r="B99" s="156"/>
      <c r="C99" s="157"/>
      <c r="D99" s="158" t="s">
        <v>138</v>
      </c>
      <c r="E99" s="159"/>
      <c r="F99" s="159"/>
      <c r="G99" s="159"/>
      <c r="H99" s="159"/>
      <c r="I99" s="159"/>
      <c r="J99" s="160">
        <f>J158</f>
        <v>0</v>
      </c>
      <c r="K99" s="157"/>
      <c r="L99" s="161"/>
    </row>
    <row r="100" spans="1:31" s="10" customFormat="1" ht="19.899999999999999" customHeight="1">
      <c r="B100" s="162"/>
      <c r="C100" s="163"/>
      <c r="D100" s="164" t="s">
        <v>2315</v>
      </c>
      <c r="E100" s="165"/>
      <c r="F100" s="165"/>
      <c r="G100" s="165"/>
      <c r="H100" s="165"/>
      <c r="I100" s="165"/>
      <c r="J100" s="166">
        <f>J159</f>
        <v>0</v>
      </c>
      <c r="K100" s="163"/>
      <c r="L100" s="167"/>
    </row>
    <row r="101" spans="1:31" s="9" customFormat="1" ht="24.95" customHeight="1">
      <c r="B101" s="156"/>
      <c r="C101" s="157"/>
      <c r="D101" s="158" t="s">
        <v>314</v>
      </c>
      <c r="E101" s="159"/>
      <c r="F101" s="159"/>
      <c r="G101" s="159"/>
      <c r="H101" s="159"/>
      <c r="I101" s="159"/>
      <c r="J101" s="160">
        <f>J162</f>
        <v>0</v>
      </c>
      <c r="K101" s="157"/>
      <c r="L101" s="161"/>
    </row>
    <row r="102" spans="1:31" s="10" customFormat="1" ht="19.899999999999999" customHeight="1">
      <c r="B102" s="162"/>
      <c r="C102" s="163"/>
      <c r="D102" s="164" t="s">
        <v>2316</v>
      </c>
      <c r="E102" s="165"/>
      <c r="F102" s="165"/>
      <c r="G102" s="165"/>
      <c r="H102" s="165"/>
      <c r="I102" s="165"/>
      <c r="J102" s="166">
        <f>J163</f>
        <v>0</v>
      </c>
      <c r="K102" s="163"/>
      <c r="L102" s="167"/>
    </row>
    <row r="103" spans="1:31" s="2" customFormat="1" ht="21.75" customHeight="1">
      <c r="A103" s="35"/>
      <c r="B103" s="36"/>
      <c r="C103" s="37"/>
      <c r="D103" s="37"/>
      <c r="E103" s="37"/>
      <c r="F103" s="37"/>
      <c r="G103" s="37"/>
      <c r="H103" s="37"/>
      <c r="I103" s="37"/>
      <c r="J103" s="37"/>
      <c r="K103" s="37"/>
      <c r="L103" s="56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spans="1:31" s="2" customFormat="1" ht="6.95" customHeight="1">
      <c r="A104" s="35"/>
      <c r="B104" s="59"/>
      <c r="C104" s="60"/>
      <c r="D104" s="60"/>
      <c r="E104" s="60"/>
      <c r="F104" s="60"/>
      <c r="G104" s="60"/>
      <c r="H104" s="60"/>
      <c r="I104" s="60"/>
      <c r="J104" s="60"/>
      <c r="K104" s="60"/>
      <c r="L104" s="56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8" spans="1:31" s="2" customFormat="1" ht="6.95" customHeight="1">
      <c r="A108" s="35"/>
      <c r="B108" s="61"/>
      <c r="C108" s="62"/>
      <c r="D108" s="62"/>
      <c r="E108" s="62"/>
      <c r="F108" s="62"/>
      <c r="G108" s="62"/>
      <c r="H108" s="62"/>
      <c r="I108" s="62"/>
      <c r="J108" s="62"/>
      <c r="K108" s="62"/>
      <c r="L108" s="5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31" s="2" customFormat="1" ht="24.95" customHeight="1">
      <c r="A109" s="35"/>
      <c r="B109" s="36"/>
      <c r="C109" s="24" t="s">
        <v>142</v>
      </c>
      <c r="D109" s="37"/>
      <c r="E109" s="37"/>
      <c r="F109" s="37"/>
      <c r="G109" s="37"/>
      <c r="H109" s="37"/>
      <c r="I109" s="37"/>
      <c r="J109" s="37"/>
      <c r="K109" s="37"/>
      <c r="L109" s="5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31" s="2" customFormat="1" ht="6.95" customHeight="1">
      <c r="A110" s="35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5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12" customHeight="1">
      <c r="A111" s="35"/>
      <c r="B111" s="36"/>
      <c r="C111" s="30" t="s">
        <v>15</v>
      </c>
      <c r="D111" s="37"/>
      <c r="E111" s="37"/>
      <c r="F111" s="37"/>
      <c r="G111" s="37"/>
      <c r="H111" s="37"/>
      <c r="I111" s="37"/>
      <c r="J111" s="37"/>
      <c r="K111" s="37"/>
      <c r="L111" s="5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16.5" customHeight="1">
      <c r="A112" s="35"/>
      <c r="B112" s="36"/>
      <c r="C112" s="37"/>
      <c r="D112" s="37"/>
      <c r="E112" s="328" t="str">
        <f>E7</f>
        <v>Obnova areálu a kaštieľa Dolná Krupá</v>
      </c>
      <c r="F112" s="329"/>
      <c r="G112" s="329"/>
      <c r="H112" s="329"/>
      <c r="I112" s="37"/>
      <c r="J112" s="37"/>
      <c r="K112" s="37"/>
      <c r="L112" s="5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2" customHeight="1">
      <c r="A113" s="35"/>
      <c r="B113" s="36"/>
      <c r="C113" s="30" t="s">
        <v>131</v>
      </c>
      <c r="D113" s="37"/>
      <c r="E113" s="37"/>
      <c r="F113" s="37"/>
      <c r="G113" s="37"/>
      <c r="H113" s="37"/>
      <c r="I113" s="37"/>
      <c r="J113" s="37"/>
      <c r="K113" s="37"/>
      <c r="L113" s="5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6.5" customHeight="1">
      <c r="A114" s="35"/>
      <c r="B114" s="36"/>
      <c r="C114" s="37"/>
      <c r="D114" s="37"/>
      <c r="E114" s="324" t="str">
        <f>E9</f>
        <v>20230108 - Kaštieľ-ELI-silnoprúd</v>
      </c>
      <c r="F114" s="327"/>
      <c r="G114" s="327"/>
      <c r="H114" s="327"/>
      <c r="I114" s="37"/>
      <c r="J114" s="37"/>
      <c r="K114" s="37"/>
      <c r="L114" s="5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6.95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5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2" customHeight="1">
      <c r="A116" s="35"/>
      <c r="B116" s="36"/>
      <c r="C116" s="30" t="s">
        <v>19</v>
      </c>
      <c r="D116" s="37"/>
      <c r="E116" s="37"/>
      <c r="F116" s="28" t="str">
        <f>F12</f>
        <v>Kaštieľ Dolná Krupá</v>
      </c>
      <c r="G116" s="37"/>
      <c r="H116" s="37"/>
      <c r="I116" s="30" t="s">
        <v>21</v>
      </c>
      <c r="J116" s="71" t="str">
        <f>IF(J12="","",J12)</f>
        <v>30. 1. 2023</v>
      </c>
      <c r="K116" s="37"/>
      <c r="L116" s="5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6.95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5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15.2" customHeight="1">
      <c r="A118" s="35"/>
      <c r="B118" s="36"/>
      <c r="C118" s="30" t="s">
        <v>23</v>
      </c>
      <c r="D118" s="37"/>
      <c r="E118" s="37"/>
      <c r="F118" s="28" t="str">
        <f>E15</f>
        <v>SNM, Vajanského nábrežie 2, 810 06 Bratislava</v>
      </c>
      <c r="G118" s="37"/>
      <c r="H118" s="37"/>
      <c r="I118" s="30" t="s">
        <v>29</v>
      </c>
      <c r="J118" s="33" t="str">
        <f>E21</f>
        <v>Ing.Vladimír Kobliška</v>
      </c>
      <c r="K118" s="37"/>
      <c r="L118" s="5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15.2" customHeight="1">
      <c r="A119" s="35"/>
      <c r="B119" s="36"/>
      <c r="C119" s="30" t="s">
        <v>27</v>
      </c>
      <c r="D119" s="37"/>
      <c r="E119" s="37"/>
      <c r="F119" s="28" t="str">
        <f>IF(E18="","",E18)</f>
        <v>Vyplň údaj</v>
      </c>
      <c r="G119" s="37"/>
      <c r="H119" s="37"/>
      <c r="I119" s="30" t="s">
        <v>32</v>
      </c>
      <c r="J119" s="33" t="str">
        <f>E24</f>
        <v>Ing.Vladimír Kobliška</v>
      </c>
      <c r="K119" s="37"/>
      <c r="L119" s="5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10.35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5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11" customFormat="1" ht="29.25" customHeight="1">
      <c r="A121" s="168"/>
      <c r="B121" s="169"/>
      <c r="C121" s="170" t="s">
        <v>143</v>
      </c>
      <c r="D121" s="171" t="s">
        <v>59</v>
      </c>
      <c r="E121" s="171" t="s">
        <v>55</v>
      </c>
      <c r="F121" s="171" t="s">
        <v>56</v>
      </c>
      <c r="G121" s="171" t="s">
        <v>144</v>
      </c>
      <c r="H121" s="171" t="s">
        <v>145</v>
      </c>
      <c r="I121" s="171" t="s">
        <v>146</v>
      </c>
      <c r="J121" s="172" t="s">
        <v>135</v>
      </c>
      <c r="K121" s="173" t="s">
        <v>147</v>
      </c>
      <c r="L121" s="174"/>
      <c r="M121" s="80" t="s">
        <v>1</v>
      </c>
      <c r="N121" s="81" t="s">
        <v>38</v>
      </c>
      <c r="O121" s="81" t="s">
        <v>148</v>
      </c>
      <c r="P121" s="81" t="s">
        <v>149</v>
      </c>
      <c r="Q121" s="81" t="s">
        <v>150</v>
      </c>
      <c r="R121" s="81" t="s">
        <v>151</v>
      </c>
      <c r="S121" s="81" t="s">
        <v>152</v>
      </c>
      <c r="T121" s="82" t="s">
        <v>153</v>
      </c>
      <c r="U121" s="168"/>
      <c r="V121" s="168"/>
      <c r="W121" s="168"/>
      <c r="X121" s="168"/>
      <c r="Y121" s="168"/>
      <c r="Z121" s="168"/>
      <c r="AA121" s="168"/>
      <c r="AB121" s="168"/>
      <c r="AC121" s="168"/>
      <c r="AD121" s="168"/>
      <c r="AE121" s="168"/>
    </row>
    <row r="122" spans="1:65" s="2" customFormat="1" ht="22.9" customHeight="1">
      <c r="A122" s="35"/>
      <c r="B122" s="36"/>
      <c r="C122" s="87" t="s">
        <v>136</v>
      </c>
      <c r="D122" s="37"/>
      <c r="E122" s="37"/>
      <c r="F122" s="37"/>
      <c r="G122" s="37"/>
      <c r="H122" s="37"/>
      <c r="I122" s="37"/>
      <c r="J122" s="175">
        <f>BK122</f>
        <v>0</v>
      </c>
      <c r="K122" s="37"/>
      <c r="L122" s="40"/>
      <c r="M122" s="83"/>
      <c r="N122" s="176"/>
      <c r="O122" s="84"/>
      <c r="P122" s="177">
        <f>P123+P151+P158+P162</f>
        <v>0</v>
      </c>
      <c r="Q122" s="84"/>
      <c r="R122" s="177">
        <f>R123+R151+R158+R162</f>
        <v>0</v>
      </c>
      <c r="S122" s="84"/>
      <c r="T122" s="178">
        <f>T123+T151+T158+T162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8" t="s">
        <v>73</v>
      </c>
      <c r="AU122" s="18" t="s">
        <v>137</v>
      </c>
      <c r="BK122" s="179">
        <f>BK123+BK151+BK158+BK162</f>
        <v>0</v>
      </c>
    </row>
    <row r="123" spans="1:65" s="12" customFormat="1" ht="25.9" customHeight="1">
      <c r="B123" s="180"/>
      <c r="C123" s="181"/>
      <c r="D123" s="182" t="s">
        <v>73</v>
      </c>
      <c r="E123" s="183" t="s">
        <v>2243</v>
      </c>
      <c r="F123" s="183" t="s">
        <v>2317</v>
      </c>
      <c r="G123" s="181"/>
      <c r="H123" s="181"/>
      <c r="I123" s="184"/>
      <c r="J123" s="185">
        <f>BK123</f>
        <v>0</v>
      </c>
      <c r="K123" s="181"/>
      <c r="L123" s="186"/>
      <c r="M123" s="187"/>
      <c r="N123" s="188"/>
      <c r="O123" s="188"/>
      <c r="P123" s="189">
        <f>SUM(P124:P150)</f>
        <v>0</v>
      </c>
      <c r="Q123" s="188"/>
      <c r="R123" s="189">
        <f>SUM(R124:R150)</f>
        <v>0</v>
      </c>
      <c r="S123" s="188"/>
      <c r="T123" s="190">
        <f>SUM(T124:T150)</f>
        <v>0</v>
      </c>
      <c r="AR123" s="191" t="s">
        <v>82</v>
      </c>
      <c r="AT123" s="192" t="s">
        <v>73</v>
      </c>
      <c r="AU123" s="192" t="s">
        <v>74</v>
      </c>
      <c r="AY123" s="191" t="s">
        <v>157</v>
      </c>
      <c r="BK123" s="193">
        <f>SUM(BK124:BK150)</f>
        <v>0</v>
      </c>
    </row>
    <row r="124" spans="1:65" s="2" customFormat="1" ht="33" customHeight="1">
      <c r="A124" s="35"/>
      <c r="B124" s="36"/>
      <c r="C124" s="196" t="s">
        <v>82</v>
      </c>
      <c r="D124" s="196" t="s">
        <v>160</v>
      </c>
      <c r="E124" s="197" t="s">
        <v>2318</v>
      </c>
      <c r="F124" s="198" t="s">
        <v>2319</v>
      </c>
      <c r="G124" s="199" t="s">
        <v>184</v>
      </c>
      <c r="H124" s="200">
        <v>2</v>
      </c>
      <c r="I124" s="201"/>
      <c r="J124" s="202">
        <f t="shared" ref="J124:J150" si="0">ROUND(I124*H124,2)</f>
        <v>0</v>
      </c>
      <c r="K124" s="203"/>
      <c r="L124" s="40"/>
      <c r="M124" s="204" t="s">
        <v>1</v>
      </c>
      <c r="N124" s="205" t="s">
        <v>40</v>
      </c>
      <c r="O124" s="76"/>
      <c r="P124" s="206">
        <f t="shared" ref="P124:P150" si="1">O124*H124</f>
        <v>0</v>
      </c>
      <c r="Q124" s="206">
        <v>0</v>
      </c>
      <c r="R124" s="206">
        <f t="shared" ref="R124:R150" si="2">Q124*H124</f>
        <v>0</v>
      </c>
      <c r="S124" s="206">
        <v>0</v>
      </c>
      <c r="T124" s="207">
        <f t="shared" ref="T124:T150" si="3"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208" t="s">
        <v>174</v>
      </c>
      <c r="AT124" s="208" t="s">
        <v>160</v>
      </c>
      <c r="AU124" s="208" t="s">
        <v>82</v>
      </c>
      <c r="AY124" s="18" t="s">
        <v>157</v>
      </c>
      <c r="BE124" s="209">
        <f t="shared" ref="BE124:BE150" si="4">IF(N124="základná",J124,0)</f>
        <v>0</v>
      </c>
      <c r="BF124" s="209">
        <f t="shared" ref="BF124:BF150" si="5">IF(N124="znížená",J124,0)</f>
        <v>0</v>
      </c>
      <c r="BG124" s="209">
        <f t="shared" ref="BG124:BG150" si="6">IF(N124="zákl. prenesená",J124,0)</f>
        <v>0</v>
      </c>
      <c r="BH124" s="209">
        <f t="shared" ref="BH124:BH150" si="7">IF(N124="zníž. prenesená",J124,0)</f>
        <v>0</v>
      </c>
      <c r="BI124" s="209">
        <f t="shared" ref="BI124:BI150" si="8">IF(N124="nulová",J124,0)</f>
        <v>0</v>
      </c>
      <c r="BJ124" s="18" t="s">
        <v>156</v>
      </c>
      <c r="BK124" s="209">
        <f t="shared" ref="BK124:BK150" si="9">ROUND(I124*H124,2)</f>
        <v>0</v>
      </c>
      <c r="BL124" s="18" t="s">
        <v>174</v>
      </c>
      <c r="BM124" s="208" t="s">
        <v>156</v>
      </c>
    </row>
    <row r="125" spans="1:65" s="2" customFormat="1" ht="49.15" customHeight="1">
      <c r="A125" s="35"/>
      <c r="B125" s="36"/>
      <c r="C125" s="196" t="s">
        <v>156</v>
      </c>
      <c r="D125" s="196" t="s">
        <v>160</v>
      </c>
      <c r="E125" s="197" t="s">
        <v>2320</v>
      </c>
      <c r="F125" s="198" t="s">
        <v>2321</v>
      </c>
      <c r="G125" s="199" t="s">
        <v>184</v>
      </c>
      <c r="H125" s="200">
        <v>1</v>
      </c>
      <c r="I125" s="201"/>
      <c r="J125" s="202">
        <f t="shared" si="0"/>
        <v>0</v>
      </c>
      <c r="K125" s="203"/>
      <c r="L125" s="40"/>
      <c r="M125" s="204" t="s">
        <v>1</v>
      </c>
      <c r="N125" s="205" t="s">
        <v>40</v>
      </c>
      <c r="O125" s="76"/>
      <c r="P125" s="206">
        <f t="shared" si="1"/>
        <v>0</v>
      </c>
      <c r="Q125" s="206">
        <v>0</v>
      </c>
      <c r="R125" s="206">
        <f t="shared" si="2"/>
        <v>0</v>
      </c>
      <c r="S125" s="206">
        <v>0</v>
      </c>
      <c r="T125" s="207">
        <f t="shared" si="3"/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08" t="s">
        <v>174</v>
      </c>
      <c r="AT125" s="208" t="s">
        <v>160</v>
      </c>
      <c r="AU125" s="208" t="s">
        <v>82</v>
      </c>
      <c r="AY125" s="18" t="s">
        <v>157</v>
      </c>
      <c r="BE125" s="209">
        <f t="shared" si="4"/>
        <v>0</v>
      </c>
      <c r="BF125" s="209">
        <f t="shared" si="5"/>
        <v>0</v>
      </c>
      <c r="BG125" s="209">
        <f t="shared" si="6"/>
        <v>0</v>
      </c>
      <c r="BH125" s="209">
        <f t="shared" si="7"/>
        <v>0</v>
      </c>
      <c r="BI125" s="209">
        <f t="shared" si="8"/>
        <v>0</v>
      </c>
      <c r="BJ125" s="18" t="s">
        <v>156</v>
      </c>
      <c r="BK125" s="209">
        <f t="shared" si="9"/>
        <v>0</v>
      </c>
      <c r="BL125" s="18" t="s">
        <v>174</v>
      </c>
      <c r="BM125" s="208" t="s">
        <v>174</v>
      </c>
    </row>
    <row r="126" spans="1:65" s="2" customFormat="1" ht="16.5" customHeight="1">
      <c r="A126" s="35"/>
      <c r="B126" s="36"/>
      <c r="C126" s="196" t="s">
        <v>181</v>
      </c>
      <c r="D126" s="196" t="s">
        <v>160</v>
      </c>
      <c r="E126" s="197" t="s">
        <v>2322</v>
      </c>
      <c r="F126" s="198" t="s">
        <v>2323</v>
      </c>
      <c r="G126" s="199" t="s">
        <v>354</v>
      </c>
      <c r="H126" s="200">
        <v>75</v>
      </c>
      <c r="I126" s="201"/>
      <c r="J126" s="202">
        <f t="shared" si="0"/>
        <v>0</v>
      </c>
      <c r="K126" s="203"/>
      <c r="L126" s="40"/>
      <c r="M126" s="204" t="s">
        <v>1</v>
      </c>
      <c r="N126" s="205" t="s">
        <v>40</v>
      </c>
      <c r="O126" s="76"/>
      <c r="P126" s="206">
        <f t="shared" si="1"/>
        <v>0</v>
      </c>
      <c r="Q126" s="206">
        <v>0</v>
      </c>
      <c r="R126" s="206">
        <f t="shared" si="2"/>
        <v>0</v>
      </c>
      <c r="S126" s="206">
        <v>0</v>
      </c>
      <c r="T126" s="207">
        <f t="shared" si="3"/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08" t="s">
        <v>174</v>
      </c>
      <c r="AT126" s="208" t="s">
        <v>160</v>
      </c>
      <c r="AU126" s="208" t="s">
        <v>82</v>
      </c>
      <c r="AY126" s="18" t="s">
        <v>157</v>
      </c>
      <c r="BE126" s="209">
        <f t="shared" si="4"/>
        <v>0</v>
      </c>
      <c r="BF126" s="209">
        <f t="shared" si="5"/>
        <v>0</v>
      </c>
      <c r="BG126" s="209">
        <f t="shared" si="6"/>
        <v>0</v>
      </c>
      <c r="BH126" s="209">
        <f t="shared" si="7"/>
        <v>0</v>
      </c>
      <c r="BI126" s="209">
        <f t="shared" si="8"/>
        <v>0</v>
      </c>
      <c r="BJ126" s="18" t="s">
        <v>156</v>
      </c>
      <c r="BK126" s="209">
        <f t="shared" si="9"/>
        <v>0</v>
      </c>
      <c r="BL126" s="18" t="s">
        <v>174</v>
      </c>
      <c r="BM126" s="208" t="s">
        <v>201</v>
      </c>
    </row>
    <row r="127" spans="1:65" s="2" customFormat="1" ht="16.5" customHeight="1">
      <c r="A127" s="35"/>
      <c r="B127" s="36"/>
      <c r="C127" s="196" t="s">
        <v>174</v>
      </c>
      <c r="D127" s="196" t="s">
        <v>160</v>
      </c>
      <c r="E127" s="197" t="s">
        <v>2324</v>
      </c>
      <c r="F127" s="198" t="s">
        <v>2325</v>
      </c>
      <c r="G127" s="199" t="s">
        <v>354</v>
      </c>
      <c r="H127" s="200">
        <v>60</v>
      </c>
      <c r="I127" s="201"/>
      <c r="J127" s="202">
        <f t="shared" si="0"/>
        <v>0</v>
      </c>
      <c r="K127" s="203"/>
      <c r="L127" s="40"/>
      <c r="M127" s="204" t="s">
        <v>1</v>
      </c>
      <c r="N127" s="205" t="s">
        <v>40</v>
      </c>
      <c r="O127" s="76"/>
      <c r="P127" s="206">
        <f t="shared" si="1"/>
        <v>0</v>
      </c>
      <c r="Q127" s="206">
        <v>0</v>
      </c>
      <c r="R127" s="206">
        <f t="shared" si="2"/>
        <v>0</v>
      </c>
      <c r="S127" s="206">
        <v>0</v>
      </c>
      <c r="T127" s="207">
        <f t="shared" si="3"/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08" t="s">
        <v>174</v>
      </c>
      <c r="AT127" s="208" t="s">
        <v>160</v>
      </c>
      <c r="AU127" s="208" t="s">
        <v>82</v>
      </c>
      <c r="AY127" s="18" t="s">
        <v>157</v>
      </c>
      <c r="BE127" s="209">
        <f t="shared" si="4"/>
        <v>0</v>
      </c>
      <c r="BF127" s="209">
        <f t="shared" si="5"/>
        <v>0</v>
      </c>
      <c r="BG127" s="209">
        <f t="shared" si="6"/>
        <v>0</v>
      </c>
      <c r="BH127" s="209">
        <f t="shared" si="7"/>
        <v>0</v>
      </c>
      <c r="BI127" s="209">
        <f t="shared" si="8"/>
        <v>0</v>
      </c>
      <c r="BJ127" s="18" t="s">
        <v>156</v>
      </c>
      <c r="BK127" s="209">
        <f t="shared" si="9"/>
        <v>0</v>
      </c>
      <c r="BL127" s="18" t="s">
        <v>174</v>
      </c>
      <c r="BM127" s="208" t="s">
        <v>211</v>
      </c>
    </row>
    <row r="128" spans="1:65" s="2" customFormat="1" ht="16.5" customHeight="1">
      <c r="A128" s="35"/>
      <c r="B128" s="36"/>
      <c r="C128" s="196" t="s">
        <v>197</v>
      </c>
      <c r="D128" s="196" t="s">
        <v>160</v>
      </c>
      <c r="E128" s="197" t="s">
        <v>2326</v>
      </c>
      <c r="F128" s="198" t="s">
        <v>2327</v>
      </c>
      <c r="G128" s="199" t="s">
        <v>184</v>
      </c>
      <c r="H128" s="200">
        <v>2</v>
      </c>
      <c r="I128" s="201"/>
      <c r="J128" s="202">
        <f t="shared" si="0"/>
        <v>0</v>
      </c>
      <c r="K128" s="203"/>
      <c r="L128" s="40"/>
      <c r="M128" s="204" t="s">
        <v>1</v>
      </c>
      <c r="N128" s="205" t="s">
        <v>40</v>
      </c>
      <c r="O128" s="76"/>
      <c r="P128" s="206">
        <f t="shared" si="1"/>
        <v>0</v>
      </c>
      <c r="Q128" s="206">
        <v>0</v>
      </c>
      <c r="R128" s="206">
        <f t="shared" si="2"/>
        <v>0</v>
      </c>
      <c r="S128" s="206">
        <v>0</v>
      </c>
      <c r="T128" s="207">
        <f t="shared" si="3"/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08" t="s">
        <v>174</v>
      </c>
      <c r="AT128" s="208" t="s">
        <v>160</v>
      </c>
      <c r="AU128" s="208" t="s">
        <v>82</v>
      </c>
      <c r="AY128" s="18" t="s">
        <v>157</v>
      </c>
      <c r="BE128" s="209">
        <f t="shared" si="4"/>
        <v>0</v>
      </c>
      <c r="BF128" s="209">
        <f t="shared" si="5"/>
        <v>0</v>
      </c>
      <c r="BG128" s="209">
        <f t="shared" si="6"/>
        <v>0</v>
      </c>
      <c r="BH128" s="209">
        <f t="shared" si="7"/>
        <v>0</v>
      </c>
      <c r="BI128" s="209">
        <f t="shared" si="8"/>
        <v>0</v>
      </c>
      <c r="BJ128" s="18" t="s">
        <v>156</v>
      </c>
      <c r="BK128" s="209">
        <f t="shared" si="9"/>
        <v>0</v>
      </c>
      <c r="BL128" s="18" t="s">
        <v>174</v>
      </c>
      <c r="BM128" s="208" t="s">
        <v>254</v>
      </c>
    </row>
    <row r="129" spans="1:65" s="2" customFormat="1" ht="16.5" customHeight="1">
      <c r="A129" s="35"/>
      <c r="B129" s="36"/>
      <c r="C129" s="196" t="s">
        <v>201</v>
      </c>
      <c r="D129" s="196" t="s">
        <v>160</v>
      </c>
      <c r="E129" s="197" t="s">
        <v>2328</v>
      </c>
      <c r="F129" s="198" t="s">
        <v>2329</v>
      </c>
      <c r="G129" s="199" t="s">
        <v>2330</v>
      </c>
      <c r="H129" s="200">
        <v>1</v>
      </c>
      <c r="I129" s="201"/>
      <c r="J129" s="202">
        <f t="shared" si="0"/>
        <v>0</v>
      </c>
      <c r="K129" s="203"/>
      <c r="L129" s="40"/>
      <c r="M129" s="204" t="s">
        <v>1</v>
      </c>
      <c r="N129" s="205" t="s">
        <v>40</v>
      </c>
      <c r="O129" s="76"/>
      <c r="P129" s="206">
        <f t="shared" si="1"/>
        <v>0</v>
      </c>
      <c r="Q129" s="206">
        <v>0</v>
      </c>
      <c r="R129" s="206">
        <f t="shared" si="2"/>
        <v>0</v>
      </c>
      <c r="S129" s="206">
        <v>0</v>
      </c>
      <c r="T129" s="207">
        <f t="shared" si="3"/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08" t="s">
        <v>174</v>
      </c>
      <c r="AT129" s="208" t="s">
        <v>160</v>
      </c>
      <c r="AU129" s="208" t="s">
        <v>82</v>
      </c>
      <c r="AY129" s="18" t="s">
        <v>157</v>
      </c>
      <c r="BE129" s="209">
        <f t="shared" si="4"/>
        <v>0</v>
      </c>
      <c r="BF129" s="209">
        <f t="shared" si="5"/>
        <v>0</v>
      </c>
      <c r="BG129" s="209">
        <f t="shared" si="6"/>
        <v>0</v>
      </c>
      <c r="BH129" s="209">
        <f t="shared" si="7"/>
        <v>0</v>
      </c>
      <c r="BI129" s="209">
        <f t="shared" si="8"/>
        <v>0</v>
      </c>
      <c r="BJ129" s="18" t="s">
        <v>156</v>
      </c>
      <c r="BK129" s="209">
        <f t="shared" si="9"/>
        <v>0</v>
      </c>
      <c r="BL129" s="18" t="s">
        <v>174</v>
      </c>
      <c r="BM129" s="208" t="s">
        <v>268</v>
      </c>
    </row>
    <row r="130" spans="1:65" s="2" customFormat="1" ht="16.5" customHeight="1">
      <c r="A130" s="35"/>
      <c r="B130" s="36"/>
      <c r="C130" s="196" t="s">
        <v>207</v>
      </c>
      <c r="D130" s="196" t="s">
        <v>160</v>
      </c>
      <c r="E130" s="197" t="s">
        <v>2331</v>
      </c>
      <c r="F130" s="198" t="s">
        <v>2332</v>
      </c>
      <c r="G130" s="199" t="s">
        <v>184</v>
      </c>
      <c r="H130" s="200">
        <v>2</v>
      </c>
      <c r="I130" s="201"/>
      <c r="J130" s="202">
        <f t="shared" si="0"/>
        <v>0</v>
      </c>
      <c r="K130" s="203"/>
      <c r="L130" s="40"/>
      <c r="M130" s="204" t="s">
        <v>1</v>
      </c>
      <c r="N130" s="205" t="s">
        <v>40</v>
      </c>
      <c r="O130" s="76"/>
      <c r="P130" s="206">
        <f t="shared" si="1"/>
        <v>0</v>
      </c>
      <c r="Q130" s="206">
        <v>0</v>
      </c>
      <c r="R130" s="206">
        <f t="shared" si="2"/>
        <v>0</v>
      </c>
      <c r="S130" s="206">
        <v>0</v>
      </c>
      <c r="T130" s="207">
        <f t="shared" si="3"/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08" t="s">
        <v>174</v>
      </c>
      <c r="AT130" s="208" t="s">
        <v>160</v>
      </c>
      <c r="AU130" s="208" t="s">
        <v>82</v>
      </c>
      <c r="AY130" s="18" t="s">
        <v>157</v>
      </c>
      <c r="BE130" s="209">
        <f t="shared" si="4"/>
        <v>0</v>
      </c>
      <c r="BF130" s="209">
        <f t="shared" si="5"/>
        <v>0</v>
      </c>
      <c r="BG130" s="209">
        <f t="shared" si="6"/>
        <v>0</v>
      </c>
      <c r="BH130" s="209">
        <f t="shared" si="7"/>
        <v>0</v>
      </c>
      <c r="BI130" s="209">
        <f t="shared" si="8"/>
        <v>0</v>
      </c>
      <c r="BJ130" s="18" t="s">
        <v>156</v>
      </c>
      <c r="BK130" s="209">
        <f t="shared" si="9"/>
        <v>0</v>
      </c>
      <c r="BL130" s="18" t="s">
        <v>174</v>
      </c>
      <c r="BM130" s="208" t="s">
        <v>380</v>
      </c>
    </row>
    <row r="131" spans="1:65" s="2" customFormat="1" ht="16.5" customHeight="1">
      <c r="A131" s="35"/>
      <c r="B131" s="36"/>
      <c r="C131" s="196" t="s">
        <v>211</v>
      </c>
      <c r="D131" s="196" t="s">
        <v>160</v>
      </c>
      <c r="E131" s="197" t="s">
        <v>2333</v>
      </c>
      <c r="F131" s="198" t="s">
        <v>2332</v>
      </c>
      <c r="G131" s="199" t="s">
        <v>184</v>
      </c>
      <c r="H131" s="200">
        <v>4</v>
      </c>
      <c r="I131" s="201"/>
      <c r="J131" s="202">
        <f t="shared" si="0"/>
        <v>0</v>
      </c>
      <c r="K131" s="203"/>
      <c r="L131" s="40"/>
      <c r="M131" s="204" t="s">
        <v>1</v>
      </c>
      <c r="N131" s="205" t="s">
        <v>40</v>
      </c>
      <c r="O131" s="76"/>
      <c r="P131" s="206">
        <f t="shared" si="1"/>
        <v>0</v>
      </c>
      <c r="Q131" s="206">
        <v>0</v>
      </c>
      <c r="R131" s="206">
        <f t="shared" si="2"/>
        <v>0</v>
      </c>
      <c r="S131" s="206">
        <v>0</v>
      </c>
      <c r="T131" s="207">
        <f t="shared" si="3"/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08" t="s">
        <v>174</v>
      </c>
      <c r="AT131" s="208" t="s">
        <v>160</v>
      </c>
      <c r="AU131" s="208" t="s">
        <v>82</v>
      </c>
      <c r="AY131" s="18" t="s">
        <v>157</v>
      </c>
      <c r="BE131" s="209">
        <f t="shared" si="4"/>
        <v>0</v>
      </c>
      <c r="BF131" s="209">
        <f t="shared" si="5"/>
        <v>0</v>
      </c>
      <c r="BG131" s="209">
        <f t="shared" si="6"/>
        <v>0</v>
      </c>
      <c r="BH131" s="209">
        <f t="shared" si="7"/>
        <v>0</v>
      </c>
      <c r="BI131" s="209">
        <f t="shared" si="8"/>
        <v>0</v>
      </c>
      <c r="BJ131" s="18" t="s">
        <v>156</v>
      </c>
      <c r="BK131" s="209">
        <f t="shared" si="9"/>
        <v>0</v>
      </c>
      <c r="BL131" s="18" t="s">
        <v>174</v>
      </c>
      <c r="BM131" s="208" t="s">
        <v>7</v>
      </c>
    </row>
    <row r="132" spans="1:65" s="2" customFormat="1" ht="16.5" customHeight="1">
      <c r="A132" s="35"/>
      <c r="B132" s="36"/>
      <c r="C132" s="196" t="s">
        <v>250</v>
      </c>
      <c r="D132" s="196" t="s">
        <v>160</v>
      </c>
      <c r="E132" s="197" t="s">
        <v>2334</v>
      </c>
      <c r="F132" s="198" t="s">
        <v>2335</v>
      </c>
      <c r="G132" s="199" t="s">
        <v>184</v>
      </c>
      <c r="H132" s="200">
        <v>1</v>
      </c>
      <c r="I132" s="201"/>
      <c r="J132" s="202">
        <f t="shared" si="0"/>
        <v>0</v>
      </c>
      <c r="K132" s="203"/>
      <c r="L132" s="40"/>
      <c r="M132" s="204" t="s">
        <v>1</v>
      </c>
      <c r="N132" s="205" t="s">
        <v>40</v>
      </c>
      <c r="O132" s="76"/>
      <c r="P132" s="206">
        <f t="shared" si="1"/>
        <v>0</v>
      </c>
      <c r="Q132" s="206">
        <v>0</v>
      </c>
      <c r="R132" s="206">
        <f t="shared" si="2"/>
        <v>0</v>
      </c>
      <c r="S132" s="206">
        <v>0</v>
      </c>
      <c r="T132" s="207">
        <f t="shared" si="3"/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08" t="s">
        <v>174</v>
      </c>
      <c r="AT132" s="208" t="s">
        <v>160</v>
      </c>
      <c r="AU132" s="208" t="s">
        <v>82</v>
      </c>
      <c r="AY132" s="18" t="s">
        <v>157</v>
      </c>
      <c r="BE132" s="209">
        <f t="shared" si="4"/>
        <v>0</v>
      </c>
      <c r="BF132" s="209">
        <f t="shared" si="5"/>
        <v>0</v>
      </c>
      <c r="BG132" s="209">
        <f t="shared" si="6"/>
        <v>0</v>
      </c>
      <c r="BH132" s="209">
        <f t="shared" si="7"/>
        <v>0</v>
      </c>
      <c r="BI132" s="209">
        <f t="shared" si="8"/>
        <v>0</v>
      </c>
      <c r="BJ132" s="18" t="s">
        <v>156</v>
      </c>
      <c r="BK132" s="209">
        <f t="shared" si="9"/>
        <v>0</v>
      </c>
      <c r="BL132" s="18" t="s">
        <v>174</v>
      </c>
      <c r="BM132" s="208" t="s">
        <v>400</v>
      </c>
    </row>
    <row r="133" spans="1:65" s="2" customFormat="1" ht="16.5" customHeight="1">
      <c r="A133" s="35"/>
      <c r="B133" s="36"/>
      <c r="C133" s="196" t="s">
        <v>254</v>
      </c>
      <c r="D133" s="196" t="s">
        <v>160</v>
      </c>
      <c r="E133" s="197" t="s">
        <v>2336</v>
      </c>
      <c r="F133" s="198" t="s">
        <v>2335</v>
      </c>
      <c r="G133" s="199" t="s">
        <v>184</v>
      </c>
      <c r="H133" s="200">
        <v>2</v>
      </c>
      <c r="I133" s="201"/>
      <c r="J133" s="202">
        <f t="shared" si="0"/>
        <v>0</v>
      </c>
      <c r="K133" s="203"/>
      <c r="L133" s="40"/>
      <c r="M133" s="204" t="s">
        <v>1</v>
      </c>
      <c r="N133" s="205" t="s">
        <v>40</v>
      </c>
      <c r="O133" s="76"/>
      <c r="P133" s="206">
        <f t="shared" si="1"/>
        <v>0</v>
      </c>
      <c r="Q133" s="206">
        <v>0</v>
      </c>
      <c r="R133" s="206">
        <f t="shared" si="2"/>
        <v>0</v>
      </c>
      <c r="S133" s="206">
        <v>0</v>
      </c>
      <c r="T133" s="207">
        <f t="shared" si="3"/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08" t="s">
        <v>174</v>
      </c>
      <c r="AT133" s="208" t="s">
        <v>160</v>
      </c>
      <c r="AU133" s="208" t="s">
        <v>82</v>
      </c>
      <c r="AY133" s="18" t="s">
        <v>157</v>
      </c>
      <c r="BE133" s="209">
        <f t="shared" si="4"/>
        <v>0</v>
      </c>
      <c r="BF133" s="209">
        <f t="shared" si="5"/>
        <v>0</v>
      </c>
      <c r="BG133" s="209">
        <f t="shared" si="6"/>
        <v>0</v>
      </c>
      <c r="BH133" s="209">
        <f t="shared" si="7"/>
        <v>0</v>
      </c>
      <c r="BI133" s="209">
        <f t="shared" si="8"/>
        <v>0</v>
      </c>
      <c r="BJ133" s="18" t="s">
        <v>156</v>
      </c>
      <c r="BK133" s="209">
        <f t="shared" si="9"/>
        <v>0</v>
      </c>
      <c r="BL133" s="18" t="s">
        <v>174</v>
      </c>
      <c r="BM133" s="208" t="s">
        <v>408</v>
      </c>
    </row>
    <row r="134" spans="1:65" s="2" customFormat="1" ht="16.5" customHeight="1">
      <c r="A134" s="35"/>
      <c r="B134" s="36"/>
      <c r="C134" s="196" t="s">
        <v>262</v>
      </c>
      <c r="D134" s="196" t="s">
        <v>160</v>
      </c>
      <c r="E134" s="197" t="s">
        <v>2337</v>
      </c>
      <c r="F134" s="198" t="s">
        <v>2338</v>
      </c>
      <c r="G134" s="199" t="s">
        <v>184</v>
      </c>
      <c r="H134" s="200">
        <v>3</v>
      </c>
      <c r="I134" s="201"/>
      <c r="J134" s="202">
        <f t="shared" si="0"/>
        <v>0</v>
      </c>
      <c r="K134" s="203"/>
      <c r="L134" s="40"/>
      <c r="M134" s="204" t="s">
        <v>1</v>
      </c>
      <c r="N134" s="205" t="s">
        <v>40</v>
      </c>
      <c r="O134" s="76"/>
      <c r="P134" s="206">
        <f t="shared" si="1"/>
        <v>0</v>
      </c>
      <c r="Q134" s="206">
        <v>0</v>
      </c>
      <c r="R134" s="206">
        <f t="shared" si="2"/>
        <v>0</v>
      </c>
      <c r="S134" s="206">
        <v>0</v>
      </c>
      <c r="T134" s="207">
        <f t="shared" si="3"/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08" t="s">
        <v>174</v>
      </c>
      <c r="AT134" s="208" t="s">
        <v>160</v>
      </c>
      <c r="AU134" s="208" t="s">
        <v>82</v>
      </c>
      <c r="AY134" s="18" t="s">
        <v>157</v>
      </c>
      <c r="BE134" s="209">
        <f t="shared" si="4"/>
        <v>0</v>
      </c>
      <c r="BF134" s="209">
        <f t="shared" si="5"/>
        <v>0</v>
      </c>
      <c r="BG134" s="209">
        <f t="shared" si="6"/>
        <v>0</v>
      </c>
      <c r="BH134" s="209">
        <f t="shared" si="7"/>
        <v>0</v>
      </c>
      <c r="BI134" s="209">
        <f t="shared" si="8"/>
        <v>0</v>
      </c>
      <c r="BJ134" s="18" t="s">
        <v>156</v>
      </c>
      <c r="BK134" s="209">
        <f t="shared" si="9"/>
        <v>0</v>
      </c>
      <c r="BL134" s="18" t="s">
        <v>174</v>
      </c>
      <c r="BM134" s="208" t="s">
        <v>419</v>
      </c>
    </row>
    <row r="135" spans="1:65" s="2" customFormat="1" ht="16.5" customHeight="1">
      <c r="A135" s="35"/>
      <c r="B135" s="36"/>
      <c r="C135" s="196" t="s">
        <v>268</v>
      </c>
      <c r="D135" s="196" t="s">
        <v>160</v>
      </c>
      <c r="E135" s="197" t="s">
        <v>2339</v>
      </c>
      <c r="F135" s="198" t="s">
        <v>2338</v>
      </c>
      <c r="G135" s="199" t="s">
        <v>184</v>
      </c>
      <c r="H135" s="200">
        <v>9</v>
      </c>
      <c r="I135" s="201"/>
      <c r="J135" s="202">
        <f t="shared" si="0"/>
        <v>0</v>
      </c>
      <c r="K135" s="203"/>
      <c r="L135" s="40"/>
      <c r="M135" s="204" t="s">
        <v>1</v>
      </c>
      <c r="N135" s="205" t="s">
        <v>40</v>
      </c>
      <c r="O135" s="76"/>
      <c r="P135" s="206">
        <f t="shared" si="1"/>
        <v>0</v>
      </c>
      <c r="Q135" s="206">
        <v>0</v>
      </c>
      <c r="R135" s="206">
        <f t="shared" si="2"/>
        <v>0</v>
      </c>
      <c r="S135" s="206">
        <v>0</v>
      </c>
      <c r="T135" s="207">
        <f t="shared" si="3"/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08" t="s">
        <v>174</v>
      </c>
      <c r="AT135" s="208" t="s">
        <v>160</v>
      </c>
      <c r="AU135" s="208" t="s">
        <v>82</v>
      </c>
      <c r="AY135" s="18" t="s">
        <v>157</v>
      </c>
      <c r="BE135" s="209">
        <f t="shared" si="4"/>
        <v>0</v>
      </c>
      <c r="BF135" s="209">
        <f t="shared" si="5"/>
        <v>0</v>
      </c>
      <c r="BG135" s="209">
        <f t="shared" si="6"/>
        <v>0</v>
      </c>
      <c r="BH135" s="209">
        <f t="shared" si="7"/>
        <v>0</v>
      </c>
      <c r="BI135" s="209">
        <f t="shared" si="8"/>
        <v>0</v>
      </c>
      <c r="BJ135" s="18" t="s">
        <v>156</v>
      </c>
      <c r="BK135" s="209">
        <f t="shared" si="9"/>
        <v>0</v>
      </c>
      <c r="BL135" s="18" t="s">
        <v>174</v>
      </c>
      <c r="BM135" s="208" t="s">
        <v>566</v>
      </c>
    </row>
    <row r="136" spans="1:65" s="2" customFormat="1" ht="16.5" customHeight="1">
      <c r="A136" s="35"/>
      <c r="B136" s="36"/>
      <c r="C136" s="196" t="s">
        <v>274</v>
      </c>
      <c r="D136" s="196" t="s">
        <v>160</v>
      </c>
      <c r="E136" s="197" t="s">
        <v>2340</v>
      </c>
      <c r="F136" s="198" t="s">
        <v>2341</v>
      </c>
      <c r="G136" s="199" t="s">
        <v>354</v>
      </c>
      <c r="H136" s="200">
        <v>250</v>
      </c>
      <c r="I136" s="201"/>
      <c r="J136" s="202">
        <f t="shared" si="0"/>
        <v>0</v>
      </c>
      <c r="K136" s="203"/>
      <c r="L136" s="40"/>
      <c r="M136" s="204" t="s">
        <v>1</v>
      </c>
      <c r="N136" s="205" t="s">
        <v>40</v>
      </c>
      <c r="O136" s="76"/>
      <c r="P136" s="206">
        <f t="shared" si="1"/>
        <v>0</v>
      </c>
      <c r="Q136" s="206">
        <v>0</v>
      </c>
      <c r="R136" s="206">
        <f t="shared" si="2"/>
        <v>0</v>
      </c>
      <c r="S136" s="206">
        <v>0</v>
      </c>
      <c r="T136" s="207">
        <f t="shared" si="3"/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08" t="s">
        <v>174</v>
      </c>
      <c r="AT136" s="208" t="s">
        <v>160</v>
      </c>
      <c r="AU136" s="208" t="s">
        <v>82</v>
      </c>
      <c r="AY136" s="18" t="s">
        <v>157</v>
      </c>
      <c r="BE136" s="209">
        <f t="shared" si="4"/>
        <v>0</v>
      </c>
      <c r="BF136" s="209">
        <f t="shared" si="5"/>
        <v>0</v>
      </c>
      <c r="BG136" s="209">
        <f t="shared" si="6"/>
        <v>0</v>
      </c>
      <c r="BH136" s="209">
        <f t="shared" si="7"/>
        <v>0</v>
      </c>
      <c r="BI136" s="209">
        <f t="shared" si="8"/>
        <v>0</v>
      </c>
      <c r="BJ136" s="18" t="s">
        <v>156</v>
      </c>
      <c r="BK136" s="209">
        <f t="shared" si="9"/>
        <v>0</v>
      </c>
      <c r="BL136" s="18" t="s">
        <v>174</v>
      </c>
      <c r="BM136" s="208" t="s">
        <v>577</v>
      </c>
    </row>
    <row r="137" spans="1:65" s="2" customFormat="1" ht="16.5" customHeight="1">
      <c r="A137" s="35"/>
      <c r="B137" s="36"/>
      <c r="C137" s="196" t="s">
        <v>278</v>
      </c>
      <c r="D137" s="196" t="s">
        <v>160</v>
      </c>
      <c r="E137" s="197" t="s">
        <v>2342</v>
      </c>
      <c r="F137" s="198" t="s">
        <v>2341</v>
      </c>
      <c r="G137" s="199" t="s">
        <v>354</v>
      </c>
      <c r="H137" s="200">
        <v>130</v>
      </c>
      <c r="I137" s="201"/>
      <c r="J137" s="202">
        <f t="shared" si="0"/>
        <v>0</v>
      </c>
      <c r="K137" s="203"/>
      <c r="L137" s="40"/>
      <c r="M137" s="204" t="s">
        <v>1</v>
      </c>
      <c r="N137" s="205" t="s">
        <v>40</v>
      </c>
      <c r="O137" s="76"/>
      <c r="P137" s="206">
        <f t="shared" si="1"/>
        <v>0</v>
      </c>
      <c r="Q137" s="206">
        <v>0</v>
      </c>
      <c r="R137" s="206">
        <f t="shared" si="2"/>
        <v>0</v>
      </c>
      <c r="S137" s="206">
        <v>0</v>
      </c>
      <c r="T137" s="207">
        <f t="shared" si="3"/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08" t="s">
        <v>174</v>
      </c>
      <c r="AT137" s="208" t="s">
        <v>160</v>
      </c>
      <c r="AU137" s="208" t="s">
        <v>82</v>
      </c>
      <c r="AY137" s="18" t="s">
        <v>157</v>
      </c>
      <c r="BE137" s="209">
        <f t="shared" si="4"/>
        <v>0</v>
      </c>
      <c r="BF137" s="209">
        <f t="shared" si="5"/>
        <v>0</v>
      </c>
      <c r="BG137" s="209">
        <f t="shared" si="6"/>
        <v>0</v>
      </c>
      <c r="BH137" s="209">
        <f t="shared" si="7"/>
        <v>0</v>
      </c>
      <c r="BI137" s="209">
        <f t="shared" si="8"/>
        <v>0</v>
      </c>
      <c r="BJ137" s="18" t="s">
        <v>156</v>
      </c>
      <c r="BK137" s="209">
        <f t="shared" si="9"/>
        <v>0</v>
      </c>
      <c r="BL137" s="18" t="s">
        <v>174</v>
      </c>
      <c r="BM137" s="208" t="s">
        <v>378</v>
      </c>
    </row>
    <row r="138" spans="1:65" s="2" customFormat="1" ht="16.5" customHeight="1">
      <c r="A138" s="35"/>
      <c r="B138" s="36"/>
      <c r="C138" s="196" t="s">
        <v>290</v>
      </c>
      <c r="D138" s="196" t="s">
        <v>160</v>
      </c>
      <c r="E138" s="197" t="s">
        <v>2343</v>
      </c>
      <c r="F138" s="198" t="s">
        <v>2344</v>
      </c>
      <c r="G138" s="199" t="s">
        <v>354</v>
      </c>
      <c r="H138" s="200">
        <v>45</v>
      </c>
      <c r="I138" s="201"/>
      <c r="J138" s="202">
        <f t="shared" si="0"/>
        <v>0</v>
      </c>
      <c r="K138" s="203"/>
      <c r="L138" s="40"/>
      <c r="M138" s="204" t="s">
        <v>1</v>
      </c>
      <c r="N138" s="205" t="s">
        <v>40</v>
      </c>
      <c r="O138" s="76"/>
      <c r="P138" s="206">
        <f t="shared" si="1"/>
        <v>0</v>
      </c>
      <c r="Q138" s="206">
        <v>0</v>
      </c>
      <c r="R138" s="206">
        <f t="shared" si="2"/>
        <v>0</v>
      </c>
      <c r="S138" s="206">
        <v>0</v>
      </c>
      <c r="T138" s="207">
        <f t="shared" si="3"/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08" t="s">
        <v>174</v>
      </c>
      <c r="AT138" s="208" t="s">
        <v>160</v>
      </c>
      <c r="AU138" s="208" t="s">
        <v>82</v>
      </c>
      <c r="AY138" s="18" t="s">
        <v>157</v>
      </c>
      <c r="BE138" s="209">
        <f t="shared" si="4"/>
        <v>0</v>
      </c>
      <c r="BF138" s="209">
        <f t="shared" si="5"/>
        <v>0</v>
      </c>
      <c r="BG138" s="209">
        <f t="shared" si="6"/>
        <v>0</v>
      </c>
      <c r="BH138" s="209">
        <f t="shared" si="7"/>
        <v>0</v>
      </c>
      <c r="BI138" s="209">
        <f t="shared" si="8"/>
        <v>0</v>
      </c>
      <c r="BJ138" s="18" t="s">
        <v>156</v>
      </c>
      <c r="BK138" s="209">
        <f t="shared" si="9"/>
        <v>0</v>
      </c>
      <c r="BL138" s="18" t="s">
        <v>174</v>
      </c>
      <c r="BM138" s="208" t="s">
        <v>595</v>
      </c>
    </row>
    <row r="139" spans="1:65" s="2" customFormat="1" ht="16.5" customHeight="1">
      <c r="A139" s="35"/>
      <c r="B139" s="36"/>
      <c r="C139" s="196" t="s">
        <v>164</v>
      </c>
      <c r="D139" s="196" t="s">
        <v>160</v>
      </c>
      <c r="E139" s="197" t="s">
        <v>2345</v>
      </c>
      <c r="F139" s="198" t="s">
        <v>2344</v>
      </c>
      <c r="G139" s="199" t="s">
        <v>354</v>
      </c>
      <c r="H139" s="200">
        <v>100</v>
      </c>
      <c r="I139" s="201"/>
      <c r="J139" s="202">
        <f t="shared" si="0"/>
        <v>0</v>
      </c>
      <c r="K139" s="203"/>
      <c r="L139" s="40"/>
      <c r="M139" s="204" t="s">
        <v>1</v>
      </c>
      <c r="N139" s="205" t="s">
        <v>40</v>
      </c>
      <c r="O139" s="76"/>
      <c r="P139" s="206">
        <f t="shared" si="1"/>
        <v>0</v>
      </c>
      <c r="Q139" s="206">
        <v>0</v>
      </c>
      <c r="R139" s="206">
        <f t="shared" si="2"/>
        <v>0</v>
      </c>
      <c r="S139" s="206">
        <v>0</v>
      </c>
      <c r="T139" s="207">
        <f t="shared" si="3"/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08" t="s">
        <v>174</v>
      </c>
      <c r="AT139" s="208" t="s">
        <v>160</v>
      </c>
      <c r="AU139" s="208" t="s">
        <v>82</v>
      </c>
      <c r="AY139" s="18" t="s">
        <v>157</v>
      </c>
      <c r="BE139" s="209">
        <f t="shared" si="4"/>
        <v>0</v>
      </c>
      <c r="BF139" s="209">
        <f t="shared" si="5"/>
        <v>0</v>
      </c>
      <c r="BG139" s="209">
        <f t="shared" si="6"/>
        <v>0</v>
      </c>
      <c r="BH139" s="209">
        <f t="shared" si="7"/>
        <v>0</v>
      </c>
      <c r="BI139" s="209">
        <f t="shared" si="8"/>
        <v>0</v>
      </c>
      <c r="BJ139" s="18" t="s">
        <v>156</v>
      </c>
      <c r="BK139" s="209">
        <f t="shared" si="9"/>
        <v>0</v>
      </c>
      <c r="BL139" s="18" t="s">
        <v>174</v>
      </c>
      <c r="BM139" s="208" t="s">
        <v>603</v>
      </c>
    </row>
    <row r="140" spans="1:65" s="2" customFormat="1" ht="16.5" customHeight="1">
      <c r="A140" s="35"/>
      <c r="B140" s="36"/>
      <c r="C140" s="196" t="s">
        <v>375</v>
      </c>
      <c r="D140" s="196" t="s">
        <v>160</v>
      </c>
      <c r="E140" s="197" t="s">
        <v>2346</v>
      </c>
      <c r="F140" s="198" t="s">
        <v>2347</v>
      </c>
      <c r="G140" s="199" t="s">
        <v>354</v>
      </c>
      <c r="H140" s="200">
        <v>65</v>
      </c>
      <c r="I140" s="201"/>
      <c r="J140" s="202">
        <f t="shared" si="0"/>
        <v>0</v>
      </c>
      <c r="K140" s="203"/>
      <c r="L140" s="40"/>
      <c r="M140" s="204" t="s">
        <v>1</v>
      </c>
      <c r="N140" s="205" t="s">
        <v>40</v>
      </c>
      <c r="O140" s="76"/>
      <c r="P140" s="206">
        <f t="shared" si="1"/>
        <v>0</v>
      </c>
      <c r="Q140" s="206">
        <v>0</v>
      </c>
      <c r="R140" s="206">
        <f t="shared" si="2"/>
        <v>0</v>
      </c>
      <c r="S140" s="206">
        <v>0</v>
      </c>
      <c r="T140" s="207">
        <f t="shared" si="3"/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08" t="s">
        <v>174</v>
      </c>
      <c r="AT140" s="208" t="s">
        <v>160</v>
      </c>
      <c r="AU140" s="208" t="s">
        <v>82</v>
      </c>
      <c r="AY140" s="18" t="s">
        <v>157</v>
      </c>
      <c r="BE140" s="209">
        <f t="shared" si="4"/>
        <v>0</v>
      </c>
      <c r="BF140" s="209">
        <f t="shared" si="5"/>
        <v>0</v>
      </c>
      <c r="BG140" s="209">
        <f t="shared" si="6"/>
        <v>0</v>
      </c>
      <c r="BH140" s="209">
        <f t="shared" si="7"/>
        <v>0</v>
      </c>
      <c r="BI140" s="209">
        <f t="shared" si="8"/>
        <v>0</v>
      </c>
      <c r="BJ140" s="18" t="s">
        <v>156</v>
      </c>
      <c r="BK140" s="209">
        <f t="shared" si="9"/>
        <v>0</v>
      </c>
      <c r="BL140" s="18" t="s">
        <v>174</v>
      </c>
      <c r="BM140" s="208" t="s">
        <v>613</v>
      </c>
    </row>
    <row r="141" spans="1:65" s="2" customFormat="1" ht="16.5" customHeight="1">
      <c r="A141" s="35"/>
      <c r="B141" s="36"/>
      <c r="C141" s="196" t="s">
        <v>380</v>
      </c>
      <c r="D141" s="196" t="s">
        <v>160</v>
      </c>
      <c r="E141" s="197" t="s">
        <v>2348</v>
      </c>
      <c r="F141" s="198" t="s">
        <v>2349</v>
      </c>
      <c r="G141" s="199" t="s">
        <v>354</v>
      </c>
      <c r="H141" s="200">
        <v>60</v>
      </c>
      <c r="I141" s="201"/>
      <c r="J141" s="202">
        <f t="shared" si="0"/>
        <v>0</v>
      </c>
      <c r="K141" s="203"/>
      <c r="L141" s="40"/>
      <c r="M141" s="204" t="s">
        <v>1</v>
      </c>
      <c r="N141" s="205" t="s">
        <v>40</v>
      </c>
      <c r="O141" s="76"/>
      <c r="P141" s="206">
        <f t="shared" si="1"/>
        <v>0</v>
      </c>
      <c r="Q141" s="206">
        <v>0</v>
      </c>
      <c r="R141" s="206">
        <f t="shared" si="2"/>
        <v>0</v>
      </c>
      <c r="S141" s="206">
        <v>0</v>
      </c>
      <c r="T141" s="207">
        <f t="shared" si="3"/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08" t="s">
        <v>174</v>
      </c>
      <c r="AT141" s="208" t="s">
        <v>160</v>
      </c>
      <c r="AU141" s="208" t="s">
        <v>82</v>
      </c>
      <c r="AY141" s="18" t="s">
        <v>157</v>
      </c>
      <c r="BE141" s="209">
        <f t="shared" si="4"/>
        <v>0</v>
      </c>
      <c r="BF141" s="209">
        <f t="shared" si="5"/>
        <v>0</v>
      </c>
      <c r="BG141" s="209">
        <f t="shared" si="6"/>
        <v>0</v>
      </c>
      <c r="BH141" s="209">
        <f t="shared" si="7"/>
        <v>0</v>
      </c>
      <c r="BI141" s="209">
        <f t="shared" si="8"/>
        <v>0</v>
      </c>
      <c r="BJ141" s="18" t="s">
        <v>156</v>
      </c>
      <c r="BK141" s="209">
        <f t="shared" si="9"/>
        <v>0</v>
      </c>
      <c r="BL141" s="18" t="s">
        <v>174</v>
      </c>
      <c r="BM141" s="208" t="s">
        <v>623</v>
      </c>
    </row>
    <row r="142" spans="1:65" s="2" customFormat="1" ht="16.5" customHeight="1">
      <c r="A142" s="35"/>
      <c r="B142" s="36"/>
      <c r="C142" s="196" t="s">
        <v>385</v>
      </c>
      <c r="D142" s="196" t="s">
        <v>160</v>
      </c>
      <c r="E142" s="197" t="s">
        <v>2350</v>
      </c>
      <c r="F142" s="198" t="s">
        <v>2351</v>
      </c>
      <c r="G142" s="199" t="s">
        <v>184</v>
      </c>
      <c r="H142" s="200">
        <v>1</v>
      </c>
      <c r="I142" s="201"/>
      <c r="J142" s="202">
        <f t="shared" si="0"/>
        <v>0</v>
      </c>
      <c r="K142" s="203"/>
      <c r="L142" s="40"/>
      <c r="M142" s="204" t="s">
        <v>1</v>
      </c>
      <c r="N142" s="205" t="s">
        <v>40</v>
      </c>
      <c r="O142" s="76"/>
      <c r="P142" s="206">
        <f t="shared" si="1"/>
        <v>0</v>
      </c>
      <c r="Q142" s="206">
        <v>0</v>
      </c>
      <c r="R142" s="206">
        <f t="shared" si="2"/>
        <v>0</v>
      </c>
      <c r="S142" s="206">
        <v>0</v>
      </c>
      <c r="T142" s="207">
        <f t="shared" si="3"/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08" t="s">
        <v>174</v>
      </c>
      <c r="AT142" s="208" t="s">
        <v>160</v>
      </c>
      <c r="AU142" s="208" t="s">
        <v>82</v>
      </c>
      <c r="AY142" s="18" t="s">
        <v>157</v>
      </c>
      <c r="BE142" s="209">
        <f t="shared" si="4"/>
        <v>0</v>
      </c>
      <c r="BF142" s="209">
        <f t="shared" si="5"/>
        <v>0</v>
      </c>
      <c r="BG142" s="209">
        <f t="shared" si="6"/>
        <v>0</v>
      </c>
      <c r="BH142" s="209">
        <f t="shared" si="7"/>
        <v>0</v>
      </c>
      <c r="BI142" s="209">
        <f t="shared" si="8"/>
        <v>0</v>
      </c>
      <c r="BJ142" s="18" t="s">
        <v>156</v>
      </c>
      <c r="BK142" s="209">
        <f t="shared" si="9"/>
        <v>0</v>
      </c>
      <c r="BL142" s="18" t="s">
        <v>174</v>
      </c>
      <c r="BM142" s="208" t="s">
        <v>632</v>
      </c>
    </row>
    <row r="143" spans="1:65" s="2" customFormat="1" ht="44.25" customHeight="1">
      <c r="A143" s="35"/>
      <c r="B143" s="36"/>
      <c r="C143" s="196" t="s">
        <v>7</v>
      </c>
      <c r="D143" s="196" t="s">
        <v>160</v>
      </c>
      <c r="E143" s="197" t="s">
        <v>2352</v>
      </c>
      <c r="F143" s="198" t="s">
        <v>2353</v>
      </c>
      <c r="G143" s="199" t="s">
        <v>354</v>
      </c>
      <c r="H143" s="200">
        <v>90</v>
      </c>
      <c r="I143" s="201"/>
      <c r="J143" s="202">
        <f t="shared" si="0"/>
        <v>0</v>
      </c>
      <c r="K143" s="203"/>
      <c r="L143" s="40"/>
      <c r="M143" s="204" t="s">
        <v>1</v>
      </c>
      <c r="N143" s="205" t="s">
        <v>40</v>
      </c>
      <c r="O143" s="76"/>
      <c r="P143" s="206">
        <f t="shared" si="1"/>
        <v>0</v>
      </c>
      <c r="Q143" s="206">
        <v>0</v>
      </c>
      <c r="R143" s="206">
        <f t="shared" si="2"/>
        <v>0</v>
      </c>
      <c r="S143" s="206">
        <v>0</v>
      </c>
      <c r="T143" s="207">
        <f t="shared" si="3"/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08" t="s">
        <v>174</v>
      </c>
      <c r="AT143" s="208" t="s">
        <v>160</v>
      </c>
      <c r="AU143" s="208" t="s">
        <v>82</v>
      </c>
      <c r="AY143" s="18" t="s">
        <v>157</v>
      </c>
      <c r="BE143" s="209">
        <f t="shared" si="4"/>
        <v>0</v>
      </c>
      <c r="BF143" s="209">
        <f t="shared" si="5"/>
        <v>0</v>
      </c>
      <c r="BG143" s="209">
        <f t="shared" si="6"/>
        <v>0</v>
      </c>
      <c r="BH143" s="209">
        <f t="shared" si="7"/>
        <v>0</v>
      </c>
      <c r="BI143" s="209">
        <f t="shared" si="8"/>
        <v>0</v>
      </c>
      <c r="BJ143" s="18" t="s">
        <v>156</v>
      </c>
      <c r="BK143" s="209">
        <f t="shared" si="9"/>
        <v>0</v>
      </c>
      <c r="BL143" s="18" t="s">
        <v>174</v>
      </c>
      <c r="BM143" s="208" t="s">
        <v>641</v>
      </c>
    </row>
    <row r="144" spans="1:65" s="2" customFormat="1" ht="16.5" customHeight="1">
      <c r="A144" s="35"/>
      <c r="B144" s="36"/>
      <c r="C144" s="196" t="s">
        <v>394</v>
      </c>
      <c r="D144" s="196" t="s">
        <v>160</v>
      </c>
      <c r="E144" s="197" t="s">
        <v>2354</v>
      </c>
      <c r="F144" s="198" t="s">
        <v>2355</v>
      </c>
      <c r="G144" s="199" t="s">
        <v>2330</v>
      </c>
      <c r="H144" s="200">
        <v>1</v>
      </c>
      <c r="I144" s="201"/>
      <c r="J144" s="202">
        <f t="shared" si="0"/>
        <v>0</v>
      </c>
      <c r="K144" s="203"/>
      <c r="L144" s="40"/>
      <c r="M144" s="204" t="s">
        <v>1</v>
      </c>
      <c r="N144" s="205" t="s">
        <v>40</v>
      </c>
      <c r="O144" s="76"/>
      <c r="P144" s="206">
        <f t="shared" si="1"/>
        <v>0</v>
      </c>
      <c r="Q144" s="206">
        <v>0</v>
      </c>
      <c r="R144" s="206">
        <f t="shared" si="2"/>
        <v>0</v>
      </c>
      <c r="S144" s="206">
        <v>0</v>
      </c>
      <c r="T144" s="207">
        <f t="shared" si="3"/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08" t="s">
        <v>174</v>
      </c>
      <c r="AT144" s="208" t="s">
        <v>160</v>
      </c>
      <c r="AU144" s="208" t="s">
        <v>82</v>
      </c>
      <c r="AY144" s="18" t="s">
        <v>157</v>
      </c>
      <c r="BE144" s="209">
        <f t="shared" si="4"/>
        <v>0</v>
      </c>
      <c r="BF144" s="209">
        <f t="shared" si="5"/>
        <v>0</v>
      </c>
      <c r="BG144" s="209">
        <f t="shared" si="6"/>
        <v>0</v>
      </c>
      <c r="BH144" s="209">
        <f t="shared" si="7"/>
        <v>0</v>
      </c>
      <c r="BI144" s="209">
        <f t="shared" si="8"/>
        <v>0</v>
      </c>
      <c r="BJ144" s="18" t="s">
        <v>156</v>
      </c>
      <c r="BK144" s="209">
        <f t="shared" si="9"/>
        <v>0</v>
      </c>
      <c r="BL144" s="18" t="s">
        <v>174</v>
      </c>
      <c r="BM144" s="208" t="s">
        <v>651</v>
      </c>
    </row>
    <row r="145" spans="1:65" s="2" customFormat="1" ht="16.5" customHeight="1">
      <c r="A145" s="35"/>
      <c r="B145" s="36"/>
      <c r="C145" s="196" t="s">
        <v>400</v>
      </c>
      <c r="D145" s="196" t="s">
        <v>160</v>
      </c>
      <c r="E145" s="197" t="s">
        <v>2356</v>
      </c>
      <c r="F145" s="198" t="s">
        <v>2357</v>
      </c>
      <c r="G145" s="199" t="s">
        <v>184</v>
      </c>
      <c r="H145" s="200">
        <v>4</v>
      </c>
      <c r="I145" s="201"/>
      <c r="J145" s="202">
        <f t="shared" si="0"/>
        <v>0</v>
      </c>
      <c r="K145" s="203"/>
      <c r="L145" s="40"/>
      <c r="M145" s="204" t="s">
        <v>1</v>
      </c>
      <c r="N145" s="205" t="s">
        <v>40</v>
      </c>
      <c r="O145" s="76"/>
      <c r="P145" s="206">
        <f t="shared" si="1"/>
        <v>0</v>
      </c>
      <c r="Q145" s="206">
        <v>0</v>
      </c>
      <c r="R145" s="206">
        <f t="shared" si="2"/>
        <v>0</v>
      </c>
      <c r="S145" s="206">
        <v>0</v>
      </c>
      <c r="T145" s="207">
        <f t="shared" si="3"/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08" t="s">
        <v>174</v>
      </c>
      <c r="AT145" s="208" t="s">
        <v>160</v>
      </c>
      <c r="AU145" s="208" t="s">
        <v>82</v>
      </c>
      <c r="AY145" s="18" t="s">
        <v>157</v>
      </c>
      <c r="BE145" s="209">
        <f t="shared" si="4"/>
        <v>0</v>
      </c>
      <c r="BF145" s="209">
        <f t="shared" si="5"/>
        <v>0</v>
      </c>
      <c r="BG145" s="209">
        <f t="shared" si="6"/>
        <v>0</v>
      </c>
      <c r="BH145" s="209">
        <f t="shared" si="7"/>
        <v>0</v>
      </c>
      <c r="BI145" s="209">
        <f t="shared" si="8"/>
        <v>0</v>
      </c>
      <c r="BJ145" s="18" t="s">
        <v>156</v>
      </c>
      <c r="BK145" s="209">
        <f t="shared" si="9"/>
        <v>0</v>
      </c>
      <c r="BL145" s="18" t="s">
        <v>174</v>
      </c>
      <c r="BM145" s="208" t="s">
        <v>687</v>
      </c>
    </row>
    <row r="146" spans="1:65" s="2" customFormat="1" ht="16.5" customHeight="1">
      <c r="A146" s="35"/>
      <c r="B146" s="36"/>
      <c r="C146" s="196" t="s">
        <v>404</v>
      </c>
      <c r="D146" s="196" t="s">
        <v>160</v>
      </c>
      <c r="E146" s="197" t="s">
        <v>2358</v>
      </c>
      <c r="F146" s="198" t="s">
        <v>2359</v>
      </c>
      <c r="G146" s="199" t="s">
        <v>184</v>
      </c>
      <c r="H146" s="200">
        <v>3</v>
      </c>
      <c r="I146" s="201"/>
      <c r="J146" s="202">
        <f t="shared" si="0"/>
        <v>0</v>
      </c>
      <c r="K146" s="203"/>
      <c r="L146" s="40"/>
      <c r="M146" s="204" t="s">
        <v>1</v>
      </c>
      <c r="N146" s="205" t="s">
        <v>40</v>
      </c>
      <c r="O146" s="76"/>
      <c r="P146" s="206">
        <f t="shared" si="1"/>
        <v>0</v>
      </c>
      <c r="Q146" s="206">
        <v>0</v>
      </c>
      <c r="R146" s="206">
        <f t="shared" si="2"/>
        <v>0</v>
      </c>
      <c r="S146" s="206">
        <v>0</v>
      </c>
      <c r="T146" s="207">
        <f t="shared" si="3"/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08" t="s">
        <v>174</v>
      </c>
      <c r="AT146" s="208" t="s">
        <v>160</v>
      </c>
      <c r="AU146" s="208" t="s">
        <v>82</v>
      </c>
      <c r="AY146" s="18" t="s">
        <v>157</v>
      </c>
      <c r="BE146" s="209">
        <f t="shared" si="4"/>
        <v>0</v>
      </c>
      <c r="BF146" s="209">
        <f t="shared" si="5"/>
        <v>0</v>
      </c>
      <c r="BG146" s="209">
        <f t="shared" si="6"/>
        <v>0</v>
      </c>
      <c r="BH146" s="209">
        <f t="shared" si="7"/>
        <v>0</v>
      </c>
      <c r="BI146" s="209">
        <f t="shared" si="8"/>
        <v>0</v>
      </c>
      <c r="BJ146" s="18" t="s">
        <v>156</v>
      </c>
      <c r="BK146" s="209">
        <f t="shared" si="9"/>
        <v>0</v>
      </c>
      <c r="BL146" s="18" t="s">
        <v>174</v>
      </c>
      <c r="BM146" s="208" t="s">
        <v>698</v>
      </c>
    </row>
    <row r="147" spans="1:65" s="2" customFormat="1" ht="16.5" customHeight="1">
      <c r="A147" s="35"/>
      <c r="B147" s="36"/>
      <c r="C147" s="196" t="s">
        <v>408</v>
      </c>
      <c r="D147" s="196" t="s">
        <v>160</v>
      </c>
      <c r="E147" s="197" t="s">
        <v>2360</v>
      </c>
      <c r="F147" s="198" t="s">
        <v>2361</v>
      </c>
      <c r="G147" s="199" t="s">
        <v>184</v>
      </c>
      <c r="H147" s="200">
        <v>3</v>
      </c>
      <c r="I147" s="201"/>
      <c r="J147" s="202">
        <f t="shared" si="0"/>
        <v>0</v>
      </c>
      <c r="K147" s="203"/>
      <c r="L147" s="40"/>
      <c r="M147" s="204" t="s">
        <v>1</v>
      </c>
      <c r="N147" s="205" t="s">
        <v>40</v>
      </c>
      <c r="O147" s="76"/>
      <c r="P147" s="206">
        <f t="shared" si="1"/>
        <v>0</v>
      </c>
      <c r="Q147" s="206">
        <v>0</v>
      </c>
      <c r="R147" s="206">
        <f t="shared" si="2"/>
        <v>0</v>
      </c>
      <c r="S147" s="206">
        <v>0</v>
      </c>
      <c r="T147" s="207">
        <f t="shared" si="3"/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08" t="s">
        <v>174</v>
      </c>
      <c r="AT147" s="208" t="s">
        <v>160</v>
      </c>
      <c r="AU147" s="208" t="s">
        <v>82</v>
      </c>
      <c r="AY147" s="18" t="s">
        <v>157</v>
      </c>
      <c r="BE147" s="209">
        <f t="shared" si="4"/>
        <v>0</v>
      </c>
      <c r="BF147" s="209">
        <f t="shared" si="5"/>
        <v>0</v>
      </c>
      <c r="BG147" s="209">
        <f t="shared" si="6"/>
        <v>0</v>
      </c>
      <c r="BH147" s="209">
        <f t="shared" si="7"/>
        <v>0</v>
      </c>
      <c r="BI147" s="209">
        <f t="shared" si="8"/>
        <v>0</v>
      </c>
      <c r="BJ147" s="18" t="s">
        <v>156</v>
      </c>
      <c r="BK147" s="209">
        <f t="shared" si="9"/>
        <v>0</v>
      </c>
      <c r="BL147" s="18" t="s">
        <v>174</v>
      </c>
      <c r="BM147" s="208" t="s">
        <v>708</v>
      </c>
    </row>
    <row r="148" spans="1:65" s="2" customFormat="1" ht="16.5" customHeight="1">
      <c r="A148" s="35"/>
      <c r="B148" s="36"/>
      <c r="C148" s="196" t="s">
        <v>412</v>
      </c>
      <c r="D148" s="196" t="s">
        <v>160</v>
      </c>
      <c r="E148" s="197" t="s">
        <v>2362</v>
      </c>
      <c r="F148" s="198" t="s">
        <v>2349</v>
      </c>
      <c r="G148" s="199" t="s">
        <v>354</v>
      </c>
      <c r="H148" s="200">
        <v>200</v>
      </c>
      <c r="I148" s="201"/>
      <c r="J148" s="202">
        <f t="shared" si="0"/>
        <v>0</v>
      </c>
      <c r="K148" s="203"/>
      <c r="L148" s="40"/>
      <c r="M148" s="204" t="s">
        <v>1</v>
      </c>
      <c r="N148" s="205" t="s">
        <v>40</v>
      </c>
      <c r="O148" s="76"/>
      <c r="P148" s="206">
        <f t="shared" si="1"/>
        <v>0</v>
      </c>
      <c r="Q148" s="206">
        <v>0</v>
      </c>
      <c r="R148" s="206">
        <f t="shared" si="2"/>
        <v>0</v>
      </c>
      <c r="S148" s="206">
        <v>0</v>
      </c>
      <c r="T148" s="207">
        <f t="shared" si="3"/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08" t="s">
        <v>174</v>
      </c>
      <c r="AT148" s="208" t="s">
        <v>160</v>
      </c>
      <c r="AU148" s="208" t="s">
        <v>82</v>
      </c>
      <c r="AY148" s="18" t="s">
        <v>157</v>
      </c>
      <c r="BE148" s="209">
        <f t="shared" si="4"/>
        <v>0</v>
      </c>
      <c r="BF148" s="209">
        <f t="shared" si="5"/>
        <v>0</v>
      </c>
      <c r="BG148" s="209">
        <f t="shared" si="6"/>
        <v>0</v>
      </c>
      <c r="BH148" s="209">
        <f t="shared" si="7"/>
        <v>0</v>
      </c>
      <c r="BI148" s="209">
        <f t="shared" si="8"/>
        <v>0</v>
      </c>
      <c r="BJ148" s="18" t="s">
        <v>156</v>
      </c>
      <c r="BK148" s="209">
        <f t="shared" si="9"/>
        <v>0</v>
      </c>
      <c r="BL148" s="18" t="s">
        <v>174</v>
      </c>
      <c r="BM148" s="208" t="s">
        <v>717</v>
      </c>
    </row>
    <row r="149" spans="1:65" s="2" customFormat="1" ht="16.5" customHeight="1">
      <c r="A149" s="35"/>
      <c r="B149" s="36"/>
      <c r="C149" s="196" t="s">
        <v>419</v>
      </c>
      <c r="D149" s="196" t="s">
        <v>160</v>
      </c>
      <c r="E149" s="197" t="s">
        <v>2363</v>
      </c>
      <c r="F149" s="198" t="s">
        <v>2364</v>
      </c>
      <c r="G149" s="199" t="s">
        <v>184</v>
      </c>
      <c r="H149" s="200">
        <v>100</v>
      </c>
      <c r="I149" s="201"/>
      <c r="J149" s="202">
        <f t="shared" si="0"/>
        <v>0</v>
      </c>
      <c r="K149" s="203"/>
      <c r="L149" s="40"/>
      <c r="M149" s="204" t="s">
        <v>1</v>
      </c>
      <c r="N149" s="205" t="s">
        <v>40</v>
      </c>
      <c r="O149" s="76"/>
      <c r="P149" s="206">
        <f t="shared" si="1"/>
        <v>0</v>
      </c>
      <c r="Q149" s="206">
        <v>0</v>
      </c>
      <c r="R149" s="206">
        <f t="shared" si="2"/>
        <v>0</v>
      </c>
      <c r="S149" s="206">
        <v>0</v>
      </c>
      <c r="T149" s="207">
        <f t="shared" si="3"/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08" t="s">
        <v>174</v>
      </c>
      <c r="AT149" s="208" t="s">
        <v>160</v>
      </c>
      <c r="AU149" s="208" t="s">
        <v>82</v>
      </c>
      <c r="AY149" s="18" t="s">
        <v>157</v>
      </c>
      <c r="BE149" s="209">
        <f t="shared" si="4"/>
        <v>0</v>
      </c>
      <c r="BF149" s="209">
        <f t="shared" si="5"/>
        <v>0</v>
      </c>
      <c r="BG149" s="209">
        <f t="shared" si="6"/>
        <v>0</v>
      </c>
      <c r="BH149" s="209">
        <f t="shared" si="7"/>
        <v>0</v>
      </c>
      <c r="BI149" s="209">
        <f t="shared" si="8"/>
        <v>0</v>
      </c>
      <c r="BJ149" s="18" t="s">
        <v>156</v>
      </c>
      <c r="BK149" s="209">
        <f t="shared" si="9"/>
        <v>0</v>
      </c>
      <c r="BL149" s="18" t="s">
        <v>174</v>
      </c>
      <c r="BM149" s="208" t="s">
        <v>726</v>
      </c>
    </row>
    <row r="150" spans="1:65" s="2" customFormat="1" ht="16.5" customHeight="1">
      <c r="A150" s="35"/>
      <c r="B150" s="36"/>
      <c r="C150" s="196" t="s">
        <v>423</v>
      </c>
      <c r="D150" s="196" t="s">
        <v>160</v>
      </c>
      <c r="E150" s="197" t="s">
        <v>2365</v>
      </c>
      <c r="F150" s="198" t="s">
        <v>2366</v>
      </c>
      <c r="G150" s="199" t="s">
        <v>354</v>
      </c>
      <c r="H150" s="200">
        <v>10</v>
      </c>
      <c r="I150" s="201"/>
      <c r="J150" s="202">
        <f t="shared" si="0"/>
        <v>0</v>
      </c>
      <c r="K150" s="203"/>
      <c r="L150" s="40"/>
      <c r="M150" s="204" t="s">
        <v>1</v>
      </c>
      <c r="N150" s="205" t="s">
        <v>40</v>
      </c>
      <c r="O150" s="76"/>
      <c r="P150" s="206">
        <f t="shared" si="1"/>
        <v>0</v>
      </c>
      <c r="Q150" s="206">
        <v>0</v>
      </c>
      <c r="R150" s="206">
        <f t="shared" si="2"/>
        <v>0</v>
      </c>
      <c r="S150" s="206">
        <v>0</v>
      </c>
      <c r="T150" s="207">
        <f t="shared" si="3"/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08" t="s">
        <v>174</v>
      </c>
      <c r="AT150" s="208" t="s">
        <v>160</v>
      </c>
      <c r="AU150" s="208" t="s">
        <v>82</v>
      </c>
      <c r="AY150" s="18" t="s">
        <v>157</v>
      </c>
      <c r="BE150" s="209">
        <f t="shared" si="4"/>
        <v>0</v>
      </c>
      <c r="BF150" s="209">
        <f t="shared" si="5"/>
        <v>0</v>
      </c>
      <c r="BG150" s="209">
        <f t="shared" si="6"/>
        <v>0</v>
      </c>
      <c r="BH150" s="209">
        <f t="shared" si="7"/>
        <v>0</v>
      </c>
      <c r="BI150" s="209">
        <f t="shared" si="8"/>
        <v>0</v>
      </c>
      <c r="BJ150" s="18" t="s">
        <v>156</v>
      </c>
      <c r="BK150" s="209">
        <f t="shared" si="9"/>
        <v>0</v>
      </c>
      <c r="BL150" s="18" t="s">
        <v>174</v>
      </c>
      <c r="BM150" s="208" t="s">
        <v>735</v>
      </c>
    </row>
    <row r="151" spans="1:65" s="12" customFormat="1" ht="25.9" customHeight="1">
      <c r="B151" s="180"/>
      <c r="C151" s="181"/>
      <c r="D151" s="182" t="s">
        <v>73</v>
      </c>
      <c r="E151" s="183" t="s">
        <v>2292</v>
      </c>
      <c r="F151" s="183" t="s">
        <v>2367</v>
      </c>
      <c r="G151" s="181"/>
      <c r="H151" s="181"/>
      <c r="I151" s="184"/>
      <c r="J151" s="185">
        <f>BK151</f>
        <v>0</v>
      </c>
      <c r="K151" s="181"/>
      <c r="L151" s="186"/>
      <c r="M151" s="187"/>
      <c r="N151" s="188"/>
      <c r="O151" s="188"/>
      <c r="P151" s="189">
        <f>SUM(P152:P157)</f>
        <v>0</v>
      </c>
      <c r="Q151" s="188"/>
      <c r="R151" s="189">
        <f>SUM(R152:R157)</f>
        <v>0</v>
      </c>
      <c r="S151" s="188"/>
      <c r="T151" s="190">
        <f>SUM(T152:T157)</f>
        <v>0</v>
      </c>
      <c r="AR151" s="191" t="s">
        <v>82</v>
      </c>
      <c r="AT151" s="192" t="s">
        <v>73</v>
      </c>
      <c r="AU151" s="192" t="s">
        <v>74</v>
      </c>
      <c r="AY151" s="191" t="s">
        <v>157</v>
      </c>
      <c r="BK151" s="193">
        <f>SUM(BK152:BK157)</f>
        <v>0</v>
      </c>
    </row>
    <row r="152" spans="1:65" s="2" customFormat="1" ht="16.5" customHeight="1">
      <c r="A152" s="35"/>
      <c r="B152" s="36"/>
      <c r="C152" s="196" t="s">
        <v>566</v>
      </c>
      <c r="D152" s="196" t="s">
        <v>160</v>
      </c>
      <c r="E152" s="197" t="s">
        <v>2368</v>
      </c>
      <c r="F152" s="198" t="s">
        <v>2329</v>
      </c>
      <c r="G152" s="199" t="s">
        <v>2330</v>
      </c>
      <c r="H152" s="200">
        <v>1</v>
      </c>
      <c r="I152" s="201"/>
      <c r="J152" s="202">
        <f t="shared" ref="J152:J157" si="10">ROUND(I152*H152,2)</f>
        <v>0</v>
      </c>
      <c r="K152" s="203"/>
      <c r="L152" s="40"/>
      <c r="M152" s="204" t="s">
        <v>1</v>
      </c>
      <c r="N152" s="205" t="s">
        <v>40</v>
      </c>
      <c r="O152" s="76"/>
      <c r="P152" s="206">
        <f t="shared" ref="P152:P157" si="11">O152*H152</f>
        <v>0</v>
      </c>
      <c r="Q152" s="206">
        <v>0</v>
      </c>
      <c r="R152" s="206">
        <f t="shared" ref="R152:R157" si="12">Q152*H152</f>
        <v>0</v>
      </c>
      <c r="S152" s="206">
        <v>0</v>
      </c>
      <c r="T152" s="207">
        <f t="shared" ref="T152:T157" si="13"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08" t="s">
        <v>174</v>
      </c>
      <c r="AT152" s="208" t="s">
        <v>160</v>
      </c>
      <c r="AU152" s="208" t="s">
        <v>82</v>
      </c>
      <c r="AY152" s="18" t="s">
        <v>157</v>
      </c>
      <c r="BE152" s="209">
        <f t="shared" ref="BE152:BE157" si="14">IF(N152="základná",J152,0)</f>
        <v>0</v>
      </c>
      <c r="BF152" s="209">
        <f t="shared" ref="BF152:BF157" si="15">IF(N152="znížená",J152,0)</f>
        <v>0</v>
      </c>
      <c r="BG152" s="209">
        <f t="shared" ref="BG152:BG157" si="16">IF(N152="zákl. prenesená",J152,0)</f>
        <v>0</v>
      </c>
      <c r="BH152" s="209">
        <f t="shared" ref="BH152:BH157" si="17">IF(N152="zníž. prenesená",J152,0)</f>
        <v>0</v>
      </c>
      <c r="BI152" s="209">
        <f t="shared" ref="BI152:BI157" si="18">IF(N152="nulová",J152,0)</f>
        <v>0</v>
      </c>
      <c r="BJ152" s="18" t="s">
        <v>156</v>
      </c>
      <c r="BK152" s="209">
        <f t="shared" ref="BK152:BK157" si="19">ROUND(I152*H152,2)</f>
        <v>0</v>
      </c>
      <c r="BL152" s="18" t="s">
        <v>174</v>
      </c>
      <c r="BM152" s="208" t="s">
        <v>745</v>
      </c>
    </row>
    <row r="153" spans="1:65" s="2" customFormat="1" ht="16.5" customHeight="1">
      <c r="A153" s="35"/>
      <c r="B153" s="36"/>
      <c r="C153" s="196" t="s">
        <v>572</v>
      </c>
      <c r="D153" s="196" t="s">
        <v>160</v>
      </c>
      <c r="E153" s="197" t="s">
        <v>2369</v>
      </c>
      <c r="F153" s="198" t="s">
        <v>2370</v>
      </c>
      <c r="G153" s="199" t="s">
        <v>354</v>
      </c>
      <c r="H153" s="200">
        <v>34</v>
      </c>
      <c r="I153" s="201"/>
      <c r="J153" s="202">
        <f t="shared" si="10"/>
        <v>0</v>
      </c>
      <c r="K153" s="203"/>
      <c r="L153" s="40"/>
      <c r="M153" s="204" t="s">
        <v>1</v>
      </c>
      <c r="N153" s="205" t="s">
        <v>40</v>
      </c>
      <c r="O153" s="76"/>
      <c r="P153" s="206">
        <f t="shared" si="11"/>
        <v>0</v>
      </c>
      <c r="Q153" s="206">
        <v>0</v>
      </c>
      <c r="R153" s="206">
        <f t="shared" si="12"/>
        <v>0</v>
      </c>
      <c r="S153" s="206">
        <v>0</v>
      </c>
      <c r="T153" s="207">
        <f t="shared" si="13"/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08" t="s">
        <v>174</v>
      </c>
      <c r="AT153" s="208" t="s">
        <v>160</v>
      </c>
      <c r="AU153" s="208" t="s">
        <v>82</v>
      </c>
      <c r="AY153" s="18" t="s">
        <v>157</v>
      </c>
      <c r="BE153" s="209">
        <f t="shared" si="14"/>
        <v>0</v>
      </c>
      <c r="BF153" s="209">
        <f t="shared" si="15"/>
        <v>0</v>
      </c>
      <c r="BG153" s="209">
        <f t="shared" si="16"/>
        <v>0</v>
      </c>
      <c r="BH153" s="209">
        <f t="shared" si="17"/>
        <v>0</v>
      </c>
      <c r="BI153" s="209">
        <f t="shared" si="18"/>
        <v>0</v>
      </c>
      <c r="BJ153" s="18" t="s">
        <v>156</v>
      </c>
      <c r="BK153" s="209">
        <f t="shared" si="19"/>
        <v>0</v>
      </c>
      <c r="BL153" s="18" t="s">
        <v>174</v>
      </c>
      <c r="BM153" s="208" t="s">
        <v>754</v>
      </c>
    </row>
    <row r="154" spans="1:65" s="2" customFormat="1" ht="16.5" customHeight="1">
      <c r="A154" s="35"/>
      <c r="B154" s="36"/>
      <c r="C154" s="196" t="s">
        <v>577</v>
      </c>
      <c r="D154" s="196" t="s">
        <v>160</v>
      </c>
      <c r="E154" s="197" t="s">
        <v>2371</v>
      </c>
      <c r="F154" s="198" t="s">
        <v>2372</v>
      </c>
      <c r="G154" s="199" t="s">
        <v>354</v>
      </c>
      <c r="H154" s="200">
        <v>65</v>
      </c>
      <c r="I154" s="201"/>
      <c r="J154" s="202">
        <f t="shared" si="10"/>
        <v>0</v>
      </c>
      <c r="K154" s="203"/>
      <c r="L154" s="40"/>
      <c r="M154" s="204" t="s">
        <v>1</v>
      </c>
      <c r="N154" s="205" t="s">
        <v>40</v>
      </c>
      <c r="O154" s="76"/>
      <c r="P154" s="206">
        <f t="shared" si="11"/>
        <v>0</v>
      </c>
      <c r="Q154" s="206">
        <v>0</v>
      </c>
      <c r="R154" s="206">
        <f t="shared" si="12"/>
        <v>0</v>
      </c>
      <c r="S154" s="206">
        <v>0</v>
      </c>
      <c r="T154" s="207">
        <f t="shared" si="13"/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08" t="s">
        <v>174</v>
      </c>
      <c r="AT154" s="208" t="s">
        <v>160</v>
      </c>
      <c r="AU154" s="208" t="s">
        <v>82</v>
      </c>
      <c r="AY154" s="18" t="s">
        <v>157</v>
      </c>
      <c r="BE154" s="209">
        <f t="shared" si="14"/>
        <v>0</v>
      </c>
      <c r="BF154" s="209">
        <f t="shared" si="15"/>
        <v>0</v>
      </c>
      <c r="BG154" s="209">
        <f t="shared" si="16"/>
        <v>0</v>
      </c>
      <c r="BH154" s="209">
        <f t="shared" si="17"/>
        <v>0</v>
      </c>
      <c r="BI154" s="209">
        <f t="shared" si="18"/>
        <v>0</v>
      </c>
      <c r="BJ154" s="18" t="s">
        <v>156</v>
      </c>
      <c r="BK154" s="209">
        <f t="shared" si="19"/>
        <v>0</v>
      </c>
      <c r="BL154" s="18" t="s">
        <v>174</v>
      </c>
      <c r="BM154" s="208" t="s">
        <v>764</v>
      </c>
    </row>
    <row r="155" spans="1:65" s="2" customFormat="1" ht="16.5" customHeight="1">
      <c r="A155" s="35"/>
      <c r="B155" s="36"/>
      <c r="C155" s="196" t="s">
        <v>580</v>
      </c>
      <c r="D155" s="196" t="s">
        <v>160</v>
      </c>
      <c r="E155" s="197" t="s">
        <v>2373</v>
      </c>
      <c r="F155" s="198" t="s">
        <v>2374</v>
      </c>
      <c r="G155" s="199" t="s">
        <v>354</v>
      </c>
      <c r="H155" s="200">
        <v>80</v>
      </c>
      <c r="I155" s="201"/>
      <c r="J155" s="202">
        <f t="shared" si="10"/>
        <v>0</v>
      </c>
      <c r="K155" s="203"/>
      <c r="L155" s="40"/>
      <c r="M155" s="204" t="s">
        <v>1</v>
      </c>
      <c r="N155" s="205" t="s">
        <v>40</v>
      </c>
      <c r="O155" s="76"/>
      <c r="P155" s="206">
        <f t="shared" si="11"/>
        <v>0</v>
      </c>
      <c r="Q155" s="206">
        <v>0</v>
      </c>
      <c r="R155" s="206">
        <f t="shared" si="12"/>
        <v>0</v>
      </c>
      <c r="S155" s="206">
        <v>0</v>
      </c>
      <c r="T155" s="207">
        <f t="shared" si="13"/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08" t="s">
        <v>174</v>
      </c>
      <c r="AT155" s="208" t="s">
        <v>160</v>
      </c>
      <c r="AU155" s="208" t="s">
        <v>82</v>
      </c>
      <c r="AY155" s="18" t="s">
        <v>157</v>
      </c>
      <c r="BE155" s="209">
        <f t="shared" si="14"/>
        <v>0</v>
      </c>
      <c r="BF155" s="209">
        <f t="shared" si="15"/>
        <v>0</v>
      </c>
      <c r="BG155" s="209">
        <f t="shared" si="16"/>
        <v>0</v>
      </c>
      <c r="BH155" s="209">
        <f t="shared" si="17"/>
        <v>0</v>
      </c>
      <c r="BI155" s="209">
        <f t="shared" si="18"/>
        <v>0</v>
      </c>
      <c r="BJ155" s="18" t="s">
        <v>156</v>
      </c>
      <c r="BK155" s="209">
        <f t="shared" si="19"/>
        <v>0</v>
      </c>
      <c r="BL155" s="18" t="s">
        <v>174</v>
      </c>
      <c r="BM155" s="208" t="s">
        <v>774</v>
      </c>
    </row>
    <row r="156" spans="1:65" s="2" customFormat="1" ht="16.5" customHeight="1">
      <c r="A156" s="35"/>
      <c r="B156" s="36"/>
      <c r="C156" s="196" t="s">
        <v>378</v>
      </c>
      <c r="D156" s="196" t="s">
        <v>160</v>
      </c>
      <c r="E156" s="197" t="s">
        <v>2375</v>
      </c>
      <c r="F156" s="198" t="s">
        <v>2376</v>
      </c>
      <c r="G156" s="199" t="s">
        <v>184</v>
      </c>
      <c r="H156" s="200">
        <v>2</v>
      </c>
      <c r="I156" s="201"/>
      <c r="J156" s="202">
        <f t="shared" si="10"/>
        <v>0</v>
      </c>
      <c r="K156" s="203"/>
      <c r="L156" s="40"/>
      <c r="M156" s="204" t="s">
        <v>1</v>
      </c>
      <c r="N156" s="205" t="s">
        <v>40</v>
      </c>
      <c r="O156" s="76"/>
      <c r="P156" s="206">
        <f t="shared" si="11"/>
        <v>0</v>
      </c>
      <c r="Q156" s="206">
        <v>0</v>
      </c>
      <c r="R156" s="206">
        <f t="shared" si="12"/>
        <v>0</v>
      </c>
      <c r="S156" s="206">
        <v>0</v>
      </c>
      <c r="T156" s="207">
        <f t="shared" si="13"/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08" t="s">
        <v>174</v>
      </c>
      <c r="AT156" s="208" t="s">
        <v>160</v>
      </c>
      <c r="AU156" s="208" t="s">
        <v>82</v>
      </c>
      <c r="AY156" s="18" t="s">
        <v>157</v>
      </c>
      <c r="BE156" s="209">
        <f t="shared" si="14"/>
        <v>0</v>
      </c>
      <c r="BF156" s="209">
        <f t="shared" si="15"/>
        <v>0</v>
      </c>
      <c r="BG156" s="209">
        <f t="shared" si="16"/>
        <v>0</v>
      </c>
      <c r="BH156" s="209">
        <f t="shared" si="17"/>
        <v>0</v>
      </c>
      <c r="BI156" s="209">
        <f t="shared" si="18"/>
        <v>0</v>
      </c>
      <c r="BJ156" s="18" t="s">
        <v>156</v>
      </c>
      <c r="BK156" s="209">
        <f t="shared" si="19"/>
        <v>0</v>
      </c>
      <c r="BL156" s="18" t="s">
        <v>174</v>
      </c>
      <c r="BM156" s="208" t="s">
        <v>790</v>
      </c>
    </row>
    <row r="157" spans="1:65" s="2" customFormat="1" ht="16.5" customHeight="1">
      <c r="A157" s="35"/>
      <c r="B157" s="36"/>
      <c r="C157" s="196" t="s">
        <v>591</v>
      </c>
      <c r="D157" s="196" t="s">
        <v>160</v>
      </c>
      <c r="E157" s="197" t="s">
        <v>2377</v>
      </c>
      <c r="F157" s="198" t="s">
        <v>2378</v>
      </c>
      <c r="G157" s="199" t="s">
        <v>184</v>
      </c>
      <c r="H157" s="200">
        <v>9</v>
      </c>
      <c r="I157" s="201"/>
      <c r="J157" s="202">
        <f t="shared" si="10"/>
        <v>0</v>
      </c>
      <c r="K157" s="203"/>
      <c r="L157" s="40"/>
      <c r="M157" s="204" t="s">
        <v>1</v>
      </c>
      <c r="N157" s="205" t="s">
        <v>40</v>
      </c>
      <c r="O157" s="76"/>
      <c r="P157" s="206">
        <f t="shared" si="11"/>
        <v>0</v>
      </c>
      <c r="Q157" s="206">
        <v>0</v>
      </c>
      <c r="R157" s="206">
        <f t="shared" si="12"/>
        <v>0</v>
      </c>
      <c r="S157" s="206">
        <v>0</v>
      </c>
      <c r="T157" s="207">
        <f t="shared" si="13"/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08" t="s">
        <v>174</v>
      </c>
      <c r="AT157" s="208" t="s">
        <v>160</v>
      </c>
      <c r="AU157" s="208" t="s">
        <v>82</v>
      </c>
      <c r="AY157" s="18" t="s">
        <v>157</v>
      </c>
      <c r="BE157" s="209">
        <f t="shared" si="14"/>
        <v>0</v>
      </c>
      <c r="BF157" s="209">
        <f t="shared" si="15"/>
        <v>0</v>
      </c>
      <c r="BG157" s="209">
        <f t="shared" si="16"/>
        <v>0</v>
      </c>
      <c r="BH157" s="209">
        <f t="shared" si="17"/>
        <v>0</v>
      </c>
      <c r="BI157" s="209">
        <f t="shared" si="18"/>
        <v>0</v>
      </c>
      <c r="BJ157" s="18" t="s">
        <v>156</v>
      </c>
      <c r="BK157" s="209">
        <f t="shared" si="19"/>
        <v>0</v>
      </c>
      <c r="BL157" s="18" t="s">
        <v>174</v>
      </c>
      <c r="BM157" s="208" t="s">
        <v>801</v>
      </c>
    </row>
    <row r="158" spans="1:65" s="12" customFormat="1" ht="25.9" customHeight="1">
      <c r="B158" s="180"/>
      <c r="C158" s="181"/>
      <c r="D158" s="182" t="s">
        <v>73</v>
      </c>
      <c r="E158" s="183" t="s">
        <v>154</v>
      </c>
      <c r="F158" s="183" t="s">
        <v>155</v>
      </c>
      <c r="G158" s="181"/>
      <c r="H158" s="181"/>
      <c r="I158" s="184"/>
      <c r="J158" s="185">
        <f>BK158</f>
        <v>0</v>
      </c>
      <c r="K158" s="181"/>
      <c r="L158" s="186"/>
      <c r="M158" s="187"/>
      <c r="N158" s="188"/>
      <c r="O158" s="188"/>
      <c r="P158" s="189">
        <f>P159</f>
        <v>0</v>
      </c>
      <c r="Q158" s="188"/>
      <c r="R158" s="189">
        <f>R159</f>
        <v>0</v>
      </c>
      <c r="S158" s="188"/>
      <c r="T158" s="190">
        <f>T159</f>
        <v>0</v>
      </c>
      <c r="AR158" s="191" t="s">
        <v>156</v>
      </c>
      <c r="AT158" s="192" t="s">
        <v>73</v>
      </c>
      <c r="AU158" s="192" t="s">
        <v>74</v>
      </c>
      <c r="AY158" s="191" t="s">
        <v>157</v>
      </c>
      <c r="BK158" s="193">
        <f>BK159</f>
        <v>0</v>
      </c>
    </row>
    <row r="159" spans="1:65" s="12" customFormat="1" ht="22.9" customHeight="1">
      <c r="B159" s="180"/>
      <c r="C159" s="181"/>
      <c r="D159" s="182" t="s">
        <v>73</v>
      </c>
      <c r="E159" s="194" t="s">
        <v>2379</v>
      </c>
      <c r="F159" s="194" t="s">
        <v>2380</v>
      </c>
      <c r="G159" s="181"/>
      <c r="H159" s="181"/>
      <c r="I159" s="184"/>
      <c r="J159" s="195">
        <f>BK159</f>
        <v>0</v>
      </c>
      <c r="K159" s="181"/>
      <c r="L159" s="186"/>
      <c r="M159" s="187"/>
      <c r="N159" s="188"/>
      <c r="O159" s="188"/>
      <c r="P159" s="189">
        <f>SUM(P160:P161)</f>
        <v>0</v>
      </c>
      <c r="Q159" s="188"/>
      <c r="R159" s="189">
        <f>SUM(R160:R161)</f>
        <v>0</v>
      </c>
      <c r="S159" s="188"/>
      <c r="T159" s="190">
        <f>SUM(T160:T161)</f>
        <v>0</v>
      </c>
      <c r="AR159" s="191" t="s">
        <v>156</v>
      </c>
      <c r="AT159" s="192" t="s">
        <v>73</v>
      </c>
      <c r="AU159" s="192" t="s">
        <v>82</v>
      </c>
      <c r="AY159" s="191" t="s">
        <v>157</v>
      </c>
      <c r="BK159" s="193">
        <f>SUM(BK160:BK161)</f>
        <v>0</v>
      </c>
    </row>
    <row r="160" spans="1:65" s="2" customFormat="1" ht="24.2" customHeight="1">
      <c r="A160" s="35"/>
      <c r="B160" s="36"/>
      <c r="C160" s="196" t="s">
        <v>595</v>
      </c>
      <c r="D160" s="196" t="s">
        <v>160</v>
      </c>
      <c r="E160" s="197" t="s">
        <v>2381</v>
      </c>
      <c r="F160" s="198" t="s">
        <v>2382</v>
      </c>
      <c r="G160" s="199" t="s">
        <v>184</v>
      </c>
      <c r="H160" s="200">
        <v>2</v>
      </c>
      <c r="I160" s="201"/>
      <c r="J160" s="202">
        <f>ROUND(I160*H160,2)</f>
        <v>0</v>
      </c>
      <c r="K160" s="203"/>
      <c r="L160" s="40"/>
      <c r="M160" s="204" t="s">
        <v>1</v>
      </c>
      <c r="N160" s="205" t="s">
        <v>40</v>
      </c>
      <c r="O160" s="76"/>
      <c r="P160" s="206">
        <f>O160*H160</f>
        <v>0</v>
      </c>
      <c r="Q160" s="206">
        <v>0</v>
      </c>
      <c r="R160" s="206">
        <f>Q160*H160</f>
        <v>0</v>
      </c>
      <c r="S160" s="206">
        <v>0</v>
      </c>
      <c r="T160" s="207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08" t="s">
        <v>164</v>
      </c>
      <c r="AT160" s="208" t="s">
        <v>160</v>
      </c>
      <c r="AU160" s="208" t="s">
        <v>156</v>
      </c>
      <c r="AY160" s="18" t="s">
        <v>157</v>
      </c>
      <c r="BE160" s="209">
        <f>IF(N160="základná",J160,0)</f>
        <v>0</v>
      </c>
      <c r="BF160" s="209">
        <f>IF(N160="znížená",J160,0)</f>
        <v>0</v>
      </c>
      <c r="BG160" s="209">
        <f>IF(N160="zákl. prenesená",J160,0)</f>
        <v>0</v>
      </c>
      <c r="BH160" s="209">
        <f>IF(N160="zníž. prenesená",J160,0)</f>
        <v>0</v>
      </c>
      <c r="BI160" s="209">
        <f>IF(N160="nulová",J160,0)</f>
        <v>0</v>
      </c>
      <c r="BJ160" s="18" t="s">
        <v>156</v>
      </c>
      <c r="BK160" s="209">
        <f>ROUND(I160*H160,2)</f>
        <v>0</v>
      </c>
      <c r="BL160" s="18" t="s">
        <v>164</v>
      </c>
      <c r="BM160" s="208" t="s">
        <v>812</v>
      </c>
    </row>
    <row r="161" spans="1:65" s="2" customFormat="1" ht="24.2" customHeight="1">
      <c r="A161" s="35"/>
      <c r="B161" s="36"/>
      <c r="C161" s="248" t="s">
        <v>599</v>
      </c>
      <c r="D161" s="248" t="s">
        <v>204</v>
      </c>
      <c r="E161" s="249" t="s">
        <v>2383</v>
      </c>
      <c r="F161" s="250" t="s">
        <v>2384</v>
      </c>
      <c r="G161" s="251" t="s">
        <v>184</v>
      </c>
      <c r="H161" s="252">
        <v>2</v>
      </c>
      <c r="I161" s="253"/>
      <c r="J161" s="254">
        <f>ROUND(I161*H161,2)</f>
        <v>0</v>
      </c>
      <c r="K161" s="255"/>
      <c r="L161" s="256"/>
      <c r="M161" s="257" t="s">
        <v>1</v>
      </c>
      <c r="N161" s="258" t="s">
        <v>40</v>
      </c>
      <c r="O161" s="76"/>
      <c r="P161" s="206">
        <f>O161*H161</f>
        <v>0</v>
      </c>
      <c r="Q161" s="206">
        <v>0</v>
      </c>
      <c r="R161" s="206">
        <f>Q161*H161</f>
        <v>0</v>
      </c>
      <c r="S161" s="206">
        <v>0</v>
      </c>
      <c r="T161" s="207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08" t="s">
        <v>378</v>
      </c>
      <c r="AT161" s="208" t="s">
        <v>204</v>
      </c>
      <c r="AU161" s="208" t="s">
        <v>156</v>
      </c>
      <c r="AY161" s="18" t="s">
        <v>157</v>
      </c>
      <c r="BE161" s="209">
        <f>IF(N161="základná",J161,0)</f>
        <v>0</v>
      </c>
      <c r="BF161" s="209">
        <f>IF(N161="znížená",J161,0)</f>
        <v>0</v>
      </c>
      <c r="BG161" s="209">
        <f>IF(N161="zákl. prenesená",J161,0)</f>
        <v>0</v>
      </c>
      <c r="BH161" s="209">
        <f>IF(N161="zníž. prenesená",J161,0)</f>
        <v>0</v>
      </c>
      <c r="BI161" s="209">
        <f>IF(N161="nulová",J161,0)</f>
        <v>0</v>
      </c>
      <c r="BJ161" s="18" t="s">
        <v>156</v>
      </c>
      <c r="BK161" s="209">
        <f>ROUND(I161*H161,2)</f>
        <v>0</v>
      </c>
      <c r="BL161" s="18" t="s">
        <v>164</v>
      </c>
      <c r="BM161" s="208" t="s">
        <v>1536</v>
      </c>
    </row>
    <row r="162" spans="1:65" s="12" customFormat="1" ht="25.9" customHeight="1">
      <c r="B162" s="180"/>
      <c r="C162" s="181"/>
      <c r="D162" s="182" t="s">
        <v>73</v>
      </c>
      <c r="E162" s="183" t="s">
        <v>204</v>
      </c>
      <c r="F162" s="183" t="s">
        <v>416</v>
      </c>
      <c r="G162" s="181"/>
      <c r="H162" s="181"/>
      <c r="I162" s="184"/>
      <c r="J162" s="185">
        <f>BK162</f>
        <v>0</v>
      </c>
      <c r="K162" s="181"/>
      <c r="L162" s="186"/>
      <c r="M162" s="187"/>
      <c r="N162" s="188"/>
      <c r="O162" s="188"/>
      <c r="P162" s="189">
        <f>P163</f>
        <v>0</v>
      </c>
      <c r="Q162" s="188"/>
      <c r="R162" s="189">
        <f>R163</f>
        <v>0</v>
      </c>
      <c r="S162" s="188"/>
      <c r="T162" s="190">
        <f>T163</f>
        <v>0</v>
      </c>
      <c r="AR162" s="191" t="s">
        <v>181</v>
      </c>
      <c r="AT162" s="192" t="s">
        <v>73</v>
      </c>
      <c r="AU162" s="192" t="s">
        <v>74</v>
      </c>
      <c r="AY162" s="191" t="s">
        <v>157</v>
      </c>
      <c r="BK162" s="193">
        <f>BK163</f>
        <v>0</v>
      </c>
    </row>
    <row r="163" spans="1:65" s="12" customFormat="1" ht="22.9" customHeight="1">
      <c r="B163" s="180"/>
      <c r="C163" s="181"/>
      <c r="D163" s="182" t="s">
        <v>73</v>
      </c>
      <c r="E163" s="194" t="s">
        <v>2385</v>
      </c>
      <c r="F163" s="194" t="s">
        <v>2386</v>
      </c>
      <c r="G163" s="181"/>
      <c r="H163" s="181"/>
      <c r="I163" s="184"/>
      <c r="J163" s="195">
        <f>BK163</f>
        <v>0</v>
      </c>
      <c r="K163" s="181"/>
      <c r="L163" s="186"/>
      <c r="M163" s="187"/>
      <c r="N163" s="188"/>
      <c r="O163" s="188"/>
      <c r="P163" s="189">
        <f>SUM(P164:P315)</f>
        <v>0</v>
      </c>
      <c r="Q163" s="188"/>
      <c r="R163" s="189">
        <f>SUM(R164:R315)</f>
        <v>0</v>
      </c>
      <c r="S163" s="188"/>
      <c r="T163" s="190">
        <f>SUM(T164:T315)</f>
        <v>0</v>
      </c>
      <c r="AR163" s="191" t="s">
        <v>181</v>
      </c>
      <c r="AT163" s="192" t="s">
        <v>73</v>
      </c>
      <c r="AU163" s="192" t="s">
        <v>82</v>
      </c>
      <c r="AY163" s="191" t="s">
        <v>157</v>
      </c>
      <c r="BK163" s="193">
        <f>SUM(BK164:BK315)</f>
        <v>0</v>
      </c>
    </row>
    <row r="164" spans="1:65" s="2" customFormat="1" ht="16.5" customHeight="1">
      <c r="A164" s="35"/>
      <c r="B164" s="36"/>
      <c r="C164" s="196" t="s">
        <v>603</v>
      </c>
      <c r="D164" s="196" t="s">
        <v>160</v>
      </c>
      <c r="E164" s="197" t="s">
        <v>2387</v>
      </c>
      <c r="F164" s="198" t="s">
        <v>2357</v>
      </c>
      <c r="G164" s="199" t="s">
        <v>184</v>
      </c>
      <c r="H164" s="200">
        <v>52</v>
      </c>
      <c r="I164" s="201"/>
      <c r="J164" s="202">
        <f t="shared" ref="J164:J195" si="20">ROUND(I164*H164,2)</f>
        <v>0</v>
      </c>
      <c r="K164" s="203"/>
      <c r="L164" s="40"/>
      <c r="M164" s="204" t="s">
        <v>1</v>
      </c>
      <c r="N164" s="205" t="s">
        <v>40</v>
      </c>
      <c r="O164" s="76"/>
      <c r="P164" s="206">
        <f t="shared" ref="P164:P195" si="21">O164*H164</f>
        <v>0</v>
      </c>
      <c r="Q164" s="206">
        <v>0</v>
      </c>
      <c r="R164" s="206">
        <f t="shared" ref="R164:R195" si="22">Q164*H164</f>
        <v>0</v>
      </c>
      <c r="S164" s="206">
        <v>0</v>
      </c>
      <c r="T164" s="207">
        <f t="shared" ref="T164:T195" si="23"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08" t="s">
        <v>735</v>
      </c>
      <c r="AT164" s="208" t="s">
        <v>160</v>
      </c>
      <c r="AU164" s="208" t="s">
        <v>156</v>
      </c>
      <c r="AY164" s="18" t="s">
        <v>157</v>
      </c>
      <c r="BE164" s="209">
        <f t="shared" ref="BE164:BE195" si="24">IF(N164="základná",J164,0)</f>
        <v>0</v>
      </c>
      <c r="BF164" s="209">
        <f t="shared" ref="BF164:BF195" si="25">IF(N164="znížená",J164,0)</f>
        <v>0</v>
      </c>
      <c r="BG164" s="209">
        <f t="shared" ref="BG164:BG195" si="26">IF(N164="zákl. prenesená",J164,0)</f>
        <v>0</v>
      </c>
      <c r="BH164" s="209">
        <f t="shared" ref="BH164:BH195" si="27">IF(N164="zníž. prenesená",J164,0)</f>
        <v>0</v>
      </c>
      <c r="BI164" s="209">
        <f t="shared" ref="BI164:BI195" si="28">IF(N164="nulová",J164,0)</f>
        <v>0</v>
      </c>
      <c r="BJ164" s="18" t="s">
        <v>156</v>
      </c>
      <c r="BK164" s="209">
        <f t="shared" ref="BK164:BK195" si="29">ROUND(I164*H164,2)</f>
        <v>0</v>
      </c>
      <c r="BL164" s="18" t="s">
        <v>735</v>
      </c>
      <c r="BM164" s="208" t="s">
        <v>1564</v>
      </c>
    </row>
    <row r="165" spans="1:65" s="2" customFormat="1" ht="16.5" customHeight="1">
      <c r="A165" s="35"/>
      <c r="B165" s="36"/>
      <c r="C165" s="196" t="s">
        <v>609</v>
      </c>
      <c r="D165" s="196" t="s">
        <v>160</v>
      </c>
      <c r="E165" s="197" t="s">
        <v>2388</v>
      </c>
      <c r="F165" s="198" t="s">
        <v>2357</v>
      </c>
      <c r="G165" s="199" t="s">
        <v>184</v>
      </c>
      <c r="H165" s="200">
        <v>19</v>
      </c>
      <c r="I165" s="201"/>
      <c r="J165" s="202">
        <f t="shared" si="20"/>
        <v>0</v>
      </c>
      <c r="K165" s="203"/>
      <c r="L165" s="40"/>
      <c r="M165" s="204" t="s">
        <v>1</v>
      </c>
      <c r="N165" s="205" t="s">
        <v>40</v>
      </c>
      <c r="O165" s="76"/>
      <c r="P165" s="206">
        <f t="shared" si="21"/>
        <v>0</v>
      </c>
      <c r="Q165" s="206">
        <v>0</v>
      </c>
      <c r="R165" s="206">
        <f t="shared" si="22"/>
        <v>0</v>
      </c>
      <c r="S165" s="206">
        <v>0</v>
      </c>
      <c r="T165" s="207">
        <f t="shared" si="23"/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08" t="s">
        <v>735</v>
      </c>
      <c r="AT165" s="208" t="s">
        <v>160</v>
      </c>
      <c r="AU165" s="208" t="s">
        <v>156</v>
      </c>
      <c r="AY165" s="18" t="s">
        <v>157</v>
      </c>
      <c r="BE165" s="209">
        <f t="shared" si="24"/>
        <v>0</v>
      </c>
      <c r="BF165" s="209">
        <f t="shared" si="25"/>
        <v>0</v>
      </c>
      <c r="BG165" s="209">
        <f t="shared" si="26"/>
        <v>0</v>
      </c>
      <c r="BH165" s="209">
        <f t="shared" si="27"/>
        <v>0</v>
      </c>
      <c r="BI165" s="209">
        <f t="shared" si="28"/>
        <v>0</v>
      </c>
      <c r="BJ165" s="18" t="s">
        <v>156</v>
      </c>
      <c r="BK165" s="209">
        <f t="shared" si="29"/>
        <v>0</v>
      </c>
      <c r="BL165" s="18" t="s">
        <v>735</v>
      </c>
      <c r="BM165" s="208" t="s">
        <v>1573</v>
      </c>
    </row>
    <row r="166" spans="1:65" s="2" customFormat="1" ht="33" customHeight="1">
      <c r="A166" s="35"/>
      <c r="B166" s="36"/>
      <c r="C166" s="196" t="s">
        <v>613</v>
      </c>
      <c r="D166" s="196" t="s">
        <v>160</v>
      </c>
      <c r="E166" s="197" t="s">
        <v>2389</v>
      </c>
      <c r="F166" s="278" t="s">
        <v>2390</v>
      </c>
      <c r="G166" s="199" t="s">
        <v>184</v>
      </c>
      <c r="H166" s="200">
        <v>62</v>
      </c>
      <c r="I166" s="201"/>
      <c r="J166" s="202">
        <f t="shared" si="20"/>
        <v>0</v>
      </c>
      <c r="K166" s="203"/>
      <c r="L166" s="40"/>
      <c r="M166" s="204" t="s">
        <v>1</v>
      </c>
      <c r="N166" s="205" t="s">
        <v>40</v>
      </c>
      <c r="O166" s="76"/>
      <c r="P166" s="206">
        <f t="shared" si="21"/>
        <v>0</v>
      </c>
      <c r="Q166" s="206">
        <v>0</v>
      </c>
      <c r="R166" s="206">
        <f t="shared" si="22"/>
        <v>0</v>
      </c>
      <c r="S166" s="206">
        <v>0</v>
      </c>
      <c r="T166" s="207">
        <f t="shared" si="23"/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08" t="s">
        <v>735</v>
      </c>
      <c r="AT166" s="208" t="s">
        <v>160</v>
      </c>
      <c r="AU166" s="208" t="s">
        <v>156</v>
      </c>
      <c r="AY166" s="18" t="s">
        <v>157</v>
      </c>
      <c r="BE166" s="209">
        <f t="shared" si="24"/>
        <v>0</v>
      </c>
      <c r="BF166" s="209">
        <f t="shared" si="25"/>
        <v>0</v>
      </c>
      <c r="BG166" s="209">
        <f t="shared" si="26"/>
        <v>0</v>
      </c>
      <c r="BH166" s="209">
        <f t="shared" si="27"/>
        <v>0</v>
      </c>
      <c r="BI166" s="209">
        <f t="shared" si="28"/>
        <v>0</v>
      </c>
      <c r="BJ166" s="18" t="s">
        <v>156</v>
      </c>
      <c r="BK166" s="209">
        <f t="shared" si="29"/>
        <v>0</v>
      </c>
      <c r="BL166" s="18" t="s">
        <v>735</v>
      </c>
      <c r="BM166" s="208" t="s">
        <v>1579</v>
      </c>
    </row>
    <row r="167" spans="1:65" s="2" customFormat="1" ht="16.5" customHeight="1">
      <c r="A167" s="35"/>
      <c r="B167" s="36"/>
      <c r="C167" s="196" t="s">
        <v>617</v>
      </c>
      <c r="D167" s="196" t="s">
        <v>160</v>
      </c>
      <c r="E167" s="197" t="s">
        <v>2391</v>
      </c>
      <c r="F167" s="198" t="s">
        <v>2359</v>
      </c>
      <c r="G167" s="199" t="s">
        <v>184</v>
      </c>
      <c r="H167" s="200">
        <v>21</v>
      </c>
      <c r="I167" s="201"/>
      <c r="J167" s="202">
        <f t="shared" si="20"/>
        <v>0</v>
      </c>
      <c r="K167" s="203"/>
      <c r="L167" s="40"/>
      <c r="M167" s="204" t="s">
        <v>1</v>
      </c>
      <c r="N167" s="205" t="s">
        <v>40</v>
      </c>
      <c r="O167" s="76"/>
      <c r="P167" s="206">
        <f t="shared" si="21"/>
        <v>0</v>
      </c>
      <c r="Q167" s="206">
        <v>0</v>
      </c>
      <c r="R167" s="206">
        <f t="shared" si="22"/>
        <v>0</v>
      </c>
      <c r="S167" s="206">
        <v>0</v>
      </c>
      <c r="T167" s="207">
        <f t="shared" si="23"/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08" t="s">
        <v>735</v>
      </c>
      <c r="AT167" s="208" t="s">
        <v>160</v>
      </c>
      <c r="AU167" s="208" t="s">
        <v>156</v>
      </c>
      <c r="AY167" s="18" t="s">
        <v>157</v>
      </c>
      <c r="BE167" s="209">
        <f t="shared" si="24"/>
        <v>0</v>
      </c>
      <c r="BF167" s="209">
        <f t="shared" si="25"/>
        <v>0</v>
      </c>
      <c r="BG167" s="209">
        <f t="shared" si="26"/>
        <v>0</v>
      </c>
      <c r="BH167" s="209">
        <f t="shared" si="27"/>
        <v>0</v>
      </c>
      <c r="BI167" s="209">
        <f t="shared" si="28"/>
        <v>0</v>
      </c>
      <c r="BJ167" s="18" t="s">
        <v>156</v>
      </c>
      <c r="BK167" s="209">
        <f t="shared" si="29"/>
        <v>0</v>
      </c>
      <c r="BL167" s="18" t="s">
        <v>735</v>
      </c>
      <c r="BM167" s="208" t="s">
        <v>1589</v>
      </c>
    </row>
    <row r="168" spans="1:65" s="2" customFormat="1" ht="16.5" customHeight="1">
      <c r="A168" s="35"/>
      <c r="B168" s="36"/>
      <c r="C168" s="196" t="s">
        <v>623</v>
      </c>
      <c r="D168" s="196" t="s">
        <v>160</v>
      </c>
      <c r="E168" s="197" t="s">
        <v>2392</v>
      </c>
      <c r="F168" s="198" t="s">
        <v>2359</v>
      </c>
      <c r="G168" s="199" t="s">
        <v>184</v>
      </c>
      <c r="H168" s="200">
        <v>2</v>
      </c>
      <c r="I168" s="201"/>
      <c r="J168" s="202">
        <f t="shared" si="20"/>
        <v>0</v>
      </c>
      <c r="K168" s="203"/>
      <c r="L168" s="40"/>
      <c r="M168" s="204" t="s">
        <v>1</v>
      </c>
      <c r="N168" s="205" t="s">
        <v>40</v>
      </c>
      <c r="O168" s="76"/>
      <c r="P168" s="206">
        <f t="shared" si="21"/>
        <v>0</v>
      </c>
      <c r="Q168" s="206">
        <v>0</v>
      </c>
      <c r="R168" s="206">
        <f t="shared" si="22"/>
        <v>0</v>
      </c>
      <c r="S168" s="206">
        <v>0</v>
      </c>
      <c r="T168" s="207">
        <f t="shared" si="23"/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08" t="s">
        <v>735</v>
      </c>
      <c r="AT168" s="208" t="s">
        <v>160</v>
      </c>
      <c r="AU168" s="208" t="s">
        <v>156</v>
      </c>
      <c r="AY168" s="18" t="s">
        <v>157</v>
      </c>
      <c r="BE168" s="209">
        <f t="shared" si="24"/>
        <v>0</v>
      </c>
      <c r="BF168" s="209">
        <f t="shared" si="25"/>
        <v>0</v>
      </c>
      <c r="BG168" s="209">
        <f t="shared" si="26"/>
        <v>0</v>
      </c>
      <c r="BH168" s="209">
        <f t="shared" si="27"/>
        <v>0</v>
      </c>
      <c r="BI168" s="209">
        <f t="shared" si="28"/>
        <v>0</v>
      </c>
      <c r="BJ168" s="18" t="s">
        <v>156</v>
      </c>
      <c r="BK168" s="209">
        <f t="shared" si="29"/>
        <v>0</v>
      </c>
      <c r="BL168" s="18" t="s">
        <v>735</v>
      </c>
      <c r="BM168" s="208" t="s">
        <v>1599</v>
      </c>
    </row>
    <row r="169" spans="1:65" s="2" customFormat="1" ht="16.5" customHeight="1">
      <c r="A169" s="35"/>
      <c r="B169" s="36"/>
      <c r="C169" s="196" t="s">
        <v>629</v>
      </c>
      <c r="D169" s="196" t="s">
        <v>160</v>
      </c>
      <c r="E169" s="197" t="s">
        <v>2297</v>
      </c>
      <c r="F169" s="198" t="s">
        <v>2393</v>
      </c>
      <c r="G169" s="199" t="s">
        <v>184</v>
      </c>
      <c r="H169" s="200">
        <v>26</v>
      </c>
      <c r="I169" s="201"/>
      <c r="J169" s="202">
        <f t="shared" si="20"/>
        <v>0</v>
      </c>
      <c r="K169" s="203"/>
      <c r="L169" s="40"/>
      <c r="M169" s="204" t="s">
        <v>1</v>
      </c>
      <c r="N169" s="205" t="s">
        <v>40</v>
      </c>
      <c r="O169" s="76"/>
      <c r="P169" s="206">
        <f t="shared" si="21"/>
        <v>0</v>
      </c>
      <c r="Q169" s="206">
        <v>0</v>
      </c>
      <c r="R169" s="206">
        <f t="shared" si="22"/>
        <v>0</v>
      </c>
      <c r="S169" s="206">
        <v>0</v>
      </c>
      <c r="T169" s="207">
        <f t="shared" si="23"/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08" t="s">
        <v>735</v>
      </c>
      <c r="AT169" s="208" t="s">
        <v>160</v>
      </c>
      <c r="AU169" s="208" t="s">
        <v>156</v>
      </c>
      <c r="AY169" s="18" t="s">
        <v>157</v>
      </c>
      <c r="BE169" s="209">
        <f t="shared" si="24"/>
        <v>0</v>
      </c>
      <c r="BF169" s="209">
        <f t="shared" si="25"/>
        <v>0</v>
      </c>
      <c r="BG169" s="209">
        <f t="shared" si="26"/>
        <v>0</v>
      </c>
      <c r="BH169" s="209">
        <f t="shared" si="27"/>
        <v>0</v>
      </c>
      <c r="BI169" s="209">
        <f t="shared" si="28"/>
        <v>0</v>
      </c>
      <c r="BJ169" s="18" t="s">
        <v>156</v>
      </c>
      <c r="BK169" s="209">
        <f t="shared" si="29"/>
        <v>0</v>
      </c>
      <c r="BL169" s="18" t="s">
        <v>735</v>
      </c>
      <c r="BM169" s="208" t="s">
        <v>1610</v>
      </c>
    </row>
    <row r="170" spans="1:65" s="2" customFormat="1" ht="16.5" customHeight="1">
      <c r="A170" s="35"/>
      <c r="B170" s="36"/>
      <c r="C170" s="196" t="s">
        <v>632</v>
      </c>
      <c r="D170" s="196" t="s">
        <v>160</v>
      </c>
      <c r="E170" s="197" t="s">
        <v>2394</v>
      </c>
      <c r="F170" s="198" t="s">
        <v>2393</v>
      </c>
      <c r="G170" s="199" t="s">
        <v>184</v>
      </c>
      <c r="H170" s="200">
        <v>18</v>
      </c>
      <c r="I170" s="201"/>
      <c r="J170" s="202">
        <f t="shared" si="20"/>
        <v>0</v>
      </c>
      <c r="K170" s="203"/>
      <c r="L170" s="40"/>
      <c r="M170" s="204" t="s">
        <v>1</v>
      </c>
      <c r="N170" s="205" t="s">
        <v>40</v>
      </c>
      <c r="O170" s="76"/>
      <c r="P170" s="206">
        <f t="shared" si="21"/>
        <v>0</v>
      </c>
      <c r="Q170" s="206">
        <v>0</v>
      </c>
      <c r="R170" s="206">
        <f t="shared" si="22"/>
        <v>0</v>
      </c>
      <c r="S170" s="206">
        <v>0</v>
      </c>
      <c r="T170" s="207">
        <f t="shared" si="23"/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08" t="s">
        <v>735</v>
      </c>
      <c r="AT170" s="208" t="s">
        <v>160</v>
      </c>
      <c r="AU170" s="208" t="s">
        <v>156</v>
      </c>
      <c r="AY170" s="18" t="s">
        <v>157</v>
      </c>
      <c r="BE170" s="209">
        <f t="shared" si="24"/>
        <v>0</v>
      </c>
      <c r="BF170" s="209">
        <f t="shared" si="25"/>
        <v>0</v>
      </c>
      <c r="BG170" s="209">
        <f t="shared" si="26"/>
        <v>0</v>
      </c>
      <c r="BH170" s="209">
        <f t="shared" si="27"/>
        <v>0</v>
      </c>
      <c r="BI170" s="209">
        <f t="shared" si="28"/>
        <v>0</v>
      </c>
      <c r="BJ170" s="18" t="s">
        <v>156</v>
      </c>
      <c r="BK170" s="209">
        <f t="shared" si="29"/>
        <v>0</v>
      </c>
      <c r="BL170" s="18" t="s">
        <v>735</v>
      </c>
      <c r="BM170" s="208" t="s">
        <v>1621</v>
      </c>
    </row>
    <row r="171" spans="1:65" s="2" customFormat="1" ht="16.5" customHeight="1">
      <c r="A171" s="35"/>
      <c r="B171" s="36"/>
      <c r="C171" s="196" t="s">
        <v>636</v>
      </c>
      <c r="D171" s="196" t="s">
        <v>160</v>
      </c>
      <c r="E171" s="197" t="s">
        <v>2395</v>
      </c>
      <c r="F171" s="198" t="s">
        <v>2396</v>
      </c>
      <c r="G171" s="199" t="s">
        <v>184</v>
      </c>
      <c r="H171" s="200">
        <v>10</v>
      </c>
      <c r="I171" s="201"/>
      <c r="J171" s="202">
        <f t="shared" si="20"/>
        <v>0</v>
      </c>
      <c r="K171" s="203"/>
      <c r="L171" s="40"/>
      <c r="M171" s="204" t="s">
        <v>1</v>
      </c>
      <c r="N171" s="205" t="s">
        <v>40</v>
      </c>
      <c r="O171" s="76"/>
      <c r="P171" s="206">
        <f t="shared" si="21"/>
        <v>0</v>
      </c>
      <c r="Q171" s="206">
        <v>0</v>
      </c>
      <c r="R171" s="206">
        <f t="shared" si="22"/>
        <v>0</v>
      </c>
      <c r="S171" s="206">
        <v>0</v>
      </c>
      <c r="T171" s="207">
        <f t="shared" si="23"/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08" t="s">
        <v>735</v>
      </c>
      <c r="AT171" s="208" t="s">
        <v>160</v>
      </c>
      <c r="AU171" s="208" t="s">
        <v>156</v>
      </c>
      <c r="AY171" s="18" t="s">
        <v>157</v>
      </c>
      <c r="BE171" s="209">
        <f t="shared" si="24"/>
        <v>0</v>
      </c>
      <c r="BF171" s="209">
        <f t="shared" si="25"/>
        <v>0</v>
      </c>
      <c r="BG171" s="209">
        <f t="shared" si="26"/>
        <v>0</v>
      </c>
      <c r="BH171" s="209">
        <f t="shared" si="27"/>
        <v>0</v>
      </c>
      <c r="BI171" s="209">
        <f t="shared" si="28"/>
        <v>0</v>
      </c>
      <c r="BJ171" s="18" t="s">
        <v>156</v>
      </c>
      <c r="BK171" s="209">
        <f t="shared" si="29"/>
        <v>0</v>
      </c>
      <c r="BL171" s="18" t="s">
        <v>735</v>
      </c>
      <c r="BM171" s="208" t="s">
        <v>1630</v>
      </c>
    </row>
    <row r="172" spans="1:65" s="2" customFormat="1" ht="16.5" customHeight="1">
      <c r="A172" s="35"/>
      <c r="B172" s="36"/>
      <c r="C172" s="196" t="s">
        <v>641</v>
      </c>
      <c r="D172" s="196" t="s">
        <v>160</v>
      </c>
      <c r="E172" s="197" t="s">
        <v>2397</v>
      </c>
      <c r="F172" s="198" t="s">
        <v>2396</v>
      </c>
      <c r="G172" s="199" t="s">
        <v>184</v>
      </c>
      <c r="H172" s="200">
        <v>7</v>
      </c>
      <c r="I172" s="201"/>
      <c r="J172" s="202">
        <f t="shared" si="20"/>
        <v>0</v>
      </c>
      <c r="K172" s="203"/>
      <c r="L172" s="40"/>
      <c r="M172" s="204" t="s">
        <v>1</v>
      </c>
      <c r="N172" s="205" t="s">
        <v>40</v>
      </c>
      <c r="O172" s="76"/>
      <c r="P172" s="206">
        <f t="shared" si="21"/>
        <v>0</v>
      </c>
      <c r="Q172" s="206">
        <v>0</v>
      </c>
      <c r="R172" s="206">
        <f t="shared" si="22"/>
        <v>0</v>
      </c>
      <c r="S172" s="206">
        <v>0</v>
      </c>
      <c r="T172" s="207">
        <f t="shared" si="23"/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08" t="s">
        <v>735</v>
      </c>
      <c r="AT172" s="208" t="s">
        <v>160</v>
      </c>
      <c r="AU172" s="208" t="s">
        <v>156</v>
      </c>
      <c r="AY172" s="18" t="s">
        <v>157</v>
      </c>
      <c r="BE172" s="209">
        <f t="shared" si="24"/>
        <v>0</v>
      </c>
      <c r="BF172" s="209">
        <f t="shared" si="25"/>
        <v>0</v>
      </c>
      <c r="BG172" s="209">
        <f t="shared" si="26"/>
        <v>0</v>
      </c>
      <c r="BH172" s="209">
        <f t="shared" si="27"/>
        <v>0</v>
      </c>
      <c r="BI172" s="209">
        <f t="shared" si="28"/>
        <v>0</v>
      </c>
      <c r="BJ172" s="18" t="s">
        <v>156</v>
      </c>
      <c r="BK172" s="209">
        <f t="shared" si="29"/>
        <v>0</v>
      </c>
      <c r="BL172" s="18" t="s">
        <v>735</v>
      </c>
      <c r="BM172" s="208" t="s">
        <v>1638</v>
      </c>
    </row>
    <row r="173" spans="1:65" s="2" customFormat="1" ht="16.5" customHeight="1">
      <c r="A173" s="35"/>
      <c r="B173" s="36"/>
      <c r="C173" s="196" t="s">
        <v>646</v>
      </c>
      <c r="D173" s="196" t="s">
        <v>160</v>
      </c>
      <c r="E173" s="197" t="s">
        <v>2398</v>
      </c>
      <c r="F173" s="198" t="s">
        <v>2399</v>
      </c>
      <c r="G173" s="199" t="s">
        <v>184</v>
      </c>
      <c r="H173" s="200">
        <v>171</v>
      </c>
      <c r="I173" s="201"/>
      <c r="J173" s="202">
        <f t="shared" si="20"/>
        <v>0</v>
      </c>
      <c r="K173" s="203"/>
      <c r="L173" s="40"/>
      <c r="M173" s="204" t="s">
        <v>1</v>
      </c>
      <c r="N173" s="205" t="s">
        <v>40</v>
      </c>
      <c r="O173" s="76"/>
      <c r="P173" s="206">
        <f t="shared" si="21"/>
        <v>0</v>
      </c>
      <c r="Q173" s="206">
        <v>0</v>
      </c>
      <c r="R173" s="206">
        <f t="shared" si="22"/>
        <v>0</v>
      </c>
      <c r="S173" s="206">
        <v>0</v>
      </c>
      <c r="T173" s="207">
        <f t="shared" si="23"/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08" t="s">
        <v>735</v>
      </c>
      <c r="AT173" s="208" t="s">
        <v>160</v>
      </c>
      <c r="AU173" s="208" t="s">
        <v>156</v>
      </c>
      <c r="AY173" s="18" t="s">
        <v>157</v>
      </c>
      <c r="BE173" s="209">
        <f t="shared" si="24"/>
        <v>0</v>
      </c>
      <c r="BF173" s="209">
        <f t="shared" si="25"/>
        <v>0</v>
      </c>
      <c r="BG173" s="209">
        <f t="shared" si="26"/>
        <v>0</v>
      </c>
      <c r="BH173" s="209">
        <f t="shared" si="27"/>
        <v>0</v>
      </c>
      <c r="BI173" s="209">
        <f t="shared" si="28"/>
        <v>0</v>
      </c>
      <c r="BJ173" s="18" t="s">
        <v>156</v>
      </c>
      <c r="BK173" s="209">
        <f t="shared" si="29"/>
        <v>0</v>
      </c>
      <c r="BL173" s="18" t="s">
        <v>735</v>
      </c>
      <c r="BM173" s="208" t="s">
        <v>1650</v>
      </c>
    </row>
    <row r="174" spans="1:65" s="2" customFormat="1" ht="16.5" customHeight="1">
      <c r="A174" s="35"/>
      <c r="B174" s="36"/>
      <c r="C174" s="196" t="s">
        <v>651</v>
      </c>
      <c r="D174" s="196" t="s">
        <v>160</v>
      </c>
      <c r="E174" s="197" t="s">
        <v>2299</v>
      </c>
      <c r="F174" s="198" t="s">
        <v>2399</v>
      </c>
      <c r="G174" s="199" t="s">
        <v>184</v>
      </c>
      <c r="H174" s="200">
        <v>66</v>
      </c>
      <c r="I174" s="201"/>
      <c r="J174" s="202">
        <f t="shared" si="20"/>
        <v>0</v>
      </c>
      <c r="K174" s="203"/>
      <c r="L174" s="40"/>
      <c r="M174" s="204" t="s">
        <v>1</v>
      </c>
      <c r="N174" s="205" t="s">
        <v>40</v>
      </c>
      <c r="O174" s="76"/>
      <c r="P174" s="206">
        <f t="shared" si="21"/>
        <v>0</v>
      </c>
      <c r="Q174" s="206">
        <v>0</v>
      </c>
      <c r="R174" s="206">
        <f t="shared" si="22"/>
        <v>0</v>
      </c>
      <c r="S174" s="206">
        <v>0</v>
      </c>
      <c r="T174" s="207">
        <f t="shared" si="23"/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08" t="s">
        <v>735</v>
      </c>
      <c r="AT174" s="208" t="s">
        <v>160</v>
      </c>
      <c r="AU174" s="208" t="s">
        <v>156</v>
      </c>
      <c r="AY174" s="18" t="s">
        <v>157</v>
      </c>
      <c r="BE174" s="209">
        <f t="shared" si="24"/>
        <v>0</v>
      </c>
      <c r="BF174" s="209">
        <f t="shared" si="25"/>
        <v>0</v>
      </c>
      <c r="BG174" s="209">
        <f t="shared" si="26"/>
        <v>0</v>
      </c>
      <c r="BH174" s="209">
        <f t="shared" si="27"/>
        <v>0</v>
      </c>
      <c r="BI174" s="209">
        <f t="shared" si="28"/>
        <v>0</v>
      </c>
      <c r="BJ174" s="18" t="s">
        <v>156</v>
      </c>
      <c r="BK174" s="209">
        <f t="shared" si="29"/>
        <v>0</v>
      </c>
      <c r="BL174" s="18" t="s">
        <v>735</v>
      </c>
      <c r="BM174" s="208" t="s">
        <v>1669</v>
      </c>
    </row>
    <row r="175" spans="1:65" s="2" customFormat="1" ht="16.5" customHeight="1">
      <c r="A175" s="35"/>
      <c r="B175" s="36"/>
      <c r="C175" s="196" t="s">
        <v>655</v>
      </c>
      <c r="D175" s="196" t="s">
        <v>160</v>
      </c>
      <c r="E175" s="197" t="s">
        <v>2302</v>
      </c>
      <c r="F175" s="198" t="s">
        <v>2400</v>
      </c>
      <c r="G175" s="199" t="s">
        <v>184</v>
      </c>
      <c r="H175" s="200">
        <v>17</v>
      </c>
      <c r="I175" s="201"/>
      <c r="J175" s="202">
        <f t="shared" si="20"/>
        <v>0</v>
      </c>
      <c r="K175" s="203"/>
      <c r="L175" s="40"/>
      <c r="M175" s="204" t="s">
        <v>1</v>
      </c>
      <c r="N175" s="205" t="s">
        <v>40</v>
      </c>
      <c r="O175" s="76"/>
      <c r="P175" s="206">
        <f t="shared" si="21"/>
        <v>0</v>
      </c>
      <c r="Q175" s="206">
        <v>0</v>
      </c>
      <c r="R175" s="206">
        <f t="shared" si="22"/>
        <v>0</v>
      </c>
      <c r="S175" s="206">
        <v>0</v>
      </c>
      <c r="T175" s="207">
        <f t="shared" si="23"/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08" t="s">
        <v>735</v>
      </c>
      <c r="AT175" s="208" t="s">
        <v>160</v>
      </c>
      <c r="AU175" s="208" t="s">
        <v>156</v>
      </c>
      <c r="AY175" s="18" t="s">
        <v>157</v>
      </c>
      <c r="BE175" s="209">
        <f t="shared" si="24"/>
        <v>0</v>
      </c>
      <c r="BF175" s="209">
        <f t="shared" si="25"/>
        <v>0</v>
      </c>
      <c r="BG175" s="209">
        <f t="shared" si="26"/>
        <v>0</v>
      </c>
      <c r="BH175" s="209">
        <f t="shared" si="27"/>
        <v>0</v>
      </c>
      <c r="BI175" s="209">
        <f t="shared" si="28"/>
        <v>0</v>
      </c>
      <c r="BJ175" s="18" t="s">
        <v>156</v>
      </c>
      <c r="BK175" s="209">
        <f t="shared" si="29"/>
        <v>0</v>
      </c>
      <c r="BL175" s="18" t="s">
        <v>735</v>
      </c>
      <c r="BM175" s="208" t="s">
        <v>1677</v>
      </c>
    </row>
    <row r="176" spans="1:65" s="2" customFormat="1" ht="16.5" customHeight="1">
      <c r="A176" s="35"/>
      <c r="B176" s="36"/>
      <c r="C176" s="196" t="s">
        <v>660</v>
      </c>
      <c r="D176" s="196" t="s">
        <v>160</v>
      </c>
      <c r="E176" s="197" t="s">
        <v>2305</v>
      </c>
      <c r="F176" s="198" t="s">
        <v>2401</v>
      </c>
      <c r="G176" s="199" t="s">
        <v>184</v>
      </c>
      <c r="H176" s="200">
        <v>66</v>
      </c>
      <c r="I176" s="201"/>
      <c r="J176" s="202">
        <f t="shared" si="20"/>
        <v>0</v>
      </c>
      <c r="K176" s="203"/>
      <c r="L176" s="40"/>
      <c r="M176" s="204" t="s">
        <v>1</v>
      </c>
      <c r="N176" s="205" t="s">
        <v>40</v>
      </c>
      <c r="O176" s="76"/>
      <c r="P176" s="206">
        <f t="shared" si="21"/>
        <v>0</v>
      </c>
      <c r="Q176" s="206">
        <v>0</v>
      </c>
      <c r="R176" s="206">
        <f t="shared" si="22"/>
        <v>0</v>
      </c>
      <c r="S176" s="206">
        <v>0</v>
      </c>
      <c r="T176" s="207">
        <f t="shared" si="23"/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08" t="s">
        <v>735</v>
      </c>
      <c r="AT176" s="208" t="s">
        <v>160</v>
      </c>
      <c r="AU176" s="208" t="s">
        <v>156</v>
      </c>
      <c r="AY176" s="18" t="s">
        <v>157</v>
      </c>
      <c r="BE176" s="209">
        <f t="shared" si="24"/>
        <v>0</v>
      </c>
      <c r="BF176" s="209">
        <f t="shared" si="25"/>
        <v>0</v>
      </c>
      <c r="BG176" s="209">
        <f t="shared" si="26"/>
        <v>0</v>
      </c>
      <c r="BH176" s="209">
        <f t="shared" si="27"/>
        <v>0</v>
      </c>
      <c r="BI176" s="209">
        <f t="shared" si="28"/>
        <v>0</v>
      </c>
      <c r="BJ176" s="18" t="s">
        <v>156</v>
      </c>
      <c r="BK176" s="209">
        <f t="shared" si="29"/>
        <v>0</v>
      </c>
      <c r="BL176" s="18" t="s">
        <v>735</v>
      </c>
      <c r="BM176" s="208" t="s">
        <v>1683</v>
      </c>
    </row>
    <row r="177" spans="1:65" s="2" customFormat="1" ht="16.5" customHeight="1">
      <c r="A177" s="35"/>
      <c r="B177" s="36"/>
      <c r="C177" s="196" t="s">
        <v>663</v>
      </c>
      <c r="D177" s="196" t="s">
        <v>160</v>
      </c>
      <c r="E177" s="197" t="s">
        <v>2307</v>
      </c>
      <c r="F177" s="198" t="s">
        <v>2332</v>
      </c>
      <c r="G177" s="199" t="s">
        <v>184</v>
      </c>
      <c r="H177" s="200">
        <v>8</v>
      </c>
      <c r="I177" s="201"/>
      <c r="J177" s="202">
        <f t="shared" si="20"/>
        <v>0</v>
      </c>
      <c r="K177" s="203"/>
      <c r="L177" s="40"/>
      <c r="M177" s="204" t="s">
        <v>1</v>
      </c>
      <c r="N177" s="205" t="s">
        <v>40</v>
      </c>
      <c r="O177" s="76"/>
      <c r="P177" s="206">
        <f t="shared" si="21"/>
        <v>0</v>
      </c>
      <c r="Q177" s="206">
        <v>0</v>
      </c>
      <c r="R177" s="206">
        <f t="shared" si="22"/>
        <v>0</v>
      </c>
      <c r="S177" s="206">
        <v>0</v>
      </c>
      <c r="T177" s="207">
        <f t="shared" si="23"/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08" t="s">
        <v>735</v>
      </c>
      <c r="AT177" s="208" t="s">
        <v>160</v>
      </c>
      <c r="AU177" s="208" t="s">
        <v>156</v>
      </c>
      <c r="AY177" s="18" t="s">
        <v>157</v>
      </c>
      <c r="BE177" s="209">
        <f t="shared" si="24"/>
        <v>0</v>
      </c>
      <c r="BF177" s="209">
        <f t="shared" si="25"/>
        <v>0</v>
      </c>
      <c r="BG177" s="209">
        <f t="shared" si="26"/>
        <v>0</v>
      </c>
      <c r="BH177" s="209">
        <f t="shared" si="27"/>
        <v>0</v>
      </c>
      <c r="BI177" s="209">
        <f t="shared" si="28"/>
        <v>0</v>
      </c>
      <c r="BJ177" s="18" t="s">
        <v>156</v>
      </c>
      <c r="BK177" s="209">
        <f t="shared" si="29"/>
        <v>0</v>
      </c>
      <c r="BL177" s="18" t="s">
        <v>735</v>
      </c>
      <c r="BM177" s="208" t="s">
        <v>1694</v>
      </c>
    </row>
    <row r="178" spans="1:65" s="2" customFormat="1" ht="16.5" customHeight="1">
      <c r="A178" s="35"/>
      <c r="B178" s="36"/>
      <c r="C178" s="196" t="s">
        <v>667</v>
      </c>
      <c r="D178" s="196" t="s">
        <v>160</v>
      </c>
      <c r="E178" s="197" t="s">
        <v>2309</v>
      </c>
      <c r="F178" s="198" t="s">
        <v>2335</v>
      </c>
      <c r="G178" s="199" t="s">
        <v>184</v>
      </c>
      <c r="H178" s="200">
        <v>3</v>
      </c>
      <c r="I178" s="201"/>
      <c r="J178" s="202">
        <f t="shared" si="20"/>
        <v>0</v>
      </c>
      <c r="K178" s="203"/>
      <c r="L178" s="40"/>
      <c r="M178" s="204" t="s">
        <v>1</v>
      </c>
      <c r="N178" s="205" t="s">
        <v>40</v>
      </c>
      <c r="O178" s="76"/>
      <c r="P178" s="206">
        <f t="shared" si="21"/>
        <v>0</v>
      </c>
      <c r="Q178" s="206">
        <v>0</v>
      </c>
      <c r="R178" s="206">
        <f t="shared" si="22"/>
        <v>0</v>
      </c>
      <c r="S178" s="206">
        <v>0</v>
      </c>
      <c r="T178" s="207">
        <f t="shared" si="23"/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08" t="s">
        <v>735</v>
      </c>
      <c r="AT178" s="208" t="s">
        <v>160</v>
      </c>
      <c r="AU178" s="208" t="s">
        <v>156</v>
      </c>
      <c r="AY178" s="18" t="s">
        <v>157</v>
      </c>
      <c r="BE178" s="209">
        <f t="shared" si="24"/>
        <v>0</v>
      </c>
      <c r="BF178" s="209">
        <f t="shared" si="25"/>
        <v>0</v>
      </c>
      <c r="BG178" s="209">
        <f t="shared" si="26"/>
        <v>0</v>
      </c>
      <c r="BH178" s="209">
        <f t="shared" si="27"/>
        <v>0</v>
      </c>
      <c r="BI178" s="209">
        <f t="shared" si="28"/>
        <v>0</v>
      </c>
      <c r="BJ178" s="18" t="s">
        <v>156</v>
      </c>
      <c r="BK178" s="209">
        <f t="shared" si="29"/>
        <v>0</v>
      </c>
      <c r="BL178" s="18" t="s">
        <v>735</v>
      </c>
      <c r="BM178" s="208" t="s">
        <v>1703</v>
      </c>
    </row>
    <row r="179" spans="1:65" s="2" customFormat="1" ht="16.5" customHeight="1">
      <c r="A179" s="35"/>
      <c r="B179" s="36"/>
      <c r="C179" s="196" t="s">
        <v>671</v>
      </c>
      <c r="D179" s="196" t="s">
        <v>160</v>
      </c>
      <c r="E179" s="197" t="s">
        <v>2247</v>
      </c>
      <c r="F179" s="198" t="s">
        <v>2402</v>
      </c>
      <c r="G179" s="199" t="s">
        <v>184</v>
      </c>
      <c r="H179" s="200">
        <v>297</v>
      </c>
      <c r="I179" s="201"/>
      <c r="J179" s="202">
        <f t="shared" si="20"/>
        <v>0</v>
      </c>
      <c r="K179" s="203"/>
      <c r="L179" s="40"/>
      <c r="M179" s="204" t="s">
        <v>1</v>
      </c>
      <c r="N179" s="205" t="s">
        <v>40</v>
      </c>
      <c r="O179" s="76"/>
      <c r="P179" s="206">
        <f t="shared" si="21"/>
        <v>0</v>
      </c>
      <c r="Q179" s="206">
        <v>0</v>
      </c>
      <c r="R179" s="206">
        <f t="shared" si="22"/>
        <v>0</v>
      </c>
      <c r="S179" s="206">
        <v>0</v>
      </c>
      <c r="T179" s="207">
        <f t="shared" si="23"/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08" t="s">
        <v>735</v>
      </c>
      <c r="AT179" s="208" t="s">
        <v>160</v>
      </c>
      <c r="AU179" s="208" t="s">
        <v>156</v>
      </c>
      <c r="AY179" s="18" t="s">
        <v>157</v>
      </c>
      <c r="BE179" s="209">
        <f t="shared" si="24"/>
        <v>0</v>
      </c>
      <c r="BF179" s="209">
        <f t="shared" si="25"/>
        <v>0</v>
      </c>
      <c r="BG179" s="209">
        <f t="shared" si="26"/>
        <v>0</v>
      </c>
      <c r="BH179" s="209">
        <f t="shared" si="27"/>
        <v>0</v>
      </c>
      <c r="BI179" s="209">
        <f t="shared" si="28"/>
        <v>0</v>
      </c>
      <c r="BJ179" s="18" t="s">
        <v>156</v>
      </c>
      <c r="BK179" s="209">
        <f t="shared" si="29"/>
        <v>0</v>
      </c>
      <c r="BL179" s="18" t="s">
        <v>735</v>
      </c>
      <c r="BM179" s="208" t="s">
        <v>1712</v>
      </c>
    </row>
    <row r="180" spans="1:65" s="2" customFormat="1" ht="16.5" customHeight="1">
      <c r="A180" s="35"/>
      <c r="B180" s="36"/>
      <c r="C180" s="196" t="s">
        <v>674</v>
      </c>
      <c r="D180" s="196" t="s">
        <v>160</v>
      </c>
      <c r="E180" s="197" t="s">
        <v>2250</v>
      </c>
      <c r="F180" s="198" t="s">
        <v>2403</v>
      </c>
      <c r="G180" s="199" t="s">
        <v>184</v>
      </c>
      <c r="H180" s="200">
        <v>120</v>
      </c>
      <c r="I180" s="201"/>
      <c r="J180" s="202">
        <f t="shared" si="20"/>
        <v>0</v>
      </c>
      <c r="K180" s="203"/>
      <c r="L180" s="40"/>
      <c r="M180" s="204" t="s">
        <v>1</v>
      </c>
      <c r="N180" s="205" t="s">
        <v>40</v>
      </c>
      <c r="O180" s="76"/>
      <c r="P180" s="206">
        <f t="shared" si="21"/>
        <v>0</v>
      </c>
      <c r="Q180" s="206">
        <v>0</v>
      </c>
      <c r="R180" s="206">
        <f t="shared" si="22"/>
        <v>0</v>
      </c>
      <c r="S180" s="206">
        <v>0</v>
      </c>
      <c r="T180" s="207">
        <f t="shared" si="23"/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08" t="s">
        <v>735</v>
      </c>
      <c r="AT180" s="208" t="s">
        <v>160</v>
      </c>
      <c r="AU180" s="208" t="s">
        <v>156</v>
      </c>
      <c r="AY180" s="18" t="s">
        <v>157</v>
      </c>
      <c r="BE180" s="209">
        <f t="shared" si="24"/>
        <v>0</v>
      </c>
      <c r="BF180" s="209">
        <f t="shared" si="25"/>
        <v>0</v>
      </c>
      <c r="BG180" s="209">
        <f t="shared" si="26"/>
        <v>0</v>
      </c>
      <c r="BH180" s="209">
        <f t="shared" si="27"/>
        <v>0</v>
      </c>
      <c r="BI180" s="209">
        <f t="shared" si="28"/>
        <v>0</v>
      </c>
      <c r="BJ180" s="18" t="s">
        <v>156</v>
      </c>
      <c r="BK180" s="209">
        <f t="shared" si="29"/>
        <v>0</v>
      </c>
      <c r="BL180" s="18" t="s">
        <v>735</v>
      </c>
      <c r="BM180" s="208" t="s">
        <v>1721</v>
      </c>
    </row>
    <row r="181" spans="1:65" s="2" customFormat="1" ht="16.5" customHeight="1">
      <c r="A181" s="35"/>
      <c r="B181" s="36"/>
      <c r="C181" s="196" t="s">
        <v>680</v>
      </c>
      <c r="D181" s="196" t="s">
        <v>160</v>
      </c>
      <c r="E181" s="197" t="s">
        <v>2255</v>
      </c>
      <c r="F181" s="198" t="s">
        <v>2404</v>
      </c>
      <c r="G181" s="199" t="s">
        <v>184</v>
      </c>
      <c r="H181" s="200">
        <v>200</v>
      </c>
      <c r="I181" s="201"/>
      <c r="J181" s="202">
        <f t="shared" si="20"/>
        <v>0</v>
      </c>
      <c r="K181" s="203"/>
      <c r="L181" s="40"/>
      <c r="M181" s="204" t="s">
        <v>1</v>
      </c>
      <c r="N181" s="205" t="s">
        <v>40</v>
      </c>
      <c r="O181" s="76"/>
      <c r="P181" s="206">
        <f t="shared" si="21"/>
        <v>0</v>
      </c>
      <c r="Q181" s="206">
        <v>0</v>
      </c>
      <c r="R181" s="206">
        <f t="shared" si="22"/>
        <v>0</v>
      </c>
      <c r="S181" s="206">
        <v>0</v>
      </c>
      <c r="T181" s="207">
        <f t="shared" si="23"/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08" t="s">
        <v>735</v>
      </c>
      <c r="AT181" s="208" t="s">
        <v>160</v>
      </c>
      <c r="AU181" s="208" t="s">
        <v>156</v>
      </c>
      <c r="AY181" s="18" t="s">
        <v>157</v>
      </c>
      <c r="BE181" s="209">
        <f t="shared" si="24"/>
        <v>0</v>
      </c>
      <c r="BF181" s="209">
        <f t="shared" si="25"/>
        <v>0</v>
      </c>
      <c r="BG181" s="209">
        <f t="shared" si="26"/>
        <v>0</v>
      </c>
      <c r="BH181" s="209">
        <f t="shared" si="27"/>
        <v>0</v>
      </c>
      <c r="BI181" s="209">
        <f t="shared" si="28"/>
        <v>0</v>
      </c>
      <c r="BJ181" s="18" t="s">
        <v>156</v>
      </c>
      <c r="BK181" s="209">
        <f t="shared" si="29"/>
        <v>0</v>
      </c>
      <c r="BL181" s="18" t="s">
        <v>735</v>
      </c>
      <c r="BM181" s="208" t="s">
        <v>1729</v>
      </c>
    </row>
    <row r="182" spans="1:65" s="2" customFormat="1" ht="16.5" customHeight="1">
      <c r="A182" s="35"/>
      <c r="B182" s="36"/>
      <c r="C182" s="196" t="s">
        <v>687</v>
      </c>
      <c r="D182" s="196" t="s">
        <v>160</v>
      </c>
      <c r="E182" s="197" t="s">
        <v>2258</v>
      </c>
      <c r="F182" s="198" t="s">
        <v>2405</v>
      </c>
      <c r="G182" s="199" t="s">
        <v>184</v>
      </c>
      <c r="H182" s="200">
        <v>27</v>
      </c>
      <c r="I182" s="201"/>
      <c r="J182" s="202">
        <f t="shared" si="20"/>
        <v>0</v>
      </c>
      <c r="K182" s="203"/>
      <c r="L182" s="40"/>
      <c r="M182" s="204" t="s">
        <v>1</v>
      </c>
      <c r="N182" s="205" t="s">
        <v>40</v>
      </c>
      <c r="O182" s="76"/>
      <c r="P182" s="206">
        <f t="shared" si="21"/>
        <v>0</v>
      </c>
      <c r="Q182" s="206">
        <v>0</v>
      </c>
      <c r="R182" s="206">
        <f t="shared" si="22"/>
        <v>0</v>
      </c>
      <c r="S182" s="206">
        <v>0</v>
      </c>
      <c r="T182" s="207">
        <f t="shared" si="23"/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08" t="s">
        <v>735</v>
      </c>
      <c r="AT182" s="208" t="s">
        <v>160</v>
      </c>
      <c r="AU182" s="208" t="s">
        <v>156</v>
      </c>
      <c r="AY182" s="18" t="s">
        <v>157</v>
      </c>
      <c r="BE182" s="209">
        <f t="shared" si="24"/>
        <v>0</v>
      </c>
      <c r="BF182" s="209">
        <f t="shared" si="25"/>
        <v>0</v>
      </c>
      <c r="BG182" s="209">
        <f t="shared" si="26"/>
        <v>0</v>
      </c>
      <c r="BH182" s="209">
        <f t="shared" si="27"/>
        <v>0</v>
      </c>
      <c r="BI182" s="209">
        <f t="shared" si="28"/>
        <v>0</v>
      </c>
      <c r="BJ182" s="18" t="s">
        <v>156</v>
      </c>
      <c r="BK182" s="209">
        <f t="shared" si="29"/>
        <v>0</v>
      </c>
      <c r="BL182" s="18" t="s">
        <v>735</v>
      </c>
      <c r="BM182" s="208" t="s">
        <v>1737</v>
      </c>
    </row>
    <row r="183" spans="1:65" s="2" customFormat="1" ht="16.5" customHeight="1">
      <c r="A183" s="35"/>
      <c r="B183" s="36"/>
      <c r="C183" s="196" t="s">
        <v>694</v>
      </c>
      <c r="D183" s="196" t="s">
        <v>160</v>
      </c>
      <c r="E183" s="197" t="s">
        <v>2261</v>
      </c>
      <c r="F183" s="198" t="s">
        <v>2405</v>
      </c>
      <c r="G183" s="199" t="s">
        <v>184</v>
      </c>
      <c r="H183" s="200">
        <v>4</v>
      </c>
      <c r="I183" s="201"/>
      <c r="J183" s="202">
        <f t="shared" si="20"/>
        <v>0</v>
      </c>
      <c r="K183" s="203"/>
      <c r="L183" s="40"/>
      <c r="M183" s="204" t="s">
        <v>1</v>
      </c>
      <c r="N183" s="205" t="s">
        <v>40</v>
      </c>
      <c r="O183" s="76"/>
      <c r="P183" s="206">
        <f t="shared" si="21"/>
        <v>0</v>
      </c>
      <c r="Q183" s="206">
        <v>0</v>
      </c>
      <c r="R183" s="206">
        <f t="shared" si="22"/>
        <v>0</v>
      </c>
      <c r="S183" s="206">
        <v>0</v>
      </c>
      <c r="T183" s="207">
        <f t="shared" si="23"/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08" t="s">
        <v>735</v>
      </c>
      <c r="AT183" s="208" t="s">
        <v>160</v>
      </c>
      <c r="AU183" s="208" t="s">
        <v>156</v>
      </c>
      <c r="AY183" s="18" t="s">
        <v>157</v>
      </c>
      <c r="BE183" s="209">
        <f t="shared" si="24"/>
        <v>0</v>
      </c>
      <c r="BF183" s="209">
        <f t="shared" si="25"/>
        <v>0</v>
      </c>
      <c r="BG183" s="209">
        <f t="shared" si="26"/>
        <v>0</v>
      </c>
      <c r="BH183" s="209">
        <f t="shared" si="27"/>
        <v>0</v>
      </c>
      <c r="BI183" s="209">
        <f t="shared" si="28"/>
        <v>0</v>
      </c>
      <c r="BJ183" s="18" t="s">
        <v>156</v>
      </c>
      <c r="BK183" s="209">
        <f t="shared" si="29"/>
        <v>0</v>
      </c>
      <c r="BL183" s="18" t="s">
        <v>735</v>
      </c>
      <c r="BM183" s="208" t="s">
        <v>1746</v>
      </c>
    </row>
    <row r="184" spans="1:65" s="2" customFormat="1" ht="16.5" customHeight="1">
      <c r="A184" s="35"/>
      <c r="B184" s="36"/>
      <c r="C184" s="196" t="s">
        <v>698</v>
      </c>
      <c r="D184" s="196" t="s">
        <v>160</v>
      </c>
      <c r="E184" s="197" t="s">
        <v>2264</v>
      </c>
      <c r="F184" s="198" t="s">
        <v>2406</v>
      </c>
      <c r="G184" s="199" t="s">
        <v>184</v>
      </c>
      <c r="H184" s="200">
        <v>27</v>
      </c>
      <c r="I184" s="201"/>
      <c r="J184" s="202">
        <f t="shared" si="20"/>
        <v>0</v>
      </c>
      <c r="K184" s="203"/>
      <c r="L184" s="40"/>
      <c r="M184" s="204" t="s">
        <v>1</v>
      </c>
      <c r="N184" s="205" t="s">
        <v>40</v>
      </c>
      <c r="O184" s="76"/>
      <c r="P184" s="206">
        <f t="shared" si="21"/>
        <v>0</v>
      </c>
      <c r="Q184" s="206">
        <v>0</v>
      </c>
      <c r="R184" s="206">
        <f t="shared" si="22"/>
        <v>0</v>
      </c>
      <c r="S184" s="206">
        <v>0</v>
      </c>
      <c r="T184" s="207">
        <f t="shared" si="23"/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08" t="s">
        <v>735</v>
      </c>
      <c r="AT184" s="208" t="s">
        <v>160</v>
      </c>
      <c r="AU184" s="208" t="s">
        <v>156</v>
      </c>
      <c r="AY184" s="18" t="s">
        <v>157</v>
      </c>
      <c r="BE184" s="209">
        <f t="shared" si="24"/>
        <v>0</v>
      </c>
      <c r="BF184" s="209">
        <f t="shared" si="25"/>
        <v>0</v>
      </c>
      <c r="BG184" s="209">
        <f t="shared" si="26"/>
        <v>0</v>
      </c>
      <c r="BH184" s="209">
        <f t="shared" si="27"/>
        <v>0</v>
      </c>
      <c r="BI184" s="209">
        <f t="shared" si="28"/>
        <v>0</v>
      </c>
      <c r="BJ184" s="18" t="s">
        <v>156</v>
      </c>
      <c r="BK184" s="209">
        <f t="shared" si="29"/>
        <v>0</v>
      </c>
      <c r="BL184" s="18" t="s">
        <v>735</v>
      </c>
      <c r="BM184" s="208" t="s">
        <v>1752</v>
      </c>
    </row>
    <row r="185" spans="1:65" s="2" customFormat="1" ht="16.5" customHeight="1">
      <c r="A185" s="35"/>
      <c r="B185" s="36"/>
      <c r="C185" s="196" t="s">
        <v>703</v>
      </c>
      <c r="D185" s="196" t="s">
        <v>160</v>
      </c>
      <c r="E185" s="197" t="s">
        <v>2267</v>
      </c>
      <c r="F185" s="198" t="s">
        <v>2406</v>
      </c>
      <c r="G185" s="199" t="s">
        <v>184</v>
      </c>
      <c r="H185" s="200">
        <v>4</v>
      </c>
      <c r="I185" s="201"/>
      <c r="J185" s="202">
        <f t="shared" si="20"/>
        <v>0</v>
      </c>
      <c r="K185" s="203"/>
      <c r="L185" s="40"/>
      <c r="M185" s="204" t="s">
        <v>1</v>
      </c>
      <c r="N185" s="205" t="s">
        <v>40</v>
      </c>
      <c r="O185" s="76"/>
      <c r="P185" s="206">
        <f t="shared" si="21"/>
        <v>0</v>
      </c>
      <c r="Q185" s="206">
        <v>0</v>
      </c>
      <c r="R185" s="206">
        <f t="shared" si="22"/>
        <v>0</v>
      </c>
      <c r="S185" s="206">
        <v>0</v>
      </c>
      <c r="T185" s="207">
        <f t="shared" si="23"/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08" t="s">
        <v>735</v>
      </c>
      <c r="AT185" s="208" t="s">
        <v>160</v>
      </c>
      <c r="AU185" s="208" t="s">
        <v>156</v>
      </c>
      <c r="AY185" s="18" t="s">
        <v>157</v>
      </c>
      <c r="BE185" s="209">
        <f t="shared" si="24"/>
        <v>0</v>
      </c>
      <c r="BF185" s="209">
        <f t="shared" si="25"/>
        <v>0</v>
      </c>
      <c r="BG185" s="209">
        <f t="shared" si="26"/>
        <v>0</v>
      </c>
      <c r="BH185" s="209">
        <f t="shared" si="27"/>
        <v>0</v>
      </c>
      <c r="BI185" s="209">
        <f t="shared" si="28"/>
        <v>0</v>
      </c>
      <c r="BJ185" s="18" t="s">
        <v>156</v>
      </c>
      <c r="BK185" s="209">
        <f t="shared" si="29"/>
        <v>0</v>
      </c>
      <c r="BL185" s="18" t="s">
        <v>735</v>
      </c>
      <c r="BM185" s="208" t="s">
        <v>1761</v>
      </c>
    </row>
    <row r="186" spans="1:65" s="2" customFormat="1" ht="37.9" customHeight="1">
      <c r="A186" s="35"/>
      <c r="B186" s="36"/>
      <c r="C186" s="196" t="s">
        <v>708</v>
      </c>
      <c r="D186" s="196" t="s">
        <v>160</v>
      </c>
      <c r="E186" s="197" t="s">
        <v>2271</v>
      </c>
      <c r="F186" s="198" t="s">
        <v>2407</v>
      </c>
      <c r="G186" s="199" t="s">
        <v>184</v>
      </c>
      <c r="H186" s="200">
        <v>9</v>
      </c>
      <c r="I186" s="201"/>
      <c r="J186" s="202">
        <f t="shared" si="20"/>
        <v>0</v>
      </c>
      <c r="K186" s="203"/>
      <c r="L186" s="40"/>
      <c r="M186" s="204" t="s">
        <v>1</v>
      </c>
      <c r="N186" s="205" t="s">
        <v>40</v>
      </c>
      <c r="O186" s="76"/>
      <c r="P186" s="206">
        <f t="shared" si="21"/>
        <v>0</v>
      </c>
      <c r="Q186" s="206">
        <v>0</v>
      </c>
      <c r="R186" s="206">
        <f t="shared" si="22"/>
        <v>0</v>
      </c>
      <c r="S186" s="206">
        <v>0</v>
      </c>
      <c r="T186" s="207">
        <f t="shared" si="23"/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08" t="s">
        <v>735</v>
      </c>
      <c r="AT186" s="208" t="s">
        <v>160</v>
      </c>
      <c r="AU186" s="208" t="s">
        <v>156</v>
      </c>
      <c r="AY186" s="18" t="s">
        <v>157</v>
      </c>
      <c r="BE186" s="209">
        <f t="shared" si="24"/>
        <v>0</v>
      </c>
      <c r="BF186" s="209">
        <f t="shared" si="25"/>
        <v>0</v>
      </c>
      <c r="BG186" s="209">
        <f t="shared" si="26"/>
        <v>0</v>
      </c>
      <c r="BH186" s="209">
        <f t="shared" si="27"/>
        <v>0</v>
      </c>
      <c r="BI186" s="209">
        <f t="shared" si="28"/>
        <v>0</v>
      </c>
      <c r="BJ186" s="18" t="s">
        <v>156</v>
      </c>
      <c r="BK186" s="209">
        <f t="shared" si="29"/>
        <v>0</v>
      </c>
      <c r="BL186" s="18" t="s">
        <v>735</v>
      </c>
      <c r="BM186" s="208" t="s">
        <v>1776</v>
      </c>
    </row>
    <row r="187" spans="1:65" s="2" customFormat="1" ht="33" customHeight="1">
      <c r="A187" s="35"/>
      <c r="B187" s="36"/>
      <c r="C187" s="196" t="s">
        <v>713</v>
      </c>
      <c r="D187" s="196" t="s">
        <v>160</v>
      </c>
      <c r="E187" s="197" t="s">
        <v>2276</v>
      </c>
      <c r="F187" s="198" t="s">
        <v>2408</v>
      </c>
      <c r="G187" s="199" t="s">
        <v>184</v>
      </c>
      <c r="H187" s="200">
        <v>36</v>
      </c>
      <c r="I187" s="201"/>
      <c r="J187" s="202">
        <f t="shared" si="20"/>
        <v>0</v>
      </c>
      <c r="K187" s="203"/>
      <c r="L187" s="40"/>
      <c r="M187" s="204" t="s">
        <v>1</v>
      </c>
      <c r="N187" s="205" t="s">
        <v>40</v>
      </c>
      <c r="O187" s="76"/>
      <c r="P187" s="206">
        <f t="shared" si="21"/>
        <v>0</v>
      </c>
      <c r="Q187" s="206">
        <v>0</v>
      </c>
      <c r="R187" s="206">
        <f t="shared" si="22"/>
        <v>0</v>
      </c>
      <c r="S187" s="206">
        <v>0</v>
      </c>
      <c r="T187" s="207">
        <f t="shared" si="23"/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08" t="s">
        <v>735</v>
      </c>
      <c r="AT187" s="208" t="s">
        <v>160</v>
      </c>
      <c r="AU187" s="208" t="s">
        <v>156</v>
      </c>
      <c r="AY187" s="18" t="s">
        <v>157</v>
      </c>
      <c r="BE187" s="209">
        <f t="shared" si="24"/>
        <v>0</v>
      </c>
      <c r="BF187" s="209">
        <f t="shared" si="25"/>
        <v>0</v>
      </c>
      <c r="BG187" s="209">
        <f t="shared" si="26"/>
        <v>0</v>
      </c>
      <c r="BH187" s="209">
        <f t="shared" si="27"/>
        <v>0</v>
      </c>
      <c r="BI187" s="209">
        <f t="shared" si="28"/>
        <v>0</v>
      </c>
      <c r="BJ187" s="18" t="s">
        <v>156</v>
      </c>
      <c r="BK187" s="209">
        <f t="shared" si="29"/>
        <v>0</v>
      </c>
      <c r="BL187" s="18" t="s">
        <v>735</v>
      </c>
      <c r="BM187" s="208" t="s">
        <v>1785</v>
      </c>
    </row>
    <row r="188" spans="1:65" s="2" customFormat="1" ht="37.9" customHeight="1">
      <c r="A188" s="35"/>
      <c r="B188" s="36"/>
      <c r="C188" s="196" t="s">
        <v>717</v>
      </c>
      <c r="D188" s="196" t="s">
        <v>160</v>
      </c>
      <c r="E188" s="197" t="s">
        <v>2279</v>
      </c>
      <c r="F188" s="198" t="s">
        <v>2409</v>
      </c>
      <c r="G188" s="199" t="s">
        <v>184</v>
      </c>
      <c r="H188" s="200">
        <v>6</v>
      </c>
      <c r="I188" s="201"/>
      <c r="J188" s="202">
        <f t="shared" si="20"/>
        <v>0</v>
      </c>
      <c r="K188" s="203"/>
      <c r="L188" s="40"/>
      <c r="M188" s="204" t="s">
        <v>1</v>
      </c>
      <c r="N188" s="205" t="s">
        <v>40</v>
      </c>
      <c r="O188" s="76"/>
      <c r="P188" s="206">
        <f t="shared" si="21"/>
        <v>0</v>
      </c>
      <c r="Q188" s="206">
        <v>0</v>
      </c>
      <c r="R188" s="206">
        <f t="shared" si="22"/>
        <v>0</v>
      </c>
      <c r="S188" s="206">
        <v>0</v>
      </c>
      <c r="T188" s="207">
        <f t="shared" si="23"/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08" t="s">
        <v>735</v>
      </c>
      <c r="AT188" s="208" t="s">
        <v>160</v>
      </c>
      <c r="AU188" s="208" t="s">
        <v>156</v>
      </c>
      <c r="AY188" s="18" t="s">
        <v>157</v>
      </c>
      <c r="BE188" s="209">
        <f t="shared" si="24"/>
        <v>0</v>
      </c>
      <c r="BF188" s="209">
        <f t="shared" si="25"/>
        <v>0</v>
      </c>
      <c r="BG188" s="209">
        <f t="shared" si="26"/>
        <v>0</v>
      </c>
      <c r="BH188" s="209">
        <f t="shared" si="27"/>
        <v>0</v>
      </c>
      <c r="BI188" s="209">
        <f t="shared" si="28"/>
        <v>0</v>
      </c>
      <c r="BJ188" s="18" t="s">
        <v>156</v>
      </c>
      <c r="BK188" s="209">
        <f t="shared" si="29"/>
        <v>0</v>
      </c>
      <c r="BL188" s="18" t="s">
        <v>735</v>
      </c>
      <c r="BM188" s="208" t="s">
        <v>1794</v>
      </c>
    </row>
    <row r="189" spans="1:65" s="2" customFormat="1" ht="37.9" customHeight="1">
      <c r="A189" s="35"/>
      <c r="B189" s="36"/>
      <c r="C189" s="196" t="s">
        <v>721</v>
      </c>
      <c r="D189" s="196" t="s">
        <v>160</v>
      </c>
      <c r="E189" s="197" t="s">
        <v>2410</v>
      </c>
      <c r="F189" s="198" t="s">
        <v>2411</v>
      </c>
      <c r="G189" s="199" t="s">
        <v>184</v>
      </c>
      <c r="H189" s="200">
        <v>9</v>
      </c>
      <c r="I189" s="201"/>
      <c r="J189" s="202">
        <f t="shared" si="20"/>
        <v>0</v>
      </c>
      <c r="K189" s="203"/>
      <c r="L189" s="40"/>
      <c r="M189" s="204" t="s">
        <v>1</v>
      </c>
      <c r="N189" s="205" t="s">
        <v>40</v>
      </c>
      <c r="O189" s="76"/>
      <c r="P189" s="206">
        <f t="shared" si="21"/>
        <v>0</v>
      </c>
      <c r="Q189" s="206">
        <v>0</v>
      </c>
      <c r="R189" s="206">
        <f t="shared" si="22"/>
        <v>0</v>
      </c>
      <c r="S189" s="206">
        <v>0</v>
      </c>
      <c r="T189" s="207">
        <f t="shared" si="23"/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08" t="s">
        <v>735</v>
      </c>
      <c r="AT189" s="208" t="s">
        <v>160</v>
      </c>
      <c r="AU189" s="208" t="s">
        <v>156</v>
      </c>
      <c r="AY189" s="18" t="s">
        <v>157</v>
      </c>
      <c r="BE189" s="209">
        <f t="shared" si="24"/>
        <v>0</v>
      </c>
      <c r="BF189" s="209">
        <f t="shared" si="25"/>
        <v>0</v>
      </c>
      <c r="BG189" s="209">
        <f t="shared" si="26"/>
        <v>0</v>
      </c>
      <c r="BH189" s="209">
        <f t="shared" si="27"/>
        <v>0</v>
      </c>
      <c r="BI189" s="209">
        <f t="shared" si="28"/>
        <v>0</v>
      </c>
      <c r="BJ189" s="18" t="s">
        <v>156</v>
      </c>
      <c r="BK189" s="209">
        <f t="shared" si="29"/>
        <v>0</v>
      </c>
      <c r="BL189" s="18" t="s">
        <v>735</v>
      </c>
      <c r="BM189" s="208" t="s">
        <v>1801</v>
      </c>
    </row>
    <row r="190" spans="1:65" s="2" customFormat="1" ht="44.25" customHeight="1">
      <c r="A190" s="35"/>
      <c r="B190" s="36"/>
      <c r="C190" s="196" t="s">
        <v>726</v>
      </c>
      <c r="D190" s="196" t="s">
        <v>160</v>
      </c>
      <c r="E190" s="197" t="s">
        <v>2412</v>
      </c>
      <c r="F190" s="198" t="s">
        <v>2413</v>
      </c>
      <c r="G190" s="199" t="s">
        <v>184</v>
      </c>
      <c r="H190" s="200">
        <v>11</v>
      </c>
      <c r="I190" s="201"/>
      <c r="J190" s="202">
        <f t="shared" si="20"/>
        <v>0</v>
      </c>
      <c r="K190" s="203"/>
      <c r="L190" s="40"/>
      <c r="M190" s="204" t="s">
        <v>1</v>
      </c>
      <c r="N190" s="205" t="s">
        <v>40</v>
      </c>
      <c r="O190" s="76"/>
      <c r="P190" s="206">
        <f t="shared" si="21"/>
        <v>0</v>
      </c>
      <c r="Q190" s="206">
        <v>0</v>
      </c>
      <c r="R190" s="206">
        <f t="shared" si="22"/>
        <v>0</v>
      </c>
      <c r="S190" s="206">
        <v>0</v>
      </c>
      <c r="T190" s="207">
        <f t="shared" si="23"/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08" t="s">
        <v>735</v>
      </c>
      <c r="AT190" s="208" t="s">
        <v>160</v>
      </c>
      <c r="AU190" s="208" t="s">
        <v>156</v>
      </c>
      <c r="AY190" s="18" t="s">
        <v>157</v>
      </c>
      <c r="BE190" s="209">
        <f t="shared" si="24"/>
        <v>0</v>
      </c>
      <c r="BF190" s="209">
        <f t="shared" si="25"/>
        <v>0</v>
      </c>
      <c r="BG190" s="209">
        <f t="shared" si="26"/>
        <v>0</v>
      </c>
      <c r="BH190" s="209">
        <f t="shared" si="27"/>
        <v>0</v>
      </c>
      <c r="BI190" s="209">
        <f t="shared" si="28"/>
        <v>0</v>
      </c>
      <c r="BJ190" s="18" t="s">
        <v>156</v>
      </c>
      <c r="BK190" s="209">
        <f t="shared" si="29"/>
        <v>0</v>
      </c>
      <c r="BL190" s="18" t="s">
        <v>735</v>
      </c>
      <c r="BM190" s="208" t="s">
        <v>1808</v>
      </c>
    </row>
    <row r="191" spans="1:65" s="2" customFormat="1" ht="37.9" customHeight="1">
      <c r="A191" s="35"/>
      <c r="B191" s="36"/>
      <c r="C191" s="196" t="s">
        <v>731</v>
      </c>
      <c r="D191" s="196" t="s">
        <v>160</v>
      </c>
      <c r="E191" s="197" t="s">
        <v>2414</v>
      </c>
      <c r="F191" s="198" t="s">
        <v>2415</v>
      </c>
      <c r="G191" s="199" t="s">
        <v>184</v>
      </c>
      <c r="H191" s="200">
        <v>2</v>
      </c>
      <c r="I191" s="201"/>
      <c r="J191" s="202">
        <f t="shared" si="20"/>
        <v>0</v>
      </c>
      <c r="K191" s="203"/>
      <c r="L191" s="40"/>
      <c r="M191" s="204" t="s">
        <v>1</v>
      </c>
      <c r="N191" s="205" t="s">
        <v>40</v>
      </c>
      <c r="O191" s="76"/>
      <c r="P191" s="206">
        <f t="shared" si="21"/>
        <v>0</v>
      </c>
      <c r="Q191" s="206">
        <v>0</v>
      </c>
      <c r="R191" s="206">
        <f t="shared" si="22"/>
        <v>0</v>
      </c>
      <c r="S191" s="206">
        <v>0</v>
      </c>
      <c r="T191" s="207">
        <f t="shared" si="23"/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08" t="s">
        <v>735</v>
      </c>
      <c r="AT191" s="208" t="s">
        <v>160</v>
      </c>
      <c r="AU191" s="208" t="s">
        <v>156</v>
      </c>
      <c r="AY191" s="18" t="s">
        <v>157</v>
      </c>
      <c r="BE191" s="209">
        <f t="shared" si="24"/>
        <v>0</v>
      </c>
      <c r="BF191" s="209">
        <f t="shared" si="25"/>
        <v>0</v>
      </c>
      <c r="BG191" s="209">
        <f t="shared" si="26"/>
        <v>0</v>
      </c>
      <c r="BH191" s="209">
        <f t="shared" si="27"/>
        <v>0</v>
      </c>
      <c r="BI191" s="209">
        <f t="shared" si="28"/>
        <v>0</v>
      </c>
      <c r="BJ191" s="18" t="s">
        <v>156</v>
      </c>
      <c r="BK191" s="209">
        <f t="shared" si="29"/>
        <v>0</v>
      </c>
      <c r="BL191" s="18" t="s">
        <v>735</v>
      </c>
      <c r="BM191" s="208" t="s">
        <v>1824</v>
      </c>
    </row>
    <row r="192" spans="1:65" s="2" customFormat="1" ht="37.9" customHeight="1">
      <c r="A192" s="35"/>
      <c r="B192" s="36"/>
      <c r="C192" s="196" t="s">
        <v>735</v>
      </c>
      <c r="D192" s="196" t="s">
        <v>160</v>
      </c>
      <c r="E192" s="197" t="s">
        <v>2416</v>
      </c>
      <c r="F192" s="198" t="s">
        <v>2417</v>
      </c>
      <c r="G192" s="199" t="s">
        <v>184</v>
      </c>
      <c r="H192" s="200">
        <v>36</v>
      </c>
      <c r="I192" s="201"/>
      <c r="J192" s="202">
        <f t="shared" si="20"/>
        <v>0</v>
      </c>
      <c r="K192" s="203"/>
      <c r="L192" s="40"/>
      <c r="M192" s="204" t="s">
        <v>1</v>
      </c>
      <c r="N192" s="205" t="s">
        <v>40</v>
      </c>
      <c r="O192" s="76"/>
      <c r="P192" s="206">
        <f t="shared" si="21"/>
        <v>0</v>
      </c>
      <c r="Q192" s="206">
        <v>0</v>
      </c>
      <c r="R192" s="206">
        <f t="shared" si="22"/>
        <v>0</v>
      </c>
      <c r="S192" s="206">
        <v>0</v>
      </c>
      <c r="T192" s="207">
        <f t="shared" si="23"/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08" t="s">
        <v>735</v>
      </c>
      <c r="AT192" s="208" t="s">
        <v>160</v>
      </c>
      <c r="AU192" s="208" t="s">
        <v>156</v>
      </c>
      <c r="AY192" s="18" t="s">
        <v>157</v>
      </c>
      <c r="BE192" s="209">
        <f t="shared" si="24"/>
        <v>0</v>
      </c>
      <c r="BF192" s="209">
        <f t="shared" si="25"/>
        <v>0</v>
      </c>
      <c r="BG192" s="209">
        <f t="shared" si="26"/>
        <v>0</v>
      </c>
      <c r="BH192" s="209">
        <f t="shared" si="27"/>
        <v>0</v>
      </c>
      <c r="BI192" s="209">
        <f t="shared" si="28"/>
        <v>0</v>
      </c>
      <c r="BJ192" s="18" t="s">
        <v>156</v>
      </c>
      <c r="BK192" s="209">
        <f t="shared" si="29"/>
        <v>0</v>
      </c>
      <c r="BL192" s="18" t="s">
        <v>735</v>
      </c>
      <c r="BM192" s="208" t="s">
        <v>2418</v>
      </c>
    </row>
    <row r="193" spans="1:65" s="2" customFormat="1" ht="24.2" customHeight="1">
      <c r="A193" s="35"/>
      <c r="B193" s="36"/>
      <c r="C193" s="196" t="s">
        <v>739</v>
      </c>
      <c r="D193" s="196" t="s">
        <v>160</v>
      </c>
      <c r="E193" s="197" t="s">
        <v>2284</v>
      </c>
      <c r="F193" s="198" t="s">
        <v>2419</v>
      </c>
      <c r="G193" s="199" t="s">
        <v>184</v>
      </c>
      <c r="H193" s="200">
        <v>23</v>
      </c>
      <c r="I193" s="201"/>
      <c r="J193" s="202">
        <f t="shared" si="20"/>
        <v>0</v>
      </c>
      <c r="K193" s="203"/>
      <c r="L193" s="40"/>
      <c r="M193" s="204" t="s">
        <v>1</v>
      </c>
      <c r="N193" s="205" t="s">
        <v>40</v>
      </c>
      <c r="O193" s="76"/>
      <c r="P193" s="206">
        <f t="shared" si="21"/>
        <v>0</v>
      </c>
      <c r="Q193" s="206">
        <v>0</v>
      </c>
      <c r="R193" s="206">
        <f t="shared" si="22"/>
        <v>0</v>
      </c>
      <c r="S193" s="206">
        <v>0</v>
      </c>
      <c r="T193" s="207">
        <f t="shared" si="23"/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08" t="s">
        <v>735</v>
      </c>
      <c r="AT193" s="208" t="s">
        <v>160</v>
      </c>
      <c r="AU193" s="208" t="s">
        <v>156</v>
      </c>
      <c r="AY193" s="18" t="s">
        <v>157</v>
      </c>
      <c r="BE193" s="209">
        <f t="shared" si="24"/>
        <v>0</v>
      </c>
      <c r="BF193" s="209">
        <f t="shared" si="25"/>
        <v>0</v>
      </c>
      <c r="BG193" s="209">
        <f t="shared" si="26"/>
        <v>0</v>
      </c>
      <c r="BH193" s="209">
        <f t="shared" si="27"/>
        <v>0</v>
      </c>
      <c r="BI193" s="209">
        <f t="shared" si="28"/>
        <v>0</v>
      </c>
      <c r="BJ193" s="18" t="s">
        <v>156</v>
      </c>
      <c r="BK193" s="209">
        <f t="shared" si="29"/>
        <v>0</v>
      </c>
      <c r="BL193" s="18" t="s">
        <v>735</v>
      </c>
      <c r="BM193" s="208" t="s">
        <v>2420</v>
      </c>
    </row>
    <row r="194" spans="1:65" s="2" customFormat="1" ht="37.9" customHeight="1">
      <c r="A194" s="35"/>
      <c r="B194" s="36"/>
      <c r="C194" s="196" t="s">
        <v>745</v>
      </c>
      <c r="D194" s="196" t="s">
        <v>160</v>
      </c>
      <c r="E194" s="197" t="s">
        <v>2421</v>
      </c>
      <c r="F194" s="198" t="s">
        <v>2422</v>
      </c>
      <c r="G194" s="199" t="s">
        <v>184</v>
      </c>
      <c r="H194" s="200">
        <v>19</v>
      </c>
      <c r="I194" s="201"/>
      <c r="J194" s="202">
        <f t="shared" si="20"/>
        <v>0</v>
      </c>
      <c r="K194" s="203"/>
      <c r="L194" s="40"/>
      <c r="M194" s="204" t="s">
        <v>1</v>
      </c>
      <c r="N194" s="205" t="s">
        <v>40</v>
      </c>
      <c r="O194" s="76"/>
      <c r="P194" s="206">
        <f t="shared" si="21"/>
        <v>0</v>
      </c>
      <c r="Q194" s="206">
        <v>0</v>
      </c>
      <c r="R194" s="206">
        <f t="shared" si="22"/>
        <v>0</v>
      </c>
      <c r="S194" s="206">
        <v>0</v>
      </c>
      <c r="T194" s="207">
        <f t="shared" si="23"/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08" t="s">
        <v>735</v>
      </c>
      <c r="AT194" s="208" t="s">
        <v>160</v>
      </c>
      <c r="AU194" s="208" t="s">
        <v>156</v>
      </c>
      <c r="AY194" s="18" t="s">
        <v>157</v>
      </c>
      <c r="BE194" s="209">
        <f t="shared" si="24"/>
        <v>0</v>
      </c>
      <c r="BF194" s="209">
        <f t="shared" si="25"/>
        <v>0</v>
      </c>
      <c r="BG194" s="209">
        <f t="shared" si="26"/>
        <v>0</v>
      </c>
      <c r="BH194" s="209">
        <f t="shared" si="27"/>
        <v>0</v>
      </c>
      <c r="BI194" s="209">
        <f t="shared" si="28"/>
        <v>0</v>
      </c>
      <c r="BJ194" s="18" t="s">
        <v>156</v>
      </c>
      <c r="BK194" s="209">
        <f t="shared" si="29"/>
        <v>0</v>
      </c>
      <c r="BL194" s="18" t="s">
        <v>735</v>
      </c>
      <c r="BM194" s="208" t="s">
        <v>2423</v>
      </c>
    </row>
    <row r="195" spans="1:65" s="2" customFormat="1" ht="37.9" customHeight="1">
      <c r="A195" s="35"/>
      <c r="B195" s="36"/>
      <c r="C195" s="196" t="s">
        <v>750</v>
      </c>
      <c r="D195" s="196" t="s">
        <v>160</v>
      </c>
      <c r="E195" s="197" t="s">
        <v>2424</v>
      </c>
      <c r="F195" s="198" t="s">
        <v>2425</v>
      </c>
      <c r="G195" s="199" t="s">
        <v>184</v>
      </c>
      <c r="H195" s="200">
        <v>11</v>
      </c>
      <c r="I195" s="201"/>
      <c r="J195" s="202">
        <f t="shared" si="20"/>
        <v>0</v>
      </c>
      <c r="K195" s="203"/>
      <c r="L195" s="40"/>
      <c r="M195" s="204" t="s">
        <v>1</v>
      </c>
      <c r="N195" s="205" t="s">
        <v>40</v>
      </c>
      <c r="O195" s="76"/>
      <c r="P195" s="206">
        <f t="shared" si="21"/>
        <v>0</v>
      </c>
      <c r="Q195" s="206">
        <v>0</v>
      </c>
      <c r="R195" s="206">
        <f t="shared" si="22"/>
        <v>0</v>
      </c>
      <c r="S195" s="206">
        <v>0</v>
      </c>
      <c r="T195" s="207">
        <f t="shared" si="23"/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08" t="s">
        <v>735</v>
      </c>
      <c r="AT195" s="208" t="s">
        <v>160</v>
      </c>
      <c r="AU195" s="208" t="s">
        <v>156</v>
      </c>
      <c r="AY195" s="18" t="s">
        <v>157</v>
      </c>
      <c r="BE195" s="209">
        <f t="shared" si="24"/>
        <v>0</v>
      </c>
      <c r="BF195" s="209">
        <f t="shared" si="25"/>
        <v>0</v>
      </c>
      <c r="BG195" s="209">
        <f t="shared" si="26"/>
        <v>0</v>
      </c>
      <c r="BH195" s="209">
        <f t="shared" si="27"/>
        <v>0</v>
      </c>
      <c r="BI195" s="209">
        <f t="shared" si="28"/>
        <v>0</v>
      </c>
      <c r="BJ195" s="18" t="s">
        <v>156</v>
      </c>
      <c r="BK195" s="209">
        <f t="shared" si="29"/>
        <v>0</v>
      </c>
      <c r="BL195" s="18" t="s">
        <v>735</v>
      </c>
      <c r="BM195" s="208" t="s">
        <v>2426</v>
      </c>
    </row>
    <row r="196" spans="1:65" s="2" customFormat="1" ht="37.9" customHeight="1">
      <c r="A196" s="35"/>
      <c r="B196" s="36"/>
      <c r="C196" s="196" t="s">
        <v>754</v>
      </c>
      <c r="D196" s="196" t="s">
        <v>160</v>
      </c>
      <c r="E196" s="197" t="s">
        <v>2427</v>
      </c>
      <c r="F196" s="198" t="s">
        <v>2428</v>
      </c>
      <c r="G196" s="199" t="s">
        <v>184</v>
      </c>
      <c r="H196" s="200">
        <v>41</v>
      </c>
      <c r="I196" s="201"/>
      <c r="J196" s="202">
        <f t="shared" ref="J196:J227" si="30">ROUND(I196*H196,2)</f>
        <v>0</v>
      </c>
      <c r="K196" s="203"/>
      <c r="L196" s="40"/>
      <c r="M196" s="204" t="s">
        <v>1</v>
      </c>
      <c r="N196" s="205" t="s">
        <v>40</v>
      </c>
      <c r="O196" s="76"/>
      <c r="P196" s="206">
        <f t="shared" ref="P196:P227" si="31">O196*H196</f>
        <v>0</v>
      </c>
      <c r="Q196" s="206">
        <v>0</v>
      </c>
      <c r="R196" s="206">
        <f t="shared" ref="R196:R227" si="32">Q196*H196</f>
        <v>0</v>
      </c>
      <c r="S196" s="206">
        <v>0</v>
      </c>
      <c r="T196" s="207">
        <f t="shared" ref="T196:T227" si="33"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08" t="s">
        <v>735</v>
      </c>
      <c r="AT196" s="208" t="s">
        <v>160</v>
      </c>
      <c r="AU196" s="208" t="s">
        <v>156</v>
      </c>
      <c r="AY196" s="18" t="s">
        <v>157</v>
      </c>
      <c r="BE196" s="209">
        <f t="shared" ref="BE196:BE227" si="34">IF(N196="základná",J196,0)</f>
        <v>0</v>
      </c>
      <c r="BF196" s="209">
        <f t="shared" ref="BF196:BF227" si="35">IF(N196="znížená",J196,0)</f>
        <v>0</v>
      </c>
      <c r="BG196" s="209">
        <f t="shared" ref="BG196:BG227" si="36">IF(N196="zákl. prenesená",J196,0)</f>
        <v>0</v>
      </c>
      <c r="BH196" s="209">
        <f t="shared" ref="BH196:BH227" si="37">IF(N196="zníž. prenesená",J196,0)</f>
        <v>0</v>
      </c>
      <c r="BI196" s="209">
        <f t="shared" ref="BI196:BI227" si="38">IF(N196="nulová",J196,0)</f>
        <v>0</v>
      </c>
      <c r="BJ196" s="18" t="s">
        <v>156</v>
      </c>
      <c r="BK196" s="209">
        <f t="shared" ref="BK196:BK227" si="39">ROUND(I196*H196,2)</f>
        <v>0</v>
      </c>
      <c r="BL196" s="18" t="s">
        <v>735</v>
      </c>
      <c r="BM196" s="208" t="s">
        <v>2429</v>
      </c>
    </row>
    <row r="197" spans="1:65" s="2" customFormat="1" ht="37.9" customHeight="1">
      <c r="A197" s="35"/>
      <c r="B197" s="36"/>
      <c r="C197" s="196" t="s">
        <v>760</v>
      </c>
      <c r="D197" s="196" t="s">
        <v>160</v>
      </c>
      <c r="E197" s="197" t="s">
        <v>2430</v>
      </c>
      <c r="F197" s="198" t="s">
        <v>2431</v>
      </c>
      <c r="G197" s="199" t="s">
        <v>184</v>
      </c>
      <c r="H197" s="200">
        <v>3</v>
      </c>
      <c r="I197" s="201"/>
      <c r="J197" s="202">
        <f t="shared" si="30"/>
        <v>0</v>
      </c>
      <c r="K197" s="203"/>
      <c r="L197" s="40"/>
      <c r="M197" s="204" t="s">
        <v>1</v>
      </c>
      <c r="N197" s="205" t="s">
        <v>40</v>
      </c>
      <c r="O197" s="76"/>
      <c r="P197" s="206">
        <f t="shared" si="31"/>
        <v>0</v>
      </c>
      <c r="Q197" s="206">
        <v>0</v>
      </c>
      <c r="R197" s="206">
        <f t="shared" si="32"/>
        <v>0</v>
      </c>
      <c r="S197" s="206">
        <v>0</v>
      </c>
      <c r="T197" s="207">
        <f t="shared" si="33"/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08" t="s">
        <v>735</v>
      </c>
      <c r="AT197" s="208" t="s">
        <v>160</v>
      </c>
      <c r="AU197" s="208" t="s">
        <v>156</v>
      </c>
      <c r="AY197" s="18" t="s">
        <v>157</v>
      </c>
      <c r="BE197" s="209">
        <f t="shared" si="34"/>
        <v>0</v>
      </c>
      <c r="BF197" s="209">
        <f t="shared" si="35"/>
        <v>0</v>
      </c>
      <c r="BG197" s="209">
        <f t="shared" si="36"/>
        <v>0</v>
      </c>
      <c r="BH197" s="209">
        <f t="shared" si="37"/>
        <v>0</v>
      </c>
      <c r="BI197" s="209">
        <f t="shared" si="38"/>
        <v>0</v>
      </c>
      <c r="BJ197" s="18" t="s">
        <v>156</v>
      </c>
      <c r="BK197" s="209">
        <f t="shared" si="39"/>
        <v>0</v>
      </c>
      <c r="BL197" s="18" t="s">
        <v>735</v>
      </c>
      <c r="BM197" s="208" t="s">
        <v>2432</v>
      </c>
    </row>
    <row r="198" spans="1:65" s="2" customFormat="1" ht="44.25" customHeight="1">
      <c r="A198" s="35"/>
      <c r="B198" s="36"/>
      <c r="C198" s="196" t="s">
        <v>764</v>
      </c>
      <c r="D198" s="196" t="s">
        <v>160</v>
      </c>
      <c r="E198" s="197" t="s">
        <v>2433</v>
      </c>
      <c r="F198" s="198" t="s">
        <v>2434</v>
      </c>
      <c r="G198" s="199" t="s">
        <v>184</v>
      </c>
      <c r="H198" s="200">
        <v>11</v>
      </c>
      <c r="I198" s="201"/>
      <c r="J198" s="202">
        <f t="shared" si="30"/>
        <v>0</v>
      </c>
      <c r="K198" s="203"/>
      <c r="L198" s="40"/>
      <c r="M198" s="204" t="s">
        <v>1</v>
      </c>
      <c r="N198" s="205" t="s">
        <v>40</v>
      </c>
      <c r="O198" s="76"/>
      <c r="P198" s="206">
        <f t="shared" si="31"/>
        <v>0</v>
      </c>
      <c r="Q198" s="206">
        <v>0</v>
      </c>
      <c r="R198" s="206">
        <f t="shared" si="32"/>
        <v>0</v>
      </c>
      <c r="S198" s="206">
        <v>0</v>
      </c>
      <c r="T198" s="207">
        <f t="shared" si="33"/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08" t="s">
        <v>735</v>
      </c>
      <c r="AT198" s="208" t="s">
        <v>160</v>
      </c>
      <c r="AU198" s="208" t="s">
        <v>156</v>
      </c>
      <c r="AY198" s="18" t="s">
        <v>157</v>
      </c>
      <c r="BE198" s="209">
        <f t="shared" si="34"/>
        <v>0</v>
      </c>
      <c r="BF198" s="209">
        <f t="shared" si="35"/>
        <v>0</v>
      </c>
      <c r="BG198" s="209">
        <f t="shared" si="36"/>
        <v>0</v>
      </c>
      <c r="BH198" s="209">
        <f t="shared" si="37"/>
        <v>0</v>
      </c>
      <c r="BI198" s="209">
        <f t="shared" si="38"/>
        <v>0</v>
      </c>
      <c r="BJ198" s="18" t="s">
        <v>156</v>
      </c>
      <c r="BK198" s="209">
        <f t="shared" si="39"/>
        <v>0</v>
      </c>
      <c r="BL198" s="18" t="s">
        <v>735</v>
      </c>
      <c r="BM198" s="208" t="s">
        <v>2435</v>
      </c>
    </row>
    <row r="199" spans="1:65" s="2" customFormat="1" ht="33" customHeight="1">
      <c r="A199" s="35"/>
      <c r="B199" s="36"/>
      <c r="C199" s="196" t="s">
        <v>770</v>
      </c>
      <c r="D199" s="196" t="s">
        <v>160</v>
      </c>
      <c r="E199" s="197" t="s">
        <v>2436</v>
      </c>
      <c r="F199" s="198" t="s">
        <v>2437</v>
      </c>
      <c r="G199" s="199" t="s">
        <v>184</v>
      </c>
      <c r="H199" s="200">
        <v>2</v>
      </c>
      <c r="I199" s="201"/>
      <c r="J199" s="202">
        <f t="shared" si="30"/>
        <v>0</v>
      </c>
      <c r="K199" s="203"/>
      <c r="L199" s="40"/>
      <c r="M199" s="204" t="s">
        <v>1</v>
      </c>
      <c r="N199" s="205" t="s">
        <v>40</v>
      </c>
      <c r="O199" s="76"/>
      <c r="P199" s="206">
        <f t="shared" si="31"/>
        <v>0</v>
      </c>
      <c r="Q199" s="206">
        <v>0</v>
      </c>
      <c r="R199" s="206">
        <f t="shared" si="32"/>
        <v>0</v>
      </c>
      <c r="S199" s="206">
        <v>0</v>
      </c>
      <c r="T199" s="207">
        <f t="shared" si="33"/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08" t="s">
        <v>735</v>
      </c>
      <c r="AT199" s="208" t="s">
        <v>160</v>
      </c>
      <c r="AU199" s="208" t="s">
        <v>156</v>
      </c>
      <c r="AY199" s="18" t="s">
        <v>157</v>
      </c>
      <c r="BE199" s="209">
        <f t="shared" si="34"/>
        <v>0</v>
      </c>
      <c r="BF199" s="209">
        <f t="shared" si="35"/>
        <v>0</v>
      </c>
      <c r="BG199" s="209">
        <f t="shared" si="36"/>
        <v>0</v>
      </c>
      <c r="BH199" s="209">
        <f t="shared" si="37"/>
        <v>0</v>
      </c>
      <c r="BI199" s="209">
        <f t="shared" si="38"/>
        <v>0</v>
      </c>
      <c r="BJ199" s="18" t="s">
        <v>156</v>
      </c>
      <c r="BK199" s="209">
        <f t="shared" si="39"/>
        <v>0</v>
      </c>
      <c r="BL199" s="18" t="s">
        <v>735</v>
      </c>
      <c r="BM199" s="208" t="s">
        <v>2438</v>
      </c>
    </row>
    <row r="200" spans="1:65" s="2" customFormat="1" ht="24.2" customHeight="1">
      <c r="A200" s="35"/>
      <c r="B200" s="36"/>
      <c r="C200" s="196" t="s">
        <v>774</v>
      </c>
      <c r="D200" s="196" t="s">
        <v>160</v>
      </c>
      <c r="E200" s="197" t="s">
        <v>2439</v>
      </c>
      <c r="F200" s="198" t="s">
        <v>2440</v>
      </c>
      <c r="G200" s="199" t="s">
        <v>184</v>
      </c>
      <c r="H200" s="200">
        <v>17</v>
      </c>
      <c r="I200" s="201"/>
      <c r="J200" s="202">
        <f t="shared" si="30"/>
        <v>0</v>
      </c>
      <c r="K200" s="203"/>
      <c r="L200" s="40"/>
      <c r="M200" s="204" t="s">
        <v>1</v>
      </c>
      <c r="N200" s="205" t="s">
        <v>40</v>
      </c>
      <c r="O200" s="76"/>
      <c r="P200" s="206">
        <f t="shared" si="31"/>
        <v>0</v>
      </c>
      <c r="Q200" s="206">
        <v>0</v>
      </c>
      <c r="R200" s="206">
        <f t="shared" si="32"/>
        <v>0</v>
      </c>
      <c r="S200" s="206">
        <v>0</v>
      </c>
      <c r="T200" s="207">
        <f t="shared" si="33"/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08" t="s">
        <v>735</v>
      </c>
      <c r="AT200" s="208" t="s">
        <v>160</v>
      </c>
      <c r="AU200" s="208" t="s">
        <v>156</v>
      </c>
      <c r="AY200" s="18" t="s">
        <v>157</v>
      </c>
      <c r="BE200" s="209">
        <f t="shared" si="34"/>
        <v>0</v>
      </c>
      <c r="BF200" s="209">
        <f t="shared" si="35"/>
        <v>0</v>
      </c>
      <c r="BG200" s="209">
        <f t="shared" si="36"/>
        <v>0</v>
      </c>
      <c r="BH200" s="209">
        <f t="shared" si="37"/>
        <v>0</v>
      </c>
      <c r="BI200" s="209">
        <f t="shared" si="38"/>
        <v>0</v>
      </c>
      <c r="BJ200" s="18" t="s">
        <v>156</v>
      </c>
      <c r="BK200" s="209">
        <f t="shared" si="39"/>
        <v>0</v>
      </c>
      <c r="BL200" s="18" t="s">
        <v>735</v>
      </c>
      <c r="BM200" s="208" t="s">
        <v>2441</v>
      </c>
    </row>
    <row r="201" spans="1:65" s="2" customFormat="1" ht="24.2" customHeight="1">
      <c r="A201" s="35"/>
      <c r="B201" s="36"/>
      <c r="C201" s="196" t="s">
        <v>784</v>
      </c>
      <c r="D201" s="196" t="s">
        <v>160</v>
      </c>
      <c r="E201" s="197" t="s">
        <v>2442</v>
      </c>
      <c r="F201" s="278" t="s">
        <v>2443</v>
      </c>
      <c r="G201" s="199" t="s">
        <v>184</v>
      </c>
      <c r="H201" s="200">
        <v>43</v>
      </c>
      <c r="I201" s="201"/>
      <c r="J201" s="202">
        <f t="shared" si="30"/>
        <v>0</v>
      </c>
      <c r="K201" s="203"/>
      <c r="L201" s="40"/>
      <c r="M201" s="204" t="s">
        <v>1</v>
      </c>
      <c r="N201" s="205" t="s">
        <v>40</v>
      </c>
      <c r="O201" s="76"/>
      <c r="P201" s="206">
        <f t="shared" si="31"/>
        <v>0</v>
      </c>
      <c r="Q201" s="206">
        <v>0</v>
      </c>
      <c r="R201" s="206">
        <f t="shared" si="32"/>
        <v>0</v>
      </c>
      <c r="S201" s="206">
        <v>0</v>
      </c>
      <c r="T201" s="207">
        <f t="shared" si="33"/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08" t="s">
        <v>735</v>
      </c>
      <c r="AT201" s="208" t="s">
        <v>160</v>
      </c>
      <c r="AU201" s="208" t="s">
        <v>156</v>
      </c>
      <c r="AY201" s="18" t="s">
        <v>157</v>
      </c>
      <c r="BE201" s="209">
        <f t="shared" si="34"/>
        <v>0</v>
      </c>
      <c r="BF201" s="209">
        <f t="shared" si="35"/>
        <v>0</v>
      </c>
      <c r="BG201" s="209">
        <f t="shared" si="36"/>
        <v>0</v>
      </c>
      <c r="BH201" s="209">
        <f t="shared" si="37"/>
        <v>0</v>
      </c>
      <c r="BI201" s="209">
        <f t="shared" si="38"/>
        <v>0</v>
      </c>
      <c r="BJ201" s="18" t="s">
        <v>156</v>
      </c>
      <c r="BK201" s="209">
        <f t="shared" si="39"/>
        <v>0</v>
      </c>
      <c r="BL201" s="18" t="s">
        <v>735</v>
      </c>
      <c r="BM201" s="208" t="s">
        <v>2444</v>
      </c>
    </row>
    <row r="202" spans="1:65" s="2" customFormat="1" ht="24.2" customHeight="1">
      <c r="A202" s="35"/>
      <c r="B202" s="36"/>
      <c r="C202" s="196" t="s">
        <v>790</v>
      </c>
      <c r="D202" s="196" t="s">
        <v>160</v>
      </c>
      <c r="E202" s="197" t="s">
        <v>2445</v>
      </c>
      <c r="F202" s="198" t="s">
        <v>2446</v>
      </c>
      <c r="G202" s="199" t="s">
        <v>184</v>
      </c>
      <c r="H202" s="200">
        <v>8</v>
      </c>
      <c r="I202" s="201"/>
      <c r="J202" s="202">
        <f t="shared" si="30"/>
        <v>0</v>
      </c>
      <c r="K202" s="203"/>
      <c r="L202" s="40"/>
      <c r="M202" s="204" t="s">
        <v>1</v>
      </c>
      <c r="N202" s="205" t="s">
        <v>40</v>
      </c>
      <c r="O202" s="76"/>
      <c r="P202" s="206">
        <f t="shared" si="31"/>
        <v>0</v>
      </c>
      <c r="Q202" s="206">
        <v>0</v>
      </c>
      <c r="R202" s="206">
        <f t="shared" si="32"/>
        <v>0</v>
      </c>
      <c r="S202" s="206">
        <v>0</v>
      </c>
      <c r="T202" s="207">
        <f t="shared" si="33"/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08" t="s">
        <v>735</v>
      </c>
      <c r="AT202" s="208" t="s">
        <v>160</v>
      </c>
      <c r="AU202" s="208" t="s">
        <v>156</v>
      </c>
      <c r="AY202" s="18" t="s">
        <v>157</v>
      </c>
      <c r="BE202" s="209">
        <f t="shared" si="34"/>
        <v>0</v>
      </c>
      <c r="BF202" s="209">
        <f t="shared" si="35"/>
        <v>0</v>
      </c>
      <c r="BG202" s="209">
        <f t="shared" si="36"/>
        <v>0</v>
      </c>
      <c r="BH202" s="209">
        <f t="shared" si="37"/>
        <v>0</v>
      </c>
      <c r="BI202" s="209">
        <f t="shared" si="38"/>
        <v>0</v>
      </c>
      <c r="BJ202" s="18" t="s">
        <v>156</v>
      </c>
      <c r="BK202" s="209">
        <f t="shared" si="39"/>
        <v>0</v>
      </c>
      <c r="BL202" s="18" t="s">
        <v>735</v>
      </c>
      <c r="BM202" s="208" t="s">
        <v>2447</v>
      </c>
    </row>
    <row r="203" spans="1:65" s="2" customFormat="1" ht="24.2" customHeight="1">
      <c r="A203" s="35"/>
      <c r="B203" s="36"/>
      <c r="C203" s="196" t="s">
        <v>794</v>
      </c>
      <c r="D203" s="196" t="s">
        <v>160</v>
      </c>
      <c r="E203" s="197" t="s">
        <v>2448</v>
      </c>
      <c r="F203" s="198" t="s">
        <v>2449</v>
      </c>
      <c r="G203" s="199" t="s">
        <v>184</v>
      </c>
      <c r="H203" s="200">
        <v>12</v>
      </c>
      <c r="I203" s="201"/>
      <c r="J203" s="202">
        <f t="shared" si="30"/>
        <v>0</v>
      </c>
      <c r="K203" s="203"/>
      <c r="L203" s="40"/>
      <c r="M203" s="204" t="s">
        <v>1</v>
      </c>
      <c r="N203" s="205" t="s">
        <v>40</v>
      </c>
      <c r="O203" s="76"/>
      <c r="P203" s="206">
        <f t="shared" si="31"/>
        <v>0</v>
      </c>
      <c r="Q203" s="206">
        <v>0</v>
      </c>
      <c r="R203" s="206">
        <f t="shared" si="32"/>
        <v>0</v>
      </c>
      <c r="S203" s="206">
        <v>0</v>
      </c>
      <c r="T203" s="207">
        <f t="shared" si="33"/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08" t="s">
        <v>735</v>
      </c>
      <c r="AT203" s="208" t="s">
        <v>160</v>
      </c>
      <c r="AU203" s="208" t="s">
        <v>156</v>
      </c>
      <c r="AY203" s="18" t="s">
        <v>157</v>
      </c>
      <c r="BE203" s="209">
        <f t="shared" si="34"/>
        <v>0</v>
      </c>
      <c r="BF203" s="209">
        <f t="shared" si="35"/>
        <v>0</v>
      </c>
      <c r="BG203" s="209">
        <f t="shared" si="36"/>
        <v>0</v>
      </c>
      <c r="BH203" s="209">
        <f t="shared" si="37"/>
        <v>0</v>
      </c>
      <c r="BI203" s="209">
        <f t="shared" si="38"/>
        <v>0</v>
      </c>
      <c r="BJ203" s="18" t="s">
        <v>156</v>
      </c>
      <c r="BK203" s="209">
        <f t="shared" si="39"/>
        <v>0</v>
      </c>
      <c r="BL203" s="18" t="s">
        <v>735</v>
      </c>
      <c r="BM203" s="208" t="s">
        <v>2450</v>
      </c>
    </row>
    <row r="204" spans="1:65" s="2" customFormat="1" ht="24.2" customHeight="1">
      <c r="A204" s="35"/>
      <c r="B204" s="36"/>
      <c r="C204" s="196" t="s">
        <v>801</v>
      </c>
      <c r="D204" s="196" t="s">
        <v>160</v>
      </c>
      <c r="E204" s="197" t="s">
        <v>2451</v>
      </c>
      <c r="F204" s="198" t="s">
        <v>2452</v>
      </c>
      <c r="G204" s="199" t="s">
        <v>184</v>
      </c>
      <c r="H204" s="200">
        <v>1</v>
      </c>
      <c r="I204" s="201"/>
      <c r="J204" s="202">
        <f t="shared" si="30"/>
        <v>0</v>
      </c>
      <c r="K204" s="203"/>
      <c r="L204" s="40"/>
      <c r="M204" s="204" t="s">
        <v>1</v>
      </c>
      <c r="N204" s="205" t="s">
        <v>40</v>
      </c>
      <c r="O204" s="76"/>
      <c r="P204" s="206">
        <f t="shared" si="31"/>
        <v>0</v>
      </c>
      <c r="Q204" s="206">
        <v>0</v>
      </c>
      <c r="R204" s="206">
        <f t="shared" si="32"/>
        <v>0</v>
      </c>
      <c r="S204" s="206">
        <v>0</v>
      </c>
      <c r="T204" s="207">
        <f t="shared" si="33"/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08" t="s">
        <v>735</v>
      </c>
      <c r="AT204" s="208" t="s">
        <v>160</v>
      </c>
      <c r="AU204" s="208" t="s">
        <v>156</v>
      </c>
      <c r="AY204" s="18" t="s">
        <v>157</v>
      </c>
      <c r="BE204" s="209">
        <f t="shared" si="34"/>
        <v>0</v>
      </c>
      <c r="BF204" s="209">
        <f t="shared" si="35"/>
        <v>0</v>
      </c>
      <c r="BG204" s="209">
        <f t="shared" si="36"/>
        <v>0</v>
      </c>
      <c r="BH204" s="209">
        <f t="shared" si="37"/>
        <v>0</v>
      </c>
      <c r="BI204" s="209">
        <f t="shared" si="38"/>
        <v>0</v>
      </c>
      <c r="BJ204" s="18" t="s">
        <v>156</v>
      </c>
      <c r="BK204" s="209">
        <f t="shared" si="39"/>
        <v>0</v>
      </c>
      <c r="BL204" s="18" t="s">
        <v>735</v>
      </c>
      <c r="BM204" s="208" t="s">
        <v>2453</v>
      </c>
    </row>
    <row r="205" spans="1:65" s="2" customFormat="1" ht="37.9" customHeight="1">
      <c r="A205" s="35"/>
      <c r="B205" s="36"/>
      <c r="C205" s="196" t="s">
        <v>808</v>
      </c>
      <c r="D205" s="196" t="s">
        <v>160</v>
      </c>
      <c r="E205" s="197" t="s">
        <v>2454</v>
      </c>
      <c r="F205" s="198" t="s">
        <v>2455</v>
      </c>
      <c r="G205" s="199" t="s">
        <v>184</v>
      </c>
      <c r="H205" s="200">
        <v>8</v>
      </c>
      <c r="I205" s="201"/>
      <c r="J205" s="202">
        <f t="shared" si="30"/>
        <v>0</v>
      </c>
      <c r="K205" s="203"/>
      <c r="L205" s="40"/>
      <c r="M205" s="204" t="s">
        <v>1</v>
      </c>
      <c r="N205" s="205" t="s">
        <v>40</v>
      </c>
      <c r="O205" s="76"/>
      <c r="P205" s="206">
        <f t="shared" si="31"/>
        <v>0</v>
      </c>
      <c r="Q205" s="206">
        <v>0</v>
      </c>
      <c r="R205" s="206">
        <f t="shared" si="32"/>
        <v>0</v>
      </c>
      <c r="S205" s="206">
        <v>0</v>
      </c>
      <c r="T205" s="207">
        <f t="shared" si="33"/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08" t="s">
        <v>735</v>
      </c>
      <c r="AT205" s="208" t="s">
        <v>160</v>
      </c>
      <c r="AU205" s="208" t="s">
        <v>156</v>
      </c>
      <c r="AY205" s="18" t="s">
        <v>157</v>
      </c>
      <c r="BE205" s="209">
        <f t="shared" si="34"/>
        <v>0</v>
      </c>
      <c r="BF205" s="209">
        <f t="shared" si="35"/>
        <v>0</v>
      </c>
      <c r="BG205" s="209">
        <f t="shared" si="36"/>
        <v>0</v>
      </c>
      <c r="BH205" s="209">
        <f t="shared" si="37"/>
        <v>0</v>
      </c>
      <c r="BI205" s="209">
        <f t="shared" si="38"/>
        <v>0</v>
      </c>
      <c r="BJ205" s="18" t="s">
        <v>156</v>
      </c>
      <c r="BK205" s="209">
        <f t="shared" si="39"/>
        <v>0</v>
      </c>
      <c r="BL205" s="18" t="s">
        <v>735</v>
      </c>
      <c r="BM205" s="208" t="s">
        <v>2456</v>
      </c>
    </row>
    <row r="206" spans="1:65" s="2" customFormat="1" ht="16.5" customHeight="1">
      <c r="A206" s="35"/>
      <c r="B206" s="36"/>
      <c r="C206" s="196" t="s">
        <v>812</v>
      </c>
      <c r="D206" s="196" t="s">
        <v>160</v>
      </c>
      <c r="E206" s="197" t="s">
        <v>2457</v>
      </c>
      <c r="F206" s="198" t="s">
        <v>2458</v>
      </c>
      <c r="G206" s="199" t="s">
        <v>184</v>
      </c>
      <c r="H206" s="200">
        <v>12</v>
      </c>
      <c r="I206" s="201"/>
      <c r="J206" s="202">
        <f t="shared" si="30"/>
        <v>0</v>
      </c>
      <c r="K206" s="203"/>
      <c r="L206" s="40"/>
      <c r="M206" s="204" t="s">
        <v>1</v>
      </c>
      <c r="N206" s="205" t="s">
        <v>40</v>
      </c>
      <c r="O206" s="76"/>
      <c r="P206" s="206">
        <f t="shared" si="31"/>
        <v>0</v>
      </c>
      <c r="Q206" s="206">
        <v>0</v>
      </c>
      <c r="R206" s="206">
        <f t="shared" si="32"/>
        <v>0</v>
      </c>
      <c r="S206" s="206">
        <v>0</v>
      </c>
      <c r="T206" s="207">
        <f t="shared" si="33"/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08" t="s">
        <v>735</v>
      </c>
      <c r="AT206" s="208" t="s">
        <v>160</v>
      </c>
      <c r="AU206" s="208" t="s">
        <v>156</v>
      </c>
      <c r="AY206" s="18" t="s">
        <v>157</v>
      </c>
      <c r="BE206" s="209">
        <f t="shared" si="34"/>
        <v>0</v>
      </c>
      <c r="BF206" s="209">
        <f t="shared" si="35"/>
        <v>0</v>
      </c>
      <c r="BG206" s="209">
        <f t="shared" si="36"/>
        <v>0</v>
      </c>
      <c r="BH206" s="209">
        <f t="shared" si="37"/>
        <v>0</v>
      </c>
      <c r="BI206" s="209">
        <f t="shared" si="38"/>
        <v>0</v>
      </c>
      <c r="BJ206" s="18" t="s">
        <v>156</v>
      </c>
      <c r="BK206" s="209">
        <f t="shared" si="39"/>
        <v>0</v>
      </c>
      <c r="BL206" s="18" t="s">
        <v>735</v>
      </c>
      <c r="BM206" s="208" t="s">
        <v>2459</v>
      </c>
    </row>
    <row r="207" spans="1:65" s="2" customFormat="1" ht="16.5" customHeight="1">
      <c r="A207" s="35"/>
      <c r="B207" s="36"/>
      <c r="C207" s="196" t="s">
        <v>1531</v>
      </c>
      <c r="D207" s="196" t="s">
        <v>160</v>
      </c>
      <c r="E207" s="197" t="s">
        <v>2460</v>
      </c>
      <c r="F207" s="198" t="s">
        <v>2461</v>
      </c>
      <c r="G207" s="199" t="s">
        <v>184</v>
      </c>
      <c r="H207" s="200">
        <v>16</v>
      </c>
      <c r="I207" s="201"/>
      <c r="J207" s="202">
        <f t="shared" si="30"/>
        <v>0</v>
      </c>
      <c r="K207" s="203"/>
      <c r="L207" s="40"/>
      <c r="M207" s="204" t="s">
        <v>1</v>
      </c>
      <c r="N207" s="205" t="s">
        <v>40</v>
      </c>
      <c r="O207" s="76"/>
      <c r="P207" s="206">
        <f t="shared" si="31"/>
        <v>0</v>
      </c>
      <c r="Q207" s="206">
        <v>0</v>
      </c>
      <c r="R207" s="206">
        <f t="shared" si="32"/>
        <v>0</v>
      </c>
      <c r="S207" s="206">
        <v>0</v>
      </c>
      <c r="T207" s="207">
        <f t="shared" si="33"/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08" t="s">
        <v>735</v>
      </c>
      <c r="AT207" s="208" t="s">
        <v>160</v>
      </c>
      <c r="AU207" s="208" t="s">
        <v>156</v>
      </c>
      <c r="AY207" s="18" t="s">
        <v>157</v>
      </c>
      <c r="BE207" s="209">
        <f t="shared" si="34"/>
        <v>0</v>
      </c>
      <c r="BF207" s="209">
        <f t="shared" si="35"/>
        <v>0</v>
      </c>
      <c r="BG207" s="209">
        <f t="shared" si="36"/>
        <v>0</v>
      </c>
      <c r="BH207" s="209">
        <f t="shared" si="37"/>
        <v>0</v>
      </c>
      <c r="BI207" s="209">
        <f t="shared" si="38"/>
        <v>0</v>
      </c>
      <c r="BJ207" s="18" t="s">
        <v>156</v>
      </c>
      <c r="BK207" s="209">
        <f t="shared" si="39"/>
        <v>0</v>
      </c>
      <c r="BL207" s="18" t="s">
        <v>735</v>
      </c>
      <c r="BM207" s="208" t="s">
        <v>2462</v>
      </c>
    </row>
    <row r="208" spans="1:65" s="2" customFormat="1" ht="16.5" customHeight="1">
      <c r="A208" s="35"/>
      <c r="B208" s="36"/>
      <c r="C208" s="196" t="s">
        <v>1536</v>
      </c>
      <c r="D208" s="196" t="s">
        <v>160</v>
      </c>
      <c r="E208" s="197" t="s">
        <v>2463</v>
      </c>
      <c r="F208" s="198" t="s">
        <v>2464</v>
      </c>
      <c r="G208" s="199" t="s">
        <v>184</v>
      </c>
      <c r="H208" s="200">
        <v>6</v>
      </c>
      <c r="I208" s="201"/>
      <c r="J208" s="202">
        <f t="shared" si="30"/>
        <v>0</v>
      </c>
      <c r="K208" s="203"/>
      <c r="L208" s="40"/>
      <c r="M208" s="204" t="s">
        <v>1</v>
      </c>
      <c r="N208" s="205" t="s">
        <v>40</v>
      </c>
      <c r="O208" s="76"/>
      <c r="P208" s="206">
        <f t="shared" si="31"/>
        <v>0</v>
      </c>
      <c r="Q208" s="206">
        <v>0</v>
      </c>
      <c r="R208" s="206">
        <f t="shared" si="32"/>
        <v>0</v>
      </c>
      <c r="S208" s="206">
        <v>0</v>
      </c>
      <c r="T208" s="207">
        <f t="shared" si="33"/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08" t="s">
        <v>735</v>
      </c>
      <c r="AT208" s="208" t="s">
        <v>160</v>
      </c>
      <c r="AU208" s="208" t="s">
        <v>156</v>
      </c>
      <c r="AY208" s="18" t="s">
        <v>157</v>
      </c>
      <c r="BE208" s="209">
        <f t="shared" si="34"/>
        <v>0</v>
      </c>
      <c r="BF208" s="209">
        <f t="shared" si="35"/>
        <v>0</v>
      </c>
      <c r="BG208" s="209">
        <f t="shared" si="36"/>
        <v>0</v>
      </c>
      <c r="BH208" s="209">
        <f t="shared" si="37"/>
        <v>0</v>
      </c>
      <c r="BI208" s="209">
        <f t="shared" si="38"/>
        <v>0</v>
      </c>
      <c r="BJ208" s="18" t="s">
        <v>156</v>
      </c>
      <c r="BK208" s="209">
        <f t="shared" si="39"/>
        <v>0</v>
      </c>
      <c r="BL208" s="18" t="s">
        <v>735</v>
      </c>
      <c r="BM208" s="208" t="s">
        <v>2465</v>
      </c>
    </row>
    <row r="209" spans="1:65" s="2" customFormat="1" ht="16.5" customHeight="1">
      <c r="A209" s="35"/>
      <c r="B209" s="36"/>
      <c r="C209" s="196" t="s">
        <v>1541</v>
      </c>
      <c r="D209" s="196" t="s">
        <v>160</v>
      </c>
      <c r="E209" s="197" t="s">
        <v>2466</v>
      </c>
      <c r="F209" s="198" t="s">
        <v>2467</v>
      </c>
      <c r="G209" s="199" t="s">
        <v>184</v>
      </c>
      <c r="H209" s="200">
        <v>24</v>
      </c>
      <c r="I209" s="201"/>
      <c r="J209" s="202">
        <f t="shared" si="30"/>
        <v>0</v>
      </c>
      <c r="K209" s="203"/>
      <c r="L209" s="40"/>
      <c r="M209" s="204" t="s">
        <v>1</v>
      </c>
      <c r="N209" s="205" t="s">
        <v>40</v>
      </c>
      <c r="O209" s="76"/>
      <c r="P209" s="206">
        <f t="shared" si="31"/>
        <v>0</v>
      </c>
      <c r="Q209" s="206">
        <v>0</v>
      </c>
      <c r="R209" s="206">
        <f t="shared" si="32"/>
        <v>0</v>
      </c>
      <c r="S209" s="206">
        <v>0</v>
      </c>
      <c r="T209" s="207">
        <f t="shared" si="33"/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08" t="s">
        <v>735</v>
      </c>
      <c r="AT209" s="208" t="s">
        <v>160</v>
      </c>
      <c r="AU209" s="208" t="s">
        <v>156</v>
      </c>
      <c r="AY209" s="18" t="s">
        <v>157</v>
      </c>
      <c r="BE209" s="209">
        <f t="shared" si="34"/>
        <v>0</v>
      </c>
      <c r="BF209" s="209">
        <f t="shared" si="35"/>
        <v>0</v>
      </c>
      <c r="BG209" s="209">
        <f t="shared" si="36"/>
        <v>0</v>
      </c>
      <c r="BH209" s="209">
        <f t="shared" si="37"/>
        <v>0</v>
      </c>
      <c r="BI209" s="209">
        <f t="shared" si="38"/>
        <v>0</v>
      </c>
      <c r="BJ209" s="18" t="s">
        <v>156</v>
      </c>
      <c r="BK209" s="209">
        <f t="shared" si="39"/>
        <v>0</v>
      </c>
      <c r="BL209" s="18" t="s">
        <v>735</v>
      </c>
      <c r="BM209" s="208" t="s">
        <v>2468</v>
      </c>
    </row>
    <row r="210" spans="1:65" s="2" customFormat="1" ht="16.5" customHeight="1">
      <c r="A210" s="35"/>
      <c r="B210" s="36"/>
      <c r="C210" s="196" t="s">
        <v>1546</v>
      </c>
      <c r="D210" s="196" t="s">
        <v>160</v>
      </c>
      <c r="E210" s="197" t="s">
        <v>2469</v>
      </c>
      <c r="F210" s="198" t="s">
        <v>2470</v>
      </c>
      <c r="G210" s="199" t="s">
        <v>184</v>
      </c>
      <c r="H210" s="200">
        <v>12</v>
      </c>
      <c r="I210" s="201"/>
      <c r="J210" s="202">
        <f t="shared" si="30"/>
        <v>0</v>
      </c>
      <c r="K210" s="203"/>
      <c r="L210" s="40"/>
      <c r="M210" s="204" t="s">
        <v>1</v>
      </c>
      <c r="N210" s="205" t="s">
        <v>40</v>
      </c>
      <c r="O210" s="76"/>
      <c r="P210" s="206">
        <f t="shared" si="31"/>
        <v>0</v>
      </c>
      <c r="Q210" s="206">
        <v>0</v>
      </c>
      <c r="R210" s="206">
        <f t="shared" si="32"/>
        <v>0</v>
      </c>
      <c r="S210" s="206">
        <v>0</v>
      </c>
      <c r="T210" s="207">
        <f t="shared" si="33"/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08" t="s">
        <v>735</v>
      </c>
      <c r="AT210" s="208" t="s">
        <v>160</v>
      </c>
      <c r="AU210" s="208" t="s">
        <v>156</v>
      </c>
      <c r="AY210" s="18" t="s">
        <v>157</v>
      </c>
      <c r="BE210" s="209">
        <f t="shared" si="34"/>
        <v>0</v>
      </c>
      <c r="BF210" s="209">
        <f t="shared" si="35"/>
        <v>0</v>
      </c>
      <c r="BG210" s="209">
        <f t="shared" si="36"/>
        <v>0</v>
      </c>
      <c r="BH210" s="209">
        <f t="shared" si="37"/>
        <v>0</v>
      </c>
      <c r="BI210" s="209">
        <f t="shared" si="38"/>
        <v>0</v>
      </c>
      <c r="BJ210" s="18" t="s">
        <v>156</v>
      </c>
      <c r="BK210" s="209">
        <f t="shared" si="39"/>
        <v>0</v>
      </c>
      <c r="BL210" s="18" t="s">
        <v>735</v>
      </c>
      <c r="BM210" s="208" t="s">
        <v>2471</v>
      </c>
    </row>
    <row r="211" spans="1:65" s="2" customFormat="1" ht="16.5" customHeight="1">
      <c r="A211" s="35"/>
      <c r="B211" s="36"/>
      <c r="C211" s="196" t="s">
        <v>1553</v>
      </c>
      <c r="D211" s="196" t="s">
        <v>160</v>
      </c>
      <c r="E211" s="197" t="s">
        <v>2472</v>
      </c>
      <c r="F211" s="198" t="s">
        <v>2473</v>
      </c>
      <c r="G211" s="199" t="s">
        <v>184</v>
      </c>
      <c r="H211" s="200">
        <v>12</v>
      </c>
      <c r="I211" s="201"/>
      <c r="J211" s="202">
        <f t="shared" si="30"/>
        <v>0</v>
      </c>
      <c r="K211" s="203"/>
      <c r="L211" s="40"/>
      <c r="M211" s="204" t="s">
        <v>1</v>
      </c>
      <c r="N211" s="205" t="s">
        <v>40</v>
      </c>
      <c r="O211" s="76"/>
      <c r="P211" s="206">
        <f t="shared" si="31"/>
        <v>0</v>
      </c>
      <c r="Q211" s="206">
        <v>0</v>
      </c>
      <c r="R211" s="206">
        <f t="shared" si="32"/>
        <v>0</v>
      </c>
      <c r="S211" s="206">
        <v>0</v>
      </c>
      <c r="T211" s="207">
        <f t="shared" si="33"/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208" t="s">
        <v>735</v>
      </c>
      <c r="AT211" s="208" t="s">
        <v>160</v>
      </c>
      <c r="AU211" s="208" t="s">
        <v>156</v>
      </c>
      <c r="AY211" s="18" t="s">
        <v>157</v>
      </c>
      <c r="BE211" s="209">
        <f t="shared" si="34"/>
        <v>0</v>
      </c>
      <c r="BF211" s="209">
        <f t="shared" si="35"/>
        <v>0</v>
      </c>
      <c r="BG211" s="209">
        <f t="shared" si="36"/>
        <v>0</v>
      </c>
      <c r="BH211" s="209">
        <f t="shared" si="37"/>
        <v>0</v>
      </c>
      <c r="BI211" s="209">
        <f t="shared" si="38"/>
        <v>0</v>
      </c>
      <c r="BJ211" s="18" t="s">
        <v>156</v>
      </c>
      <c r="BK211" s="209">
        <f t="shared" si="39"/>
        <v>0</v>
      </c>
      <c r="BL211" s="18" t="s">
        <v>735</v>
      </c>
      <c r="BM211" s="208" t="s">
        <v>2474</v>
      </c>
    </row>
    <row r="212" spans="1:65" s="2" customFormat="1" ht="16.5" customHeight="1">
      <c r="A212" s="35"/>
      <c r="B212" s="36"/>
      <c r="C212" s="196" t="s">
        <v>1556</v>
      </c>
      <c r="D212" s="196" t="s">
        <v>160</v>
      </c>
      <c r="E212" s="197" t="s">
        <v>2475</v>
      </c>
      <c r="F212" s="198" t="s">
        <v>2476</v>
      </c>
      <c r="G212" s="199" t="s">
        <v>184</v>
      </c>
      <c r="H212" s="200">
        <v>4</v>
      </c>
      <c r="I212" s="201"/>
      <c r="J212" s="202">
        <f t="shared" si="30"/>
        <v>0</v>
      </c>
      <c r="K212" s="203"/>
      <c r="L212" s="40"/>
      <c r="M212" s="204" t="s">
        <v>1</v>
      </c>
      <c r="N212" s="205" t="s">
        <v>40</v>
      </c>
      <c r="O212" s="76"/>
      <c r="P212" s="206">
        <f t="shared" si="31"/>
        <v>0</v>
      </c>
      <c r="Q212" s="206">
        <v>0</v>
      </c>
      <c r="R212" s="206">
        <f t="shared" si="32"/>
        <v>0</v>
      </c>
      <c r="S212" s="206">
        <v>0</v>
      </c>
      <c r="T212" s="207">
        <f t="shared" si="33"/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08" t="s">
        <v>735</v>
      </c>
      <c r="AT212" s="208" t="s">
        <v>160</v>
      </c>
      <c r="AU212" s="208" t="s">
        <v>156</v>
      </c>
      <c r="AY212" s="18" t="s">
        <v>157</v>
      </c>
      <c r="BE212" s="209">
        <f t="shared" si="34"/>
        <v>0</v>
      </c>
      <c r="BF212" s="209">
        <f t="shared" si="35"/>
        <v>0</v>
      </c>
      <c r="BG212" s="209">
        <f t="shared" si="36"/>
        <v>0</v>
      </c>
      <c r="BH212" s="209">
        <f t="shared" si="37"/>
        <v>0</v>
      </c>
      <c r="BI212" s="209">
        <f t="shared" si="38"/>
        <v>0</v>
      </c>
      <c r="BJ212" s="18" t="s">
        <v>156</v>
      </c>
      <c r="BK212" s="209">
        <f t="shared" si="39"/>
        <v>0</v>
      </c>
      <c r="BL212" s="18" t="s">
        <v>735</v>
      </c>
      <c r="BM212" s="208" t="s">
        <v>2477</v>
      </c>
    </row>
    <row r="213" spans="1:65" s="2" customFormat="1" ht="16.5" customHeight="1">
      <c r="A213" s="35"/>
      <c r="B213" s="36"/>
      <c r="C213" s="196" t="s">
        <v>1559</v>
      </c>
      <c r="D213" s="196" t="s">
        <v>160</v>
      </c>
      <c r="E213" s="197" t="s">
        <v>2478</v>
      </c>
      <c r="F213" s="198" t="s">
        <v>2479</v>
      </c>
      <c r="G213" s="199" t="s">
        <v>184</v>
      </c>
      <c r="H213" s="200">
        <v>2</v>
      </c>
      <c r="I213" s="201"/>
      <c r="J213" s="202">
        <f t="shared" si="30"/>
        <v>0</v>
      </c>
      <c r="K213" s="203"/>
      <c r="L213" s="40"/>
      <c r="M213" s="204" t="s">
        <v>1</v>
      </c>
      <c r="N213" s="205" t="s">
        <v>40</v>
      </c>
      <c r="O213" s="76"/>
      <c r="P213" s="206">
        <f t="shared" si="31"/>
        <v>0</v>
      </c>
      <c r="Q213" s="206">
        <v>0</v>
      </c>
      <c r="R213" s="206">
        <f t="shared" si="32"/>
        <v>0</v>
      </c>
      <c r="S213" s="206">
        <v>0</v>
      </c>
      <c r="T213" s="207">
        <f t="shared" si="33"/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08" t="s">
        <v>735</v>
      </c>
      <c r="AT213" s="208" t="s">
        <v>160</v>
      </c>
      <c r="AU213" s="208" t="s">
        <v>156</v>
      </c>
      <c r="AY213" s="18" t="s">
        <v>157</v>
      </c>
      <c r="BE213" s="209">
        <f t="shared" si="34"/>
        <v>0</v>
      </c>
      <c r="BF213" s="209">
        <f t="shared" si="35"/>
        <v>0</v>
      </c>
      <c r="BG213" s="209">
        <f t="shared" si="36"/>
        <v>0</v>
      </c>
      <c r="BH213" s="209">
        <f t="shared" si="37"/>
        <v>0</v>
      </c>
      <c r="BI213" s="209">
        <f t="shared" si="38"/>
        <v>0</v>
      </c>
      <c r="BJ213" s="18" t="s">
        <v>156</v>
      </c>
      <c r="BK213" s="209">
        <f t="shared" si="39"/>
        <v>0</v>
      </c>
      <c r="BL213" s="18" t="s">
        <v>735</v>
      </c>
      <c r="BM213" s="208" t="s">
        <v>2480</v>
      </c>
    </row>
    <row r="214" spans="1:65" s="2" customFormat="1" ht="16.5" customHeight="1">
      <c r="A214" s="35"/>
      <c r="B214" s="36"/>
      <c r="C214" s="196" t="s">
        <v>1564</v>
      </c>
      <c r="D214" s="196" t="s">
        <v>160</v>
      </c>
      <c r="E214" s="197" t="s">
        <v>2481</v>
      </c>
      <c r="F214" s="198" t="s">
        <v>2482</v>
      </c>
      <c r="G214" s="199" t="s">
        <v>184</v>
      </c>
      <c r="H214" s="200">
        <v>1</v>
      </c>
      <c r="I214" s="201"/>
      <c r="J214" s="202">
        <f t="shared" si="30"/>
        <v>0</v>
      </c>
      <c r="K214" s="203"/>
      <c r="L214" s="40"/>
      <c r="M214" s="204" t="s">
        <v>1</v>
      </c>
      <c r="N214" s="205" t="s">
        <v>40</v>
      </c>
      <c r="O214" s="76"/>
      <c r="P214" s="206">
        <f t="shared" si="31"/>
        <v>0</v>
      </c>
      <c r="Q214" s="206">
        <v>0</v>
      </c>
      <c r="R214" s="206">
        <f t="shared" si="32"/>
        <v>0</v>
      </c>
      <c r="S214" s="206">
        <v>0</v>
      </c>
      <c r="T214" s="207">
        <f t="shared" si="33"/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08" t="s">
        <v>735</v>
      </c>
      <c r="AT214" s="208" t="s">
        <v>160</v>
      </c>
      <c r="AU214" s="208" t="s">
        <v>156</v>
      </c>
      <c r="AY214" s="18" t="s">
        <v>157</v>
      </c>
      <c r="BE214" s="209">
        <f t="shared" si="34"/>
        <v>0</v>
      </c>
      <c r="BF214" s="209">
        <f t="shared" si="35"/>
        <v>0</v>
      </c>
      <c r="BG214" s="209">
        <f t="shared" si="36"/>
        <v>0</v>
      </c>
      <c r="BH214" s="209">
        <f t="shared" si="37"/>
        <v>0</v>
      </c>
      <c r="BI214" s="209">
        <f t="shared" si="38"/>
        <v>0</v>
      </c>
      <c r="BJ214" s="18" t="s">
        <v>156</v>
      </c>
      <c r="BK214" s="209">
        <f t="shared" si="39"/>
        <v>0</v>
      </c>
      <c r="BL214" s="18" t="s">
        <v>735</v>
      </c>
      <c r="BM214" s="208" t="s">
        <v>2483</v>
      </c>
    </row>
    <row r="215" spans="1:65" s="2" customFormat="1" ht="16.5" customHeight="1">
      <c r="A215" s="35"/>
      <c r="B215" s="36"/>
      <c r="C215" s="196" t="s">
        <v>1568</v>
      </c>
      <c r="D215" s="196" t="s">
        <v>160</v>
      </c>
      <c r="E215" s="197" t="s">
        <v>2484</v>
      </c>
      <c r="F215" s="198" t="s">
        <v>2485</v>
      </c>
      <c r="G215" s="199" t="s">
        <v>184</v>
      </c>
      <c r="H215" s="200">
        <v>1</v>
      </c>
      <c r="I215" s="201"/>
      <c r="J215" s="202">
        <f t="shared" si="30"/>
        <v>0</v>
      </c>
      <c r="K215" s="203"/>
      <c r="L215" s="40"/>
      <c r="M215" s="204" t="s">
        <v>1</v>
      </c>
      <c r="N215" s="205" t="s">
        <v>40</v>
      </c>
      <c r="O215" s="76"/>
      <c r="P215" s="206">
        <f t="shared" si="31"/>
        <v>0</v>
      </c>
      <c r="Q215" s="206">
        <v>0</v>
      </c>
      <c r="R215" s="206">
        <f t="shared" si="32"/>
        <v>0</v>
      </c>
      <c r="S215" s="206">
        <v>0</v>
      </c>
      <c r="T215" s="207">
        <f t="shared" si="33"/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08" t="s">
        <v>735</v>
      </c>
      <c r="AT215" s="208" t="s">
        <v>160</v>
      </c>
      <c r="AU215" s="208" t="s">
        <v>156</v>
      </c>
      <c r="AY215" s="18" t="s">
        <v>157</v>
      </c>
      <c r="BE215" s="209">
        <f t="shared" si="34"/>
        <v>0</v>
      </c>
      <c r="BF215" s="209">
        <f t="shared" si="35"/>
        <v>0</v>
      </c>
      <c r="BG215" s="209">
        <f t="shared" si="36"/>
        <v>0</v>
      </c>
      <c r="BH215" s="209">
        <f t="shared" si="37"/>
        <v>0</v>
      </c>
      <c r="BI215" s="209">
        <f t="shared" si="38"/>
        <v>0</v>
      </c>
      <c r="BJ215" s="18" t="s">
        <v>156</v>
      </c>
      <c r="BK215" s="209">
        <f t="shared" si="39"/>
        <v>0</v>
      </c>
      <c r="BL215" s="18" t="s">
        <v>735</v>
      </c>
      <c r="BM215" s="208" t="s">
        <v>2486</v>
      </c>
    </row>
    <row r="216" spans="1:65" s="2" customFormat="1" ht="16.5" customHeight="1">
      <c r="A216" s="35"/>
      <c r="B216" s="36"/>
      <c r="C216" s="196" t="s">
        <v>1573</v>
      </c>
      <c r="D216" s="196" t="s">
        <v>160</v>
      </c>
      <c r="E216" s="197" t="s">
        <v>2487</v>
      </c>
      <c r="F216" s="198" t="s">
        <v>2488</v>
      </c>
      <c r="G216" s="199" t="s">
        <v>354</v>
      </c>
      <c r="H216" s="200">
        <v>18</v>
      </c>
      <c r="I216" s="201"/>
      <c r="J216" s="202">
        <f t="shared" si="30"/>
        <v>0</v>
      </c>
      <c r="K216" s="203"/>
      <c r="L216" s="40"/>
      <c r="M216" s="204" t="s">
        <v>1</v>
      </c>
      <c r="N216" s="205" t="s">
        <v>40</v>
      </c>
      <c r="O216" s="76"/>
      <c r="P216" s="206">
        <f t="shared" si="31"/>
        <v>0</v>
      </c>
      <c r="Q216" s="206">
        <v>0</v>
      </c>
      <c r="R216" s="206">
        <f t="shared" si="32"/>
        <v>0</v>
      </c>
      <c r="S216" s="206">
        <v>0</v>
      </c>
      <c r="T216" s="207">
        <f t="shared" si="33"/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208" t="s">
        <v>735</v>
      </c>
      <c r="AT216" s="208" t="s">
        <v>160</v>
      </c>
      <c r="AU216" s="208" t="s">
        <v>156</v>
      </c>
      <c r="AY216" s="18" t="s">
        <v>157</v>
      </c>
      <c r="BE216" s="209">
        <f t="shared" si="34"/>
        <v>0</v>
      </c>
      <c r="BF216" s="209">
        <f t="shared" si="35"/>
        <v>0</v>
      </c>
      <c r="BG216" s="209">
        <f t="shared" si="36"/>
        <v>0</v>
      </c>
      <c r="BH216" s="209">
        <f t="shared" si="37"/>
        <v>0</v>
      </c>
      <c r="BI216" s="209">
        <f t="shared" si="38"/>
        <v>0</v>
      </c>
      <c r="BJ216" s="18" t="s">
        <v>156</v>
      </c>
      <c r="BK216" s="209">
        <f t="shared" si="39"/>
        <v>0</v>
      </c>
      <c r="BL216" s="18" t="s">
        <v>735</v>
      </c>
      <c r="BM216" s="208" t="s">
        <v>2489</v>
      </c>
    </row>
    <row r="217" spans="1:65" s="2" customFormat="1" ht="16.5" customHeight="1">
      <c r="A217" s="35"/>
      <c r="B217" s="36"/>
      <c r="C217" s="196" t="s">
        <v>1577</v>
      </c>
      <c r="D217" s="196" t="s">
        <v>160</v>
      </c>
      <c r="E217" s="197" t="s">
        <v>2490</v>
      </c>
      <c r="F217" s="198" t="s">
        <v>2491</v>
      </c>
      <c r="G217" s="199" t="s">
        <v>354</v>
      </c>
      <c r="H217" s="200">
        <v>10</v>
      </c>
      <c r="I217" s="201"/>
      <c r="J217" s="202">
        <f t="shared" si="30"/>
        <v>0</v>
      </c>
      <c r="K217" s="203"/>
      <c r="L217" s="40"/>
      <c r="M217" s="204" t="s">
        <v>1</v>
      </c>
      <c r="N217" s="205" t="s">
        <v>40</v>
      </c>
      <c r="O217" s="76"/>
      <c r="P217" s="206">
        <f t="shared" si="31"/>
        <v>0</v>
      </c>
      <c r="Q217" s="206">
        <v>0</v>
      </c>
      <c r="R217" s="206">
        <f t="shared" si="32"/>
        <v>0</v>
      </c>
      <c r="S217" s="206">
        <v>0</v>
      </c>
      <c r="T217" s="207">
        <f t="shared" si="33"/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08" t="s">
        <v>735</v>
      </c>
      <c r="AT217" s="208" t="s">
        <v>160</v>
      </c>
      <c r="AU217" s="208" t="s">
        <v>156</v>
      </c>
      <c r="AY217" s="18" t="s">
        <v>157</v>
      </c>
      <c r="BE217" s="209">
        <f t="shared" si="34"/>
        <v>0</v>
      </c>
      <c r="BF217" s="209">
        <f t="shared" si="35"/>
        <v>0</v>
      </c>
      <c r="BG217" s="209">
        <f t="shared" si="36"/>
        <v>0</v>
      </c>
      <c r="BH217" s="209">
        <f t="shared" si="37"/>
        <v>0</v>
      </c>
      <c r="BI217" s="209">
        <f t="shared" si="38"/>
        <v>0</v>
      </c>
      <c r="BJ217" s="18" t="s">
        <v>156</v>
      </c>
      <c r="BK217" s="209">
        <f t="shared" si="39"/>
        <v>0</v>
      </c>
      <c r="BL217" s="18" t="s">
        <v>735</v>
      </c>
      <c r="BM217" s="208" t="s">
        <v>2492</v>
      </c>
    </row>
    <row r="218" spans="1:65" s="2" customFormat="1" ht="21.75" customHeight="1">
      <c r="A218" s="35"/>
      <c r="B218" s="36"/>
      <c r="C218" s="196" t="s">
        <v>1579</v>
      </c>
      <c r="D218" s="196" t="s">
        <v>160</v>
      </c>
      <c r="E218" s="197" t="s">
        <v>2493</v>
      </c>
      <c r="F218" s="198" t="s">
        <v>2494</v>
      </c>
      <c r="G218" s="199" t="s">
        <v>354</v>
      </c>
      <c r="H218" s="200">
        <v>50</v>
      </c>
      <c r="I218" s="201"/>
      <c r="J218" s="202">
        <f t="shared" si="30"/>
        <v>0</v>
      </c>
      <c r="K218" s="203"/>
      <c r="L218" s="40"/>
      <c r="M218" s="204" t="s">
        <v>1</v>
      </c>
      <c r="N218" s="205" t="s">
        <v>40</v>
      </c>
      <c r="O218" s="76"/>
      <c r="P218" s="206">
        <f t="shared" si="31"/>
        <v>0</v>
      </c>
      <c r="Q218" s="206">
        <v>0</v>
      </c>
      <c r="R218" s="206">
        <f t="shared" si="32"/>
        <v>0</v>
      </c>
      <c r="S218" s="206">
        <v>0</v>
      </c>
      <c r="T218" s="207">
        <f t="shared" si="33"/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208" t="s">
        <v>735</v>
      </c>
      <c r="AT218" s="208" t="s">
        <v>160</v>
      </c>
      <c r="AU218" s="208" t="s">
        <v>156</v>
      </c>
      <c r="AY218" s="18" t="s">
        <v>157</v>
      </c>
      <c r="BE218" s="209">
        <f t="shared" si="34"/>
        <v>0</v>
      </c>
      <c r="BF218" s="209">
        <f t="shared" si="35"/>
        <v>0</v>
      </c>
      <c r="BG218" s="209">
        <f t="shared" si="36"/>
        <v>0</v>
      </c>
      <c r="BH218" s="209">
        <f t="shared" si="37"/>
        <v>0</v>
      </c>
      <c r="BI218" s="209">
        <f t="shared" si="38"/>
        <v>0</v>
      </c>
      <c r="BJ218" s="18" t="s">
        <v>156</v>
      </c>
      <c r="BK218" s="209">
        <f t="shared" si="39"/>
        <v>0</v>
      </c>
      <c r="BL218" s="18" t="s">
        <v>735</v>
      </c>
      <c r="BM218" s="208" t="s">
        <v>2495</v>
      </c>
    </row>
    <row r="219" spans="1:65" s="2" customFormat="1" ht="16.5" customHeight="1">
      <c r="A219" s="35"/>
      <c r="B219" s="36"/>
      <c r="C219" s="196" t="s">
        <v>1586</v>
      </c>
      <c r="D219" s="196" t="s">
        <v>160</v>
      </c>
      <c r="E219" s="197" t="s">
        <v>2496</v>
      </c>
      <c r="F219" s="198" t="s">
        <v>2497</v>
      </c>
      <c r="G219" s="199" t="s">
        <v>354</v>
      </c>
      <c r="H219" s="200">
        <v>50</v>
      </c>
      <c r="I219" s="201"/>
      <c r="J219" s="202">
        <f t="shared" si="30"/>
        <v>0</v>
      </c>
      <c r="K219" s="203"/>
      <c r="L219" s="40"/>
      <c r="M219" s="204" t="s">
        <v>1</v>
      </c>
      <c r="N219" s="205" t="s">
        <v>40</v>
      </c>
      <c r="O219" s="76"/>
      <c r="P219" s="206">
        <f t="shared" si="31"/>
        <v>0</v>
      </c>
      <c r="Q219" s="206">
        <v>0</v>
      </c>
      <c r="R219" s="206">
        <f t="shared" si="32"/>
        <v>0</v>
      </c>
      <c r="S219" s="206">
        <v>0</v>
      </c>
      <c r="T219" s="207">
        <f t="shared" si="33"/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08" t="s">
        <v>735</v>
      </c>
      <c r="AT219" s="208" t="s">
        <v>160</v>
      </c>
      <c r="AU219" s="208" t="s">
        <v>156</v>
      </c>
      <c r="AY219" s="18" t="s">
        <v>157</v>
      </c>
      <c r="BE219" s="209">
        <f t="shared" si="34"/>
        <v>0</v>
      </c>
      <c r="BF219" s="209">
        <f t="shared" si="35"/>
        <v>0</v>
      </c>
      <c r="BG219" s="209">
        <f t="shared" si="36"/>
        <v>0</v>
      </c>
      <c r="BH219" s="209">
        <f t="shared" si="37"/>
        <v>0</v>
      </c>
      <c r="BI219" s="209">
        <f t="shared" si="38"/>
        <v>0</v>
      </c>
      <c r="BJ219" s="18" t="s">
        <v>156</v>
      </c>
      <c r="BK219" s="209">
        <f t="shared" si="39"/>
        <v>0</v>
      </c>
      <c r="BL219" s="18" t="s">
        <v>735</v>
      </c>
      <c r="BM219" s="208" t="s">
        <v>2498</v>
      </c>
    </row>
    <row r="220" spans="1:65" s="2" customFormat="1" ht="16.5" customHeight="1">
      <c r="A220" s="35"/>
      <c r="B220" s="36"/>
      <c r="C220" s="196" t="s">
        <v>1589</v>
      </c>
      <c r="D220" s="196" t="s">
        <v>160</v>
      </c>
      <c r="E220" s="197" t="s">
        <v>2499</v>
      </c>
      <c r="F220" s="198" t="s">
        <v>2500</v>
      </c>
      <c r="G220" s="199" t="s">
        <v>184</v>
      </c>
      <c r="H220" s="200">
        <v>10</v>
      </c>
      <c r="I220" s="201"/>
      <c r="J220" s="202">
        <f t="shared" si="30"/>
        <v>0</v>
      </c>
      <c r="K220" s="203"/>
      <c r="L220" s="40"/>
      <c r="M220" s="204" t="s">
        <v>1</v>
      </c>
      <c r="N220" s="205" t="s">
        <v>40</v>
      </c>
      <c r="O220" s="76"/>
      <c r="P220" s="206">
        <f t="shared" si="31"/>
        <v>0</v>
      </c>
      <c r="Q220" s="206">
        <v>0</v>
      </c>
      <c r="R220" s="206">
        <f t="shared" si="32"/>
        <v>0</v>
      </c>
      <c r="S220" s="206">
        <v>0</v>
      </c>
      <c r="T220" s="207">
        <f t="shared" si="33"/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208" t="s">
        <v>735</v>
      </c>
      <c r="AT220" s="208" t="s">
        <v>160</v>
      </c>
      <c r="AU220" s="208" t="s">
        <v>156</v>
      </c>
      <c r="AY220" s="18" t="s">
        <v>157</v>
      </c>
      <c r="BE220" s="209">
        <f t="shared" si="34"/>
        <v>0</v>
      </c>
      <c r="BF220" s="209">
        <f t="shared" si="35"/>
        <v>0</v>
      </c>
      <c r="BG220" s="209">
        <f t="shared" si="36"/>
        <v>0</v>
      </c>
      <c r="BH220" s="209">
        <f t="shared" si="37"/>
        <v>0</v>
      </c>
      <c r="BI220" s="209">
        <f t="shared" si="38"/>
        <v>0</v>
      </c>
      <c r="BJ220" s="18" t="s">
        <v>156</v>
      </c>
      <c r="BK220" s="209">
        <f t="shared" si="39"/>
        <v>0</v>
      </c>
      <c r="BL220" s="18" t="s">
        <v>735</v>
      </c>
      <c r="BM220" s="208" t="s">
        <v>2501</v>
      </c>
    </row>
    <row r="221" spans="1:65" s="2" customFormat="1" ht="16.5" customHeight="1">
      <c r="A221" s="35"/>
      <c r="B221" s="36"/>
      <c r="C221" s="196" t="s">
        <v>1593</v>
      </c>
      <c r="D221" s="196" t="s">
        <v>160</v>
      </c>
      <c r="E221" s="197" t="s">
        <v>2502</v>
      </c>
      <c r="F221" s="198" t="s">
        <v>2503</v>
      </c>
      <c r="G221" s="199" t="s">
        <v>184</v>
      </c>
      <c r="H221" s="200">
        <v>2</v>
      </c>
      <c r="I221" s="201"/>
      <c r="J221" s="202">
        <f t="shared" si="30"/>
        <v>0</v>
      </c>
      <c r="K221" s="203"/>
      <c r="L221" s="40"/>
      <c r="M221" s="204" t="s">
        <v>1</v>
      </c>
      <c r="N221" s="205" t="s">
        <v>40</v>
      </c>
      <c r="O221" s="76"/>
      <c r="P221" s="206">
        <f t="shared" si="31"/>
        <v>0</v>
      </c>
      <c r="Q221" s="206">
        <v>0</v>
      </c>
      <c r="R221" s="206">
        <f t="shared" si="32"/>
        <v>0</v>
      </c>
      <c r="S221" s="206">
        <v>0</v>
      </c>
      <c r="T221" s="207">
        <f t="shared" si="33"/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208" t="s">
        <v>735</v>
      </c>
      <c r="AT221" s="208" t="s">
        <v>160</v>
      </c>
      <c r="AU221" s="208" t="s">
        <v>156</v>
      </c>
      <c r="AY221" s="18" t="s">
        <v>157</v>
      </c>
      <c r="BE221" s="209">
        <f t="shared" si="34"/>
        <v>0</v>
      </c>
      <c r="BF221" s="209">
        <f t="shared" si="35"/>
        <v>0</v>
      </c>
      <c r="BG221" s="209">
        <f t="shared" si="36"/>
        <v>0</v>
      </c>
      <c r="BH221" s="209">
        <f t="shared" si="37"/>
        <v>0</v>
      </c>
      <c r="BI221" s="209">
        <f t="shared" si="38"/>
        <v>0</v>
      </c>
      <c r="BJ221" s="18" t="s">
        <v>156</v>
      </c>
      <c r="BK221" s="209">
        <f t="shared" si="39"/>
        <v>0</v>
      </c>
      <c r="BL221" s="18" t="s">
        <v>735</v>
      </c>
      <c r="BM221" s="208" t="s">
        <v>2504</v>
      </c>
    </row>
    <row r="222" spans="1:65" s="2" customFormat="1" ht="16.5" customHeight="1">
      <c r="A222" s="35"/>
      <c r="B222" s="36"/>
      <c r="C222" s="196" t="s">
        <v>1599</v>
      </c>
      <c r="D222" s="196" t="s">
        <v>160</v>
      </c>
      <c r="E222" s="197" t="s">
        <v>2505</v>
      </c>
      <c r="F222" s="198" t="s">
        <v>2506</v>
      </c>
      <c r="G222" s="199" t="s">
        <v>184</v>
      </c>
      <c r="H222" s="200">
        <v>2</v>
      </c>
      <c r="I222" s="201"/>
      <c r="J222" s="202">
        <f t="shared" si="30"/>
        <v>0</v>
      </c>
      <c r="K222" s="203"/>
      <c r="L222" s="40"/>
      <c r="M222" s="204" t="s">
        <v>1</v>
      </c>
      <c r="N222" s="205" t="s">
        <v>40</v>
      </c>
      <c r="O222" s="76"/>
      <c r="P222" s="206">
        <f t="shared" si="31"/>
        <v>0</v>
      </c>
      <c r="Q222" s="206">
        <v>0</v>
      </c>
      <c r="R222" s="206">
        <f t="shared" si="32"/>
        <v>0</v>
      </c>
      <c r="S222" s="206">
        <v>0</v>
      </c>
      <c r="T222" s="207">
        <f t="shared" si="33"/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208" t="s">
        <v>735</v>
      </c>
      <c r="AT222" s="208" t="s">
        <v>160</v>
      </c>
      <c r="AU222" s="208" t="s">
        <v>156</v>
      </c>
      <c r="AY222" s="18" t="s">
        <v>157</v>
      </c>
      <c r="BE222" s="209">
        <f t="shared" si="34"/>
        <v>0</v>
      </c>
      <c r="BF222" s="209">
        <f t="shared" si="35"/>
        <v>0</v>
      </c>
      <c r="BG222" s="209">
        <f t="shared" si="36"/>
        <v>0</v>
      </c>
      <c r="BH222" s="209">
        <f t="shared" si="37"/>
        <v>0</v>
      </c>
      <c r="BI222" s="209">
        <f t="shared" si="38"/>
        <v>0</v>
      </c>
      <c r="BJ222" s="18" t="s">
        <v>156</v>
      </c>
      <c r="BK222" s="209">
        <f t="shared" si="39"/>
        <v>0</v>
      </c>
      <c r="BL222" s="18" t="s">
        <v>735</v>
      </c>
      <c r="BM222" s="208" t="s">
        <v>2507</v>
      </c>
    </row>
    <row r="223" spans="1:65" s="2" customFormat="1" ht="16.5" customHeight="1">
      <c r="A223" s="35"/>
      <c r="B223" s="36"/>
      <c r="C223" s="248" t="s">
        <v>1605</v>
      </c>
      <c r="D223" s="248" t="s">
        <v>204</v>
      </c>
      <c r="E223" s="249" t="s">
        <v>2508</v>
      </c>
      <c r="F223" s="250" t="s">
        <v>2509</v>
      </c>
      <c r="G223" s="251" t="s">
        <v>184</v>
      </c>
      <c r="H223" s="252">
        <v>3</v>
      </c>
      <c r="I223" s="253"/>
      <c r="J223" s="254">
        <f t="shared" si="30"/>
        <v>0</v>
      </c>
      <c r="K223" s="255"/>
      <c r="L223" s="256"/>
      <c r="M223" s="257" t="s">
        <v>1</v>
      </c>
      <c r="N223" s="258" t="s">
        <v>40</v>
      </c>
      <c r="O223" s="76"/>
      <c r="P223" s="206">
        <f t="shared" si="31"/>
        <v>0</v>
      </c>
      <c r="Q223" s="206">
        <v>0</v>
      </c>
      <c r="R223" s="206">
        <f t="shared" si="32"/>
        <v>0</v>
      </c>
      <c r="S223" s="206">
        <v>0</v>
      </c>
      <c r="T223" s="207">
        <f t="shared" si="33"/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08" t="s">
        <v>2510</v>
      </c>
      <c r="AT223" s="208" t="s">
        <v>204</v>
      </c>
      <c r="AU223" s="208" t="s">
        <v>156</v>
      </c>
      <c r="AY223" s="18" t="s">
        <v>157</v>
      </c>
      <c r="BE223" s="209">
        <f t="shared" si="34"/>
        <v>0</v>
      </c>
      <c r="BF223" s="209">
        <f t="shared" si="35"/>
        <v>0</v>
      </c>
      <c r="BG223" s="209">
        <f t="shared" si="36"/>
        <v>0</v>
      </c>
      <c r="BH223" s="209">
        <f t="shared" si="37"/>
        <v>0</v>
      </c>
      <c r="BI223" s="209">
        <f t="shared" si="38"/>
        <v>0</v>
      </c>
      <c r="BJ223" s="18" t="s">
        <v>156</v>
      </c>
      <c r="BK223" s="209">
        <f t="shared" si="39"/>
        <v>0</v>
      </c>
      <c r="BL223" s="18" t="s">
        <v>735</v>
      </c>
      <c r="BM223" s="208" t="s">
        <v>2511</v>
      </c>
    </row>
    <row r="224" spans="1:65" s="2" customFormat="1" ht="16.5" customHeight="1">
      <c r="A224" s="35"/>
      <c r="B224" s="36"/>
      <c r="C224" s="248" t="s">
        <v>1610</v>
      </c>
      <c r="D224" s="248" t="s">
        <v>204</v>
      </c>
      <c r="E224" s="249" t="s">
        <v>2512</v>
      </c>
      <c r="F224" s="250" t="s">
        <v>2513</v>
      </c>
      <c r="G224" s="251" t="s">
        <v>184</v>
      </c>
      <c r="H224" s="252">
        <v>12</v>
      </c>
      <c r="I224" s="253"/>
      <c r="J224" s="254">
        <f t="shared" si="30"/>
        <v>0</v>
      </c>
      <c r="K224" s="255"/>
      <c r="L224" s="256"/>
      <c r="M224" s="257" t="s">
        <v>1</v>
      </c>
      <c r="N224" s="258" t="s">
        <v>40</v>
      </c>
      <c r="O224" s="76"/>
      <c r="P224" s="206">
        <f t="shared" si="31"/>
        <v>0</v>
      </c>
      <c r="Q224" s="206">
        <v>0</v>
      </c>
      <c r="R224" s="206">
        <f t="shared" si="32"/>
        <v>0</v>
      </c>
      <c r="S224" s="206">
        <v>0</v>
      </c>
      <c r="T224" s="207">
        <f t="shared" si="33"/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208" t="s">
        <v>2510</v>
      </c>
      <c r="AT224" s="208" t="s">
        <v>204</v>
      </c>
      <c r="AU224" s="208" t="s">
        <v>156</v>
      </c>
      <c r="AY224" s="18" t="s">
        <v>157</v>
      </c>
      <c r="BE224" s="209">
        <f t="shared" si="34"/>
        <v>0</v>
      </c>
      <c r="BF224" s="209">
        <f t="shared" si="35"/>
        <v>0</v>
      </c>
      <c r="BG224" s="209">
        <f t="shared" si="36"/>
        <v>0</v>
      </c>
      <c r="BH224" s="209">
        <f t="shared" si="37"/>
        <v>0</v>
      </c>
      <c r="BI224" s="209">
        <f t="shared" si="38"/>
        <v>0</v>
      </c>
      <c r="BJ224" s="18" t="s">
        <v>156</v>
      </c>
      <c r="BK224" s="209">
        <f t="shared" si="39"/>
        <v>0</v>
      </c>
      <c r="BL224" s="18" t="s">
        <v>735</v>
      </c>
      <c r="BM224" s="208" t="s">
        <v>2514</v>
      </c>
    </row>
    <row r="225" spans="1:65" s="2" customFormat="1" ht="16.5" customHeight="1">
      <c r="A225" s="35"/>
      <c r="B225" s="36"/>
      <c r="C225" s="248" t="s">
        <v>1618</v>
      </c>
      <c r="D225" s="248" t="s">
        <v>204</v>
      </c>
      <c r="E225" s="249" t="s">
        <v>2515</v>
      </c>
      <c r="F225" s="250" t="s">
        <v>2357</v>
      </c>
      <c r="G225" s="251" t="s">
        <v>184</v>
      </c>
      <c r="H225" s="252">
        <v>19</v>
      </c>
      <c r="I225" s="253"/>
      <c r="J225" s="254">
        <f t="shared" si="30"/>
        <v>0</v>
      </c>
      <c r="K225" s="255"/>
      <c r="L225" s="256"/>
      <c r="M225" s="257" t="s">
        <v>1</v>
      </c>
      <c r="N225" s="258" t="s">
        <v>40</v>
      </c>
      <c r="O225" s="76"/>
      <c r="P225" s="206">
        <f t="shared" si="31"/>
        <v>0</v>
      </c>
      <c r="Q225" s="206">
        <v>0</v>
      </c>
      <c r="R225" s="206">
        <f t="shared" si="32"/>
        <v>0</v>
      </c>
      <c r="S225" s="206">
        <v>0</v>
      </c>
      <c r="T225" s="207">
        <f t="shared" si="33"/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208" t="s">
        <v>2510</v>
      </c>
      <c r="AT225" s="208" t="s">
        <v>204</v>
      </c>
      <c r="AU225" s="208" t="s">
        <v>156</v>
      </c>
      <c r="AY225" s="18" t="s">
        <v>157</v>
      </c>
      <c r="BE225" s="209">
        <f t="shared" si="34"/>
        <v>0</v>
      </c>
      <c r="BF225" s="209">
        <f t="shared" si="35"/>
        <v>0</v>
      </c>
      <c r="BG225" s="209">
        <f t="shared" si="36"/>
        <v>0</v>
      </c>
      <c r="BH225" s="209">
        <f t="shared" si="37"/>
        <v>0</v>
      </c>
      <c r="BI225" s="209">
        <f t="shared" si="38"/>
        <v>0</v>
      </c>
      <c r="BJ225" s="18" t="s">
        <v>156</v>
      </c>
      <c r="BK225" s="209">
        <f t="shared" si="39"/>
        <v>0</v>
      </c>
      <c r="BL225" s="18" t="s">
        <v>735</v>
      </c>
      <c r="BM225" s="208" t="s">
        <v>2516</v>
      </c>
    </row>
    <row r="226" spans="1:65" s="2" customFormat="1" ht="16.5" customHeight="1">
      <c r="A226" s="35"/>
      <c r="B226" s="36"/>
      <c r="C226" s="248" t="s">
        <v>1621</v>
      </c>
      <c r="D226" s="248" t="s">
        <v>204</v>
      </c>
      <c r="E226" s="249" t="s">
        <v>2517</v>
      </c>
      <c r="F226" s="250" t="s">
        <v>2359</v>
      </c>
      <c r="G226" s="251" t="s">
        <v>184</v>
      </c>
      <c r="H226" s="252">
        <v>2</v>
      </c>
      <c r="I226" s="253"/>
      <c r="J226" s="254">
        <f t="shared" si="30"/>
        <v>0</v>
      </c>
      <c r="K226" s="255"/>
      <c r="L226" s="256"/>
      <c r="M226" s="257" t="s">
        <v>1</v>
      </c>
      <c r="N226" s="258" t="s">
        <v>40</v>
      </c>
      <c r="O226" s="76"/>
      <c r="P226" s="206">
        <f t="shared" si="31"/>
        <v>0</v>
      </c>
      <c r="Q226" s="206">
        <v>0</v>
      </c>
      <c r="R226" s="206">
        <f t="shared" si="32"/>
        <v>0</v>
      </c>
      <c r="S226" s="206">
        <v>0</v>
      </c>
      <c r="T226" s="207">
        <f t="shared" si="33"/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208" t="s">
        <v>2510</v>
      </c>
      <c r="AT226" s="208" t="s">
        <v>204</v>
      </c>
      <c r="AU226" s="208" t="s">
        <v>156</v>
      </c>
      <c r="AY226" s="18" t="s">
        <v>157</v>
      </c>
      <c r="BE226" s="209">
        <f t="shared" si="34"/>
        <v>0</v>
      </c>
      <c r="BF226" s="209">
        <f t="shared" si="35"/>
        <v>0</v>
      </c>
      <c r="BG226" s="209">
        <f t="shared" si="36"/>
        <v>0</v>
      </c>
      <c r="BH226" s="209">
        <f t="shared" si="37"/>
        <v>0</v>
      </c>
      <c r="BI226" s="209">
        <f t="shared" si="38"/>
        <v>0</v>
      </c>
      <c r="BJ226" s="18" t="s">
        <v>156</v>
      </c>
      <c r="BK226" s="209">
        <f t="shared" si="39"/>
        <v>0</v>
      </c>
      <c r="BL226" s="18" t="s">
        <v>735</v>
      </c>
      <c r="BM226" s="208" t="s">
        <v>2518</v>
      </c>
    </row>
    <row r="227" spans="1:65" s="2" customFormat="1" ht="16.5" customHeight="1">
      <c r="A227" s="35"/>
      <c r="B227" s="36"/>
      <c r="C227" s="248" t="s">
        <v>245</v>
      </c>
      <c r="D227" s="248" t="s">
        <v>204</v>
      </c>
      <c r="E227" s="249" t="s">
        <v>2519</v>
      </c>
      <c r="F227" s="250" t="s">
        <v>2393</v>
      </c>
      <c r="G227" s="251" t="s">
        <v>184</v>
      </c>
      <c r="H227" s="252">
        <v>18</v>
      </c>
      <c r="I227" s="253"/>
      <c r="J227" s="254">
        <f t="shared" si="30"/>
        <v>0</v>
      </c>
      <c r="K227" s="255"/>
      <c r="L227" s="256"/>
      <c r="M227" s="257" t="s">
        <v>1</v>
      </c>
      <c r="N227" s="258" t="s">
        <v>40</v>
      </c>
      <c r="O227" s="76"/>
      <c r="P227" s="206">
        <f t="shared" si="31"/>
        <v>0</v>
      </c>
      <c r="Q227" s="206">
        <v>0</v>
      </c>
      <c r="R227" s="206">
        <f t="shared" si="32"/>
        <v>0</v>
      </c>
      <c r="S227" s="206">
        <v>0</v>
      </c>
      <c r="T227" s="207">
        <f t="shared" si="33"/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208" t="s">
        <v>2510</v>
      </c>
      <c r="AT227" s="208" t="s">
        <v>204</v>
      </c>
      <c r="AU227" s="208" t="s">
        <v>156</v>
      </c>
      <c r="AY227" s="18" t="s">
        <v>157</v>
      </c>
      <c r="BE227" s="209">
        <f t="shared" si="34"/>
        <v>0</v>
      </c>
      <c r="BF227" s="209">
        <f t="shared" si="35"/>
        <v>0</v>
      </c>
      <c r="BG227" s="209">
        <f t="shared" si="36"/>
        <v>0</v>
      </c>
      <c r="BH227" s="209">
        <f t="shared" si="37"/>
        <v>0</v>
      </c>
      <c r="BI227" s="209">
        <f t="shared" si="38"/>
        <v>0</v>
      </c>
      <c r="BJ227" s="18" t="s">
        <v>156</v>
      </c>
      <c r="BK227" s="209">
        <f t="shared" si="39"/>
        <v>0</v>
      </c>
      <c r="BL227" s="18" t="s">
        <v>735</v>
      </c>
      <c r="BM227" s="208" t="s">
        <v>2520</v>
      </c>
    </row>
    <row r="228" spans="1:65" s="2" customFormat="1" ht="16.5" customHeight="1">
      <c r="A228" s="35"/>
      <c r="B228" s="36"/>
      <c r="C228" s="248" t="s">
        <v>1630</v>
      </c>
      <c r="D228" s="248" t="s">
        <v>204</v>
      </c>
      <c r="E228" s="249" t="s">
        <v>2521</v>
      </c>
      <c r="F228" s="250" t="s">
        <v>2396</v>
      </c>
      <c r="G228" s="251" t="s">
        <v>184</v>
      </c>
      <c r="H228" s="252">
        <v>7</v>
      </c>
      <c r="I228" s="253"/>
      <c r="J228" s="254">
        <f t="shared" ref="J228:J259" si="40">ROUND(I228*H228,2)</f>
        <v>0</v>
      </c>
      <c r="K228" s="255"/>
      <c r="L228" s="256"/>
      <c r="M228" s="257" t="s">
        <v>1</v>
      </c>
      <c r="N228" s="258" t="s">
        <v>40</v>
      </c>
      <c r="O228" s="76"/>
      <c r="P228" s="206">
        <f t="shared" ref="P228:P259" si="41">O228*H228</f>
        <v>0</v>
      </c>
      <c r="Q228" s="206">
        <v>0</v>
      </c>
      <c r="R228" s="206">
        <f t="shared" ref="R228:R259" si="42">Q228*H228</f>
        <v>0</v>
      </c>
      <c r="S228" s="206">
        <v>0</v>
      </c>
      <c r="T228" s="207">
        <f t="shared" ref="T228:T259" si="43">S228*H228</f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208" t="s">
        <v>2510</v>
      </c>
      <c r="AT228" s="208" t="s">
        <v>204</v>
      </c>
      <c r="AU228" s="208" t="s">
        <v>156</v>
      </c>
      <c r="AY228" s="18" t="s">
        <v>157</v>
      </c>
      <c r="BE228" s="209">
        <f t="shared" ref="BE228:BE259" si="44">IF(N228="základná",J228,0)</f>
        <v>0</v>
      </c>
      <c r="BF228" s="209">
        <f t="shared" ref="BF228:BF259" si="45">IF(N228="znížená",J228,0)</f>
        <v>0</v>
      </c>
      <c r="BG228" s="209">
        <f t="shared" ref="BG228:BG259" si="46">IF(N228="zákl. prenesená",J228,0)</f>
        <v>0</v>
      </c>
      <c r="BH228" s="209">
        <f t="shared" ref="BH228:BH259" si="47">IF(N228="zníž. prenesená",J228,0)</f>
        <v>0</v>
      </c>
      <c r="BI228" s="209">
        <f t="shared" ref="BI228:BI259" si="48">IF(N228="nulová",J228,0)</f>
        <v>0</v>
      </c>
      <c r="BJ228" s="18" t="s">
        <v>156</v>
      </c>
      <c r="BK228" s="209">
        <f t="shared" ref="BK228:BK259" si="49">ROUND(I228*H228,2)</f>
        <v>0</v>
      </c>
      <c r="BL228" s="18" t="s">
        <v>735</v>
      </c>
      <c r="BM228" s="208" t="s">
        <v>2522</v>
      </c>
    </row>
    <row r="229" spans="1:65" s="2" customFormat="1" ht="16.5" customHeight="1">
      <c r="A229" s="35"/>
      <c r="B229" s="36"/>
      <c r="C229" s="248" t="s">
        <v>1634</v>
      </c>
      <c r="D229" s="248" t="s">
        <v>204</v>
      </c>
      <c r="E229" s="249" t="s">
        <v>2523</v>
      </c>
      <c r="F229" s="250" t="s">
        <v>2399</v>
      </c>
      <c r="G229" s="251" t="s">
        <v>184</v>
      </c>
      <c r="H229" s="252">
        <v>66</v>
      </c>
      <c r="I229" s="253"/>
      <c r="J229" s="254">
        <f t="shared" si="40"/>
        <v>0</v>
      </c>
      <c r="K229" s="255"/>
      <c r="L229" s="256"/>
      <c r="M229" s="257" t="s">
        <v>1</v>
      </c>
      <c r="N229" s="258" t="s">
        <v>40</v>
      </c>
      <c r="O229" s="76"/>
      <c r="P229" s="206">
        <f t="shared" si="41"/>
        <v>0</v>
      </c>
      <c r="Q229" s="206">
        <v>0</v>
      </c>
      <c r="R229" s="206">
        <f t="shared" si="42"/>
        <v>0</v>
      </c>
      <c r="S229" s="206">
        <v>0</v>
      </c>
      <c r="T229" s="207">
        <f t="shared" si="43"/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208" t="s">
        <v>2510</v>
      </c>
      <c r="AT229" s="208" t="s">
        <v>204</v>
      </c>
      <c r="AU229" s="208" t="s">
        <v>156</v>
      </c>
      <c r="AY229" s="18" t="s">
        <v>157</v>
      </c>
      <c r="BE229" s="209">
        <f t="shared" si="44"/>
        <v>0</v>
      </c>
      <c r="BF229" s="209">
        <f t="shared" si="45"/>
        <v>0</v>
      </c>
      <c r="BG229" s="209">
        <f t="shared" si="46"/>
        <v>0</v>
      </c>
      <c r="BH229" s="209">
        <f t="shared" si="47"/>
        <v>0</v>
      </c>
      <c r="BI229" s="209">
        <f t="shared" si="48"/>
        <v>0</v>
      </c>
      <c r="BJ229" s="18" t="s">
        <v>156</v>
      </c>
      <c r="BK229" s="209">
        <f t="shared" si="49"/>
        <v>0</v>
      </c>
      <c r="BL229" s="18" t="s">
        <v>735</v>
      </c>
      <c r="BM229" s="208" t="s">
        <v>2524</v>
      </c>
    </row>
    <row r="230" spans="1:65" s="2" customFormat="1" ht="16.5" customHeight="1">
      <c r="A230" s="35"/>
      <c r="B230" s="36"/>
      <c r="C230" s="248" t="s">
        <v>1638</v>
      </c>
      <c r="D230" s="248" t="s">
        <v>204</v>
      </c>
      <c r="E230" s="249" t="s">
        <v>2525</v>
      </c>
      <c r="F230" s="250" t="s">
        <v>2405</v>
      </c>
      <c r="G230" s="251" t="s">
        <v>184</v>
      </c>
      <c r="H230" s="252">
        <v>4</v>
      </c>
      <c r="I230" s="253"/>
      <c r="J230" s="254">
        <f t="shared" si="40"/>
        <v>0</v>
      </c>
      <c r="K230" s="255"/>
      <c r="L230" s="256"/>
      <c r="M230" s="257" t="s">
        <v>1</v>
      </c>
      <c r="N230" s="258" t="s">
        <v>40</v>
      </c>
      <c r="O230" s="76"/>
      <c r="P230" s="206">
        <f t="shared" si="41"/>
        <v>0</v>
      </c>
      <c r="Q230" s="206">
        <v>0</v>
      </c>
      <c r="R230" s="206">
        <f t="shared" si="42"/>
        <v>0</v>
      </c>
      <c r="S230" s="206">
        <v>0</v>
      </c>
      <c r="T230" s="207">
        <f t="shared" si="43"/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208" t="s">
        <v>2510</v>
      </c>
      <c r="AT230" s="208" t="s">
        <v>204</v>
      </c>
      <c r="AU230" s="208" t="s">
        <v>156</v>
      </c>
      <c r="AY230" s="18" t="s">
        <v>157</v>
      </c>
      <c r="BE230" s="209">
        <f t="shared" si="44"/>
        <v>0</v>
      </c>
      <c r="BF230" s="209">
        <f t="shared" si="45"/>
        <v>0</v>
      </c>
      <c r="BG230" s="209">
        <f t="shared" si="46"/>
        <v>0</v>
      </c>
      <c r="BH230" s="209">
        <f t="shared" si="47"/>
        <v>0</v>
      </c>
      <c r="BI230" s="209">
        <f t="shared" si="48"/>
        <v>0</v>
      </c>
      <c r="BJ230" s="18" t="s">
        <v>156</v>
      </c>
      <c r="BK230" s="209">
        <f t="shared" si="49"/>
        <v>0</v>
      </c>
      <c r="BL230" s="18" t="s">
        <v>735</v>
      </c>
      <c r="BM230" s="208" t="s">
        <v>2526</v>
      </c>
    </row>
    <row r="231" spans="1:65" s="2" customFormat="1" ht="16.5" customHeight="1">
      <c r="A231" s="35"/>
      <c r="B231" s="36"/>
      <c r="C231" s="248" t="s">
        <v>1644</v>
      </c>
      <c r="D231" s="248" t="s">
        <v>204</v>
      </c>
      <c r="E231" s="249" t="s">
        <v>2527</v>
      </c>
      <c r="F231" s="250" t="s">
        <v>2406</v>
      </c>
      <c r="G231" s="251" t="s">
        <v>184</v>
      </c>
      <c r="H231" s="252">
        <v>4</v>
      </c>
      <c r="I231" s="253"/>
      <c r="J231" s="254">
        <f t="shared" si="40"/>
        <v>0</v>
      </c>
      <c r="K231" s="255"/>
      <c r="L231" s="256"/>
      <c r="M231" s="257" t="s">
        <v>1</v>
      </c>
      <c r="N231" s="258" t="s">
        <v>40</v>
      </c>
      <c r="O231" s="76"/>
      <c r="P231" s="206">
        <f t="shared" si="41"/>
        <v>0</v>
      </c>
      <c r="Q231" s="206">
        <v>0</v>
      </c>
      <c r="R231" s="206">
        <f t="shared" si="42"/>
        <v>0</v>
      </c>
      <c r="S231" s="206">
        <v>0</v>
      </c>
      <c r="T231" s="207">
        <f t="shared" si="43"/>
        <v>0</v>
      </c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R231" s="208" t="s">
        <v>2510</v>
      </c>
      <c r="AT231" s="208" t="s">
        <v>204</v>
      </c>
      <c r="AU231" s="208" t="s">
        <v>156</v>
      </c>
      <c r="AY231" s="18" t="s">
        <v>157</v>
      </c>
      <c r="BE231" s="209">
        <f t="shared" si="44"/>
        <v>0</v>
      </c>
      <c r="BF231" s="209">
        <f t="shared" si="45"/>
        <v>0</v>
      </c>
      <c r="BG231" s="209">
        <f t="shared" si="46"/>
        <v>0</v>
      </c>
      <c r="BH231" s="209">
        <f t="shared" si="47"/>
        <v>0</v>
      </c>
      <c r="BI231" s="209">
        <f t="shared" si="48"/>
        <v>0</v>
      </c>
      <c r="BJ231" s="18" t="s">
        <v>156</v>
      </c>
      <c r="BK231" s="209">
        <f t="shared" si="49"/>
        <v>0</v>
      </c>
      <c r="BL231" s="18" t="s">
        <v>735</v>
      </c>
      <c r="BM231" s="208" t="s">
        <v>2528</v>
      </c>
    </row>
    <row r="232" spans="1:65" s="2" customFormat="1" ht="16.5" customHeight="1">
      <c r="A232" s="35"/>
      <c r="B232" s="36"/>
      <c r="C232" s="248" t="s">
        <v>1650</v>
      </c>
      <c r="D232" s="248" t="s">
        <v>204</v>
      </c>
      <c r="E232" s="249" t="s">
        <v>2529</v>
      </c>
      <c r="F232" s="250" t="s">
        <v>2506</v>
      </c>
      <c r="G232" s="251" t="s">
        <v>184</v>
      </c>
      <c r="H232" s="252">
        <v>2</v>
      </c>
      <c r="I232" s="253"/>
      <c r="J232" s="254">
        <f t="shared" si="40"/>
        <v>0</v>
      </c>
      <c r="K232" s="255"/>
      <c r="L232" s="256"/>
      <c r="M232" s="257" t="s">
        <v>1</v>
      </c>
      <c r="N232" s="258" t="s">
        <v>40</v>
      </c>
      <c r="O232" s="76"/>
      <c r="P232" s="206">
        <f t="shared" si="41"/>
        <v>0</v>
      </c>
      <c r="Q232" s="206">
        <v>0</v>
      </c>
      <c r="R232" s="206">
        <f t="shared" si="42"/>
        <v>0</v>
      </c>
      <c r="S232" s="206">
        <v>0</v>
      </c>
      <c r="T232" s="207">
        <f t="shared" si="43"/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208" t="s">
        <v>2510</v>
      </c>
      <c r="AT232" s="208" t="s">
        <v>204</v>
      </c>
      <c r="AU232" s="208" t="s">
        <v>156</v>
      </c>
      <c r="AY232" s="18" t="s">
        <v>157</v>
      </c>
      <c r="BE232" s="209">
        <f t="shared" si="44"/>
        <v>0</v>
      </c>
      <c r="BF232" s="209">
        <f t="shared" si="45"/>
        <v>0</v>
      </c>
      <c r="BG232" s="209">
        <f t="shared" si="46"/>
        <v>0</v>
      </c>
      <c r="BH232" s="209">
        <f t="shared" si="47"/>
        <v>0</v>
      </c>
      <c r="BI232" s="209">
        <f t="shared" si="48"/>
        <v>0</v>
      </c>
      <c r="BJ232" s="18" t="s">
        <v>156</v>
      </c>
      <c r="BK232" s="209">
        <f t="shared" si="49"/>
        <v>0</v>
      </c>
      <c r="BL232" s="18" t="s">
        <v>735</v>
      </c>
      <c r="BM232" s="208" t="s">
        <v>2530</v>
      </c>
    </row>
    <row r="233" spans="1:65" s="2" customFormat="1" ht="16.5" customHeight="1">
      <c r="A233" s="35"/>
      <c r="B233" s="36"/>
      <c r="C233" s="248" t="s">
        <v>1661</v>
      </c>
      <c r="D233" s="248" t="s">
        <v>204</v>
      </c>
      <c r="E233" s="249" t="s">
        <v>2531</v>
      </c>
      <c r="F233" s="250" t="s">
        <v>2476</v>
      </c>
      <c r="G233" s="251" t="s">
        <v>184</v>
      </c>
      <c r="H233" s="252">
        <v>4</v>
      </c>
      <c r="I233" s="253"/>
      <c r="J233" s="254">
        <f t="shared" si="40"/>
        <v>0</v>
      </c>
      <c r="K233" s="255"/>
      <c r="L233" s="256"/>
      <c r="M233" s="257" t="s">
        <v>1</v>
      </c>
      <c r="N233" s="258" t="s">
        <v>40</v>
      </c>
      <c r="O233" s="76"/>
      <c r="P233" s="206">
        <f t="shared" si="41"/>
        <v>0</v>
      </c>
      <c r="Q233" s="206">
        <v>0</v>
      </c>
      <c r="R233" s="206">
        <f t="shared" si="42"/>
        <v>0</v>
      </c>
      <c r="S233" s="206">
        <v>0</v>
      </c>
      <c r="T233" s="207">
        <f t="shared" si="43"/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208" t="s">
        <v>2510</v>
      </c>
      <c r="AT233" s="208" t="s">
        <v>204</v>
      </c>
      <c r="AU233" s="208" t="s">
        <v>156</v>
      </c>
      <c r="AY233" s="18" t="s">
        <v>157</v>
      </c>
      <c r="BE233" s="209">
        <f t="shared" si="44"/>
        <v>0</v>
      </c>
      <c r="BF233" s="209">
        <f t="shared" si="45"/>
        <v>0</v>
      </c>
      <c r="BG233" s="209">
        <f t="shared" si="46"/>
        <v>0</v>
      </c>
      <c r="BH233" s="209">
        <f t="shared" si="47"/>
        <v>0</v>
      </c>
      <c r="BI233" s="209">
        <f t="shared" si="48"/>
        <v>0</v>
      </c>
      <c r="BJ233" s="18" t="s">
        <v>156</v>
      </c>
      <c r="BK233" s="209">
        <f t="shared" si="49"/>
        <v>0</v>
      </c>
      <c r="BL233" s="18" t="s">
        <v>735</v>
      </c>
      <c r="BM233" s="208" t="s">
        <v>2532</v>
      </c>
    </row>
    <row r="234" spans="1:65" s="2" customFormat="1" ht="16.5" customHeight="1">
      <c r="A234" s="35"/>
      <c r="B234" s="36"/>
      <c r="C234" s="248" t="s">
        <v>1669</v>
      </c>
      <c r="D234" s="248" t="s">
        <v>204</v>
      </c>
      <c r="E234" s="249" t="s">
        <v>2533</v>
      </c>
      <c r="F234" s="250" t="s">
        <v>2479</v>
      </c>
      <c r="G234" s="251" t="s">
        <v>184</v>
      </c>
      <c r="H234" s="252">
        <v>2</v>
      </c>
      <c r="I234" s="253"/>
      <c r="J234" s="254">
        <f t="shared" si="40"/>
        <v>0</v>
      </c>
      <c r="K234" s="255"/>
      <c r="L234" s="256"/>
      <c r="M234" s="257" t="s">
        <v>1</v>
      </c>
      <c r="N234" s="258" t="s">
        <v>40</v>
      </c>
      <c r="O234" s="76"/>
      <c r="P234" s="206">
        <f t="shared" si="41"/>
        <v>0</v>
      </c>
      <c r="Q234" s="206">
        <v>0</v>
      </c>
      <c r="R234" s="206">
        <f t="shared" si="42"/>
        <v>0</v>
      </c>
      <c r="S234" s="206">
        <v>0</v>
      </c>
      <c r="T234" s="207">
        <f t="shared" si="43"/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208" t="s">
        <v>2510</v>
      </c>
      <c r="AT234" s="208" t="s">
        <v>204</v>
      </c>
      <c r="AU234" s="208" t="s">
        <v>156</v>
      </c>
      <c r="AY234" s="18" t="s">
        <v>157</v>
      </c>
      <c r="BE234" s="209">
        <f t="shared" si="44"/>
        <v>0</v>
      </c>
      <c r="BF234" s="209">
        <f t="shared" si="45"/>
        <v>0</v>
      </c>
      <c r="BG234" s="209">
        <f t="shared" si="46"/>
        <v>0</v>
      </c>
      <c r="BH234" s="209">
        <f t="shared" si="47"/>
        <v>0</v>
      </c>
      <c r="BI234" s="209">
        <f t="shared" si="48"/>
        <v>0</v>
      </c>
      <c r="BJ234" s="18" t="s">
        <v>156</v>
      </c>
      <c r="BK234" s="209">
        <f t="shared" si="49"/>
        <v>0</v>
      </c>
      <c r="BL234" s="18" t="s">
        <v>735</v>
      </c>
      <c r="BM234" s="208" t="s">
        <v>2534</v>
      </c>
    </row>
    <row r="235" spans="1:65" s="2" customFormat="1" ht="16.5" customHeight="1">
      <c r="A235" s="35"/>
      <c r="B235" s="36"/>
      <c r="C235" s="248" t="s">
        <v>1673</v>
      </c>
      <c r="D235" s="248" t="s">
        <v>204</v>
      </c>
      <c r="E235" s="249" t="s">
        <v>2535</v>
      </c>
      <c r="F235" s="250" t="s">
        <v>2482</v>
      </c>
      <c r="G235" s="251" t="s">
        <v>184</v>
      </c>
      <c r="H235" s="252">
        <v>1</v>
      </c>
      <c r="I235" s="253"/>
      <c r="J235" s="254">
        <f t="shared" si="40"/>
        <v>0</v>
      </c>
      <c r="K235" s="255"/>
      <c r="L235" s="256"/>
      <c r="M235" s="257" t="s">
        <v>1</v>
      </c>
      <c r="N235" s="258" t="s">
        <v>40</v>
      </c>
      <c r="O235" s="76"/>
      <c r="P235" s="206">
        <f t="shared" si="41"/>
        <v>0</v>
      </c>
      <c r="Q235" s="206">
        <v>0</v>
      </c>
      <c r="R235" s="206">
        <f t="shared" si="42"/>
        <v>0</v>
      </c>
      <c r="S235" s="206">
        <v>0</v>
      </c>
      <c r="T235" s="207">
        <f t="shared" si="43"/>
        <v>0</v>
      </c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208" t="s">
        <v>2510</v>
      </c>
      <c r="AT235" s="208" t="s">
        <v>204</v>
      </c>
      <c r="AU235" s="208" t="s">
        <v>156</v>
      </c>
      <c r="AY235" s="18" t="s">
        <v>157</v>
      </c>
      <c r="BE235" s="209">
        <f t="shared" si="44"/>
        <v>0</v>
      </c>
      <c r="BF235" s="209">
        <f t="shared" si="45"/>
        <v>0</v>
      </c>
      <c r="BG235" s="209">
        <f t="shared" si="46"/>
        <v>0</v>
      </c>
      <c r="BH235" s="209">
        <f t="shared" si="47"/>
        <v>0</v>
      </c>
      <c r="BI235" s="209">
        <f t="shared" si="48"/>
        <v>0</v>
      </c>
      <c r="BJ235" s="18" t="s">
        <v>156</v>
      </c>
      <c r="BK235" s="209">
        <f t="shared" si="49"/>
        <v>0</v>
      </c>
      <c r="BL235" s="18" t="s">
        <v>735</v>
      </c>
      <c r="BM235" s="208" t="s">
        <v>2536</v>
      </c>
    </row>
    <row r="236" spans="1:65" s="2" customFormat="1" ht="16.5" customHeight="1">
      <c r="A236" s="35"/>
      <c r="B236" s="36"/>
      <c r="C236" s="248" t="s">
        <v>1677</v>
      </c>
      <c r="D236" s="248" t="s">
        <v>204</v>
      </c>
      <c r="E236" s="249" t="s">
        <v>2537</v>
      </c>
      <c r="F236" s="250" t="s">
        <v>2485</v>
      </c>
      <c r="G236" s="251" t="s">
        <v>184</v>
      </c>
      <c r="H236" s="252">
        <v>1</v>
      </c>
      <c r="I236" s="253"/>
      <c r="J236" s="254">
        <f t="shared" si="40"/>
        <v>0</v>
      </c>
      <c r="K236" s="255"/>
      <c r="L236" s="256"/>
      <c r="M236" s="257" t="s">
        <v>1</v>
      </c>
      <c r="N236" s="258" t="s">
        <v>40</v>
      </c>
      <c r="O236" s="76"/>
      <c r="P236" s="206">
        <f t="shared" si="41"/>
        <v>0</v>
      </c>
      <c r="Q236" s="206">
        <v>0</v>
      </c>
      <c r="R236" s="206">
        <f t="shared" si="42"/>
        <v>0</v>
      </c>
      <c r="S236" s="206">
        <v>0</v>
      </c>
      <c r="T236" s="207">
        <f t="shared" si="43"/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208" t="s">
        <v>2510</v>
      </c>
      <c r="AT236" s="208" t="s">
        <v>204</v>
      </c>
      <c r="AU236" s="208" t="s">
        <v>156</v>
      </c>
      <c r="AY236" s="18" t="s">
        <v>157</v>
      </c>
      <c r="BE236" s="209">
        <f t="shared" si="44"/>
        <v>0</v>
      </c>
      <c r="BF236" s="209">
        <f t="shared" si="45"/>
        <v>0</v>
      </c>
      <c r="BG236" s="209">
        <f t="shared" si="46"/>
        <v>0</v>
      </c>
      <c r="BH236" s="209">
        <f t="shared" si="47"/>
        <v>0</v>
      </c>
      <c r="BI236" s="209">
        <f t="shared" si="48"/>
        <v>0</v>
      </c>
      <c r="BJ236" s="18" t="s">
        <v>156</v>
      </c>
      <c r="BK236" s="209">
        <f t="shared" si="49"/>
        <v>0</v>
      </c>
      <c r="BL236" s="18" t="s">
        <v>735</v>
      </c>
      <c r="BM236" s="208" t="s">
        <v>2538</v>
      </c>
    </row>
    <row r="237" spans="1:65" s="2" customFormat="1" ht="16.5" customHeight="1">
      <c r="A237" s="35"/>
      <c r="B237" s="36"/>
      <c r="C237" s="248" t="s">
        <v>1679</v>
      </c>
      <c r="D237" s="248" t="s">
        <v>204</v>
      </c>
      <c r="E237" s="249" t="s">
        <v>2539</v>
      </c>
      <c r="F237" s="250" t="s">
        <v>2488</v>
      </c>
      <c r="G237" s="251" t="s">
        <v>354</v>
      </c>
      <c r="H237" s="252">
        <v>18</v>
      </c>
      <c r="I237" s="253"/>
      <c r="J237" s="254">
        <f t="shared" si="40"/>
        <v>0</v>
      </c>
      <c r="K237" s="255"/>
      <c r="L237" s="256"/>
      <c r="M237" s="257" t="s">
        <v>1</v>
      </c>
      <c r="N237" s="258" t="s">
        <v>40</v>
      </c>
      <c r="O237" s="76"/>
      <c r="P237" s="206">
        <f t="shared" si="41"/>
        <v>0</v>
      </c>
      <c r="Q237" s="206">
        <v>0</v>
      </c>
      <c r="R237" s="206">
        <f t="shared" si="42"/>
        <v>0</v>
      </c>
      <c r="S237" s="206">
        <v>0</v>
      </c>
      <c r="T237" s="207">
        <f t="shared" si="43"/>
        <v>0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208" t="s">
        <v>2510</v>
      </c>
      <c r="AT237" s="208" t="s">
        <v>204</v>
      </c>
      <c r="AU237" s="208" t="s">
        <v>156</v>
      </c>
      <c r="AY237" s="18" t="s">
        <v>157</v>
      </c>
      <c r="BE237" s="209">
        <f t="shared" si="44"/>
        <v>0</v>
      </c>
      <c r="BF237" s="209">
        <f t="shared" si="45"/>
        <v>0</v>
      </c>
      <c r="BG237" s="209">
        <f t="shared" si="46"/>
        <v>0</v>
      </c>
      <c r="BH237" s="209">
        <f t="shared" si="47"/>
        <v>0</v>
      </c>
      <c r="BI237" s="209">
        <f t="shared" si="48"/>
        <v>0</v>
      </c>
      <c r="BJ237" s="18" t="s">
        <v>156</v>
      </c>
      <c r="BK237" s="209">
        <f t="shared" si="49"/>
        <v>0</v>
      </c>
      <c r="BL237" s="18" t="s">
        <v>735</v>
      </c>
      <c r="BM237" s="208" t="s">
        <v>2540</v>
      </c>
    </row>
    <row r="238" spans="1:65" s="2" customFormat="1" ht="16.5" customHeight="1">
      <c r="A238" s="35"/>
      <c r="B238" s="36"/>
      <c r="C238" s="248" t="s">
        <v>1683</v>
      </c>
      <c r="D238" s="248" t="s">
        <v>204</v>
      </c>
      <c r="E238" s="249" t="s">
        <v>2541</v>
      </c>
      <c r="F238" s="250" t="s">
        <v>2491</v>
      </c>
      <c r="G238" s="251" t="s">
        <v>354</v>
      </c>
      <c r="H238" s="252">
        <v>10</v>
      </c>
      <c r="I238" s="253"/>
      <c r="J238" s="254">
        <f t="shared" si="40"/>
        <v>0</v>
      </c>
      <c r="K238" s="255"/>
      <c r="L238" s="256"/>
      <c r="M238" s="257" t="s">
        <v>1</v>
      </c>
      <c r="N238" s="258" t="s">
        <v>40</v>
      </c>
      <c r="O238" s="76"/>
      <c r="P238" s="206">
        <f t="shared" si="41"/>
        <v>0</v>
      </c>
      <c r="Q238" s="206">
        <v>0</v>
      </c>
      <c r="R238" s="206">
        <f t="shared" si="42"/>
        <v>0</v>
      </c>
      <c r="S238" s="206">
        <v>0</v>
      </c>
      <c r="T238" s="207">
        <f t="shared" si="43"/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208" t="s">
        <v>2510</v>
      </c>
      <c r="AT238" s="208" t="s">
        <v>204</v>
      </c>
      <c r="AU238" s="208" t="s">
        <v>156</v>
      </c>
      <c r="AY238" s="18" t="s">
        <v>157</v>
      </c>
      <c r="BE238" s="209">
        <f t="shared" si="44"/>
        <v>0</v>
      </c>
      <c r="BF238" s="209">
        <f t="shared" si="45"/>
        <v>0</v>
      </c>
      <c r="BG238" s="209">
        <f t="shared" si="46"/>
        <v>0</v>
      </c>
      <c r="BH238" s="209">
        <f t="shared" si="47"/>
        <v>0</v>
      </c>
      <c r="BI238" s="209">
        <f t="shared" si="48"/>
        <v>0</v>
      </c>
      <c r="BJ238" s="18" t="s">
        <v>156</v>
      </c>
      <c r="BK238" s="209">
        <f t="shared" si="49"/>
        <v>0</v>
      </c>
      <c r="BL238" s="18" t="s">
        <v>735</v>
      </c>
      <c r="BM238" s="208" t="s">
        <v>2542</v>
      </c>
    </row>
    <row r="239" spans="1:65" s="2" customFormat="1" ht="16.5" customHeight="1">
      <c r="A239" s="35"/>
      <c r="B239" s="36"/>
      <c r="C239" s="248" t="s">
        <v>1687</v>
      </c>
      <c r="D239" s="248" t="s">
        <v>204</v>
      </c>
      <c r="E239" s="249" t="s">
        <v>2543</v>
      </c>
      <c r="F239" s="250" t="s">
        <v>2544</v>
      </c>
      <c r="G239" s="251" t="s">
        <v>354</v>
      </c>
      <c r="H239" s="252">
        <v>12</v>
      </c>
      <c r="I239" s="253"/>
      <c r="J239" s="254">
        <f t="shared" si="40"/>
        <v>0</v>
      </c>
      <c r="K239" s="255"/>
      <c r="L239" s="256"/>
      <c r="M239" s="257" t="s">
        <v>1</v>
      </c>
      <c r="N239" s="258" t="s">
        <v>40</v>
      </c>
      <c r="O239" s="76"/>
      <c r="P239" s="206">
        <f t="shared" si="41"/>
        <v>0</v>
      </c>
      <c r="Q239" s="206">
        <v>0</v>
      </c>
      <c r="R239" s="206">
        <f t="shared" si="42"/>
        <v>0</v>
      </c>
      <c r="S239" s="206">
        <v>0</v>
      </c>
      <c r="T239" s="207">
        <f t="shared" si="43"/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208" t="s">
        <v>2510</v>
      </c>
      <c r="AT239" s="208" t="s">
        <v>204</v>
      </c>
      <c r="AU239" s="208" t="s">
        <v>156</v>
      </c>
      <c r="AY239" s="18" t="s">
        <v>157</v>
      </c>
      <c r="BE239" s="209">
        <f t="shared" si="44"/>
        <v>0</v>
      </c>
      <c r="BF239" s="209">
        <f t="shared" si="45"/>
        <v>0</v>
      </c>
      <c r="BG239" s="209">
        <f t="shared" si="46"/>
        <v>0</v>
      </c>
      <c r="BH239" s="209">
        <f t="shared" si="47"/>
        <v>0</v>
      </c>
      <c r="BI239" s="209">
        <f t="shared" si="48"/>
        <v>0</v>
      </c>
      <c r="BJ239" s="18" t="s">
        <v>156</v>
      </c>
      <c r="BK239" s="209">
        <f t="shared" si="49"/>
        <v>0</v>
      </c>
      <c r="BL239" s="18" t="s">
        <v>735</v>
      </c>
      <c r="BM239" s="208" t="s">
        <v>2545</v>
      </c>
    </row>
    <row r="240" spans="1:65" s="2" customFormat="1" ht="21.75" customHeight="1">
      <c r="A240" s="35"/>
      <c r="B240" s="36"/>
      <c r="C240" s="248" t="s">
        <v>1694</v>
      </c>
      <c r="D240" s="248" t="s">
        <v>204</v>
      </c>
      <c r="E240" s="249" t="s">
        <v>2546</v>
      </c>
      <c r="F240" s="250" t="s">
        <v>2494</v>
      </c>
      <c r="G240" s="251" t="s">
        <v>354</v>
      </c>
      <c r="H240" s="252">
        <v>50</v>
      </c>
      <c r="I240" s="253"/>
      <c r="J240" s="254">
        <f t="shared" si="40"/>
        <v>0</v>
      </c>
      <c r="K240" s="255"/>
      <c r="L240" s="256"/>
      <c r="M240" s="257" t="s">
        <v>1</v>
      </c>
      <c r="N240" s="258" t="s">
        <v>40</v>
      </c>
      <c r="O240" s="76"/>
      <c r="P240" s="206">
        <f t="shared" si="41"/>
        <v>0</v>
      </c>
      <c r="Q240" s="206">
        <v>0</v>
      </c>
      <c r="R240" s="206">
        <f t="shared" si="42"/>
        <v>0</v>
      </c>
      <c r="S240" s="206">
        <v>0</v>
      </c>
      <c r="T240" s="207">
        <f t="shared" si="43"/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208" t="s">
        <v>2510</v>
      </c>
      <c r="AT240" s="208" t="s">
        <v>204</v>
      </c>
      <c r="AU240" s="208" t="s">
        <v>156</v>
      </c>
      <c r="AY240" s="18" t="s">
        <v>157</v>
      </c>
      <c r="BE240" s="209">
        <f t="shared" si="44"/>
        <v>0</v>
      </c>
      <c r="BF240" s="209">
        <f t="shared" si="45"/>
        <v>0</v>
      </c>
      <c r="BG240" s="209">
        <f t="shared" si="46"/>
        <v>0</v>
      </c>
      <c r="BH240" s="209">
        <f t="shared" si="47"/>
        <v>0</v>
      </c>
      <c r="BI240" s="209">
        <f t="shared" si="48"/>
        <v>0</v>
      </c>
      <c r="BJ240" s="18" t="s">
        <v>156</v>
      </c>
      <c r="BK240" s="209">
        <f t="shared" si="49"/>
        <v>0</v>
      </c>
      <c r="BL240" s="18" t="s">
        <v>735</v>
      </c>
      <c r="BM240" s="208" t="s">
        <v>2547</v>
      </c>
    </row>
    <row r="241" spans="1:65" s="2" customFormat="1" ht="16.5" customHeight="1">
      <c r="A241" s="35"/>
      <c r="B241" s="36"/>
      <c r="C241" s="248" t="s">
        <v>1699</v>
      </c>
      <c r="D241" s="248" t="s">
        <v>204</v>
      </c>
      <c r="E241" s="249" t="s">
        <v>2548</v>
      </c>
      <c r="F241" s="250" t="s">
        <v>2497</v>
      </c>
      <c r="G241" s="251" t="s">
        <v>354</v>
      </c>
      <c r="H241" s="252">
        <v>50</v>
      </c>
      <c r="I241" s="253"/>
      <c r="J241" s="254">
        <f t="shared" si="40"/>
        <v>0</v>
      </c>
      <c r="K241" s="255"/>
      <c r="L241" s="256"/>
      <c r="M241" s="257" t="s">
        <v>1</v>
      </c>
      <c r="N241" s="258" t="s">
        <v>40</v>
      </c>
      <c r="O241" s="76"/>
      <c r="P241" s="206">
        <f t="shared" si="41"/>
        <v>0</v>
      </c>
      <c r="Q241" s="206">
        <v>0</v>
      </c>
      <c r="R241" s="206">
        <f t="shared" si="42"/>
        <v>0</v>
      </c>
      <c r="S241" s="206">
        <v>0</v>
      </c>
      <c r="T241" s="207">
        <f t="shared" si="43"/>
        <v>0</v>
      </c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R241" s="208" t="s">
        <v>2510</v>
      </c>
      <c r="AT241" s="208" t="s">
        <v>204</v>
      </c>
      <c r="AU241" s="208" t="s">
        <v>156</v>
      </c>
      <c r="AY241" s="18" t="s">
        <v>157</v>
      </c>
      <c r="BE241" s="209">
        <f t="shared" si="44"/>
        <v>0</v>
      </c>
      <c r="BF241" s="209">
        <f t="shared" si="45"/>
        <v>0</v>
      </c>
      <c r="BG241" s="209">
        <f t="shared" si="46"/>
        <v>0</v>
      </c>
      <c r="BH241" s="209">
        <f t="shared" si="47"/>
        <v>0</v>
      </c>
      <c r="BI241" s="209">
        <f t="shared" si="48"/>
        <v>0</v>
      </c>
      <c r="BJ241" s="18" t="s">
        <v>156</v>
      </c>
      <c r="BK241" s="209">
        <f t="shared" si="49"/>
        <v>0</v>
      </c>
      <c r="BL241" s="18" t="s">
        <v>735</v>
      </c>
      <c r="BM241" s="208" t="s">
        <v>2549</v>
      </c>
    </row>
    <row r="242" spans="1:65" s="2" customFormat="1" ht="16.5" customHeight="1">
      <c r="A242" s="35"/>
      <c r="B242" s="36"/>
      <c r="C242" s="248" t="s">
        <v>1703</v>
      </c>
      <c r="D242" s="248" t="s">
        <v>204</v>
      </c>
      <c r="E242" s="249" t="s">
        <v>2550</v>
      </c>
      <c r="F242" s="250" t="s">
        <v>2500</v>
      </c>
      <c r="G242" s="251" t="s">
        <v>184</v>
      </c>
      <c r="H242" s="252">
        <v>10</v>
      </c>
      <c r="I242" s="253"/>
      <c r="J242" s="254">
        <f t="shared" si="40"/>
        <v>0</v>
      </c>
      <c r="K242" s="255"/>
      <c r="L242" s="256"/>
      <c r="M242" s="257" t="s">
        <v>1</v>
      </c>
      <c r="N242" s="258" t="s">
        <v>40</v>
      </c>
      <c r="O242" s="76"/>
      <c r="P242" s="206">
        <f t="shared" si="41"/>
        <v>0</v>
      </c>
      <c r="Q242" s="206">
        <v>0</v>
      </c>
      <c r="R242" s="206">
        <f t="shared" si="42"/>
        <v>0</v>
      </c>
      <c r="S242" s="206">
        <v>0</v>
      </c>
      <c r="T242" s="207">
        <f t="shared" si="43"/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208" t="s">
        <v>2510</v>
      </c>
      <c r="AT242" s="208" t="s">
        <v>204</v>
      </c>
      <c r="AU242" s="208" t="s">
        <v>156</v>
      </c>
      <c r="AY242" s="18" t="s">
        <v>157</v>
      </c>
      <c r="BE242" s="209">
        <f t="shared" si="44"/>
        <v>0</v>
      </c>
      <c r="BF242" s="209">
        <f t="shared" si="45"/>
        <v>0</v>
      </c>
      <c r="BG242" s="209">
        <f t="shared" si="46"/>
        <v>0</v>
      </c>
      <c r="BH242" s="209">
        <f t="shared" si="47"/>
        <v>0</v>
      </c>
      <c r="BI242" s="209">
        <f t="shared" si="48"/>
        <v>0</v>
      </c>
      <c r="BJ242" s="18" t="s">
        <v>156</v>
      </c>
      <c r="BK242" s="209">
        <f t="shared" si="49"/>
        <v>0</v>
      </c>
      <c r="BL242" s="18" t="s">
        <v>735</v>
      </c>
      <c r="BM242" s="208" t="s">
        <v>2551</v>
      </c>
    </row>
    <row r="243" spans="1:65" s="2" customFormat="1" ht="16.5" customHeight="1">
      <c r="A243" s="35"/>
      <c r="B243" s="36"/>
      <c r="C243" s="248" t="s">
        <v>1708</v>
      </c>
      <c r="D243" s="248" t="s">
        <v>204</v>
      </c>
      <c r="E243" s="249" t="s">
        <v>2552</v>
      </c>
      <c r="F243" s="250" t="s">
        <v>2503</v>
      </c>
      <c r="G243" s="251" t="s">
        <v>184</v>
      </c>
      <c r="H243" s="252">
        <v>2</v>
      </c>
      <c r="I243" s="253"/>
      <c r="J243" s="254">
        <f t="shared" si="40"/>
        <v>0</v>
      </c>
      <c r="K243" s="255"/>
      <c r="L243" s="256"/>
      <c r="M243" s="257" t="s">
        <v>1</v>
      </c>
      <c r="N243" s="258" t="s">
        <v>40</v>
      </c>
      <c r="O243" s="76"/>
      <c r="P243" s="206">
        <f t="shared" si="41"/>
        <v>0</v>
      </c>
      <c r="Q243" s="206">
        <v>0</v>
      </c>
      <c r="R243" s="206">
        <f t="shared" si="42"/>
        <v>0</v>
      </c>
      <c r="S243" s="206">
        <v>0</v>
      </c>
      <c r="T243" s="207">
        <f t="shared" si="43"/>
        <v>0</v>
      </c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R243" s="208" t="s">
        <v>2510</v>
      </c>
      <c r="AT243" s="208" t="s">
        <v>204</v>
      </c>
      <c r="AU243" s="208" t="s">
        <v>156</v>
      </c>
      <c r="AY243" s="18" t="s">
        <v>157</v>
      </c>
      <c r="BE243" s="209">
        <f t="shared" si="44"/>
        <v>0</v>
      </c>
      <c r="BF243" s="209">
        <f t="shared" si="45"/>
        <v>0</v>
      </c>
      <c r="BG243" s="209">
        <f t="shared" si="46"/>
        <v>0</v>
      </c>
      <c r="BH243" s="209">
        <f t="shared" si="47"/>
        <v>0</v>
      </c>
      <c r="BI243" s="209">
        <f t="shared" si="48"/>
        <v>0</v>
      </c>
      <c r="BJ243" s="18" t="s">
        <v>156</v>
      </c>
      <c r="BK243" s="209">
        <f t="shared" si="49"/>
        <v>0</v>
      </c>
      <c r="BL243" s="18" t="s">
        <v>735</v>
      </c>
      <c r="BM243" s="208" t="s">
        <v>2553</v>
      </c>
    </row>
    <row r="244" spans="1:65" s="2" customFormat="1" ht="24.2" customHeight="1">
      <c r="A244" s="35"/>
      <c r="B244" s="36"/>
      <c r="C244" s="248" t="s">
        <v>1712</v>
      </c>
      <c r="D244" s="248" t="s">
        <v>204</v>
      </c>
      <c r="E244" s="249" t="s">
        <v>2554</v>
      </c>
      <c r="F244" s="250" t="s">
        <v>2555</v>
      </c>
      <c r="G244" s="251" t="s">
        <v>184</v>
      </c>
      <c r="H244" s="252">
        <v>2</v>
      </c>
      <c r="I244" s="253"/>
      <c r="J244" s="254">
        <f t="shared" si="40"/>
        <v>0</v>
      </c>
      <c r="K244" s="255"/>
      <c r="L244" s="256"/>
      <c r="M244" s="257" t="s">
        <v>1</v>
      </c>
      <c r="N244" s="258" t="s">
        <v>40</v>
      </c>
      <c r="O244" s="76"/>
      <c r="P244" s="206">
        <f t="shared" si="41"/>
        <v>0</v>
      </c>
      <c r="Q244" s="206">
        <v>0</v>
      </c>
      <c r="R244" s="206">
        <f t="shared" si="42"/>
        <v>0</v>
      </c>
      <c r="S244" s="206">
        <v>0</v>
      </c>
      <c r="T244" s="207">
        <f t="shared" si="43"/>
        <v>0</v>
      </c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R244" s="208" t="s">
        <v>2510</v>
      </c>
      <c r="AT244" s="208" t="s">
        <v>204</v>
      </c>
      <c r="AU244" s="208" t="s">
        <v>156</v>
      </c>
      <c r="AY244" s="18" t="s">
        <v>157</v>
      </c>
      <c r="BE244" s="209">
        <f t="shared" si="44"/>
        <v>0</v>
      </c>
      <c r="BF244" s="209">
        <f t="shared" si="45"/>
        <v>0</v>
      </c>
      <c r="BG244" s="209">
        <f t="shared" si="46"/>
        <v>0</v>
      </c>
      <c r="BH244" s="209">
        <f t="shared" si="47"/>
        <v>0</v>
      </c>
      <c r="BI244" s="209">
        <f t="shared" si="48"/>
        <v>0</v>
      </c>
      <c r="BJ244" s="18" t="s">
        <v>156</v>
      </c>
      <c r="BK244" s="209">
        <f t="shared" si="49"/>
        <v>0</v>
      </c>
      <c r="BL244" s="18" t="s">
        <v>735</v>
      </c>
      <c r="BM244" s="208" t="s">
        <v>2556</v>
      </c>
    </row>
    <row r="245" spans="1:65" s="2" customFormat="1" ht="16.5" customHeight="1">
      <c r="A245" s="35"/>
      <c r="B245" s="36"/>
      <c r="C245" s="248" t="s">
        <v>1717</v>
      </c>
      <c r="D245" s="248" t="s">
        <v>204</v>
      </c>
      <c r="E245" s="249" t="s">
        <v>2557</v>
      </c>
      <c r="F245" s="250" t="s">
        <v>2558</v>
      </c>
      <c r="G245" s="251" t="s">
        <v>2330</v>
      </c>
      <c r="H245" s="252">
        <v>1</v>
      </c>
      <c r="I245" s="253"/>
      <c r="J245" s="254">
        <f t="shared" si="40"/>
        <v>0</v>
      </c>
      <c r="K245" s="255"/>
      <c r="L245" s="256"/>
      <c r="M245" s="257" t="s">
        <v>1</v>
      </c>
      <c r="N245" s="258" t="s">
        <v>40</v>
      </c>
      <c r="O245" s="76"/>
      <c r="P245" s="206">
        <f t="shared" si="41"/>
        <v>0</v>
      </c>
      <c r="Q245" s="206">
        <v>0</v>
      </c>
      <c r="R245" s="206">
        <f t="shared" si="42"/>
        <v>0</v>
      </c>
      <c r="S245" s="206">
        <v>0</v>
      </c>
      <c r="T245" s="207">
        <f t="shared" si="43"/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208" t="s">
        <v>2510</v>
      </c>
      <c r="AT245" s="208" t="s">
        <v>204</v>
      </c>
      <c r="AU245" s="208" t="s">
        <v>156</v>
      </c>
      <c r="AY245" s="18" t="s">
        <v>157</v>
      </c>
      <c r="BE245" s="209">
        <f t="shared" si="44"/>
        <v>0</v>
      </c>
      <c r="BF245" s="209">
        <f t="shared" si="45"/>
        <v>0</v>
      </c>
      <c r="BG245" s="209">
        <f t="shared" si="46"/>
        <v>0</v>
      </c>
      <c r="BH245" s="209">
        <f t="shared" si="47"/>
        <v>0</v>
      </c>
      <c r="BI245" s="209">
        <f t="shared" si="48"/>
        <v>0</v>
      </c>
      <c r="BJ245" s="18" t="s">
        <v>156</v>
      </c>
      <c r="BK245" s="209">
        <f t="shared" si="49"/>
        <v>0</v>
      </c>
      <c r="BL245" s="18" t="s">
        <v>735</v>
      </c>
      <c r="BM245" s="208" t="s">
        <v>2559</v>
      </c>
    </row>
    <row r="246" spans="1:65" s="2" customFormat="1" ht="16.5" customHeight="1">
      <c r="A246" s="35"/>
      <c r="B246" s="36"/>
      <c r="C246" s="196" t="s">
        <v>1721</v>
      </c>
      <c r="D246" s="196" t="s">
        <v>160</v>
      </c>
      <c r="E246" s="197" t="s">
        <v>2560</v>
      </c>
      <c r="F246" s="198" t="s">
        <v>2561</v>
      </c>
      <c r="G246" s="199" t="s">
        <v>184</v>
      </c>
      <c r="H246" s="200">
        <v>6</v>
      </c>
      <c r="I246" s="201"/>
      <c r="J246" s="202">
        <f t="shared" si="40"/>
        <v>0</v>
      </c>
      <c r="K246" s="203"/>
      <c r="L246" s="40"/>
      <c r="M246" s="204" t="s">
        <v>1</v>
      </c>
      <c r="N246" s="205" t="s">
        <v>40</v>
      </c>
      <c r="O246" s="76"/>
      <c r="P246" s="206">
        <f t="shared" si="41"/>
        <v>0</v>
      </c>
      <c r="Q246" s="206">
        <v>0</v>
      </c>
      <c r="R246" s="206">
        <f t="shared" si="42"/>
        <v>0</v>
      </c>
      <c r="S246" s="206">
        <v>0</v>
      </c>
      <c r="T246" s="207">
        <f t="shared" si="43"/>
        <v>0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208" t="s">
        <v>735</v>
      </c>
      <c r="AT246" s="208" t="s">
        <v>160</v>
      </c>
      <c r="AU246" s="208" t="s">
        <v>156</v>
      </c>
      <c r="AY246" s="18" t="s">
        <v>157</v>
      </c>
      <c r="BE246" s="209">
        <f t="shared" si="44"/>
        <v>0</v>
      </c>
      <c r="BF246" s="209">
        <f t="shared" si="45"/>
        <v>0</v>
      </c>
      <c r="BG246" s="209">
        <f t="shared" si="46"/>
        <v>0</v>
      </c>
      <c r="BH246" s="209">
        <f t="shared" si="47"/>
        <v>0</v>
      </c>
      <c r="BI246" s="209">
        <f t="shared" si="48"/>
        <v>0</v>
      </c>
      <c r="BJ246" s="18" t="s">
        <v>156</v>
      </c>
      <c r="BK246" s="209">
        <f t="shared" si="49"/>
        <v>0</v>
      </c>
      <c r="BL246" s="18" t="s">
        <v>735</v>
      </c>
      <c r="BM246" s="208" t="s">
        <v>2562</v>
      </c>
    </row>
    <row r="247" spans="1:65" s="2" customFormat="1" ht="16.5" customHeight="1">
      <c r="A247" s="35"/>
      <c r="B247" s="36"/>
      <c r="C247" s="196" t="s">
        <v>1725</v>
      </c>
      <c r="D247" s="196" t="s">
        <v>160</v>
      </c>
      <c r="E247" s="197" t="s">
        <v>2563</v>
      </c>
      <c r="F247" s="198" t="s">
        <v>2564</v>
      </c>
      <c r="G247" s="199" t="s">
        <v>184</v>
      </c>
      <c r="H247" s="200">
        <v>16</v>
      </c>
      <c r="I247" s="201"/>
      <c r="J247" s="202">
        <f t="shared" si="40"/>
        <v>0</v>
      </c>
      <c r="K247" s="203"/>
      <c r="L247" s="40"/>
      <c r="M247" s="204" t="s">
        <v>1</v>
      </c>
      <c r="N247" s="205" t="s">
        <v>40</v>
      </c>
      <c r="O247" s="76"/>
      <c r="P247" s="206">
        <f t="shared" si="41"/>
        <v>0</v>
      </c>
      <c r="Q247" s="206">
        <v>0</v>
      </c>
      <c r="R247" s="206">
        <f t="shared" si="42"/>
        <v>0</v>
      </c>
      <c r="S247" s="206">
        <v>0</v>
      </c>
      <c r="T247" s="207">
        <f t="shared" si="43"/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208" t="s">
        <v>735</v>
      </c>
      <c r="AT247" s="208" t="s">
        <v>160</v>
      </c>
      <c r="AU247" s="208" t="s">
        <v>156</v>
      </c>
      <c r="AY247" s="18" t="s">
        <v>157</v>
      </c>
      <c r="BE247" s="209">
        <f t="shared" si="44"/>
        <v>0</v>
      </c>
      <c r="BF247" s="209">
        <f t="shared" si="45"/>
        <v>0</v>
      </c>
      <c r="BG247" s="209">
        <f t="shared" si="46"/>
        <v>0</v>
      </c>
      <c r="BH247" s="209">
        <f t="shared" si="47"/>
        <v>0</v>
      </c>
      <c r="BI247" s="209">
        <f t="shared" si="48"/>
        <v>0</v>
      </c>
      <c r="BJ247" s="18" t="s">
        <v>156</v>
      </c>
      <c r="BK247" s="209">
        <f t="shared" si="49"/>
        <v>0</v>
      </c>
      <c r="BL247" s="18" t="s">
        <v>735</v>
      </c>
      <c r="BM247" s="208" t="s">
        <v>2565</v>
      </c>
    </row>
    <row r="248" spans="1:65" s="2" customFormat="1" ht="16.5" customHeight="1">
      <c r="A248" s="35"/>
      <c r="B248" s="36"/>
      <c r="C248" s="196" t="s">
        <v>1729</v>
      </c>
      <c r="D248" s="196" t="s">
        <v>160</v>
      </c>
      <c r="E248" s="197" t="s">
        <v>2566</v>
      </c>
      <c r="F248" s="198" t="s">
        <v>2506</v>
      </c>
      <c r="G248" s="199" t="s">
        <v>184</v>
      </c>
      <c r="H248" s="200">
        <v>25</v>
      </c>
      <c r="I248" s="201"/>
      <c r="J248" s="202">
        <f t="shared" si="40"/>
        <v>0</v>
      </c>
      <c r="K248" s="203"/>
      <c r="L248" s="40"/>
      <c r="M248" s="204" t="s">
        <v>1</v>
      </c>
      <c r="N248" s="205" t="s">
        <v>40</v>
      </c>
      <c r="O248" s="76"/>
      <c r="P248" s="206">
        <f t="shared" si="41"/>
        <v>0</v>
      </c>
      <c r="Q248" s="206">
        <v>0</v>
      </c>
      <c r="R248" s="206">
        <f t="shared" si="42"/>
        <v>0</v>
      </c>
      <c r="S248" s="206">
        <v>0</v>
      </c>
      <c r="T248" s="207">
        <f t="shared" si="43"/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208" t="s">
        <v>735</v>
      </c>
      <c r="AT248" s="208" t="s">
        <v>160</v>
      </c>
      <c r="AU248" s="208" t="s">
        <v>156</v>
      </c>
      <c r="AY248" s="18" t="s">
        <v>157</v>
      </c>
      <c r="BE248" s="209">
        <f t="shared" si="44"/>
        <v>0</v>
      </c>
      <c r="BF248" s="209">
        <f t="shared" si="45"/>
        <v>0</v>
      </c>
      <c r="BG248" s="209">
        <f t="shared" si="46"/>
        <v>0</v>
      </c>
      <c r="BH248" s="209">
        <f t="shared" si="47"/>
        <v>0</v>
      </c>
      <c r="BI248" s="209">
        <f t="shared" si="48"/>
        <v>0</v>
      </c>
      <c r="BJ248" s="18" t="s">
        <v>156</v>
      </c>
      <c r="BK248" s="209">
        <f t="shared" si="49"/>
        <v>0</v>
      </c>
      <c r="BL248" s="18" t="s">
        <v>735</v>
      </c>
      <c r="BM248" s="208" t="s">
        <v>2567</v>
      </c>
    </row>
    <row r="249" spans="1:65" s="2" customFormat="1" ht="16.5" customHeight="1">
      <c r="A249" s="35"/>
      <c r="B249" s="36"/>
      <c r="C249" s="196" t="s">
        <v>1733</v>
      </c>
      <c r="D249" s="196" t="s">
        <v>160</v>
      </c>
      <c r="E249" s="197" t="s">
        <v>2568</v>
      </c>
      <c r="F249" s="198" t="s">
        <v>2341</v>
      </c>
      <c r="G249" s="199" t="s">
        <v>354</v>
      </c>
      <c r="H249" s="200">
        <v>300</v>
      </c>
      <c r="I249" s="201"/>
      <c r="J249" s="202">
        <f t="shared" si="40"/>
        <v>0</v>
      </c>
      <c r="K249" s="203"/>
      <c r="L249" s="40"/>
      <c r="M249" s="204" t="s">
        <v>1</v>
      </c>
      <c r="N249" s="205" t="s">
        <v>40</v>
      </c>
      <c r="O249" s="76"/>
      <c r="P249" s="206">
        <f t="shared" si="41"/>
        <v>0</v>
      </c>
      <c r="Q249" s="206">
        <v>0</v>
      </c>
      <c r="R249" s="206">
        <f t="shared" si="42"/>
        <v>0</v>
      </c>
      <c r="S249" s="206">
        <v>0</v>
      </c>
      <c r="T249" s="207">
        <f t="shared" si="43"/>
        <v>0</v>
      </c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R249" s="208" t="s">
        <v>735</v>
      </c>
      <c r="AT249" s="208" t="s">
        <v>160</v>
      </c>
      <c r="AU249" s="208" t="s">
        <v>156</v>
      </c>
      <c r="AY249" s="18" t="s">
        <v>157</v>
      </c>
      <c r="BE249" s="209">
        <f t="shared" si="44"/>
        <v>0</v>
      </c>
      <c r="BF249" s="209">
        <f t="shared" si="45"/>
        <v>0</v>
      </c>
      <c r="BG249" s="209">
        <f t="shared" si="46"/>
        <v>0</v>
      </c>
      <c r="BH249" s="209">
        <f t="shared" si="47"/>
        <v>0</v>
      </c>
      <c r="BI249" s="209">
        <f t="shared" si="48"/>
        <v>0</v>
      </c>
      <c r="BJ249" s="18" t="s">
        <v>156</v>
      </c>
      <c r="BK249" s="209">
        <f t="shared" si="49"/>
        <v>0</v>
      </c>
      <c r="BL249" s="18" t="s">
        <v>735</v>
      </c>
      <c r="BM249" s="208" t="s">
        <v>2569</v>
      </c>
    </row>
    <row r="250" spans="1:65" s="2" customFormat="1" ht="16.5" customHeight="1">
      <c r="A250" s="35"/>
      <c r="B250" s="36"/>
      <c r="C250" s="196" t="s">
        <v>1737</v>
      </c>
      <c r="D250" s="196" t="s">
        <v>160</v>
      </c>
      <c r="E250" s="197" t="s">
        <v>2570</v>
      </c>
      <c r="F250" s="198" t="s">
        <v>2571</v>
      </c>
      <c r="G250" s="199" t="s">
        <v>354</v>
      </c>
      <c r="H250" s="200">
        <v>30</v>
      </c>
      <c r="I250" s="201"/>
      <c r="J250" s="202">
        <f t="shared" si="40"/>
        <v>0</v>
      </c>
      <c r="K250" s="203"/>
      <c r="L250" s="40"/>
      <c r="M250" s="204" t="s">
        <v>1</v>
      </c>
      <c r="N250" s="205" t="s">
        <v>40</v>
      </c>
      <c r="O250" s="76"/>
      <c r="P250" s="206">
        <f t="shared" si="41"/>
        <v>0</v>
      </c>
      <c r="Q250" s="206">
        <v>0</v>
      </c>
      <c r="R250" s="206">
        <f t="shared" si="42"/>
        <v>0</v>
      </c>
      <c r="S250" s="206">
        <v>0</v>
      </c>
      <c r="T250" s="207">
        <f t="shared" si="43"/>
        <v>0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208" t="s">
        <v>735</v>
      </c>
      <c r="AT250" s="208" t="s">
        <v>160</v>
      </c>
      <c r="AU250" s="208" t="s">
        <v>156</v>
      </c>
      <c r="AY250" s="18" t="s">
        <v>157</v>
      </c>
      <c r="BE250" s="209">
        <f t="shared" si="44"/>
        <v>0</v>
      </c>
      <c r="BF250" s="209">
        <f t="shared" si="45"/>
        <v>0</v>
      </c>
      <c r="BG250" s="209">
        <f t="shared" si="46"/>
        <v>0</v>
      </c>
      <c r="BH250" s="209">
        <f t="shared" si="47"/>
        <v>0</v>
      </c>
      <c r="BI250" s="209">
        <f t="shared" si="48"/>
        <v>0</v>
      </c>
      <c r="BJ250" s="18" t="s">
        <v>156</v>
      </c>
      <c r="BK250" s="209">
        <f t="shared" si="49"/>
        <v>0</v>
      </c>
      <c r="BL250" s="18" t="s">
        <v>735</v>
      </c>
      <c r="BM250" s="208" t="s">
        <v>2572</v>
      </c>
    </row>
    <row r="251" spans="1:65" s="2" customFormat="1" ht="16.5" customHeight="1">
      <c r="A251" s="35"/>
      <c r="B251" s="36"/>
      <c r="C251" s="196" t="s">
        <v>1742</v>
      </c>
      <c r="D251" s="196" t="s">
        <v>160</v>
      </c>
      <c r="E251" s="197" t="s">
        <v>2573</v>
      </c>
      <c r="F251" s="198" t="s">
        <v>2344</v>
      </c>
      <c r="G251" s="199" t="s">
        <v>354</v>
      </c>
      <c r="H251" s="200">
        <v>320</v>
      </c>
      <c r="I251" s="201"/>
      <c r="J251" s="202">
        <f t="shared" si="40"/>
        <v>0</v>
      </c>
      <c r="K251" s="203"/>
      <c r="L251" s="40"/>
      <c r="M251" s="204" t="s">
        <v>1</v>
      </c>
      <c r="N251" s="205" t="s">
        <v>40</v>
      </c>
      <c r="O251" s="76"/>
      <c r="P251" s="206">
        <f t="shared" si="41"/>
        <v>0</v>
      </c>
      <c r="Q251" s="206">
        <v>0</v>
      </c>
      <c r="R251" s="206">
        <f t="shared" si="42"/>
        <v>0</v>
      </c>
      <c r="S251" s="206">
        <v>0</v>
      </c>
      <c r="T251" s="207">
        <f t="shared" si="43"/>
        <v>0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208" t="s">
        <v>735</v>
      </c>
      <c r="AT251" s="208" t="s">
        <v>160</v>
      </c>
      <c r="AU251" s="208" t="s">
        <v>156</v>
      </c>
      <c r="AY251" s="18" t="s">
        <v>157</v>
      </c>
      <c r="BE251" s="209">
        <f t="shared" si="44"/>
        <v>0</v>
      </c>
      <c r="BF251" s="209">
        <f t="shared" si="45"/>
        <v>0</v>
      </c>
      <c r="BG251" s="209">
        <f t="shared" si="46"/>
        <v>0</v>
      </c>
      <c r="BH251" s="209">
        <f t="shared" si="47"/>
        <v>0</v>
      </c>
      <c r="BI251" s="209">
        <f t="shared" si="48"/>
        <v>0</v>
      </c>
      <c r="BJ251" s="18" t="s">
        <v>156</v>
      </c>
      <c r="BK251" s="209">
        <f t="shared" si="49"/>
        <v>0</v>
      </c>
      <c r="BL251" s="18" t="s">
        <v>735</v>
      </c>
      <c r="BM251" s="208" t="s">
        <v>2574</v>
      </c>
    </row>
    <row r="252" spans="1:65" s="2" customFormat="1" ht="16.5" customHeight="1">
      <c r="A252" s="35"/>
      <c r="B252" s="36"/>
      <c r="C252" s="196" t="s">
        <v>1746</v>
      </c>
      <c r="D252" s="196" t="s">
        <v>160</v>
      </c>
      <c r="E252" s="197" t="s">
        <v>2575</v>
      </c>
      <c r="F252" s="198" t="s">
        <v>2576</v>
      </c>
      <c r="G252" s="199" t="s">
        <v>184</v>
      </c>
      <c r="H252" s="200">
        <v>3</v>
      </c>
      <c r="I252" s="201"/>
      <c r="J252" s="202">
        <f t="shared" si="40"/>
        <v>0</v>
      </c>
      <c r="K252" s="203"/>
      <c r="L252" s="40"/>
      <c r="M252" s="204" t="s">
        <v>1</v>
      </c>
      <c r="N252" s="205" t="s">
        <v>40</v>
      </c>
      <c r="O252" s="76"/>
      <c r="P252" s="206">
        <f t="shared" si="41"/>
        <v>0</v>
      </c>
      <c r="Q252" s="206">
        <v>0</v>
      </c>
      <c r="R252" s="206">
        <f t="shared" si="42"/>
        <v>0</v>
      </c>
      <c r="S252" s="206">
        <v>0</v>
      </c>
      <c r="T252" s="207">
        <f t="shared" si="43"/>
        <v>0</v>
      </c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R252" s="208" t="s">
        <v>735</v>
      </c>
      <c r="AT252" s="208" t="s">
        <v>160</v>
      </c>
      <c r="AU252" s="208" t="s">
        <v>156</v>
      </c>
      <c r="AY252" s="18" t="s">
        <v>157</v>
      </c>
      <c r="BE252" s="209">
        <f t="shared" si="44"/>
        <v>0</v>
      </c>
      <c r="BF252" s="209">
        <f t="shared" si="45"/>
        <v>0</v>
      </c>
      <c r="BG252" s="209">
        <f t="shared" si="46"/>
        <v>0</v>
      </c>
      <c r="BH252" s="209">
        <f t="shared" si="47"/>
        <v>0</v>
      </c>
      <c r="BI252" s="209">
        <f t="shared" si="48"/>
        <v>0</v>
      </c>
      <c r="BJ252" s="18" t="s">
        <v>156</v>
      </c>
      <c r="BK252" s="209">
        <f t="shared" si="49"/>
        <v>0</v>
      </c>
      <c r="BL252" s="18" t="s">
        <v>735</v>
      </c>
      <c r="BM252" s="208" t="s">
        <v>2577</v>
      </c>
    </row>
    <row r="253" spans="1:65" s="2" customFormat="1" ht="16.5" customHeight="1">
      <c r="A253" s="35"/>
      <c r="B253" s="36"/>
      <c r="C253" s="248" t="s">
        <v>1748</v>
      </c>
      <c r="D253" s="248" t="s">
        <v>204</v>
      </c>
      <c r="E253" s="249" t="s">
        <v>2578</v>
      </c>
      <c r="F253" s="250" t="s">
        <v>2579</v>
      </c>
      <c r="G253" s="251" t="s">
        <v>184</v>
      </c>
      <c r="H253" s="252">
        <v>1</v>
      </c>
      <c r="I253" s="253"/>
      <c r="J253" s="254">
        <f t="shared" si="40"/>
        <v>0</v>
      </c>
      <c r="K253" s="255"/>
      <c r="L253" s="256"/>
      <c r="M253" s="257" t="s">
        <v>1</v>
      </c>
      <c r="N253" s="258" t="s">
        <v>40</v>
      </c>
      <c r="O253" s="76"/>
      <c r="P253" s="206">
        <f t="shared" si="41"/>
        <v>0</v>
      </c>
      <c r="Q253" s="206">
        <v>0</v>
      </c>
      <c r="R253" s="206">
        <f t="shared" si="42"/>
        <v>0</v>
      </c>
      <c r="S253" s="206">
        <v>0</v>
      </c>
      <c r="T253" s="207">
        <f t="shared" si="43"/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208" t="s">
        <v>2510</v>
      </c>
      <c r="AT253" s="208" t="s">
        <v>204</v>
      </c>
      <c r="AU253" s="208" t="s">
        <v>156</v>
      </c>
      <c r="AY253" s="18" t="s">
        <v>157</v>
      </c>
      <c r="BE253" s="209">
        <f t="shared" si="44"/>
        <v>0</v>
      </c>
      <c r="BF253" s="209">
        <f t="shared" si="45"/>
        <v>0</v>
      </c>
      <c r="BG253" s="209">
        <f t="shared" si="46"/>
        <v>0</v>
      </c>
      <c r="BH253" s="209">
        <f t="shared" si="47"/>
        <v>0</v>
      </c>
      <c r="BI253" s="209">
        <f t="shared" si="48"/>
        <v>0</v>
      </c>
      <c r="BJ253" s="18" t="s">
        <v>156</v>
      </c>
      <c r="BK253" s="209">
        <f t="shared" si="49"/>
        <v>0</v>
      </c>
      <c r="BL253" s="18" t="s">
        <v>735</v>
      </c>
      <c r="BM253" s="208" t="s">
        <v>2580</v>
      </c>
    </row>
    <row r="254" spans="1:65" s="2" customFormat="1" ht="37.9" customHeight="1">
      <c r="A254" s="35"/>
      <c r="B254" s="36"/>
      <c r="C254" s="248" t="s">
        <v>1752</v>
      </c>
      <c r="D254" s="248" t="s">
        <v>204</v>
      </c>
      <c r="E254" s="249" t="s">
        <v>2581</v>
      </c>
      <c r="F254" s="250" t="s">
        <v>2407</v>
      </c>
      <c r="G254" s="251" t="s">
        <v>184</v>
      </c>
      <c r="H254" s="252">
        <v>9</v>
      </c>
      <c r="I254" s="253"/>
      <c r="J254" s="254">
        <f t="shared" si="40"/>
        <v>0</v>
      </c>
      <c r="K254" s="255"/>
      <c r="L254" s="256"/>
      <c r="M254" s="257" t="s">
        <v>1</v>
      </c>
      <c r="N254" s="258" t="s">
        <v>40</v>
      </c>
      <c r="O254" s="76"/>
      <c r="P254" s="206">
        <f t="shared" si="41"/>
        <v>0</v>
      </c>
      <c r="Q254" s="206">
        <v>0</v>
      </c>
      <c r="R254" s="206">
        <f t="shared" si="42"/>
        <v>0</v>
      </c>
      <c r="S254" s="206">
        <v>0</v>
      </c>
      <c r="T254" s="207">
        <f t="shared" si="43"/>
        <v>0</v>
      </c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R254" s="208" t="s">
        <v>2510</v>
      </c>
      <c r="AT254" s="208" t="s">
        <v>204</v>
      </c>
      <c r="AU254" s="208" t="s">
        <v>156</v>
      </c>
      <c r="AY254" s="18" t="s">
        <v>157</v>
      </c>
      <c r="BE254" s="209">
        <f t="shared" si="44"/>
        <v>0</v>
      </c>
      <c r="BF254" s="209">
        <f t="shared" si="45"/>
        <v>0</v>
      </c>
      <c r="BG254" s="209">
        <f t="shared" si="46"/>
        <v>0</v>
      </c>
      <c r="BH254" s="209">
        <f t="shared" si="47"/>
        <v>0</v>
      </c>
      <c r="BI254" s="209">
        <f t="shared" si="48"/>
        <v>0</v>
      </c>
      <c r="BJ254" s="18" t="s">
        <v>156</v>
      </c>
      <c r="BK254" s="209">
        <f t="shared" si="49"/>
        <v>0</v>
      </c>
      <c r="BL254" s="18" t="s">
        <v>735</v>
      </c>
      <c r="BM254" s="208" t="s">
        <v>2582</v>
      </c>
    </row>
    <row r="255" spans="1:65" s="2" customFormat="1" ht="33" customHeight="1">
      <c r="A255" s="35"/>
      <c r="B255" s="36"/>
      <c r="C255" s="248" t="s">
        <v>1757</v>
      </c>
      <c r="D255" s="248" t="s">
        <v>204</v>
      </c>
      <c r="E255" s="249" t="s">
        <v>2583</v>
      </c>
      <c r="F255" s="250" t="s">
        <v>2408</v>
      </c>
      <c r="G255" s="251" t="s">
        <v>184</v>
      </c>
      <c r="H255" s="252">
        <v>36</v>
      </c>
      <c r="I255" s="253"/>
      <c r="J255" s="254">
        <f t="shared" si="40"/>
        <v>0</v>
      </c>
      <c r="K255" s="255"/>
      <c r="L255" s="256"/>
      <c r="M255" s="257" t="s">
        <v>1</v>
      </c>
      <c r="N255" s="258" t="s">
        <v>40</v>
      </c>
      <c r="O255" s="76"/>
      <c r="P255" s="206">
        <f t="shared" si="41"/>
        <v>0</v>
      </c>
      <c r="Q255" s="206">
        <v>0</v>
      </c>
      <c r="R255" s="206">
        <f t="shared" si="42"/>
        <v>0</v>
      </c>
      <c r="S255" s="206">
        <v>0</v>
      </c>
      <c r="T255" s="207">
        <f t="shared" si="43"/>
        <v>0</v>
      </c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R255" s="208" t="s">
        <v>2510</v>
      </c>
      <c r="AT255" s="208" t="s">
        <v>204</v>
      </c>
      <c r="AU255" s="208" t="s">
        <v>156</v>
      </c>
      <c r="AY255" s="18" t="s">
        <v>157</v>
      </c>
      <c r="BE255" s="209">
        <f t="shared" si="44"/>
        <v>0</v>
      </c>
      <c r="BF255" s="209">
        <f t="shared" si="45"/>
        <v>0</v>
      </c>
      <c r="BG255" s="209">
        <f t="shared" si="46"/>
        <v>0</v>
      </c>
      <c r="BH255" s="209">
        <f t="shared" si="47"/>
        <v>0</v>
      </c>
      <c r="BI255" s="209">
        <f t="shared" si="48"/>
        <v>0</v>
      </c>
      <c r="BJ255" s="18" t="s">
        <v>156</v>
      </c>
      <c r="BK255" s="209">
        <f t="shared" si="49"/>
        <v>0</v>
      </c>
      <c r="BL255" s="18" t="s">
        <v>735</v>
      </c>
      <c r="BM255" s="208" t="s">
        <v>2584</v>
      </c>
    </row>
    <row r="256" spans="1:65" s="2" customFormat="1" ht="37.9" customHeight="1">
      <c r="A256" s="35"/>
      <c r="B256" s="36"/>
      <c r="C256" s="248" t="s">
        <v>1761</v>
      </c>
      <c r="D256" s="248" t="s">
        <v>204</v>
      </c>
      <c r="E256" s="249" t="s">
        <v>2585</v>
      </c>
      <c r="F256" s="250" t="s">
        <v>2409</v>
      </c>
      <c r="G256" s="251" t="s">
        <v>184</v>
      </c>
      <c r="H256" s="252">
        <v>6</v>
      </c>
      <c r="I256" s="253"/>
      <c r="J256" s="254">
        <f t="shared" si="40"/>
        <v>0</v>
      </c>
      <c r="K256" s="255"/>
      <c r="L256" s="256"/>
      <c r="M256" s="257" t="s">
        <v>1</v>
      </c>
      <c r="N256" s="258" t="s">
        <v>40</v>
      </c>
      <c r="O256" s="76"/>
      <c r="P256" s="206">
        <f t="shared" si="41"/>
        <v>0</v>
      </c>
      <c r="Q256" s="206">
        <v>0</v>
      </c>
      <c r="R256" s="206">
        <f t="shared" si="42"/>
        <v>0</v>
      </c>
      <c r="S256" s="206">
        <v>0</v>
      </c>
      <c r="T256" s="207">
        <f t="shared" si="43"/>
        <v>0</v>
      </c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R256" s="208" t="s">
        <v>2510</v>
      </c>
      <c r="AT256" s="208" t="s">
        <v>204</v>
      </c>
      <c r="AU256" s="208" t="s">
        <v>156</v>
      </c>
      <c r="AY256" s="18" t="s">
        <v>157</v>
      </c>
      <c r="BE256" s="209">
        <f t="shared" si="44"/>
        <v>0</v>
      </c>
      <c r="BF256" s="209">
        <f t="shared" si="45"/>
        <v>0</v>
      </c>
      <c r="BG256" s="209">
        <f t="shared" si="46"/>
        <v>0</v>
      </c>
      <c r="BH256" s="209">
        <f t="shared" si="47"/>
        <v>0</v>
      </c>
      <c r="BI256" s="209">
        <f t="shared" si="48"/>
        <v>0</v>
      </c>
      <c r="BJ256" s="18" t="s">
        <v>156</v>
      </c>
      <c r="BK256" s="209">
        <f t="shared" si="49"/>
        <v>0</v>
      </c>
      <c r="BL256" s="18" t="s">
        <v>735</v>
      </c>
      <c r="BM256" s="208" t="s">
        <v>2586</v>
      </c>
    </row>
    <row r="257" spans="1:65" s="2" customFormat="1" ht="37.9" customHeight="1">
      <c r="A257" s="35"/>
      <c r="B257" s="36"/>
      <c r="C257" s="248" t="s">
        <v>1766</v>
      </c>
      <c r="D257" s="248" t="s">
        <v>204</v>
      </c>
      <c r="E257" s="249" t="s">
        <v>2587</v>
      </c>
      <c r="F257" s="250" t="s">
        <v>2411</v>
      </c>
      <c r="G257" s="251" t="s">
        <v>184</v>
      </c>
      <c r="H257" s="252">
        <v>9</v>
      </c>
      <c r="I257" s="253"/>
      <c r="J257" s="254">
        <f t="shared" si="40"/>
        <v>0</v>
      </c>
      <c r="K257" s="255"/>
      <c r="L257" s="256"/>
      <c r="M257" s="257" t="s">
        <v>1</v>
      </c>
      <c r="N257" s="258" t="s">
        <v>40</v>
      </c>
      <c r="O257" s="76"/>
      <c r="P257" s="206">
        <f t="shared" si="41"/>
        <v>0</v>
      </c>
      <c r="Q257" s="206">
        <v>0</v>
      </c>
      <c r="R257" s="206">
        <f t="shared" si="42"/>
        <v>0</v>
      </c>
      <c r="S257" s="206">
        <v>0</v>
      </c>
      <c r="T257" s="207">
        <f t="shared" si="43"/>
        <v>0</v>
      </c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R257" s="208" t="s">
        <v>2510</v>
      </c>
      <c r="AT257" s="208" t="s">
        <v>204</v>
      </c>
      <c r="AU257" s="208" t="s">
        <v>156</v>
      </c>
      <c r="AY257" s="18" t="s">
        <v>157</v>
      </c>
      <c r="BE257" s="209">
        <f t="shared" si="44"/>
        <v>0</v>
      </c>
      <c r="BF257" s="209">
        <f t="shared" si="45"/>
        <v>0</v>
      </c>
      <c r="BG257" s="209">
        <f t="shared" si="46"/>
        <v>0</v>
      </c>
      <c r="BH257" s="209">
        <f t="shared" si="47"/>
        <v>0</v>
      </c>
      <c r="BI257" s="209">
        <f t="shared" si="48"/>
        <v>0</v>
      </c>
      <c r="BJ257" s="18" t="s">
        <v>156</v>
      </c>
      <c r="BK257" s="209">
        <f t="shared" si="49"/>
        <v>0</v>
      </c>
      <c r="BL257" s="18" t="s">
        <v>735</v>
      </c>
      <c r="BM257" s="208" t="s">
        <v>2588</v>
      </c>
    </row>
    <row r="258" spans="1:65" s="2" customFormat="1" ht="44.25" customHeight="1">
      <c r="A258" s="35"/>
      <c r="B258" s="36"/>
      <c r="C258" s="248" t="s">
        <v>1776</v>
      </c>
      <c r="D258" s="248" t="s">
        <v>204</v>
      </c>
      <c r="E258" s="249" t="s">
        <v>2589</v>
      </c>
      <c r="F258" s="250" t="s">
        <v>2413</v>
      </c>
      <c r="G258" s="251" t="s">
        <v>184</v>
      </c>
      <c r="H258" s="252">
        <v>11</v>
      </c>
      <c r="I258" s="253"/>
      <c r="J258" s="254">
        <f t="shared" si="40"/>
        <v>0</v>
      </c>
      <c r="K258" s="255"/>
      <c r="L258" s="256"/>
      <c r="M258" s="257" t="s">
        <v>1</v>
      </c>
      <c r="N258" s="258" t="s">
        <v>40</v>
      </c>
      <c r="O258" s="76"/>
      <c r="P258" s="206">
        <f t="shared" si="41"/>
        <v>0</v>
      </c>
      <c r="Q258" s="206">
        <v>0</v>
      </c>
      <c r="R258" s="206">
        <f t="shared" si="42"/>
        <v>0</v>
      </c>
      <c r="S258" s="206">
        <v>0</v>
      </c>
      <c r="T258" s="207">
        <f t="shared" si="43"/>
        <v>0</v>
      </c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R258" s="208" t="s">
        <v>2510</v>
      </c>
      <c r="AT258" s="208" t="s">
        <v>204</v>
      </c>
      <c r="AU258" s="208" t="s">
        <v>156</v>
      </c>
      <c r="AY258" s="18" t="s">
        <v>157</v>
      </c>
      <c r="BE258" s="209">
        <f t="shared" si="44"/>
        <v>0</v>
      </c>
      <c r="BF258" s="209">
        <f t="shared" si="45"/>
        <v>0</v>
      </c>
      <c r="BG258" s="209">
        <f t="shared" si="46"/>
        <v>0</v>
      </c>
      <c r="BH258" s="209">
        <f t="shared" si="47"/>
        <v>0</v>
      </c>
      <c r="BI258" s="209">
        <f t="shared" si="48"/>
        <v>0</v>
      </c>
      <c r="BJ258" s="18" t="s">
        <v>156</v>
      </c>
      <c r="BK258" s="209">
        <f t="shared" si="49"/>
        <v>0</v>
      </c>
      <c r="BL258" s="18" t="s">
        <v>735</v>
      </c>
      <c r="BM258" s="208" t="s">
        <v>2590</v>
      </c>
    </row>
    <row r="259" spans="1:65" s="2" customFormat="1" ht="37.9" customHeight="1">
      <c r="A259" s="35"/>
      <c r="B259" s="36"/>
      <c r="C259" s="248" t="s">
        <v>1781</v>
      </c>
      <c r="D259" s="248" t="s">
        <v>204</v>
      </c>
      <c r="E259" s="249" t="s">
        <v>2591</v>
      </c>
      <c r="F259" s="250" t="s">
        <v>2415</v>
      </c>
      <c r="G259" s="251" t="s">
        <v>184</v>
      </c>
      <c r="H259" s="252">
        <v>2</v>
      </c>
      <c r="I259" s="253"/>
      <c r="J259" s="254">
        <f t="shared" si="40"/>
        <v>0</v>
      </c>
      <c r="K259" s="255"/>
      <c r="L259" s="256"/>
      <c r="M259" s="257" t="s">
        <v>1</v>
      </c>
      <c r="N259" s="258" t="s">
        <v>40</v>
      </c>
      <c r="O259" s="76"/>
      <c r="P259" s="206">
        <f t="shared" si="41"/>
        <v>0</v>
      </c>
      <c r="Q259" s="206">
        <v>0</v>
      </c>
      <c r="R259" s="206">
        <f t="shared" si="42"/>
        <v>0</v>
      </c>
      <c r="S259" s="206">
        <v>0</v>
      </c>
      <c r="T259" s="207">
        <f t="shared" si="43"/>
        <v>0</v>
      </c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R259" s="208" t="s">
        <v>2510</v>
      </c>
      <c r="AT259" s="208" t="s">
        <v>204</v>
      </c>
      <c r="AU259" s="208" t="s">
        <v>156</v>
      </c>
      <c r="AY259" s="18" t="s">
        <v>157</v>
      </c>
      <c r="BE259" s="209">
        <f t="shared" si="44"/>
        <v>0</v>
      </c>
      <c r="BF259" s="209">
        <f t="shared" si="45"/>
        <v>0</v>
      </c>
      <c r="BG259" s="209">
        <f t="shared" si="46"/>
        <v>0</v>
      </c>
      <c r="BH259" s="209">
        <f t="shared" si="47"/>
        <v>0</v>
      </c>
      <c r="BI259" s="209">
        <f t="shared" si="48"/>
        <v>0</v>
      </c>
      <c r="BJ259" s="18" t="s">
        <v>156</v>
      </c>
      <c r="BK259" s="209">
        <f t="shared" si="49"/>
        <v>0</v>
      </c>
      <c r="BL259" s="18" t="s">
        <v>735</v>
      </c>
      <c r="BM259" s="208" t="s">
        <v>2592</v>
      </c>
    </row>
    <row r="260" spans="1:65" s="2" customFormat="1" ht="37.9" customHeight="1">
      <c r="A260" s="35"/>
      <c r="B260" s="36"/>
      <c r="C260" s="248" t="s">
        <v>1785</v>
      </c>
      <c r="D260" s="248" t="s">
        <v>204</v>
      </c>
      <c r="E260" s="249" t="s">
        <v>2593</v>
      </c>
      <c r="F260" s="250" t="s">
        <v>2417</v>
      </c>
      <c r="G260" s="251" t="s">
        <v>184</v>
      </c>
      <c r="H260" s="252">
        <v>36</v>
      </c>
      <c r="I260" s="253"/>
      <c r="J260" s="254">
        <f t="shared" ref="J260:J291" si="50">ROUND(I260*H260,2)</f>
        <v>0</v>
      </c>
      <c r="K260" s="255"/>
      <c r="L260" s="256"/>
      <c r="M260" s="257" t="s">
        <v>1</v>
      </c>
      <c r="N260" s="258" t="s">
        <v>40</v>
      </c>
      <c r="O260" s="76"/>
      <c r="P260" s="206">
        <f t="shared" ref="P260:P291" si="51">O260*H260</f>
        <v>0</v>
      </c>
      <c r="Q260" s="206">
        <v>0</v>
      </c>
      <c r="R260" s="206">
        <f t="shared" ref="R260:R291" si="52">Q260*H260</f>
        <v>0</v>
      </c>
      <c r="S260" s="206">
        <v>0</v>
      </c>
      <c r="T260" s="207">
        <f t="shared" ref="T260:T291" si="53">S260*H260</f>
        <v>0</v>
      </c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R260" s="208" t="s">
        <v>2510</v>
      </c>
      <c r="AT260" s="208" t="s">
        <v>204</v>
      </c>
      <c r="AU260" s="208" t="s">
        <v>156</v>
      </c>
      <c r="AY260" s="18" t="s">
        <v>157</v>
      </c>
      <c r="BE260" s="209">
        <f t="shared" ref="BE260:BE291" si="54">IF(N260="základná",J260,0)</f>
        <v>0</v>
      </c>
      <c r="BF260" s="209">
        <f t="shared" ref="BF260:BF291" si="55">IF(N260="znížená",J260,0)</f>
        <v>0</v>
      </c>
      <c r="BG260" s="209">
        <f t="shared" ref="BG260:BG291" si="56">IF(N260="zákl. prenesená",J260,0)</f>
        <v>0</v>
      </c>
      <c r="BH260" s="209">
        <f t="shared" ref="BH260:BH291" si="57">IF(N260="zníž. prenesená",J260,0)</f>
        <v>0</v>
      </c>
      <c r="BI260" s="209">
        <f t="shared" ref="BI260:BI291" si="58">IF(N260="nulová",J260,0)</f>
        <v>0</v>
      </c>
      <c r="BJ260" s="18" t="s">
        <v>156</v>
      </c>
      <c r="BK260" s="209">
        <f t="shared" ref="BK260:BK291" si="59">ROUND(I260*H260,2)</f>
        <v>0</v>
      </c>
      <c r="BL260" s="18" t="s">
        <v>735</v>
      </c>
      <c r="BM260" s="208" t="s">
        <v>2594</v>
      </c>
    </row>
    <row r="261" spans="1:65" s="2" customFormat="1" ht="24.2" customHeight="1">
      <c r="A261" s="35"/>
      <c r="B261" s="36"/>
      <c r="C261" s="248" t="s">
        <v>1791</v>
      </c>
      <c r="D261" s="248" t="s">
        <v>204</v>
      </c>
      <c r="E261" s="249" t="s">
        <v>2595</v>
      </c>
      <c r="F261" s="250" t="s">
        <v>2419</v>
      </c>
      <c r="G261" s="251" t="s">
        <v>184</v>
      </c>
      <c r="H261" s="252">
        <v>23</v>
      </c>
      <c r="I261" s="253"/>
      <c r="J261" s="254">
        <f t="shared" si="50"/>
        <v>0</v>
      </c>
      <c r="K261" s="255"/>
      <c r="L261" s="256"/>
      <c r="M261" s="257" t="s">
        <v>1</v>
      </c>
      <c r="N261" s="258" t="s">
        <v>40</v>
      </c>
      <c r="O261" s="76"/>
      <c r="P261" s="206">
        <f t="shared" si="51"/>
        <v>0</v>
      </c>
      <c r="Q261" s="206">
        <v>0</v>
      </c>
      <c r="R261" s="206">
        <f t="shared" si="52"/>
        <v>0</v>
      </c>
      <c r="S261" s="206">
        <v>0</v>
      </c>
      <c r="T261" s="207">
        <f t="shared" si="53"/>
        <v>0</v>
      </c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R261" s="208" t="s">
        <v>2510</v>
      </c>
      <c r="AT261" s="208" t="s">
        <v>204</v>
      </c>
      <c r="AU261" s="208" t="s">
        <v>156</v>
      </c>
      <c r="AY261" s="18" t="s">
        <v>157</v>
      </c>
      <c r="BE261" s="209">
        <f t="shared" si="54"/>
        <v>0</v>
      </c>
      <c r="BF261" s="209">
        <f t="shared" si="55"/>
        <v>0</v>
      </c>
      <c r="BG261" s="209">
        <f t="shared" si="56"/>
        <v>0</v>
      </c>
      <c r="BH261" s="209">
        <f t="shared" si="57"/>
        <v>0</v>
      </c>
      <c r="BI261" s="209">
        <f t="shared" si="58"/>
        <v>0</v>
      </c>
      <c r="BJ261" s="18" t="s">
        <v>156</v>
      </c>
      <c r="BK261" s="209">
        <f t="shared" si="59"/>
        <v>0</v>
      </c>
      <c r="BL261" s="18" t="s">
        <v>735</v>
      </c>
      <c r="BM261" s="208" t="s">
        <v>2596</v>
      </c>
    </row>
    <row r="262" spans="1:65" s="2" customFormat="1" ht="37.9" customHeight="1">
      <c r="A262" s="35"/>
      <c r="B262" s="36"/>
      <c r="C262" s="248" t="s">
        <v>1794</v>
      </c>
      <c r="D262" s="248" t="s">
        <v>204</v>
      </c>
      <c r="E262" s="249" t="s">
        <v>2597</v>
      </c>
      <c r="F262" s="250" t="s">
        <v>2422</v>
      </c>
      <c r="G262" s="251" t="s">
        <v>184</v>
      </c>
      <c r="H262" s="252">
        <v>19</v>
      </c>
      <c r="I262" s="253"/>
      <c r="J262" s="254">
        <f t="shared" si="50"/>
        <v>0</v>
      </c>
      <c r="K262" s="255"/>
      <c r="L262" s="256"/>
      <c r="M262" s="257" t="s">
        <v>1</v>
      </c>
      <c r="N262" s="258" t="s">
        <v>40</v>
      </c>
      <c r="O262" s="76"/>
      <c r="P262" s="206">
        <f t="shared" si="51"/>
        <v>0</v>
      </c>
      <c r="Q262" s="206">
        <v>0</v>
      </c>
      <c r="R262" s="206">
        <f t="shared" si="52"/>
        <v>0</v>
      </c>
      <c r="S262" s="206">
        <v>0</v>
      </c>
      <c r="T262" s="207">
        <f t="shared" si="53"/>
        <v>0</v>
      </c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R262" s="208" t="s">
        <v>2510</v>
      </c>
      <c r="AT262" s="208" t="s">
        <v>204</v>
      </c>
      <c r="AU262" s="208" t="s">
        <v>156</v>
      </c>
      <c r="AY262" s="18" t="s">
        <v>157</v>
      </c>
      <c r="BE262" s="209">
        <f t="shared" si="54"/>
        <v>0</v>
      </c>
      <c r="BF262" s="209">
        <f t="shared" si="55"/>
        <v>0</v>
      </c>
      <c r="BG262" s="209">
        <f t="shared" si="56"/>
        <v>0</v>
      </c>
      <c r="BH262" s="209">
        <f t="shared" si="57"/>
        <v>0</v>
      </c>
      <c r="BI262" s="209">
        <f t="shared" si="58"/>
        <v>0</v>
      </c>
      <c r="BJ262" s="18" t="s">
        <v>156</v>
      </c>
      <c r="BK262" s="209">
        <f t="shared" si="59"/>
        <v>0</v>
      </c>
      <c r="BL262" s="18" t="s">
        <v>735</v>
      </c>
      <c r="BM262" s="208" t="s">
        <v>2598</v>
      </c>
    </row>
    <row r="263" spans="1:65" s="2" customFormat="1" ht="37.9" customHeight="1">
      <c r="A263" s="35"/>
      <c r="B263" s="36"/>
      <c r="C263" s="248" t="s">
        <v>1799</v>
      </c>
      <c r="D263" s="248" t="s">
        <v>204</v>
      </c>
      <c r="E263" s="249" t="s">
        <v>2599</v>
      </c>
      <c r="F263" s="250" t="s">
        <v>2425</v>
      </c>
      <c r="G263" s="251" t="s">
        <v>184</v>
      </c>
      <c r="H263" s="252">
        <v>11</v>
      </c>
      <c r="I263" s="253"/>
      <c r="J263" s="254">
        <f t="shared" si="50"/>
        <v>0</v>
      </c>
      <c r="K263" s="255"/>
      <c r="L263" s="256"/>
      <c r="M263" s="257" t="s">
        <v>1</v>
      </c>
      <c r="N263" s="258" t="s">
        <v>40</v>
      </c>
      <c r="O263" s="76"/>
      <c r="P263" s="206">
        <f t="shared" si="51"/>
        <v>0</v>
      </c>
      <c r="Q263" s="206">
        <v>0</v>
      </c>
      <c r="R263" s="206">
        <f t="shared" si="52"/>
        <v>0</v>
      </c>
      <c r="S263" s="206">
        <v>0</v>
      </c>
      <c r="T263" s="207">
        <f t="shared" si="53"/>
        <v>0</v>
      </c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R263" s="208" t="s">
        <v>2510</v>
      </c>
      <c r="AT263" s="208" t="s">
        <v>204</v>
      </c>
      <c r="AU263" s="208" t="s">
        <v>156</v>
      </c>
      <c r="AY263" s="18" t="s">
        <v>157</v>
      </c>
      <c r="BE263" s="209">
        <f t="shared" si="54"/>
        <v>0</v>
      </c>
      <c r="BF263" s="209">
        <f t="shared" si="55"/>
        <v>0</v>
      </c>
      <c r="BG263" s="209">
        <f t="shared" si="56"/>
        <v>0</v>
      </c>
      <c r="BH263" s="209">
        <f t="shared" si="57"/>
        <v>0</v>
      </c>
      <c r="BI263" s="209">
        <f t="shared" si="58"/>
        <v>0</v>
      </c>
      <c r="BJ263" s="18" t="s">
        <v>156</v>
      </c>
      <c r="BK263" s="209">
        <f t="shared" si="59"/>
        <v>0</v>
      </c>
      <c r="BL263" s="18" t="s">
        <v>735</v>
      </c>
      <c r="BM263" s="208" t="s">
        <v>2600</v>
      </c>
    </row>
    <row r="264" spans="1:65" s="2" customFormat="1" ht="37.9" customHeight="1">
      <c r="A264" s="35"/>
      <c r="B264" s="36"/>
      <c r="C264" s="248" t="s">
        <v>1801</v>
      </c>
      <c r="D264" s="248" t="s">
        <v>204</v>
      </c>
      <c r="E264" s="249" t="s">
        <v>2601</v>
      </c>
      <c r="F264" s="250" t="s">
        <v>2428</v>
      </c>
      <c r="G264" s="251" t="s">
        <v>184</v>
      </c>
      <c r="H264" s="252">
        <v>41</v>
      </c>
      <c r="I264" s="253"/>
      <c r="J264" s="254">
        <f t="shared" si="50"/>
        <v>0</v>
      </c>
      <c r="K264" s="255"/>
      <c r="L264" s="256"/>
      <c r="M264" s="257" t="s">
        <v>1</v>
      </c>
      <c r="N264" s="258" t="s">
        <v>40</v>
      </c>
      <c r="O264" s="76"/>
      <c r="P264" s="206">
        <f t="shared" si="51"/>
        <v>0</v>
      </c>
      <c r="Q264" s="206">
        <v>0</v>
      </c>
      <c r="R264" s="206">
        <f t="shared" si="52"/>
        <v>0</v>
      </c>
      <c r="S264" s="206">
        <v>0</v>
      </c>
      <c r="T264" s="207">
        <f t="shared" si="53"/>
        <v>0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208" t="s">
        <v>2510</v>
      </c>
      <c r="AT264" s="208" t="s">
        <v>204</v>
      </c>
      <c r="AU264" s="208" t="s">
        <v>156</v>
      </c>
      <c r="AY264" s="18" t="s">
        <v>157</v>
      </c>
      <c r="BE264" s="209">
        <f t="shared" si="54"/>
        <v>0</v>
      </c>
      <c r="BF264" s="209">
        <f t="shared" si="55"/>
        <v>0</v>
      </c>
      <c r="BG264" s="209">
        <f t="shared" si="56"/>
        <v>0</v>
      </c>
      <c r="BH264" s="209">
        <f t="shared" si="57"/>
        <v>0</v>
      </c>
      <c r="BI264" s="209">
        <f t="shared" si="58"/>
        <v>0</v>
      </c>
      <c r="BJ264" s="18" t="s">
        <v>156</v>
      </c>
      <c r="BK264" s="209">
        <f t="shared" si="59"/>
        <v>0</v>
      </c>
      <c r="BL264" s="18" t="s">
        <v>735</v>
      </c>
      <c r="BM264" s="208" t="s">
        <v>2602</v>
      </c>
    </row>
    <row r="265" spans="1:65" s="2" customFormat="1" ht="37.9" customHeight="1">
      <c r="A265" s="35"/>
      <c r="B265" s="36"/>
      <c r="C265" s="248" t="s">
        <v>1803</v>
      </c>
      <c r="D265" s="248" t="s">
        <v>204</v>
      </c>
      <c r="E265" s="249" t="s">
        <v>2603</v>
      </c>
      <c r="F265" s="250" t="s">
        <v>2431</v>
      </c>
      <c r="G265" s="251" t="s">
        <v>184</v>
      </c>
      <c r="H265" s="252">
        <v>3</v>
      </c>
      <c r="I265" s="253"/>
      <c r="J265" s="254">
        <f t="shared" si="50"/>
        <v>0</v>
      </c>
      <c r="K265" s="255"/>
      <c r="L265" s="256"/>
      <c r="M265" s="257" t="s">
        <v>1</v>
      </c>
      <c r="N265" s="258" t="s">
        <v>40</v>
      </c>
      <c r="O265" s="76"/>
      <c r="P265" s="206">
        <f t="shared" si="51"/>
        <v>0</v>
      </c>
      <c r="Q265" s="206">
        <v>0</v>
      </c>
      <c r="R265" s="206">
        <f t="shared" si="52"/>
        <v>0</v>
      </c>
      <c r="S265" s="206">
        <v>0</v>
      </c>
      <c r="T265" s="207">
        <f t="shared" si="53"/>
        <v>0</v>
      </c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R265" s="208" t="s">
        <v>2510</v>
      </c>
      <c r="AT265" s="208" t="s">
        <v>204</v>
      </c>
      <c r="AU265" s="208" t="s">
        <v>156</v>
      </c>
      <c r="AY265" s="18" t="s">
        <v>157</v>
      </c>
      <c r="BE265" s="209">
        <f t="shared" si="54"/>
        <v>0</v>
      </c>
      <c r="BF265" s="209">
        <f t="shared" si="55"/>
        <v>0</v>
      </c>
      <c r="BG265" s="209">
        <f t="shared" si="56"/>
        <v>0</v>
      </c>
      <c r="BH265" s="209">
        <f t="shared" si="57"/>
        <v>0</v>
      </c>
      <c r="BI265" s="209">
        <f t="shared" si="58"/>
        <v>0</v>
      </c>
      <c r="BJ265" s="18" t="s">
        <v>156</v>
      </c>
      <c r="BK265" s="209">
        <f t="shared" si="59"/>
        <v>0</v>
      </c>
      <c r="BL265" s="18" t="s">
        <v>735</v>
      </c>
      <c r="BM265" s="208" t="s">
        <v>2604</v>
      </c>
    </row>
    <row r="266" spans="1:65" s="2" customFormat="1" ht="44.25" customHeight="1">
      <c r="A266" s="35"/>
      <c r="B266" s="36"/>
      <c r="C266" s="248" t="s">
        <v>1808</v>
      </c>
      <c r="D266" s="248" t="s">
        <v>204</v>
      </c>
      <c r="E266" s="249" t="s">
        <v>2605</v>
      </c>
      <c r="F266" s="250" t="s">
        <v>2434</v>
      </c>
      <c r="G266" s="251" t="s">
        <v>184</v>
      </c>
      <c r="H266" s="252">
        <v>11</v>
      </c>
      <c r="I266" s="253"/>
      <c r="J266" s="254">
        <f t="shared" si="50"/>
        <v>0</v>
      </c>
      <c r="K266" s="255"/>
      <c r="L266" s="256"/>
      <c r="M266" s="257" t="s">
        <v>1</v>
      </c>
      <c r="N266" s="258" t="s">
        <v>40</v>
      </c>
      <c r="O266" s="76"/>
      <c r="P266" s="206">
        <f t="shared" si="51"/>
        <v>0</v>
      </c>
      <c r="Q266" s="206">
        <v>0</v>
      </c>
      <c r="R266" s="206">
        <f t="shared" si="52"/>
        <v>0</v>
      </c>
      <c r="S266" s="206">
        <v>0</v>
      </c>
      <c r="T266" s="207">
        <f t="shared" si="53"/>
        <v>0</v>
      </c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R266" s="208" t="s">
        <v>2510</v>
      </c>
      <c r="AT266" s="208" t="s">
        <v>204</v>
      </c>
      <c r="AU266" s="208" t="s">
        <v>156</v>
      </c>
      <c r="AY266" s="18" t="s">
        <v>157</v>
      </c>
      <c r="BE266" s="209">
        <f t="shared" si="54"/>
        <v>0</v>
      </c>
      <c r="BF266" s="209">
        <f t="shared" si="55"/>
        <v>0</v>
      </c>
      <c r="BG266" s="209">
        <f t="shared" si="56"/>
        <v>0</v>
      </c>
      <c r="BH266" s="209">
        <f t="shared" si="57"/>
        <v>0</v>
      </c>
      <c r="BI266" s="209">
        <f t="shared" si="58"/>
        <v>0</v>
      </c>
      <c r="BJ266" s="18" t="s">
        <v>156</v>
      </c>
      <c r="BK266" s="209">
        <f t="shared" si="59"/>
        <v>0</v>
      </c>
      <c r="BL266" s="18" t="s">
        <v>735</v>
      </c>
      <c r="BM266" s="208" t="s">
        <v>2606</v>
      </c>
    </row>
    <row r="267" spans="1:65" s="2" customFormat="1" ht="33" customHeight="1">
      <c r="A267" s="35"/>
      <c r="B267" s="36"/>
      <c r="C267" s="248" t="s">
        <v>1815</v>
      </c>
      <c r="D267" s="248" t="s">
        <v>204</v>
      </c>
      <c r="E267" s="249" t="s">
        <v>2607</v>
      </c>
      <c r="F267" s="250" t="s">
        <v>2437</v>
      </c>
      <c r="G267" s="251" t="s">
        <v>184</v>
      </c>
      <c r="H267" s="252">
        <v>2</v>
      </c>
      <c r="I267" s="253"/>
      <c r="J267" s="254">
        <f t="shared" si="50"/>
        <v>0</v>
      </c>
      <c r="K267" s="255"/>
      <c r="L267" s="256"/>
      <c r="M267" s="257" t="s">
        <v>1</v>
      </c>
      <c r="N267" s="258" t="s">
        <v>40</v>
      </c>
      <c r="O267" s="76"/>
      <c r="P267" s="206">
        <f t="shared" si="51"/>
        <v>0</v>
      </c>
      <c r="Q267" s="206">
        <v>0</v>
      </c>
      <c r="R267" s="206">
        <f t="shared" si="52"/>
        <v>0</v>
      </c>
      <c r="S267" s="206">
        <v>0</v>
      </c>
      <c r="T267" s="207">
        <f t="shared" si="53"/>
        <v>0</v>
      </c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R267" s="208" t="s">
        <v>2510</v>
      </c>
      <c r="AT267" s="208" t="s">
        <v>204</v>
      </c>
      <c r="AU267" s="208" t="s">
        <v>156</v>
      </c>
      <c r="AY267" s="18" t="s">
        <v>157</v>
      </c>
      <c r="BE267" s="209">
        <f t="shared" si="54"/>
        <v>0</v>
      </c>
      <c r="BF267" s="209">
        <f t="shared" si="55"/>
        <v>0</v>
      </c>
      <c r="BG267" s="209">
        <f t="shared" si="56"/>
        <v>0</v>
      </c>
      <c r="BH267" s="209">
        <f t="shared" si="57"/>
        <v>0</v>
      </c>
      <c r="BI267" s="209">
        <f t="shared" si="58"/>
        <v>0</v>
      </c>
      <c r="BJ267" s="18" t="s">
        <v>156</v>
      </c>
      <c r="BK267" s="209">
        <f t="shared" si="59"/>
        <v>0</v>
      </c>
      <c r="BL267" s="18" t="s">
        <v>735</v>
      </c>
      <c r="BM267" s="208" t="s">
        <v>2608</v>
      </c>
    </row>
    <row r="268" spans="1:65" s="2" customFormat="1" ht="24.2" customHeight="1">
      <c r="A268" s="35"/>
      <c r="B268" s="36"/>
      <c r="C268" s="248" t="s">
        <v>1824</v>
      </c>
      <c r="D268" s="248" t="s">
        <v>204</v>
      </c>
      <c r="E268" s="249" t="s">
        <v>2609</v>
      </c>
      <c r="F268" s="250" t="s">
        <v>2440</v>
      </c>
      <c r="G268" s="251" t="s">
        <v>184</v>
      </c>
      <c r="H268" s="252">
        <v>17</v>
      </c>
      <c r="I268" s="253"/>
      <c r="J268" s="254">
        <f t="shared" si="50"/>
        <v>0</v>
      </c>
      <c r="K268" s="255"/>
      <c r="L268" s="256"/>
      <c r="M268" s="257" t="s">
        <v>1</v>
      </c>
      <c r="N268" s="258" t="s">
        <v>40</v>
      </c>
      <c r="O268" s="76"/>
      <c r="P268" s="206">
        <f t="shared" si="51"/>
        <v>0</v>
      </c>
      <c r="Q268" s="206">
        <v>0</v>
      </c>
      <c r="R268" s="206">
        <f t="shared" si="52"/>
        <v>0</v>
      </c>
      <c r="S268" s="206">
        <v>0</v>
      </c>
      <c r="T268" s="207">
        <f t="shared" si="53"/>
        <v>0</v>
      </c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R268" s="208" t="s">
        <v>2510</v>
      </c>
      <c r="AT268" s="208" t="s">
        <v>204</v>
      </c>
      <c r="AU268" s="208" t="s">
        <v>156</v>
      </c>
      <c r="AY268" s="18" t="s">
        <v>157</v>
      </c>
      <c r="BE268" s="209">
        <f t="shared" si="54"/>
        <v>0</v>
      </c>
      <c r="BF268" s="209">
        <f t="shared" si="55"/>
        <v>0</v>
      </c>
      <c r="BG268" s="209">
        <f t="shared" si="56"/>
        <v>0</v>
      </c>
      <c r="BH268" s="209">
        <f t="shared" si="57"/>
        <v>0</v>
      </c>
      <c r="BI268" s="209">
        <f t="shared" si="58"/>
        <v>0</v>
      </c>
      <c r="BJ268" s="18" t="s">
        <v>156</v>
      </c>
      <c r="BK268" s="209">
        <f t="shared" si="59"/>
        <v>0</v>
      </c>
      <c r="BL268" s="18" t="s">
        <v>735</v>
      </c>
      <c r="BM268" s="208" t="s">
        <v>2610</v>
      </c>
    </row>
    <row r="269" spans="1:65" s="2" customFormat="1" ht="24.2" customHeight="1">
      <c r="A269" s="35"/>
      <c r="B269" s="36"/>
      <c r="C269" s="248" t="s">
        <v>2611</v>
      </c>
      <c r="D269" s="248" t="s">
        <v>204</v>
      </c>
      <c r="E269" s="249" t="s">
        <v>2612</v>
      </c>
      <c r="F269" s="279" t="s">
        <v>2613</v>
      </c>
      <c r="G269" s="251" t="s">
        <v>184</v>
      </c>
      <c r="H269" s="252">
        <v>43</v>
      </c>
      <c r="I269" s="253"/>
      <c r="J269" s="254">
        <f t="shared" si="50"/>
        <v>0</v>
      </c>
      <c r="K269" s="255"/>
      <c r="L269" s="256"/>
      <c r="M269" s="257" t="s">
        <v>1</v>
      </c>
      <c r="N269" s="258" t="s">
        <v>40</v>
      </c>
      <c r="O269" s="76"/>
      <c r="P269" s="206">
        <f t="shared" si="51"/>
        <v>0</v>
      </c>
      <c r="Q269" s="206">
        <v>0</v>
      </c>
      <c r="R269" s="206">
        <f t="shared" si="52"/>
        <v>0</v>
      </c>
      <c r="S269" s="206">
        <v>0</v>
      </c>
      <c r="T269" s="207">
        <f t="shared" si="53"/>
        <v>0</v>
      </c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R269" s="208" t="s">
        <v>2510</v>
      </c>
      <c r="AT269" s="208" t="s">
        <v>204</v>
      </c>
      <c r="AU269" s="208" t="s">
        <v>156</v>
      </c>
      <c r="AY269" s="18" t="s">
        <v>157</v>
      </c>
      <c r="BE269" s="209">
        <f t="shared" si="54"/>
        <v>0</v>
      </c>
      <c r="BF269" s="209">
        <f t="shared" si="55"/>
        <v>0</v>
      </c>
      <c r="BG269" s="209">
        <f t="shared" si="56"/>
        <v>0</v>
      </c>
      <c r="BH269" s="209">
        <f t="shared" si="57"/>
        <v>0</v>
      </c>
      <c r="BI269" s="209">
        <f t="shared" si="58"/>
        <v>0</v>
      </c>
      <c r="BJ269" s="18" t="s">
        <v>156</v>
      </c>
      <c r="BK269" s="209">
        <f t="shared" si="59"/>
        <v>0</v>
      </c>
      <c r="BL269" s="18" t="s">
        <v>735</v>
      </c>
      <c r="BM269" s="208" t="s">
        <v>2614</v>
      </c>
    </row>
    <row r="270" spans="1:65" s="2" customFormat="1" ht="24.2" customHeight="1">
      <c r="A270" s="35"/>
      <c r="B270" s="36"/>
      <c r="C270" s="248" t="s">
        <v>2418</v>
      </c>
      <c r="D270" s="248" t="s">
        <v>204</v>
      </c>
      <c r="E270" s="249" t="s">
        <v>2615</v>
      </c>
      <c r="F270" s="250" t="s">
        <v>2446</v>
      </c>
      <c r="G270" s="251" t="s">
        <v>184</v>
      </c>
      <c r="H270" s="252">
        <v>8</v>
      </c>
      <c r="I270" s="253"/>
      <c r="J270" s="254">
        <f t="shared" si="50"/>
        <v>0</v>
      </c>
      <c r="K270" s="255"/>
      <c r="L270" s="256"/>
      <c r="M270" s="257" t="s">
        <v>1</v>
      </c>
      <c r="N270" s="258" t="s">
        <v>40</v>
      </c>
      <c r="O270" s="76"/>
      <c r="P270" s="206">
        <f t="shared" si="51"/>
        <v>0</v>
      </c>
      <c r="Q270" s="206">
        <v>0</v>
      </c>
      <c r="R270" s="206">
        <f t="shared" si="52"/>
        <v>0</v>
      </c>
      <c r="S270" s="206">
        <v>0</v>
      </c>
      <c r="T270" s="207">
        <f t="shared" si="53"/>
        <v>0</v>
      </c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R270" s="208" t="s">
        <v>2510</v>
      </c>
      <c r="AT270" s="208" t="s">
        <v>204</v>
      </c>
      <c r="AU270" s="208" t="s">
        <v>156</v>
      </c>
      <c r="AY270" s="18" t="s">
        <v>157</v>
      </c>
      <c r="BE270" s="209">
        <f t="shared" si="54"/>
        <v>0</v>
      </c>
      <c r="BF270" s="209">
        <f t="shared" si="55"/>
        <v>0</v>
      </c>
      <c r="BG270" s="209">
        <f t="shared" si="56"/>
        <v>0</v>
      </c>
      <c r="BH270" s="209">
        <f t="shared" si="57"/>
        <v>0</v>
      </c>
      <c r="BI270" s="209">
        <f t="shared" si="58"/>
        <v>0</v>
      </c>
      <c r="BJ270" s="18" t="s">
        <v>156</v>
      </c>
      <c r="BK270" s="209">
        <f t="shared" si="59"/>
        <v>0</v>
      </c>
      <c r="BL270" s="18" t="s">
        <v>735</v>
      </c>
      <c r="BM270" s="208" t="s">
        <v>2616</v>
      </c>
    </row>
    <row r="271" spans="1:65" s="2" customFormat="1" ht="24.2" customHeight="1">
      <c r="A271" s="35"/>
      <c r="B271" s="36"/>
      <c r="C271" s="248" t="s">
        <v>2617</v>
      </c>
      <c r="D271" s="248" t="s">
        <v>204</v>
      </c>
      <c r="E271" s="249" t="s">
        <v>2618</v>
      </c>
      <c r="F271" s="250" t="s">
        <v>2449</v>
      </c>
      <c r="G271" s="251" t="s">
        <v>184</v>
      </c>
      <c r="H271" s="252">
        <v>12</v>
      </c>
      <c r="I271" s="253"/>
      <c r="J271" s="254">
        <f t="shared" si="50"/>
        <v>0</v>
      </c>
      <c r="K271" s="255"/>
      <c r="L271" s="256"/>
      <c r="M271" s="257" t="s">
        <v>1</v>
      </c>
      <c r="N271" s="258" t="s">
        <v>40</v>
      </c>
      <c r="O271" s="76"/>
      <c r="P271" s="206">
        <f t="shared" si="51"/>
        <v>0</v>
      </c>
      <c r="Q271" s="206">
        <v>0</v>
      </c>
      <c r="R271" s="206">
        <f t="shared" si="52"/>
        <v>0</v>
      </c>
      <c r="S271" s="206">
        <v>0</v>
      </c>
      <c r="T271" s="207">
        <f t="shared" si="53"/>
        <v>0</v>
      </c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R271" s="208" t="s">
        <v>2510</v>
      </c>
      <c r="AT271" s="208" t="s">
        <v>204</v>
      </c>
      <c r="AU271" s="208" t="s">
        <v>156</v>
      </c>
      <c r="AY271" s="18" t="s">
        <v>157</v>
      </c>
      <c r="BE271" s="209">
        <f t="shared" si="54"/>
        <v>0</v>
      </c>
      <c r="BF271" s="209">
        <f t="shared" si="55"/>
        <v>0</v>
      </c>
      <c r="BG271" s="209">
        <f t="shared" si="56"/>
        <v>0</v>
      </c>
      <c r="BH271" s="209">
        <f t="shared" si="57"/>
        <v>0</v>
      </c>
      <c r="BI271" s="209">
        <f t="shared" si="58"/>
        <v>0</v>
      </c>
      <c r="BJ271" s="18" t="s">
        <v>156</v>
      </c>
      <c r="BK271" s="209">
        <f t="shared" si="59"/>
        <v>0</v>
      </c>
      <c r="BL271" s="18" t="s">
        <v>735</v>
      </c>
      <c r="BM271" s="208" t="s">
        <v>2619</v>
      </c>
    </row>
    <row r="272" spans="1:65" s="2" customFormat="1" ht="24.2" customHeight="1">
      <c r="A272" s="35"/>
      <c r="B272" s="36"/>
      <c r="C272" s="248" t="s">
        <v>2420</v>
      </c>
      <c r="D272" s="248" t="s">
        <v>204</v>
      </c>
      <c r="E272" s="249" t="s">
        <v>2620</v>
      </c>
      <c r="F272" s="250" t="s">
        <v>2452</v>
      </c>
      <c r="G272" s="251" t="s">
        <v>184</v>
      </c>
      <c r="H272" s="252">
        <v>1</v>
      </c>
      <c r="I272" s="253"/>
      <c r="J272" s="254">
        <f t="shared" si="50"/>
        <v>0</v>
      </c>
      <c r="K272" s="255"/>
      <c r="L272" s="256"/>
      <c r="M272" s="257" t="s">
        <v>1</v>
      </c>
      <c r="N272" s="258" t="s">
        <v>40</v>
      </c>
      <c r="O272" s="76"/>
      <c r="P272" s="206">
        <f t="shared" si="51"/>
        <v>0</v>
      </c>
      <c r="Q272" s="206">
        <v>0</v>
      </c>
      <c r="R272" s="206">
        <f t="shared" si="52"/>
        <v>0</v>
      </c>
      <c r="S272" s="206">
        <v>0</v>
      </c>
      <c r="T272" s="207">
        <f t="shared" si="53"/>
        <v>0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208" t="s">
        <v>2510</v>
      </c>
      <c r="AT272" s="208" t="s">
        <v>204</v>
      </c>
      <c r="AU272" s="208" t="s">
        <v>156</v>
      </c>
      <c r="AY272" s="18" t="s">
        <v>157</v>
      </c>
      <c r="BE272" s="209">
        <f t="shared" si="54"/>
        <v>0</v>
      </c>
      <c r="BF272" s="209">
        <f t="shared" si="55"/>
        <v>0</v>
      </c>
      <c r="BG272" s="209">
        <f t="shared" si="56"/>
        <v>0</v>
      </c>
      <c r="BH272" s="209">
        <f t="shared" si="57"/>
        <v>0</v>
      </c>
      <c r="BI272" s="209">
        <f t="shared" si="58"/>
        <v>0</v>
      </c>
      <c r="BJ272" s="18" t="s">
        <v>156</v>
      </c>
      <c r="BK272" s="209">
        <f t="shared" si="59"/>
        <v>0</v>
      </c>
      <c r="BL272" s="18" t="s">
        <v>735</v>
      </c>
      <c r="BM272" s="208" t="s">
        <v>2621</v>
      </c>
    </row>
    <row r="273" spans="1:65" s="2" customFormat="1" ht="37.9" customHeight="1">
      <c r="A273" s="35"/>
      <c r="B273" s="36"/>
      <c r="C273" s="248" t="s">
        <v>2622</v>
      </c>
      <c r="D273" s="248" t="s">
        <v>204</v>
      </c>
      <c r="E273" s="249" t="s">
        <v>2623</v>
      </c>
      <c r="F273" s="250" t="s">
        <v>2455</v>
      </c>
      <c r="G273" s="251" t="s">
        <v>184</v>
      </c>
      <c r="H273" s="252">
        <v>8</v>
      </c>
      <c r="I273" s="253"/>
      <c r="J273" s="254">
        <f t="shared" si="50"/>
        <v>0</v>
      </c>
      <c r="K273" s="255"/>
      <c r="L273" s="256"/>
      <c r="M273" s="257" t="s">
        <v>1</v>
      </c>
      <c r="N273" s="258" t="s">
        <v>40</v>
      </c>
      <c r="O273" s="76"/>
      <c r="P273" s="206">
        <f t="shared" si="51"/>
        <v>0</v>
      </c>
      <c r="Q273" s="206">
        <v>0</v>
      </c>
      <c r="R273" s="206">
        <f t="shared" si="52"/>
        <v>0</v>
      </c>
      <c r="S273" s="206">
        <v>0</v>
      </c>
      <c r="T273" s="207">
        <f t="shared" si="53"/>
        <v>0</v>
      </c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R273" s="208" t="s">
        <v>2510</v>
      </c>
      <c r="AT273" s="208" t="s">
        <v>204</v>
      </c>
      <c r="AU273" s="208" t="s">
        <v>156</v>
      </c>
      <c r="AY273" s="18" t="s">
        <v>157</v>
      </c>
      <c r="BE273" s="209">
        <f t="shared" si="54"/>
        <v>0</v>
      </c>
      <c r="BF273" s="209">
        <f t="shared" si="55"/>
        <v>0</v>
      </c>
      <c r="BG273" s="209">
        <f t="shared" si="56"/>
        <v>0</v>
      </c>
      <c r="BH273" s="209">
        <f t="shared" si="57"/>
        <v>0</v>
      </c>
      <c r="BI273" s="209">
        <f t="shared" si="58"/>
        <v>0</v>
      </c>
      <c r="BJ273" s="18" t="s">
        <v>156</v>
      </c>
      <c r="BK273" s="209">
        <f t="shared" si="59"/>
        <v>0</v>
      </c>
      <c r="BL273" s="18" t="s">
        <v>735</v>
      </c>
      <c r="BM273" s="208" t="s">
        <v>2624</v>
      </c>
    </row>
    <row r="274" spans="1:65" s="2" customFormat="1" ht="16.5" customHeight="1">
      <c r="A274" s="35"/>
      <c r="B274" s="36"/>
      <c r="C274" s="248" t="s">
        <v>2625</v>
      </c>
      <c r="D274" s="248" t="s">
        <v>204</v>
      </c>
      <c r="E274" s="249" t="s">
        <v>2626</v>
      </c>
      <c r="F274" s="250" t="s">
        <v>2458</v>
      </c>
      <c r="G274" s="251" t="s">
        <v>184</v>
      </c>
      <c r="H274" s="252">
        <v>12</v>
      </c>
      <c r="I274" s="253"/>
      <c r="J274" s="254">
        <f t="shared" si="50"/>
        <v>0</v>
      </c>
      <c r="K274" s="255"/>
      <c r="L274" s="256"/>
      <c r="M274" s="257" t="s">
        <v>1</v>
      </c>
      <c r="N274" s="258" t="s">
        <v>40</v>
      </c>
      <c r="O274" s="76"/>
      <c r="P274" s="206">
        <f t="shared" si="51"/>
        <v>0</v>
      </c>
      <c r="Q274" s="206">
        <v>0</v>
      </c>
      <c r="R274" s="206">
        <f t="shared" si="52"/>
        <v>0</v>
      </c>
      <c r="S274" s="206">
        <v>0</v>
      </c>
      <c r="T274" s="207">
        <f t="shared" si="53"/>
        <v>0</v>
      </c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R274" s="208" t="s">
        <v>2510</v>
      </c>
      <c r="AT274" s="208" t="s">
        <v>204</v>
      </c>
      <c r="AU274" s="208" t="s">
        <v>156</v>
      </c>
      <c r="AY274" s="18" t="s">
        <v>157</v>
      </c>
      <c r="BE274" s="209">
        <f t="shared" si="54"/>
        <v>0</v>
      </c>
      <c r="BF274" s="209">
        <f t="shared" si="55"/>
        <v>0</v>
      </c>
      <c r="BG274" s="209">
        <f t="shared" si="56"/>
        <v>0</v>
      </c>
      <c r="BH274" s="209">
        <f t="shared" si="57"/>
        <v>0</v>
      </c>
      <c r="BI274" s="209">
        <f t="shared" si="58"/>
        <v>0</v>
      </c>
      <c r="BJ274" s="18" t="s">
        <v>156</v>
      </c>
      <c r="BK274" s="209">
        <f t="shared" si="59"/>
        <v>0</v>
      </c>
      <c r="BL274" s="18" t="s">
        <v>735</v>
      </c>
      <c r="BM274" s="208" t="s">
        <v>2627</v>
      </c>
    </row>
    <row r="275" spans="1:65" s="2" customFormat="1" ht="16.5" customHeight="1">
      <c r="A275" s="35"/>
      <c r="B275" s="36"/>
      <c r="C275" s="248" t="s">
        <v>2628</v>
      </c>
      <c r="D275" s="248" t="s">
        <v>204</v>
      </c>
      <c r="E275" s="249" t="s">
        <v>2629</v>
      </c>
      <c r="F275" s="250" t="s">
        <v>2461</v>
      </c>
      <c r="G275" s="251" t="s">
        <v>184</v>
      </c>
      <c r="H275" s="252">
        <v>16</v>
      </c>
      <c r="I275" s="253"/>
      <c r="J275" s="254">
        <f t="shared" si="50"/>
        <v>0</v>
      </c>
      <c r="K275" s="255"/>
      <c r="L275" s="256"/>
      <c r="M275" s="257" t="s">
        <v>1</v>
      </c>
      <c r="N275" s="258" t="s">
        <v>40</v>
      </c>
      <c r="O275" s="76"/>
      <c r="P275" s="206">
        <f t="shared" si="51"/>
        <v>0</v>
      </c>
      <c r="Q275" s="206">
        <v>0</v>
      </c>
      <c r="R275" s="206">
        <f t="shared" si="52"/>
        <v>0</v>
      </c>
      <c r="S275" s="206">
        <v>0</v>
      </c>
      <c r="T275" s="207">
        <f t="shared" si="53"/>
        <v>0</v>
      </c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R275" s="208" t="s">
        <v>2510</v>
      </c>
      <c r="AT275" s="208" t="s">
        <v>204</v>
      </c>
      <c r="AU275" s="208" t="s">
        <v>156</v>
      </c>
      <c r="AY275" s="18" t="s">
        <v>157</v>
      </c>
      <c r="BE275" s="209">
        <f t="shared" si="54"/>
        <v>0</v>
      </c>
      <c r="BF275" s="209">
        <f t="shared" si="55"/>
        <v>0</v>
      </c>
      <c r="BG275" s="209">
        <f t="shared" si="56"/>
        <v>0</v>
      </c>
      <c r="BH275" s="209">
        <f t="shared" si="57"/>
        <v>0</v>
      </c>
      <c r="BI275" s="209">
        <f t="shared" si="58"/>
        <v>0</v>
      </c>
      <c r="BJ275" s="18" t="s">
        <v>156</v>
      </c>
      <c r="BK275" s="209">
        <f t="shared" si="59"/>
        <v>0</v>
      </c>
      <c r="BL275" s="18" t="s">
        <v>735</v>
      </c>
      <c r="BM275" s="208" t="s">
        <v>2630</v>
      </c>
    </row>
    <row r="276" spans="1:65" s="2" customFormat="1" ht="16.5" customHeight="1">
      <c r="A276" s="35"/>
      <c r="B276" s="36"/>
      <c r="C276" s="248" t="s">
        <v>2423</v>
      </c>
      <c r="D276" s="248" t="s">
        <v>204</v>
      </c>
      <c r="E276" s="249" t="s">
        <v>2631</v>
      </c>
      <c r="F276" s="250" t="s">
        <v>2464</v>
      </c>
      <c r="G276" s="251" t="s">
        <v>184</v>
      </c>
      <c r="H276" s="252">
        <v>6</v>
      </c>
      <c r="I276" s="253"/>
      <c r="J276" s="254">
        <f t="shared" si="50"/>
        <v>0</v>
      </c>
      <c r="K276" s="255"/>
      <c r="L276" s="256"/>
      <c r="M276" s="257" t="s">
        <v>1</v>
      </c>
      <c r="N276" s="258" t="s">
        <v>40</v>
      </c>
      <c r="O276" s="76"/>
      <c r="P276" s="206">
        <f t="shared" si="51"/>
        <v>0</v>
      </c>
      <c r="Q276" s="206">
        <v>0</v>
      </c>
      <c r="R276" s="206">
        <f t="shared" si="52"/>
        <v>0</v>
      </c>
      <c r="S276" s="206">
        <v>0</v>
      </c>
      <c r="T276" s="207">
        <f t="shared" si="53"/>
        <v>0</v>
      </c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R276" s="208" t="s">
        <v>2510</v>
      </c>
      <c r="AT276" s="208" t="s">
        <v>204</v>
      </c>
      <c r="AU276" s="208" t="s">
        <v>156</v>
      </c>
      <c r="AY276" s="18" t="s">
        <v>157</v>
      </c>
      <c r="BE276" s="209">
        <f t="shared" si="54"/>
        <v>0</v>
      </c>
      <c r="BF276" s="209">
        <f t="shared" si="55"/>
        <v>0</v>
      </c>
      <c r="BG276" s="209">
        <f t="shared" si="56"/>
        <v>0</v>
      </c>
      <c r="BH276" s="209">
        <f t="shared" si="57"/>
        <v>0</v>
      </c>
      <c r="BI276" s="209">
        <f t="shared" si="58"/>
        <v>0</v>
      </c>
      <c r="BJ276" s="18" t="s">
        <v>156</v>
      </c>
      <c r="BK276" s="209">
        <f t="shared" si="59"/>
        <v>0</v>
      </c>
      <c r="BL276" s="18" t="s">
        <v>735</v>
      </c>
      <c r="BM276" s="208" t="s">
        <v>2632</v>
      </c>
    </row>
    <row r="277" spans="1:65" s="2" customFormat="1" ht="16.5" customHeight="1">
      <c r="A277" s="35"/>
      <c r="B277" s="36"/>
      <c r="C277" s="248" t="s">
        <v>2633</v>
      </c>
      <c r="D277" s="248" t="s">
        <v>204</v>
      </c>
      <c r="E277" s="249" t="s">
        <v>2634</v>
      </c>
      <c r="F277" s="250" t="s">
        <v>2467</v>
      </c>
      <c r="G277" s="251" t="s">
        <v>184</v>
      </c>
      <c r="H277" s="252">
        <v>24</v>
      </c>
      <c r="I277" s="253"/>
      <c r="J277" s="254">
        <f t="shared" si="50"/>
        <v>0</v>
      </c>
      <c r="K277" s="255"/>
      <c r="L277" s="256"/>
      <c r="M277" s="257" t="s">
        <v>1</v>
      </c>
      <c r="N277" s="258" t="s">
        <v>40</v>
      </c>
      <c r="O277" s="76"/>
      <c r="P277" s="206">
        <f t="shared" si="51"/>
        <v>0</v>
      </c>
      <c r="Q277" s="206">
        <v>0</v>
      </c>
      <c r="R277" s="206">
        <f t="shared" si="52"/>
        <v>0</v>
      </c>
      <c r="S277" s="206">
        <v>0</v>
      </c>
      <c r="T277" s="207">
        <f t="shared" si="53"/>
        <v>0</v>
      </c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R277" s="208" t="s">
        <v>2510</v>
      </c>
      <c r="AT277" s="208" t="s">
        <v>204</v>
      </c>
      <c r="AU277" s="208" t="s">
        <v>156</v>
      </c>
      <c r="AY277" s="18" t="s">
        <v>157</v>
      </c>
      <c r="BE277" s="209">
        <f t="shared" si="54"/>
        <v>0</v>
      </c>
      <c r="BF277" s="209">
        <f t="shared" si="55"/>
        <v>0</v>
      </c>
      <c r="BG277" s="209">
        <f t="shared" si="56"/>
        <v>0</v>
      </c>
      <c r="BH277" s="209">
        <f t="shared" si="57"/>
        <v>0</v>
      </c>
      <c r="BI277" s="209">
        <f t="shared" si="58"/>
        <v>0</v>
      </c>
      <c r="BJ277" s="18" t="s">
        <v>156</v>
      </c>
      <c r="BK277" s="209">
        <f t="shared" si="59"/>
        <v>0</v>
      </c>
      <c r="BL277" s="18" t="s">
        <v>735</v>
      </c>
      <c r="BM277" s="208" t="s">
        <v>2635</v>
      </c>
    </row>
    <row r="278" spans="1:65" s="2" customFormat="1" ht="16.5" customHeight="1">
      <c r="A278" s="35"/>
      <c r="B278" s="36"/>
      <c r="C278" s="248" t="s">
        <v>2426</v>
      </c>
      <c r="D278" s="248" t="s">
        <v>204</v>
      </c>
      <c r="E278" s="249" t="s">
        <v>2636</v>
      </c>
      <c r="F278" s="250" t="s">
        <v>2470</v>
      </c>
      <c r="G278" s="251" t="s">
        <v>184</v>
      </c>
      <c r="H278" s="252">
        <v>12</v>
      </c>
      <c r="I278" s="253"/>
      <c r="J278" s="254">
        <f t="shared" si="50"/>
        <v>0</v>
      </c>
      <c r="K278" s="255"/>
      <c r="L278" s="256"/>
      <c r="M278" s="257" t="s">
        <v>1</v>
      </c>
      <c r="N278" s="258" t="s">
        <v>40</v>
      </c>
      <c r="O278" s="76"/>
      <c r="P278" s="206">
        <f t="shared" si="51"/>
        <v>0</v>
      </c>
      <c r="Q278" s="206">
        <v>0</v>
      </c>
      <c r="R278" s="206">
        <f t="shared" si="52"/>
        <v>0</v>
      </c>
      <c r="S278" s="206">
        <v>0</v>
      </c>
      <c r="T278" s="207">
        <f t="shared" si="53"/>
        <v>0</v>
      </c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R278" s="208" t="s">
        <v>2510</v>
      </c>
      <c r="AT278" s="208" t="s">
        <v>204</v>
      </c>
      <c r="AU278" s="208" t="s">
        <v>156</v>
      </c>
      <c r="AY278" s="18" t="s">
        <v>157</v>
      </c>
      <c r="BE278" s="209">
        <f t="shared" si="54"/>
        <v>0</v>
      </c>
      <c r="BF278" s="209">
        <f t="shared" si="55"/>
        <v>0</v>
      </c>
      <c r="BG278" s="209">
        <f t="shared" si="56"/>
        <v>0</v>
      </c>
      <c r="BH278" s="209">
        <f t="shared" si="57"/>
        <v>0</v>
      </c>
      <c r="BI278" s="209">
        <f t="shared" si="58"/>
        <v>0</v>
      </c>
      <c r="BJ278" s="18" t="s">
        <v>156</v>
      </c>
      <c r="BK278" s="209">
        <f t="shared" si="59"/>
        <v>0</v>
      </c>
      <c r="BL278" s="18" t="s">
        <v>735</v>
      </c>
      <c r="BM278" s="208" t="s">
        <v>2637</v>
      </c>
    </row>
    <row r="279" spans="1:65" s="2" customFormat="1" ht="16.5" customHeight="1">
      <c r="A279" s="35"/>
      <c r="B279" s="36"/>
      <c r="C279" s="248" t="s">
        <v>2638</v>
      </c>
      <c r="D279" s="248" t="s">
        <v>204</v>
      </c>
      <c r="E279" s="249" t="s">
        <v>2639</v>
      </c>
      <c r="F279" s="250" t="s">
        <v>2473</v>
      </c>
      <c r="G279" s="251" t="s">
        <v>184</v>
      </c>
      <c r="H279" s="252">
        <v>12</v>
      </c>
      <c r="I279" s="253"/>
      <c r="J279" s="254">
        <f t="shared" si="50"/>
        <v>0</v>
      </c>
      <c r="K279" s="255"/>
      <c r="L279" s="256"/>
      <c r="M279" s="257" t="s">
        <v>1</v>
      </c>
      <c r="N279" s="258" t="s">
        <v>40</v>
      </c>
      <c r="O279" s="76"/>
      <c r="P279" s="206">
        <f t="shared" si="51"/>
        <v>0</v>
      </c>
      <c r="Q279" s="206">
        <v>0</v>
      </c>
      <c r="R279" s="206">
        <f t="shared" si="52"/>
        <v>0</v>
      </c>
      <c r="S279" s="206">
        <v>0</v>
      </c>
      <c r="T279" s="207">
        <f t="shared" si="53"/>
        <v>0</v>
      </c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R279" s="208" t="s">
        <v>2510</v>
      </c>
      <c r="AT279" s="208" t="s">
        <v>204</v>
      </c>
      <c r="AU279" s="208" t="s">
        <v>156</v>
      </c>
      <c r="AY279" s="18" t="s">
        <v>157</v>
      </c>
      <c r="BE279" s="209">
        <f t="shared" si="54"/>
        <v>0</v>
      </c>
      <c r="BF279" s="209">
        <f t="shared" si="55"/>
        <v>0</v>
      </c>
      <c r="BG279" s="209">
        <f t="shared" si="56"/>
        <v>0</v>
      </c>
      <c r="BH279" s="209">
        <f t="shared" si="57"/>
        <v>0</v>
      </c>
      <c r="BI279" s="209">
        <f t="shared" si="58"/>
        <v>0</v>
      </c>
      <c r="BJ279" s="18" t="s">
        <v>156</v>
      </c>
      <c r="BK279" s="209">
        <f t="shared" si="59"/>
        <v>0</v>
      </c>
      <c r="BL279" s="18" t="s">
        <v>735</v>
      </c>
      <c r="BM279" s="208" t="s">
        <v>2640</v>
      </c>
    </row>
    <row r="280" spans="1:65" s="2" customFormat="1" ht="16.5" customHeight="1">
      <c r="A280" s="35"/>
      <c r="B280" s="36"/>
      <c r="C280" s="248" t="s">
        <v>2429</v>
      </c>
      <c r="D280" s="248" t="s">
        <v>204</v>
      </c>
      <c r="E280" s="249" t="s">
        <v>2641</v>
      </c>
      <c r="F280" s="250" t="s">
        <v>2642</v>
      </c>
      <c r="G280" s="251" t="s">
        <v>184</v>
      </c>
      <c r="H280" s="252">
        <v>36</v>
      </c>
      <c r="I280" s="253"/>
      <c r="J280" s="254">
        <f t="shared" si="50"/>
        <v>0</v>
      </c>
      <c r="K280" s="255"/>
      <c r="L280" s="256"/>
      <c r="M280" s="257" t="s">
        <v>1</v>
      </c>
      <c r="N280" s="258" t="s">
        <v>40</v>
      </c>
      <c r="O280" s="76"/>
      <c r="P280" s="206">
        <f t="shared" si="51"/>
        <v>0</v>
      </c>
      <c r="Q280" s="206">
        <v>0</v>
      </c>
      <c r="R280" s="206">
        <f t="shared" si="52"/>
        <v>0</v>
      </c>
      <c r="S280" s="206">
        <v>0</v>
      </c>
      <c r="T280" s="207">
        <f t="shared" si="53"/>
        <v>0</v>
      </c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R280" s="208" t="s">
        <v>2510</v>
      </c>
      <c r="AT280" s="208" t="s">
        <v>204</v>
      </c>
      <c r="AU280" s="208" t="s">
        <v>156</v>
      </c>
      <c r="AY280" s="18" t="s">
        <v>157</v>
      </c>
      <c r="BE280" s="209">
        <f t="shared" si="54"/>
        <v>0</v>
      </c>
      <c r="BF280" s="209">
        <f t="shared" si="55"/>
        <v>0</v>
      </c>
      <c r="BG280" s="209">
        <f t="shared" si="56"/>
        <v>0</v>
      </c>
      <c r="BH280" s="209">
        <f t="shared" si="57"/>
        <v>0</v>
      </c>
      <c r="BI280" s="209">
        <f t="shared" si="58"/>
        <v>0</v>
      </c>
      <c r="BJ280" s="18" t="s">
        <v>156</v>
      </c>
      <c r="BK280" s="209">
        <f t="shared" si="59"/>
        <v>0</v>
      </c>
      <c r="BL280" s="18" t="s">
        <v>735</v>
      </c>
      <c r="BM280" s="208" t="s">
        <v>2643</v>
      </c>
    </row>
    <row r="281" spans="1:65" s="2" customFormat="1" ht="16.5" customHeight="1">
      <c r="A281" s="35"/>
      <c r="B281" s="36"/>
      <c r="C281" s="248" t="s">
        <v>2644</v>
      </c>
      <c r="D281" s="248" t="s">
        <v>204</v>
      </c>
      <c r="E281" s="249" t="s">
        <v>2645</v>
      </c>
      <c r="F281" s="250" t="s">
        <v>2509</v>
      </c>
      <c r="G281" s="251" t="s">
        <v>184</v>
      </c>
      <c r="H281" s="252">
        <v>8</v>
      </c>
      <c r="I281" s="253"/>
      <c r="J281" s="254">
        <f t="shared" si="50"/>
        <v>0</v>
      </c>
      <c r="K281" s="255"/>
      <c r="L281" s="256"/>
      <c r="M281" s="257" t="s">
        <v>1</v>
      </c>
      <c r="N281" s="258" t="s">
        <v>40</v>
      </c>
      <c r="O281" s="76"/>
      <c r="P281" s="206">
        <f t="shared" si="51"/>
        <v>0</v>
      </c>
      <c r="Q281" s="206">
        <v>0</v>
      </c>
      <c r="R281" s="206">
        <f t="shared" si="52"/>
        <v>0</v>
      </c>
      <c r="S281" s="206">
        <v>0</v>
      </c>
      <c r="T281" s="207">
        <f t="shared" si="53"/>
        <v>0</v>
      </c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R281" s="208" t="s">
        <v>2510</v>
      </c>
      <c r="AT281" s="208" t="s">
        <v>204</v>
      </c>
      <c r="AU281" s="208" t="s">
        <v>156</v>
      </c>
      <c r="AY281" s="18" t="s">
        <v>157</v>
      </c>
      <c r="BE281" s="209">
        <f t="shared" si="54"/>
        <v>0</v>
      </c>
      <c r="BF281" s="209">
        <f t="shared" si="55"/>
        <v>0</v>
      </c>
      <c r="BG281" s="209">
        <f t="shared" si="56"/>
        <v>0</v>
      </c>
      <c r="BH281" s="209">
        <f t="shared" si="57"/>
        <v>0</v>
      </c>
      <c r="BI281" s="209">
        <f t="shared" si="58"/>
        <v>0</v>
      </c>
      <c r="BJ281" s="18" t="s">
        <v>156</v>
      </c>
      <c r="BK281" s="209">
        <f t="shared" si="59"/>
        <v>0</v>
      </c>
      <c r="BL281" s="18" t="s">
        <v>735</v>
      </c>
      <c r="BM281" s="208" t="s">
        <v>2646</v>
      </c>
    </row>
    <row r="282" spans="1:65" s="2" customFormat="1" ht="16.5" customHeight="1">
      <c r="A282" s="35"/>
      <c r="B282" s="36"/>
      <c r="C282" s="248" t="s">
        <v>2432</v>
      </c>
      <c r="D282" s="248" t="s">
        <v>204</v>
      </c>
      <c r="E282" s="249" t="s">
        <v>2647</v>
      </c>
      <c r="F282" s="250" t="s">
        <v>2648</v>
      </c>
      <c r="G282" s="251" t="s">
        <v>184</v>
      </c>
      <c r="H282" s="252">
        <v>41</v>
      </c>
      <c r="I282" s="253"/>
      <c r="J282" s="254">
        <f t="shared" si="50"/>
        <v>0</v>
      </c>
      <c r="K282" s="255"/>
      <c r="L282" s="256"/>
      <c r="M282" s="257" t="s">
        <v>1</v>
      </c>
      <c r="N282" s="258" t="s">
        <v>40</v>
      </c>
      <c r="O282" s="76"/>
      <c r="P282" s="206">
        <f t="shared" si="51"/>
        <v>0</v>
      </c>
      <c r="Q282" s="206">
        <v>0</v>
      </c>
      <c r="R282" s="206">
        <f t="shared" si="52"/>
        <v>0</v>
      </c>
      <c r="S282" s="206">
        <v>0</v>
      </c>
      <c r="T282" s="207">
        <f t="shared" si="53"/>
        <v>0</v>
      </c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R282" s="208" t="s">
        <v>2510</v>
      </c>
      <c r="AT282" s="208" t="s">
        <v>204</v>
      </c>
      <c r="AU282" s="208" t="s">
        <v>156</v>
      </c>
      <c r="AY282" s="18" t="s">
        <v>157</v>
      </c>
      <c r="BE282" s="209">
        <f t="shared" si="54"/>
        <v>0</v>
      </c>
      <c r="BF282" s="209">
        <f t="shared" si="55"/>
        <v>0</v>
      </c>
      <c r="BG282" s="209">
        <f t="shared" si="56"/>
        <v>0</v>
      </c>
      <c r="BH282" s="209">
        <f t="shared" si="57"/>
        <v>0</v>
      </c>
      <c r="BI282" s="209">
        <f t="shared" si="58"/>
        <v>0</v>
      </c>
      <c r="BJ282" s="18" t="s">
        <v>156</v>
      </c>
      <c r="BK282" s="209">
        <f t="shared" si="59"/>
        <v>0</v>
      </c>
      <c r="BL282" s="18" t="s">
        <v>735</v>
      </c>
      <c r="BM282" s="208" t="s">
        <v>2649</v>
      </c>
    </row>
    <row r="283" spans="1:65" s="2" customFormat="1" ht="16.5" customHeight="1">
      <c r="A283" s="35"/>
      <c r="B283" s="36"/>
      <c r="C283" s="248" t="s">
        <v>2650</v>
      </c>
      <c r="D283" s="248" t="s">
        <v>204</v>
      </c>
      <c r="E283" s="249" t="s">
        <v>2651</v>
      </c>
      <c r="F283" s="250" t="s">
        <v>2513</v>
      </c>
      <c r="G283" s="251" t="s">
        <v>184</v>
      </c>
      <c r="H283" s="252">
        <v>14</v>
      </c>
      <c r="I283" s="253"/>
      <c r="J283" s="254">
        <f t="shared" si="50"/>
        <v>0</v>
      </c>
      <c r="K283" s="255"/>
      <c r="L283" s="256"/>
      <c r="M283" s="257" t="s">
        <v>1</v>
      </c>
      <c r="N283" s="258" t="s">
        <v>40</v>
      </c>
      <c r="O283" s="76"/>
      <c r="P283" s="206">
        <f t="shared" si="51"/>
        <v>0</v>
      </c>
      <c r="Q283" s="206">
        <v>0</v>
      </c>
      <c r="R283" s="206">
        <f t="shared" si="52"/>
        <v>0</v>
      </c>
      <c r="S283" s="206">
        <v>0</v>
      </c>
      <c r="T283" s="207">
        <f t="shared" si="53"/>
        <v>0</v>
      </c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R283" s="208" t="s">
        <v>2510</v>
      </c>
      <c r="AT283" s="208" t="s">
        <v>204</v>
      </c>
      <c r="AU283" s="208" t="s">
        <v>156</v>
      </c>
      <c r="AY283" s="18" t="s">
        <v>157</v>
      </c>
      <c r="BE283" s="209">
        <f t="shared" si="54"/>
        <v>0</v>
      </c>
      <c r="BF283" s="209">
        <f t="shared" si="55"/>
        <v>0</v>
      </c>
      <c r="BG283" s="209">
        <f t="shared" si="56"/>
        <v>0</v>
      </c>
      <c r="BH283" s="209">
        <f t="shared" si="57"/>
        <v>0</v>
      </c>
      <c r="BI283" s="209">
        <f t="shared" si="58"/>
        <v>0</v>
      </c>
      <c r="BJ283" s="18" t="s">
        <v>156</v>
      </c>
      <c r="BK283" s="209">
        <f t="shared" si="59"/>
        <v>0</v>
      </c>
      <c r="BL283" s="18" t="s">
        <v>735</v>
      </c>
      <c r="BM283" s="208" t="s">
        <v>2652</v>
      </c>
    </row>
    <row r="284" spans="1:65" s="2" customFormat="1" ht="16.5" customHeight="1">
      <c r="A284" s="35"/>
      <c r="B284" s="36"/>
      <c r="C284" s="248" t="s">
        <v>2435</v>
      </c>
      <c r="D284" s="248" t="s">
        <v>204</v>
      </c>
      <c r="E284" s="249" t="s">
        <v>2653</v>
      </c>
      <c r="F284" s="250" t="s">
        <v>2654</v>
      </c>
      <c r="G284" s="251" t="s">
        <v>184</v>
      </c>
      <c r="H284" s="252">
        <v>48</v>
      </c>
      <c r="I284" s="253"/>
      <c r="J284" s="254">
        <f t="shared" si="50"/>
        <v>0</v>
      </c>
      <c r="K284" s="255"/>
      <c r="L284" s="256"/>
      <c r="M284" s="257" t="s">
        <v>1</v>
      </c>
      <c r="N284" s="258" t="s">
        <v>40</v>
      </c>
      <c r="O284" s="76"/>
      <c r="P284" s="206">
        <f t="shared" si="51"/>
        <v>0</v>
      </c>
      <c r="Q284" s="206">
        <v>0</v>
      </c>
      <c r="R284" s="206">
        <f t="shared" si="52"/>
        <v>0</v>
      </c>
      <c r="S284" s="206">
        <v>0</v>
      </c>
      <c r="T284" s="207">
        <f t="shared" si="53"/>
        <v>0</v>
      </c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R284" s="208" t="s">
        <v>2510</v>
      </c>
      <c r="AT284" s="208" t="s">
        <v>204</v>
      </c>
      <c r="AU284" s="208" t="s">
        <v>156</v>
      </c>
      <c r="AY284" s="18" t="s">
        <v>157</v>
      </c>
      <c r="BE284" s="209">
        <f t="shared" si="54"/>
        <v>0</v>
      </c>
      <c r="BF284" s="209">
        <f t="shared" si="55"/>
        <v>0</v>
      </c>
      <c r="BG284" s="209">
        <f t="shared" si="56"/>
        <v>0</v>
      </c>
      <c r="BH284" s="209">
        <f t="shared" si="57"/>
        <v>0</v>
      </c>
      <c r="BI284" s="209">
        <f t="shared" si="58"/>
        <v>0</v>
      </c>
      <c r="BJ284" s="18" t="s">
        <v>156</v>
      </c>
      <c r="BK284" s="209">
        <f t="shared" si="59"/>
        <v>0</v>
      </c>
      <c r="BL284" s="18" t="s">
        <v>735</v>
      </c>
      <c r="BM284" s="208" t="s">
        <v>2655</v>
      </c>
    </row>
    <row r="285" spans="1:65" s="2" customFormat="1" ht="16.5" customHeight="1">
      <c r="A285" s="35"/>
      <c r="B285" s="36"/>
      <c r="C285" s="248" t="s">
        <v>2656</v>
      </c>
      <c r="D285" s="248" t="s">
        <v>204</v>
      </c>
      <c r="E285" s="249" t="s">
        <v>2657</v>
      </c>
      <c r="F285" s="250" t="s">
        <v>2357</v>
      </c>
      <c r="G285" s="251" t="s">
        <v>184</v>
      </c>
      <c r="H285" s="252">
        <v>52</v>
      </c>
      <c r="I285" s="253"/>
      <c r="J285" s="254">
        <f t="shared" si="50"/>
        <v>0</v>
      </c>
      <c r="K285" s="255"/>
      <c r="L285" s="256"/>
      <c r="M285" s="257" t="s">
        <v>1</v>
      </c>
      <c r="N285" s="258" t="s">
        <v>40</v>
      </c>
      <c r="O285" s="76"/>
      <c r="P285" s="206">
        <f t="shared" si="51"/>
        <v>0</v>
      </c>
      <c r="Q285" s="206">
        <v>0</v>
      </c>
      <c r="R285" s="206">
        <f t="shared" si="52"/>
        <v>0</v>
      </c>
      <c r="S285" s="206">
        <v>0</v>
      </c>
      <c r="T285" s="207">
        <f t="shared" si="53"/>
        <v>0</v>
      </c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R285" s="208" t="s">
        <v>2510</v>
      </c>
      <c r="AT285" s="208" t="s">
        <v>204</v>
      </c>
      <c r="AU285" s="208" t="s">
        <v>156</v>
      </c>
      <c r="AY285" s="18" t="s">
        <v>157</v>
      </c>
      <c r="BE285" s="209">
        <f t="shared" si="54"/>
        <v>0</v>
      </c>
      <c r="BF285" s="209">
        <f t="shared" si="55"/>
        <v>0</v>
      </c>
      <c r="BG285" s="209">
        <f t="shared" si="56"/>
        <v>0</v>
      </c>
      <c r="BH285" s="209">
        <f t="shared" si="57"/>
        <v>0</v>
      </c>
      <c r="BI285" s="209">
        <f t="shared" si="58"/>
        <v>0</v>
      </c>
      <c r="BJ285" s="18" t="s">
        <v>156</v>
      </c>
      <c r="BK285" s="209">
        <f t="shared" si="59"/>
        <v>0</v>
      </c>
      <c r="BL285" s="18" t="s">
        <v>735</v>
      </c>
      <c r="BM285" s="208" t="s">
        <v>2658</v>
      </c>
    </row>
    <row r="286" spans="1:65" s="2" customFormat="1" ht="16.5" customHeight="1">
      <c r="A286" s="35"/>
      <c r="B286" s="36"/>
      <c r="C286" s="248" t="s">
        <v>2438</v>
      </c>
      <c r="D286" s="248" t="s">
        <v>204</v>
      </c>
      <c r="E286" s="249" t="s">
        <v>2659</v>
      </c>
      <c r="F286" s="250" t="s">
        <v>2359</v>
      </c>
      <c r="G286" s="251" t="s">
        <v>184</v>
      </c>
      <c r="H286" s="252">
        <v>21</v>
      </c>
      <c r="I286" s="253"/>
      <c r="J286" s="254">
        <f t="shared" si="50"/>
        <v>0</v>
      </c>
      <c r="K286" s="255"/>
      <c r="L286" s="256"/>
      <c r="M286" s="257" t="s">
        <v>1</v>
      </c>
      <c r="N286" s="258" t="s">
        <v>40</v>
      </c>
      <c r="O286" s="76"/>
      <c r="P286" s="206">
        <f t="shared" si="51"/>
        <v>0</v>
      </c>
      <c r="Q286" s="206">
        <v>0</v>
      </c>
      <c r="R286" s="206">
        <f t="shared" si="52"/>
        <v>0</v>
      </c>
      <c r="S286" s="206">
        <v>0</v>
      </c>
      <c r="T286" s="207">
        <f t="shared" si="53"/>
        <v>0</v>
      </c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R286" s="208" t="s">
        <v>2510</v>
      </c>
      <c r="AT286" s="208" t="s">
        <v>204</v>
      </c>
      <c r="AU286" s="208" t="s">
        <v>156</v>
      </c>
      <c r="AY286" s="18" t="s">
        <v>157</v>
      </c>
      <c r="BE286" s="209">
        <f t="shared" si="54"/>
        <v>0</v>
      </c>
      <c r="BF286" s="209">
        <f t="shared" si="55"/>
        <v>0</v>
      </c>
      <c r="BG286" s="209">
        <f t="shared" si="56"/>
        <v>0</v>
      </c>
      <c r="BH286" s="209">
        <f t="shared" si="57"/>
        <v>0</v>
      </c>
      <c r="BI286" s="209">
        <f t="shared" si="58"/>
        <v>0</v>
      </c>
      <c r="BJ286" s="18" t="s">
        <v>156</v>
      </c>
      <c r="BK286" s="209">
        <f t="shared" si="59"/>
        <v>0</v>
      </c>
      <c r="BL286" s="18" t="s">
        <v>735</v>
      </c>
      <c r="BM286" s="208" t="s">
        <v>2660</v>
      </c>
    </row>
    <row r="287" spans="1:65" s="2" customFormat="1" ht="16.5" customHeight="1">
      <c r="A287" s="35"/>
      <c r="B287" s="36"/>
      <c r="C287" s="248" t="s">
        <v>2661</v>
      </c>
      <c r="D287" s="248" t="s">
        <v>204</v>
      </c>
      <c r="E287" s="249" t="s">
        <v>2662</v>
      </c>
      <c r="F287" s="250" t="s">
        <v>2393</v>
      </c>
      <c r="G287" s="251" t="s">
        <v>184</v>
      </c>
      <c r="H287" s="252">
        <v>26</v>
      </c>
      <c r="I287" s="253"/>
      <c r="J287" s="254">
        <f t="shared" si="50"/>
        <v>0</v>
      </c>
      <c r="K287" s="255"/>
      <c r="L287" s="256"/>
      <c r="M287" s="257" t="s">
        <v>1</v>
      </c>
      <c r="N287" s="258" t="s">
        <v>40</v>
      </c>
      <c r="O287" s="76"/>
      <c r="P287" s="206">
        <f t="shared" si="51"/>
        <v>0</v>
      </c>
      <c r="Q287" s="206">
        <v>0</v>
      </c>
      <c r="R287" s="206">
        <f t="shared" si="52"/>
        <v>0</v>
      </c>
      <c r="S287" s="206">
        <v>0</v>
      </c>
      <c r="T287" s="207">
        <f t="shared" si="53"/>
        <v>0</v>
      </c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  <c r="AE287" s="35"/>
      <c r="AR287" s="208" t="s">
        <v>2510</v>
      </c>
      <c r="AT287" s="208" t="s">
        <v>204</v>
      </c>
      <c r="AU287" s="208" t="s">
        <v>156</v>
      </c>
      <c r="AY287" s="18" t="s">
        <v>157</v>
      </c>
      <c r="BE287" s="209">
        <f t="shared" si="54"/>
        <v>0</v>
      </c>
      <c r="BF287" s="209">
        <f t="shared" si="55"/>
        <v>0</v>
      </c>
      <c r="BG287" s="209">
        <f t="shared" si="56"/>
        <v>0</v>
      </c>
      <c r="BH287" s="209">
        <f t="shared" si="57"/>
        <v>0</v>
      </c>
      <c r="BI287" s="209">
        <f t="shared" si="58"/>
        <v>0</v>
      </c>
      <c r="BJ287" s="18" t="s">
        <v>156</v>
      </c>
      <c r="BK287" s="209">
        <f t="shared" si="59"/>
        <v>0</v>
      </c>
      <c r="BL287" s="18" t="s">
        <v>735</v>
      </c>
      <c r="BM287" s="208" t="s">
        <v>2663</v>
      </c>
    </row>
    <row r="288" spans="1:65" s="2" customFormat="1" ht="16.5" customHeight="1">
      <c r="A288" s="35"/>
      <c r="B288" s="36"/>
      <c r="C288" s="248" t="s">
        <v>2664</v>
      </c>
      <c r="D288" s="248" t="s">
        <v>204</v>
      </c>
      <c r="E288" s="249" t="s">
        <v>2665</v>
      </c>
      <c r="F288" s="250" t="s">
        <v>2396</v>
      </c>
      <c r="G288" s="251" t="s">
        <v>184</v>
      </c>
      <c r="H288" s="252">
        <v>10</v>
      </c>
      <c r="I288" s="253"/>
      <c r="J288" s="254">
        <f t="shared" si="50"/>
        <v>0</v>
      </c>
      <c r="K288" s="255"/>
      <c r="L288" s="256"/>
      <c r="M288" s="257" t="s">
        <v>1</v>
      </c>
      <c r="N288" s="258" t="s">
        <v>40</v>
      </c>
      <c r="O288" s="76"/>
      <c r="P288" s="206">
        <f t="shared" si="51"/>
        <v>0</v>
      </c>
      <c r="Q288" s="206">
        <v>0</v>
      </c>
      <c r="R288" s="206">
        <f t="shared" si="52"/>
        <v>0</v>
      </c>
      <c r="S288" s="206">
        <v>0</v>
      </c>
      <c r="T288" s="207">
        <f t="shared" si="53"/>
        <v>0</v>
      </c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  <c r="AR288" s="208" t="s">
        <v>2510</v>
      </c>
      <c r="AT288" s="208" t="s">
        <v>204</v>
      </c>
      <c r="AU288" s="208" t="s">
        <v>156</v>
      </c>
      <c r="AY288" s="18" t="s">
        <v>157</v>
      </c>
      <c r="BE288" s="209">
        <f t="shared" si="54"/>
        <v>0</v>
      </c>
      <c r="BF288" s="209">
        <f t="shared" si="55"/>
        <v>0</v>
      </c>
      <c r="BG288" s="209">
        <f t="shared" si="56"/>
        <v>0</v>
      </c>
      <c r="BH288" s="209">
        <f t="shared" si="57"/>
        <v>0</v>
      </c>
      <c r="BI288" s="209">
        <f t="shared" si="58"/>
        <v>0</v>
      </c>
      <c r="BJ288" s="18" t="s">
        <v>156</v>
      </c>
      <c r="BK288" s="209">
        <f t="shared" si="59"/>
        <v>0</v>
      </c>
      <c r="BL288" s="18" t="s">
        <v>735</v>
      </c>
      <c r="BM288" s="208" t="s">
        <v>2666</v>
      </c>
    </row>
    <row r="289" spans="1:65" s="2" customFormat="1" ht="16.5" customHeight="1">
      <c r="A289" s="35"/>
      <c r="B289" s="36"/>
      <c r="C289" s="248" t="s">
        <v>2667</v>
      </c>
      <c r="D289" s="248" t="s">
        <v>204</v>
      </c>
      <c r="E289" s="249" t="s">
        <v>2668</v>
      </c>
      <c r="F289" s="250" t="s">
        <v>2399</v>
      </c>
      <c r="G289" s="251" t="s">
        <v>184</v>
      </c>
      <c r="H289" s="252">
        <v>171</v>
      </c>
      <c r="I289" s="253"/>
      <c r="J289" s="254">
        <f t="shared" si="50"/>
        <v>0</v>
      </c>
      <c r="K289" s="255"/>
      <c r="L289" s="256"/>
      <c r="M289" s="257" t="s">
        <v>1</v>
      </c>
      <c r="N289" s="258" t="s">
        <v>40</v>
      </c>
      <c r="O289" s="76"/>
      <c r="P289" s="206">
        <f t="shared" si="51"/>
        <v>0</v>
      </c>
      <c r="Q289" s="206">
        <v>0</v>
      </c>
      <c r="R289" s="206">
        <f t="shared" si="52"/>
        <v>0</v>
      </c>
      <c r="S289" s="206">
        <v>0</v>
      </c>
      <c r="T289" s="207">
        <f t="shared" si="53"/>
        <v>0</v>
      </c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R289" s="208" t="s">
        <v>2510</v>
      </c>
      <c r="AT289" s="208" t="s">
        <v>204</v>
      </c>
      <c r="AU289" s="208" t="s">
        <v>156</v>
      </c>
      <c r="AY289" s="18" t="s">
        <v>157</v>
      </c>
      <c r="BE289" s="209">
        <f t="shared" si="54"/>
        <v>0</v>
      </c>
      <c r="BF289" s="209">
        <f t="shared" si="55"/>
        <v>0</v>
      </c>
      <c r="BG289" s="209">
        <f t="shared" si="56"/>
        <v>0</v>
      </c>
      <c r="BH289" s="209">
        <f t="shared" si="57"/>
        <v>0</v>
      </c>
      <c r="BI289" s="209">
        <f t="shared" si="58"/>
        <v>0</v>
      </c>
      <c r="BJ289" s="18" t="s">
        <v>156</v>
      </c>
      <c r="BK289" s="209">
        <f t="shared" si="59"/>
        <v>0</v>
      </c>
      <c r="BL289" s="18" t="s">
        <v>735</v>
      </c>
      <c r="BM289" s="208" t="s">
        <v>2669</v>
      </c>
    </row>
    <row r="290" spans="1:65" s="2" customFormat="1" ht="16.5" customHeight="1">
      <c r="A290" s="35"/>
      <c r="B290" s="36"/>
      <c r="C290" s="248" t="s">
        <v>2441</v>
      </c>
      <c r="D290" s="248" t="s">
        <v>204</v>
      </c>
      <c r="E290" s="249" t="s">
        <v>2670</v>
      </c>
      <c r="F290" s="250" t="s">
        <v>2400</v>
      </c>
      <c r="G290" s="251" t="s">
        <v>184</v>
      </c>
      <c r="H290" s="252">
        <v>13</v>
      </c>
      <c r="I290" s="253"/>
      <c r="J290" s="254">
        <f t="shared" si="50"/>
        <v>0</v>
      </c>
      <c r="K290" s="255"/>
      <c r="L290" s="256"/>
      <c r="M290" s="257" t="s">
        <v>1</v>
      </c>
      <c r="N290" s="258" t="s">
        <v>40</v>
      </c>
      <c r="O290" s="76"/>
      <c r="P290" s="206">
        <f t="shared" si="51"/>
        <v>0</v>
      </c>
      <c r="Q290" s="206">
        <v>0</v>
      </c>
      <c r="R290" s="206">
        <f t="shared" si="52"/>
        <v>0</v>
      </c>
      <c r="S290" s="206">
        <v>0</v>
      </c>
      <c r="T290" s="207">
        <f t="shared" si="53"/>
        <v>0</v>
      </c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R290" s="208" t="s">
        <v>2510</v>
      </c>
      <c r="AT290" s="208" t="s">
        <v>204</v>
      </c>
      <c r="AU290" s="208" t="s">
        <v>156</v>
      </c>
      <c r="AY290" s="18" t="s">
        <v>157</v>
      </c>
      <c r="BE290" s="209">
        <f t="shared" si="54"/>
        <v>0</v>
      </c>
      <c r="BF290" s="209">
        <f t="shared" si="55"/>
        <v>0</v>
      </c>
      <c r="BG290" s="209">
        <f t="shared" si="56"/>
        <v>0</v>
      </c>
      <c r="BH290" s="209">
        <f t="shared" si="57"/>
        <v>0</v>
      </c>
      <c r="BI290" s="209">
        <f t="shared" si="58"/>
        <v>0</v>
      </c>
      <c r="BJ290" s="18" t="s">
        <v>156</v>
      </c>
      <c r="BK290" s="209">
        <f t="shared" si="59"/>
        <v>0</v>
      </c>
      <c r="BL290" s="18" t="s">
        <v>735</v>
      </c>
      <c r="BM290" s="208" t="s">
        <v>2671</v>
      </c>
    </row>
    <row r="291" spans="1:65" s="2" customFormat="1" ht="16.5" customHeight="1">
      <c r="A291" s="35"/>
      <c r="B291" s="36"/>
      <c r="C291" s="248" t="s">
        <v>2672</v>
      </c>
      <c r="D291" s="248" t="s">
        <v>204</v>
      </c>
      <c r="E291" s="249" t="s">
        <v>2673</v>
      </c>
      <c r="F291" s="250" t="s">
        <v>2401</v>
      </c>
      <c r="G291" s="251" t="s">
        <v>184</v>
      </c>
      <c r="H291" s="252">
        <v>66</v>
      </c>
      <c r="I291" s="253"/>
      <c r="J291" s="254">
        <f t="shared" si="50"/>
        <v>0</v>
      </c>
      <c r="K291" s="255"/>
      <c r="L291" s="256"/>
      <c r="M291" s="257" t="s">
        <v>1</v>
      </c>
      <c r="N291" s="258" t="s">
        <v>40</v>
      </c>
      <c r="O291" s="76"/>
      <c r="P291" s="206">
        <f t="shared" si="51"/>
        <v>0</v>
      </c>
      <c r="Q291" s="206">
        <v>0</v>
      </c>
      <c r="R291" s="206">
        <f t="shared" si="52"/>
        <v>0</v>
      </c>
      <c r="S291" s="206">
        <v>0</v>
      </c>
      <c r="T291" s="207">
        <f t="shared" si="53"/>
        <v>0</v>
      </c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R291" s="208" t="s">
        <v>2510</v>
      </c>
      <c r="AT291" s="208" t="s">
        <v>204</v>
      </c>
      <c r="AU291" s="208" t="s">
        <v>156</v>
      </c>
      <c r="AY291" s="18" t="s">
        <v>157</v>
      </c>
      <c r="BE291" s="209">
        <f t="shared" si="54"/>
        <v>0</v>
      </c>
      <c r="BF291" s="209">
        <f t="shared" si="55"/>
        <v>0</v>
      </c>
      <c r="BG291" s="209">
        <f t="shared" si="56"/>
        <v>0</v>
      </c>
      <c r="BH291" s="209">
        <f t="shared" si="57"/>
        <v>0</v>
      </c>
      <c r="BI291" s="209">
        <f t="shared" si="58"/>
        <v>0</v>
      </c>
      <c r="BJ291" s="18" t="s">
        <v>156</v>
      </c>
      <c r="BK291" s="209">
        <f t="shared" si="59"/>
        <v>0</v>
      </c>
      <c r="BL291" s="18" t="s">
        <v>735</v>
      </c>
      <c r="BM291" s="208" t="s">
        <v>2674</v>
      </c>
    </row>
    <row r="292" spans="1:65" s="2" customFormat="1" ht="16.5" customHeight="1">
      <c r="A292" s="35"/>
      <c r="B292" s="36"/>
      <c r="C292" s="248" t="s">
        <v>2444</v>
      </c>
      <c r="D292" s="248" t="s">
        <v>204</v>
      </c>
      <c r="E292" s="249" t="s">
        <v>2675</v>
      </c>
      <c r="F292" s="250" t="s">
        <v>2332</v>
      </c>
      <c r="G292" s="251" t="s">
        <v>184</v>
      </c>
      <c r="H292" s="252">
        <v>8</v>
      </c>
      <c r="I292" s="253"/>
      <c r="J292" s="254">
        <f t="shared" ref="J292:J315" si="60">ROUND(I292*H292,2)</f>
        <v>0</v>
      </c>
      <c r="K292" s="255"/>
      <c r="L292" s="256"/>
      <c r="M292" s="257" t="s">
        <v>1</v>
      </c>
      <c r="N292" s="258" t="s">
        <v>40</v>
      </c>
      <c r="O292" s="76"/>
      <c r="P292" s="206">
        <f t="shared" ref="P292:P315" si="61">O292*H292</f>
        <v>0</v>
      </c>
      <c r="Q292" s="206">
        <v>0</v>
      </c>
      <c r="R292" s="206">
        <f t="shared" ref="R292:R315" si="62">Q292*H292</f>
        <v>0</v>
      </c>
      <c r="S292" s="206">
        <v>0</v>
      </c>
      <c r="T292" s="207">
        <f t="shared" ref="T292:T315" si="63">S292*H292</f>
        <v>0</v>
      </c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/>
      <c r="AR292" s="208" t="s">
        <v>2510</v>
      </c>
      <c r="AT292" s="208" t="s">
        <v>204</v>
      </c>
      <c r="AU292" s="208" t="s">
        <v>156</v>
      </c>
      <c r="AY292" s="18" t="s">
        <v>157</v>
      </c>
      <c r="BE292" s="209">
        <f t="shared" ref="BE292:BE315" si="64">IF(N292="základná",J292,0)</f>
        <v>0</v>
      </c>
      <c r="BF292" s="209">
        <f t="shared" ref="BF292:BF315" si="65">IF(N292="znížená",J292,0)</f>
        <v>0</v>
      </c>
      <c r="BG292" s="209">
        <f t="shared" ref="BG292:BG315" si="66">IF(N292="zákl. prenesená",J292,0)</f>
        <v>0</v>
      </c>
      <c r="BH292" s="209">
        <f t="shared" ref="BH292:BH315" si="67">IF(N292="zníž. prenesená",J292,0)</f>
        <v>0</v>
      </c>
      <c r="BI292" s="209">
        <f t="shared" ref="BI292:BI315" si="68">IF(N292="nulová",J292,0)</f>
        <v>0</v>
      </c>
      <c r="BJ292" s="18" t="s">
        <v>156</v>
      </c>
      <c r="BK292" s="209">
        <f t="shared" ref="BK292:BK315" si="69">ROUND(I292*H292,2)</f>
        <v>0</v>
      </c>
      <c r="BL292" s="18" t="s">
        <v>735</v>
      </c>
      <c r="BM292" s="208" t="s">
        <v>2676</v>
      </c>
    </row>
    <row r="293" spans="1:65" s="2" customFormat="1" ht="16.5" customHeight="1">
      <c r="A293" s="35"/>
      <c r="B293" s="36"/>
      <c r="C293" s="248" t="s">
        <v>2677</v>
      </c>
      <c r="D293" s="248" t="s">
        <v>204</v>
      </c>
      <c r="E293" s="249" t="s">
        <v>2678</v>
      </c>
      <c r="F293" s="250" t="s">
        <v>2335</v>
      </c>
      <c r="G293" s="251" t="s">
        <v>184</v>
      </c>
      <c r="H293" s="252">
        <v>3</v>
      </c>
      <c r="I293" s="253"/>
      <c r="J293" s="254">
        <f t="shared" si="60"/>
        <v>0</v>
      </c>
      <c r="K293" s="255"/>
      <c r="L293" s="256"/>
      <c r="M293" s="257" t="s">
        <v>1</v>
      </c>
      <c r="N293" s="258" t="s">
        <v>40</v>
      </c>
      <c r="O293" s="76"/>
      <c r="P293" s="206">
        <f t="shared" si="61"/>
        <v>0</v>
      </c>
      <c r="Q293" s="206">
        <v>0</v>
      </c>
      <c r="R293" s="206">
        <f t="shared" si="62"/>
        <v>0</v>
      </c>
      <c r="S293" s="206">
        <v>0</v>
      </c>
      <c r="T293" s="207">
        <f t="shared" si="63"/>
        <v>0</v>
      </c>
      <c r="U293" s="35"/>
      <c r="V293" s="35"/>
      <c r="W293" s="35"/>
      <c r="X293" s="35"/>
      <c r="Y293" s="35"/>
      <c r="Z293" s="35"/>
      <c r="AA293" s="35"/>
      <c r="AB293" s="35"/>
      <c r="AC293" s="35"/>
      <c r="AD293" s="35"/>
      <c r="AE293" s="35"/>
      <c r="AR293" s="208" t="s">
        <v>2510</v>
      </c>
      <c r="AT293" s="208" t="s">
        <v>204</v>
      </c>
      <c r="AU293" s="208" t="s">
        <v>156</v>
      </c>
      <c r="AY293" s="18" t="s">
        <v>157</v>
      </c>
      <c r="BE293" s="209">
        <f t="shared" si="64"/>
        <v>0</v>
      </c>
      <c r="BF293" s="209">
        <f t="shared" si="65"/>
        <v>0</v>
      </c>
      <c r="BG293" s="209">
        <f t="shared" si="66"/>
        <v>0</v>
      </c>
      <c r="BH293" s="209">
        <f t="shared" si="67"/>
        <v>0</v>
      </c>
      <c r="BI293" s="209">
        <f t="shared" si="68"/>
        <v>0</v>
      </c>
      <c r="BJ293" s="18" t="s">
        <v>156</v>
      </c>
      <c r="BK293" s="209">
        <f t="shared" si="69"/>
        <v>0</v>
      </c>
      <c r="BL293" s="18" t="s">
        <v>735</v>
      </c>
      <c r="BM293" s="208" t="s">
        <v>2679</v>
      </c>
    </row>
    <row r="294" spans="1:65" s="2" customFormat="1" ht="16.5" customHeight="1">
      <c r="A294" s="35"/>
      <c r="B294" s="36"/>
      <c r="C294" s="248" t="s">
        <v>2447</v>
      </c>
      <c r="D294" s="248" t="s">
        <v>204</v>
      </c>
      <c r="E294" s="249" t="s">
        <v>2680</v>
      </c>
      <c r="F294" s="250" t="s">
        <v>2402</v>
      </c>
      <c r="G294" s="251" t="s">
        <v>184</v>
      </c>
      <c r="H294" s="252">
        <v>293</v>
      </c>
      <c r="I294" s="253"/>
      <c r="J294" s="254">
        <f t="shared" si="60"/>
        <v>0</v>
      </c>
      <c r="K294" s="255"/>
      <c r="L294" s="256"/>
      <c r="M294" s="257" t="s">
        <v>1</v>
      </c>
      <c r="N294" s="258" t="s">
        <v>40</v>
      </c>
      <c r="O294" s="76"/>
      <c r="P294" s="206">
        <f t="shared" si="61"/>
        <v>0</v>
      </c>
      <c r="Q294" s="206">
        <v>0</v>
      </c>
      <c r="R294" s="206">
        <f t="shared" si="62"/>
        <v>0</v>
      </c>
      <c r="S294" s="206">
        <v>0</v>
      </c>
      <c r="T294" s="207">
        <f t="shared" si="63"/>
        <v>0</v>
      </c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/>
      <c r="AR294" s="208" t="s">
        <v>2510</v>
      </c>
      <c r="AT294" s="208" t="s">
        <v>204</v>
      </c>
      <c r="AU294" s="208" t="s">
        <v>156</v>
      </c>
      <c r="AY294" s="18" t="s">
        <v>157</v>
      </c>
      <c r="BE294" s="209">
        <f t="shared" si="64"/>
        <v>0</v>
      </c>
      <c r="BF294" s="209">
        <f t="shared" si="65"/>
        <v>0</v>
      </c>
      <c r="BG294" s="209">
        <f t="shared" si="66"/>
        <v>0</v>
      </c>
      <c r="BH294" s="209">
        <f t="shared" si="67"/>
        <v>0</v>
      </c>
      <c r="BI294" s="209">
        <f t="shared" si="68"/>
        <v>0</v>
      </c>
      <c r="BJ294" s="18" t="s">
        <v>156</v>
      </c>
      <c r="BK294" s="209">
        <f t="shared" si="69"/>
        <v>0</v>
      </c>
      <c r="BL294" s="18" t="s">
        <v>735</v>
      </c>
      <c r="BM294" s="208" t="s">
        <v>2681</v>
      </c>
    </row>
    <row r="295" spans="1:65" s="2" customFormat="1" ht="16.5" customHeight="1">
      <c r="A295" s="35"/>
      <c r="B295" s="36"/>
      <c r="C295" s="248" t="s">
        <v>2682</v>
      </c>
      <c r="D295" s="248" t="s">
        <v>204</v>
      </c>
      <c r="E295" s="249" t="s">
        <v>2683</v>
      </c>
      <c r="F295" s="250" t="s">
        <v>2403</v>
      </c>
      <c r="G295" s="251" t="s">
        <v>184</v>
      </c>
      <c r="H295" s="252">
        <v>120</v>
      </c>
      <c r="I295" s="253"/>
      <c r="J295" s="254">
        <f t="shared" si="60"/>
        <v>0</v>
      </c>
      <c r="K295" s="255"/>
      <c r="L295" s="256"/>
      <c r="M295" s="257" t="s">
        <v>1</v>
      </c>
      <c r="N295" s="258" t="s">
        <v>40</v>
      </c>
      <c r="O295" s="76"/>
      <c r="P295" s="206">
        <f t="shared" si="61"/>
        <v>0</v>
      </c>
      <c r="Q295" s="206">
        <v>0</v>
      </c>
      <c r="R295" s="206">
        <f t="shared" si="62"/>
        <v>0</v>
      </c>
      <c r="S295" s="206">
        <v>0</v>
      </c>
      <c r="T295" s="207">
        <f t="shared" si="63"/>
        <v>0</v>
      </c>
      <c r="U295" s="35"/>
      <c r="V295" s="35"/>
      <c r="W295" s="35"/>
      <c r="X295" s="35"/>
      <c r="Y295" s="35"/>
      <c r="Z295" s="35"/>
      <c r="AA295" s="35"/>
      <c r="AB295" s="35"/>
      <c r="AC295" s="35"/>
      <c r="AD295" s="35"/>
      <c r="AE295" s="35"/>
      <c r="AR295" s="208" t="s">
        <v>2510</v>
      </c>
      <c r="AT295" s="208" t="s">
        <v>204</v>
      </c>
      <c r="AU295" s="208" t="s">
        <v>156</v>
      </c>
      <c r="AY295" s="18" t="s">
        <v>157</v>
      </c>
      <c r="BE295" s="209">
        <f t="shared" si="64"/>
        <v>0</v>
      </c>
      <c r="BF295" s="209">
        <f t="shared" si="65"/>
        <v>0</v>
      </c>
      <c r="BG295" s="209">
        <f t="shared" si="66"/>
        <v>0</v>
      </c>
      <c r="BH295" s="209">
        <f t="shared" si="67"/>
        <v>0</v>
      </c>
      <c r="BI295" s="209">
        <f t="shared" si="68"/>
        <v>0</v>
      </c>
      <c r="BJ295" s="18" t="s">
        <v>156</v>
      </c>
      <c r="BK295" s="209">
        <f t="shared" si="69"/>
        <v>0</v>
      </c>
      <c r="BL295" s="18" t="s">
        <v>735</v>
      </c>
      <c r="BM295" s="208" t="s">
        <v>2684</v>
      </c>
    </row>
    <row r="296" spans="1:65" s="2" customFormat="1" ht="16.5" customHeight="1">
      <c r="A296" s="35"/>
      <c r="B296" s="36"/>
      <c r="C296" s="248" t="s">
        <v>2450</v>
      </c>
      <c r="D296" s="248" t="s">
        <v>204</v>
      </c>
      <c r="E296" s="249" t="s">
        <v>2685</v>
      </c>
      <c r="F296" s="250" t="s">
        <v>2404</v>
      </c>
      <c r="G296" s="251" t="s">
        <v>184</v>
      </c>
      <c r="H296" s="252">
        <v>200</v>
      </c>
      <c r="I296" s="253"/>
      <c r="J296" s="254">
        <f t="shared" si="60"/>
        <v>0</v>
      </c>
      <c r="K296" s="255"/>
      <c r="L296" s="256"/>
      <c r="M296" s="257" t="s">
        <v>1</v>
      </c>
      <c r="N296" s="258" t="s">
        <v>40</v>
      </c>
      <c r="O296" s="76"/>
      <c r="P296" s="206">
        <f t="shared" si="61"/>
        <v>0</v>
      </c>
      <c r="Q296" s="206">
        <v>0</v>
      </c>
      <c r="R296" s="206">
        <f t="shared" si="62"/>
        <v>0</v>
      </c>
      <c r="S296" s="206">
        <v>0</v>
      </c>
      <c r="T296" s="207">
        <f t="shared" si="63"/>
        <v>0</v>
      </c>
      <c r="U296" s="35"/>
      <c r="V296" s="35"/>
      <c r="W296" s="35"/>
      <c r="X296" s="35"/>
      <c r="Y296" s="35"/>
      <c r="Z296" s="35"/>
      <c r="AA296" s="35"/>
      <c r="AB296" s="35"/>
      <c r="AC296" s="35"/>
      <c r="AD296" s="35"/>
      <c r="AE296" s="35"/>
      <c r="AR296" s="208" t="s">
        <v>2510</v>
      </c>
      <c r="AT296" s="208" t="s">
        <v>204</v>
      </c>
      <c r="AU296" s="208" t="s">
        <v>156</v>
      </c>
      <c r="AY296" s="18" t="s">
        <v>157</v>
      </c>
      <c r="BE296" s="209">
        <f t="shared" si="64"/>
        <v>0</v>
      </c>
      <c r="BF296" s="209">
        <f t="shared" si="65"/>
        <v>0</v>
      </c>
      <c r="BG296" s="209">
        <f t="shared" si="66"/>
        <v>0</v>
      </c>
      <c r="BH296" s="209">
        <f t="shared" si="67"/>
        <v>0</v>
      </c>
      <c r="BI296" s="209">
        <f t="shared" si="68"/>
        <v>0</v>
      </c>
      <c r="BJ296" s="18" t="s">
        <v>156</v>
      </c>
      <c r="BK296" s="209">
        <f t="shared" si="69"/>
        <v>0</v>
      </c>
      <c r="BL296" s="18" t="s">
        <v>735</v>
      </c>
      <c r="BM296" s="208" t="s">
        <v>2686</v>
      </c>
    </row>
    <row r="297" spans="1:65" s="2" customFormat="1" ht="16.5" customHeight="1">
      <c r="A297" s="35"/>
      <c r="B297" s="36"/>
      <c r="C297" s="248" t="s">
        <v>2687</v>
      </c>
      <c r="D297" s="248" t="s">
        <v>204</v>
      </c>
      <c r="E297" s="249" t="s">
        <v>2688</v>
      </c>
      <c r="F297" s="250" t="s">
        <v>2405</v>
      </c>
      <c r="G297" s="251" t="s">
        <v>184</v>
      </c>
      <c r="H297" s="252">
        <v>27</v>
      </c>
      <c r="I297" s="253"/>
      <c r="J297" s="254">
        <f t="shared" si="60"/>
        <v>0</v>
      </c>
      <c r="K297" s="255"/>
      <c r="L297" s="256"/>
      <c r="M297" s="257" t="s">
        <v>1</v>
      </c>
      <c r="N297" s="258" t="s">
        <v>40</v>
      </c>
      <c r="O297" s="76"/>
      <c r="P297" s="206">
        <f t="shared" si="61"/>
        <v>0</v>
      </c>
      <c r="Q297" s="206">
        <v>0</v>
      </c>
      <c r="R297" s="206">
        <f t="shared" si="62"/>
        <v>0</v>
      </c>
      <c r="S297" s="206">
        <v>0</v>
      </c>
      <c r="T297" s="207">
        <f t="shared" si="63"/>
        <v>0</v>
      </c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  <c r="AR297" s="208" t="s">
        <v>2510</v>
      </c>
      <c r="AT297" s="208" t="s">
        <v>204</v>
      </c>
      <c r="AU297" s="208" t="s">
        <v>156</v>
      </c>
      <c r="AY297" s="18" t="s">
        <v>157</v>
      </c>
      <c r="BE297" s="209">
        <f t="shared" si="64"/>
        <v>0</v>
      </c>
      <c r="BF297" s="209">
        <f t="shared" si="65"/>
        <v>0</v>
      </c>
      <c r="BG297" s="209">
        <f t="shared" si="66"/>
        <v>0</v>
      </c>
      <c r="BH297" s="209">
        <f t="shared" si="67"/>
        <v>0</v>
      </c>
      <c r="BI297" s="209">
        <f t="shared" si="68"/>
        <v>0</v>
      </c>
      <c r="BJ297" s="18" t="s">
        <v>156</v>
      </c>
      <c r="BK297" s="209">
        <f t="shared" si="69"/>
        <v>0</v>
      </c>
      <c r="BL297" s="18" t="s">
        <v>735</v>
      </c>
      <c r="BM297" s="208" t="s">
        <v>2689</v>
      </c>
    </row>
    <row r="298" spans="1:65" s="2" customFormat="1" ht="16.5" customHeight="1">
      <c r="A298" s="35"/>
      <c r="B298" s="36"/>
      <c r="C298" s="248" t="s">
        <v>2453</v>
      </c>
      <c r="D298" s="248" t="s">
        <v>204</v>
      </c>
      <c r="E298" s="249" t="s">
        <v>2690</v>
      </c>
      <c r="F298" s="250" t="s">
        <v>2406</v>
      </c>
      <c r="G298" s="251" t="s">
        <v>184</v>
      </c>
      <c r="H298" s="252">
        <v>27</v>
      </c>
      <c r="I298" s="253"/>
      <c r="J298" s="254">
        <f t="shared" si="60"/>
        <v>0</v>
      </c>
      <c r="K298" s="255"/>
      <c r="L298" s="256"/>
      <c r="M298" s="257" t="s">
        <v>1</v>
      </c>
      <c r="N298" s="258" t="s">
        <v>40</v>
      </c>
      <c r="O298" s="76"/>
      <c r="P298" s="206">
        <f t="shared" si="61"/>
        <v>0</v>
      </c>
      <c r="Q298" s="206">
        <v>0</v>
      </c>
      <c r="R298" s="206">
        <f t="shared" si="62"/>
        <v>0</v>
      </c>
      <c r="S298" s="206">
        <v>0</v>
      </c>
      <c r="T298" s="207">
        <f t="shared" si="63"/>
        <v>0</v>
      </c>
      <c r="U298" s="35"/>
      <c r="V298" s="35"/>
      <c r="W298" s="35"/>
      <c r="X298" s="35"/>
      <c r="Y298" s="35"/>
      <c r="Z298" s="35"/>
      <c r="AA298" s="35"/>
      <c r="AB298" s="35"/>
      <c r="AC298" s="35"/>
      <c r="AD298" s="35"/>
      <c r="AE298" s="35"/>
      <c r="AR298" s="208" t="s">
        <v>2510</v>
      </c>
      <c r="AT298" s="208" t="s">
        <v>204</v>
      </c>
      <c r="AU298" s="208" t="s">
        <v>156</v>
      </c>
      <c r="AY298" s="18" t="s">
        <v>157</v>
      </c>
      <c r="BE298" s="209">
        <f t="shared" si="64"/>
        <v>0</v>
      </c>
      <c r="BF298" s="209">
        <f t="shared" si="65"/>
        <v>0</v>
      </c>
      <c r="BG298" s="209">
        <f t="shared" si="66"/>
        <v>0</v>
      </c>
      <c r="BH298" s="209">
        <f t="shared" si="67"/>
        <v>0</v>
      </c>
      <c r="BI298" s="209">
        <f t="shared" si="68"/>
        <v>0</v>
      </c>
      <c r="BJ298" s="18" t="s">
        <v>156</v>
      </c>
      <c r="BK298" s="209">
        <f t="shared" si="69"/>
        <v>0</v>
      </c>
      <c r="BL298" s="18" t="s">
        <v>735</v>
      </c>
      <c r="BM298" s="208" t="s">
        <v>2691</v>
      </c>
    </row>
    <row r="299" spans="1:65" s="2" customFormat="1" ht="16.5" customHeight="1">
      <c r="A299" s="35"/>
      <c r="B299" s="36"/>
      <c r="C299" s="248" t="s">
        <v>2692</v>
      </c>
      <c r="D299" s="248" t="s">
        <v>204</v>
      </c>
      <c r="E299" s="249" t="s">
        <v>2693</v>
      </c>
      <c r="F299" s="250" t="s">
        <v>2561</v>
      </c>
      <c r="G299" s="251" t="s">
        <v>184</v>
      </c>
      <c r="H299" s="252">
        <v>6</v>
      </c>
      <c r="I299" s="253"/>
      <c r="J299" s="254">
        <f t="shared" si="60"/>
        <v>0</v>
      </c>
      <c r="K299" s="255"/>
      <c r="L299" s="256"/>
      <c r="M299" s="257" t="s">
        <v>1</v>
      </c>
      <c r="N299" s="258" t="s">
        <v>40</v>
      </c>
      <c r="O299" s="76"/>
      <c r="P299" s="206">
        <f t="shared" si="61"/>
        <v>0</v>
      </c>
      <c r="Q299" s="206">
        <v>0</v>
      </c>
      <c r="R299" s="206">
        <f t="shared" si="62"/>
        <v>0</v>
      </c>
      <c r="S299" s="206">
        <v>0</v>
      </c>
      <c r="T299" s="207">
        <f t="shared" si="63"/>
        <v>0</v>
      </c>
      <c r="U299" s="35"/>
      <c r="V299" s="35"/>
      <c r="W299" s="35"/>
      <c r="X299" s="35"/>
      <c r="Y299" s="35"/>
      <c r="Z299" s="35"/>
      <c r="AA299" s="35"/>
      <c r="AB299" s="35"/>
      <c r="AC299" s="35"/>
      <c r="AD299" s="35"/>
      <c r="AE299" s="35"/>
      <c r="AR299" s="208" t="s">
        <v>2510</v>
      </c>
      <c r="AT299" s="208" t="s">
        <v>204</v>
      </c>
      <c r="AU299" s="208" t="s">
        <v>156</v>
      </c>
      <c r="AY299" s="18" t="s">
        <v>157</v>
      </c>
      <c r="BE299" s="209">
        <f t="shared" si="64"/>
        <v>0</v>
      </c>
      <c r="BF299" s="209">
        <f t="shared" si="65"/>
        <v>0</v>
      </c>
      <c r="BG299" s="209">
        <f t="shared" si="66"/>
        <v>0</v>
      </c>
      <c r="BH299" s="209">
        <f t="shared" si="67"/>
        <v>0</v>
      </c>
      <c r="BI299" s="209">
        <f t="shared" si="68"/>
        <v>0</v>
      </c>
      <c r="BJ299" s="18" t="s">
        <v>156</v>
      </c>
      <c r="BK299" s="209">
        <f t="shared" si="69"/>
        <v>0</v>
      </c>
      <c r="BL299" s="18" t="s">
        <v>735</v>
      </c>
      <c r="BM299" s="208" t="s">
        <v>2694</v>
      </c>
    </row>
    <row r="300" spans="1:65" s="2" customFormat="1" ht="16.5" customHeight="1">
      <c r="A300" s="35"/>
      <c r="B300" s="36"/>
      <c r="C300" s="248" t="s">
        <v>2456</v>
      </c>
      <c r="D300" s="248" t="s">
        <v>204</v>
      </c>
      <c r="E300" s="249" t="s">
        <v>2695</v>
      </c>
      <c r="F300" s="250" t="s">
        <v>2564</v>
      </c>
      <c r="G300" s="251" t="s">
        <v>184</v>
      </c>
      <c r="H300" s="252">
        <v>16</v>
      </c>
      <c r="I300" s="253"/>
      <c r="J300" s="254">
        <f t="shared" si="60"/>
        <v>0</v>
      </c>
      <c r="K300" s="255"/>
      <c r="L300" s="256"/>
      <c r="M300" s="257" t="s">
        <v>1</v>
      </c>
      <c r="N300" s="258" t="s">
        <v>40</v>
      </c>
      <c r="O300" s="76"/>
      <c r="P300" s="206">
        <f t="shared" si="61"/>
        <v>0</v>
      </c>
      <c r="Q300" s="206">
        <v>0</v>
      </c>
      <c r="R300" s="206">
        <f t="shared" si="62"/>
        <v>0</v>
      </c>
      <c r="S300" s="206">
        <v>0</v>
      </c>
      <c r="T300" s="207">
        <f t="shared" si="63"/>
        <v>0</v>
      </c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R300" s="208" t="s">
        <v>2510</v>
      </c>
      <c r="AT300" s="208" t="s">
        <v>204</v>
      </c>
      <c r="AU300" s="208" t="s">
        <v>156</v>
      </c>
      <c r="AY300" s="18" t="s">
        <v>157</v>
      </c>
      <c r="BE300" s="209">
        <f t="shared" si="64"/>
        <v>0</v>
      </c>
      <c r="BF300" s="209">
        <f t="shared" si="65"/>
        <v>0</v>
      </c>
      <c r="BG300" s="209">
        <f t="shared" si="66"/>
        <v>0</v>
      </c>
      <c r="BH300" s="209">
        <f t="shared" si="67"/>
        <v>0</v>
      </c>
      <c r="BI300" s="209">
        <f t="shared" si="68"/>
        <v>0</v>
      </c>
      <c r="BJ300" s="18" t="s">
        <v>156</v>
      </c>
      <c r="BK300" s="209">
        <f t="shared" si="69"/>
        <v>0</v>
      </c>
      <c r="BL300" s="18" t="s">
        <v>735</v>
      </c>
      <c r="BM300" s="208" t="s">
        <v>2696</v>
      </c>
    </row>
    <row r="301" spans="1:65" s="2" customFormat="1" ht="16.5" customHeight="1">
      <c r="A301" s="35"/>
      <c r="B301" s="36"/>
      <c r="C301" s="248" t="s">
        <v>2697</v>
      </c>
      <c r="D301" s="248" t="s">
        <v>204</v>
      </c>
      <c r="E301" s="249" t="s">
        <v>2698</v>
      </c>
      <c r="F301" s="250" t="s">
        <v>2506</v>
      </c>
      <c r="G301" s="251" t="s">
        <v>184</v>
      </c>
      <c r="H301" s="252">
        <v>25</v>
      </c>
      <c r="I301" s="253"/>
      <c r="J301" s="254">
        <f t="shared" si="60"/>
        <v>0</v>
      </c>
      <c r="K301" s="255"/>
      <c r="L301" s="256"/>
      <c r="M301" s="257" t="s">
        <v>1</v>
      </c>
      <c r="N301" s="258" t="s">
        <v>40</v>
      </c>
      <c r="O301" s="76"/>
      <c r="P301" s="206">
        <f t="shared" si="61"/>
        <v>0</v>
      </c>
      <c r="Q301" s="206">
        <v>0</v>
      </c>
      <c r="R301" s="206">
        <f t="shared" si="62"/>
        <v>0</v>
      </c>
      <c r="S301" s="206">
        <v>0</v>
      </c>
      <c r="T301" s="207">
        <f t="shared" si="63"/>
        <v>0</v>
      </c>
      <c r="U301" s="35"/>
      <c r="V301" s="35"/>
      <c r="W301" s="35"/>
      <c r="X301" s="35"/>
      <c r="Y301" s="35"/>
      <c r="Z301" s="35"/>
      <c r="AA301" s="35"/>
      <c r="AB301" s="35"/>
      <c r="AC301" s="35"/>
      <c r="AD301" s="35"/>
      <c r="AE301" s="35"/>
      <c r="AR301" s="208" t="s">
        <v>2510</v>
      </c>
      <c r="AT301" s="208" t="s">
        <v>204</v>
      </c>
      <c r="AU301" s="208" t="s">
        <v>156</v>
      </c>
      <c r="AY301" s="18" t="s">
        <v>157</v>
      </c>
      <c r="BE301" s="209">
        <f t="shared" si="64"/>
        <v>0</v>
      </c>
      <c r="BF301" s="209">
        <f t="shared" si="65"/>
        <v>0</v>
      </c>
      <c r="BG301" s="209">
        <f t="shared" si="66"/>
        <v>0</v>
      </c>
      <c r="BH301" s="209">
        <f t="shared" si="67"/>
        <v>0</v>
      </c>
      <c r="BI301" s="209">
        <f t="shared" si="68"/>
        <v>0</v>
      </c>
      <c r="BJ301" s="18" t="s">
        <v>156</v>
      </c>
      <c r="BK301" s="209">
        <f t="shared" si="69"/>
        <v>0</v>
      </c>
      <c r="BL301" s="18" t="s">
        <v>735</v>
      </c>
      <c r="BM301" s="208" t="s">
        <v>2699</v>
      </c>
    </row>
    <row r="302" spans="1:65" s="2" customFormat="1" ht="16.5" customHeight="1">
      <c r="A302" s="35"/>
      <c r="B302" s="36"/>
      <c r="C302" s="248" t="s">
        <v>2459</v>
      </c>
      <c r="D302" s="248" t="s">
        <v>204</v>
      </c>
      <c r="E302" s="249" t="s">
        <v>2700</v>
      </c>
      <c r="F302" s="250" t="s">
        <v>2341</v>
      </c>
      <c r="G302" s="251" t="s">
        <v>354</v>
      </c>
      <c r="H302" s="252">
        <v>300</v>
      </c>
      <c r="I302" s="253"/>
      <c r="J302" s="254">
        <f t="shared" si="60"/>
        <v>0</v>
      </c>
      <c r="K302" s="255"/>
      <c r="L302" s="256"/>
      <c r="M302" s="257" t="s">
        <v>1</v>
      </c>
      <c r="N302" s="258" t="s">
        <v>40</v>
      </c>
      <c r="O302" s="76"/>
      <c r="P302" s="206">
        <f t="shared" si="61"/>
        <v>0</v>
      </c>
      <c r="Q302" s="206">
        <v>0</v>
      </c>
      <c r="R302" s="206">
        <f t="shared" si="62"/>
        <v>0</v>
      </c>
      <c r="S302" s="206">
        <v>0</v>
      </c>
      <c r="T302" s="207">
        <f t="shared" si="63"/>
        <v>0</v>
      </c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R302" s="208" t="s">
        <v>2510</v>
      </c>
      <c r="AT302" s="208" t="s">
        <v>204</v>
      </c>
      <c r="AU302" s="208" t="s">
        <v>156</v>
      </c>
      <c r="AY302" s="18" t="s">
        <v>157</v>
      </c>
      <c r="BE302" s="209">
        <f t="shared" si="64"/>
        <v>0</v>
      </c>
      <c r="BF302" s="209">
        <f t="shared" si="65"/>
        <v>0</v>
      </c>
      <c r="BG302" s="209">
        <f t="shared" si="66"/>
        <v>0</v>
      </c>
      <c r="BH302" s="209">
        <f t="shared" si="67"/>
        <v>0</v>
      </c>
      <c r="BI302" s="209">
        <f t="shared" si="68"/>
        <v>0</v>
      </c>
      <c r="BJ302" s="18" t="s">
        <v>156</v>
      </c>
      <c r="BK302" s="209">
        <f t="shared" si="69"/>
        <v>0</v>
      </c>
      <c r="BL302" s="18" t="s">
        <v>735</v>
      </c>
      <c r="BM302" s="208" t="s">
        <v>2701</v>
      </c>
    </row>
    <row r="303" spans="1:65" s="2" customFormat="1" ht="16.5" customHeight="1">
      <c r="A303" s="35"/>
      <c r="B303" s="36"/>
      <c r="C303" s="248" t="s">
        <v>2702</v>
      </c>
      <c r="D303" s="248" t="s">
        <v>204</v>
      </c>
      <c r="E303" s="249" t="s">
        <v>2703</v>
      </c>
      <c r="F303" s="250" t="s">
        <v>2571</v>
      </c>
      <c r="G303" s="251" t="s">
        <v>354</v>
      </c>
      <c r="H303" s="252">
        <v>30</v>
      </c>
      <c r="I303" s="253"/>
      <c r="J303" s="254">
        <f t="shared" si="60"/>
        <v>0</v>
      </c>
      <c r="K303" s="255"/>
      <c r="L303" s="256"/>
      <c r="M303" s="257" t="s">
        <v>1</v>
      </c>
      <c r="N303" s="258" t="s">
        <v>40</v>
      </c>
      <c r="O303" s="76"/>
      <c r="P303" s="206">
        <f t="shared" si="61"/>
        <v>0</v>
      </c>
      <c r="Q303" s="206">
        <v>0</v>
      </c>
      <c r="R303" s="206">
        <f t="shared" si="62"/>
        <v>0</v>
      </c>
      <c r="S303" s="206">
        <v>0</v>
      </c>
      <c r="T303" s="207">
        <f t="shared" si="63"/>
        <v>0</v>
      </c>
      <c r="U303" s="35"/>
      <c r="V303" s="35"/>
      <c r="W303" s="35"/>
      <c r="X303" s="35"/>
      <c r="Y303" s="35"/>
      <c r="Z303" s="35"/>
      <c r="AA303" s="35"/>
      <c r="AB303" s="35"/>
      <c r="AC303" s="35"/>
      <c r="AD303" s="35"/>
      <c r="AE303" s="35"/>
      <c r="AR303" s="208" t="s">
        <v>2510</v>
      </c>
      <c r="AT303" s="208" t="s">
        <v>204</v>
      </c>
      <c r="AU303" s="208" t="s">
        <v>156</v>
      </c>
      <c r="AY303" s="18" t="s">
        <v>157</v>
      </c>
      <c r="BE303" s="209">
        <f t="shared" si="64"/>
        <v>0</v>
      </c>
      <c r="BF303" s="209">
        <f t="shared" si="65"/>
        <v>0</v>
      </c>
      <c r="BG303" s="209">
        <f t="shared" si="66"/>
        <v>0</v>
      </c>
      <c r="BH303" s="209">
        <f t="shared" si="67"/>
        <v>0</v>
      </c>
      <c r="BI303" s="209">
        <f t="shared" si="68"/>
        <v>0</v>
      </c>
      <c r="BJ303" s="18" t="s">
        <v>156</v>
      </c>
      <c r="BK303" s="209">
        <f t="shared" si="69"/>
        <v>0</v>
      </c>
      <c r="BL303" s="18" t="s">
        <v>735</v>
      </c>
      <c r="BM303" s="208" t="s">
        <v>2704</v>
      </c>
    </row>
    <row r="304" spans="1:65" s="2" customFormat="1" ht="16.5" customHeight="1">
      <c r="A304" s="35"/>
      <c r="B304" s="36"/>
      <c r="C304" s="248" t="s">
        <v>2462</v>
      </c>
      <c r="D304" s="248" t="s">
        <v>204</v>
      </c>
      <c r="E304" s="249" t="s">
        <v>2705</v>
      </c>
      <c r="F304" s="250" t="s">
        <v>2344</v>
      </c>
      <c r="G304" s="251" t="s">
        <v>354</v>
      </c>
      <c r="H304" s="252">
        <v>320</v>
      </c>
      <c r="I304" s="253"/>
      <c r="J304" s="254">
        <f t="shared" si="60"/>
        <v>0</v>
      </c>
      <c r="K304" s="255"/>
      <c r="L304" s="256"/>
      <c r="M304" s="257" t="s">
        <v>1</v>
      </c>
      <c r="N304" s="258" t="s">
        <v>40</v>
      </c>
      <c r="O304" s="76"/>
      <c r="P304" s="206">
        <f t="shared" si="61"/>
        <v>0</v>
      </c>
      <c r="Q304" s="206">
        <v>0</v>
      </c>
      <c r="R304" s="206">
        <f t="shared" si="62"/>
        <v>0</v>
      </c>
      <c r="S304" s="206">
        <v>0</v>
      </c>
      <c r="T304" s="207">
        <f t="shared" si="63"/>
        <v>0</v>
      </c>
      <c r="U304" s="35"/>
      <c r="V304" s="35"/>
      <c r="W304" s="35"/>
      <c r="X304" s="35"/>
      <c r="Y304" s="35"/>
      <c r="Z304" s="35"/>
      <c r="AA304" s="35"/>
      <c r="AB304" s="35"/>
      <c r="AC304" s="35"/>
      <c r="AD304" s="35"/>
      <c r="AE304" s="35"/>
      <c r="AR304" s="208" t="s">
        <v>2510</v>
      </c>
      <c r="AT304" s="208" t="s">
        <v>204</v>
      </c>
      <c r="AU304" s="208" t="s">
        <v>156</v>
      </c>
      <c r="AY304" s="18" t="s">
        <v>157</v>
      </c>
      <c r="BE304" s="209">
        <f t="shared" si="64"/>
        <v>0</v>
      </c>
      <c r="BF304" s="209">
        <f t="shared" si="65"/>
        <v>0</v>
      </c>
      <c r="BG304" s="209">
        <f t="shared" si="66"/>
        <v>0</v>
      </c>
      <c r="BH304" s="209">
        <f t="shared" si="67"/>
        <v>0</v>
      </c>
      <c r="BI304" s="209">
        <f t="shared" si="68"/>
        <v>0</v>
      </c>
      <c r="BJ304" s="18" t="s">
        <v>156</v>
      </c>
      <c r="BK304" s="209">
        <f t="shared" si="69"/>
        <v>0</v>
      </c>
      <c r="BL304" s="18" t="s">
        <v>735</v>
      </c>
      <c r="BM304" s="208" t="s">
        <v>2706</v>
      </c>
    </row>
    <row r="305" spans="1:65" s="2" customFormat="1" ht="16.5" customHeight="1">
      <c r="A305" s="35"/>
      <c r="B305" s="36"/>
      <c r="C305" s="248" t="s">
        <v>2707</v>
      </c>
      <c r="D305" s="248" t="s">
        <v>204</v>
      </c>
      <c r="E305" s="249" t="s">
        <v>2708</v>
      </c>
      <c r="F305" s="250" t="s">
        <v>2709</v>
      </c>
      <c r="G305" s="251" t="s">
        <v>184</v>
      </c>
      <c r="H305" s="252">
        <v>1</v>
      </c>
      <c r="I305" s="253"/>
      <c r="J305" s="254">
        <f t="shared" si="60"/>
        <v>0</v>
      </c>
      <c r="K305" s="255"/>
      <c r="L305" s="256"/>
      <c r="M305" s="257" t="s">
        <v>1</v>
      </c>
      <c r="N305" s="258" t="s">
        <v>40</v>
      </c>
      <c r="O305" s="76"/>
      <c r="P305" s="206">
        <f t="shared" si="61"/>
        <v>0</v>
      </c>
      <c r="Q305" s="206">
        <v>0</v>
      </c>
      <c r="R305" s="206">
        <f t="shared" si="62"/>
        <v>0</v>
      </c>
      <c r="S305" s="206">
        <v>0</v>
      </c>
      <c r="T305" s="207">
        <f t="shared" si="63"/>
        <v>0</v>
      </c>
      <c r="U305" s="35"/>
      <c r="V305" s="35"/>
      <c r="W305" s="35"/>
      <c r="X305" s="35"/>
      <c r="Y305" s="35"/>
      <c r="Z305" s="35"/>
      <c r="AA305" s="35"/>
      <c r="AB305" s="35"/>
      <c r="AC305" s="35"/>
      <c r="AD305" s="35"/>
      <c r="AE305" s="35"/>
      <c r="AR305" s="208" t="s">
        <v>2510</v>
      </c>
      <c r="AT305" s="208" t="s">
        <v>204</v>
      </c>
      <c r="AU305" s="208" t="s">
        <v>156</v>
      </c>
      <c r="AY305" s="18" t="s">
        <v>157</v>
      </c>
      <c r="BE305" s="209">
        <f t="shared" si="64"/>
        <v>0</v>
      </c>
      <c r="BF305" s="209">
        <f t="shared" si="65"/>
        <v>0</v>
      </c>
      <c r="BG305" s="209">
        <f t="shared" si="66"/>
        <v>0</v>
      </c>
      <c r="BH305" s="209">
        <f t="shared" si="67"/>
        <v>0</v>
      </c>
      <c r="BI305" s="209">
        <f t="shared" si="68"/>
        <v>0</v>
      </c>
      <c r="BJ305" s="18" t="s">
        <v>156</v>
      </c>
      <c r="BK305" s="209">
        <f t="shared" si="69"/>
        <v>0</v>
      </c>
      <c r="BL305" s="18" t="s">
        <v>735</v>
      </c>
      <c r="BM305" s="208" t="s">
        <v>2710</v>
      </c>
    </row>
    <row r="306" spans="1:65" s="2" customFormat="1" ht="16.5" customHeight="1">
      <c r="A306" s="35"/>
      <c r="B306" s="36"/>
      <c r="C306" s="248" t="s">
        <v>2465</v>
      </c>
      <c r="D306" s="248" t="s">
        <v>204</v>
      </c>
      <c r="E306" s="249" t="s">
        <v>2711</v>
      </c>
      <c r="F306" s="250" t="s">
        <v>2712</v>
      </c>
      <c r="G306" s="251" t="s">
        <v>184</v>
      </c>
      <c r="H306" s="252">
        <v>1</v>
      </c>
      <c r="I306" s="253"/>
      <c r="J306" s="254">
        <f t="shared" si="60"/>
        <v>0</v>
      </c>
      <c r="K306" s="255"/>
      <c r="L306" s="256"/>
      <c r="M306" s="257" t="s">
        <v>1</v>
      </c>
      <c r="N306" s="258" t="s">
        <v>40</v>
      </c>
      <c r="O306" s="76"/>
      <c r="P306" s="206">
        <f t="shared" si="61"/>
        <v>0</v>
      </c>
      <c r="Q306" s="206">
        <v>0</v>
      </c>
      <c r="R306" s="206">
        <f t="shared" si="62"/>
        <v>0</v>
      </c>
      <c r="S306" s="206">
        <v>0</v>
      </c>
      <c r="T306" s="207">
        <f t="shared" si="63"/>
        <v>0</v>
      </c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/>
      <c r="AR306" s="208" t="s">
        <v>2510</v>
      </c>
      <c r="AT306" s="208" t="s">
        <v>204</v>
      </c>
      <c r="AU306" s="208" t="s">
        <v>156</v>
      </c>
      <c r="AY306" s="18" t="s">
        <v>157</v>
      </c>
      <c r="BE306" s="209">
        <f t="shared" si="64"/>
        <v>0</v>
      </c>
      <c r="BF306" s="209">
        <f t="shared" si="65"/>
        <v>0</v>
      </c>
      <c r="BG306" s="209">
        <f t="shared" si="66"/>
        <v>0</v>
      </c>
      <c r="BH306" s="209">
        <f t="shared" si="67"/>
        <v>0</v>
      </c>
      <c r="BI306" s="209">
        <f t="shared" si="68"/>
        <v>0</v>
      </c>
      <c r="BJ306" s="18" t="s">
        <v>156</v>
      </c>
      <c r="BK306" s="209">
        <f t="shared" si="69"/>
        <v>0</v>
      </c>
      <c r="BL306" s="18" t="s">
        <v>735</v>
      </c>
      <c r="BM306" s="208" t="s">
        <v>2713</v>
      </c>
    </row>
    <row r="307" spans="1:65" s="2" customFormat="1" ht="16.5" customHeight="1">
      <c r="A307" s="35"/>
      <c r="B307" s="36"/>
      <c r="C307" s="248" t="s">
        <v>2714</v>
      </c>
      <c r="D307" s="248" t="s">
        <v>204</v>
      </c>
      <c r="E307" s="249" t="s">
        <v>2715</v>
      </c>
      <c r="F307" s="250" t="s">
        <v>2716</v>
      </c>
      <c r="G307" s="251" t="s">
        <v>184</v>
      </c>
      <c r="H307" s="252">
        <v>1</v>
      </c>
      <c r="I307" s="253"/>
      <c r="J307" s="254">
        <f t="shared" si="60"/>
        <v>0</v>
      </c>
      <c r="K307" s="255"/>
      <c r="L307" s="256"/>
      <c r="M307" s="257" t="s">
        <v>1</v>
      </c>
      <c r="N307" s="258" t="s">
        <v>40</v>
      </c>
      <c r="O307" s="76"/>
      <c r="P307" s="206">
        <f t="shared" si="61"/>
        <v>0</v>
      </c>
      <c r="Q307" s="206">
        <v>0</v>
      </c>
      <c r="R307" s="206">
        <f t="shared" si="62"/>
        <v>0</v>
      </c>
      <c r="S307" s="206">
        <v>0</v>
      </c>
      <c r="T307" s="207">
        <f t="shared" si="63"/>
        <v>0</v>
      </c>
      <c r="U307" s="35"/>
      <c r="V307" s="35"/>
      <c r="W307" s="35"/>
      <c r="X307" s="35"/>
      <c r="Y307" s="35"/>
      <c r="Z307" s="35"/>
      <c r="AA307" s="35"/>
      <c r="AB307" s="35"/>
      <c r="AC307" s="35"/>
      <c r="AD307" s="35"/>
      <c r="AE307" s="35"/>
      <c r="AR307" s="208" t="s">
        <v>2510</v>
      </c>
      <c r="AT307" s="208" t="s">
        <v>204</v>
      </c>
      <c r="AU307" s="208" t="s">
        <v>156</v>
      </c>
      <c r="AY307" s="18" t="s">
        <v>157</v>
      </c>
      <c r="BE307" s="209">
        <f t="shared" si="64"/>
        <v>0</v>
      </c>
      <c r="BF307" s="209">
        <f t="shared" si="65"/>
        <v>0</v>
      </c>
      <c r="BG307" s="209">
        <f t="shared" si="66"/>
        <v>0</v>
      </c>
      <c r="BH307" s="209">
        <f t="shared" si="67"/>
        <v>0</v>
      </c>
      <c r="BI307" s="209">
        <f t="shared" si="68"/>
        <v>0</v>
      </c>
      <c r="BJ307" s="18" t="s">
        <v>156</v>
      </c>
      <c r="BK307" s="209">
        <f t="shared" si="69"/>
        <v>0</v>
      </c>
      <c r="BL307" s="18" t="s">
        <v>735</v>
      </c>
      <c r="BM307" s="208" t="s">
        <v>2717</v>
      </c>
    </row>
    <row r="308" spans="1:65" s="2" customFormat="1" ht="16.5" customHeight="1">
      <c r="A308" s="35"/>
      <c r="B308" s="36"/>
      <c r="C308" s="248" t="s">
        <v>2468</v>
      </c>
      <c r="D308" s="248" t="s">
        <v>204</v>
      </c>
      <c r="E308" s="249" t="s">
        <v>2718</v>
      </c>
      <c r="F308" s="250" t="s">
        <v>1036</v>
      </c>
      <c r="G308" s="251" t="s">
        <v>184</v>
      </c>
      <c r="H308" s="252">
        <v>1</v>
      </c>
      <c r="I308" s="253"/>
      <c r="J308" s="254">
        <f t="shared" si="60"/>
        <v>0</v>
      </c>
      <c r="K308" s="255"/>
      <c r="L308" s="256"/>
      <c r="M308" s="257" t="s">
        <v>1</v>
      </c>
      <c r="N308" s="258" t="s">
        <v>40</v>
      </c>
      <c r="O308" s="76"/>
      <c r="P308" s="206">
        <f t="shared" si="61"/>
        <v>0</v>
      </c>
      <c r="Q308" s="206">
        <v>0</v>
      </c>
      <c r="R308" s="206">
        <f t="shared" si="62"/>
        <v>0</v>
      </c>
      <c r="S308" s="206">
        <v>0</v>
      </c>
      <c r="T308" s="207">
        <f t="shared" si="63"/>
        <v>0</v>
      </c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/>
      <c r="AR308" s="208" t="s">
        <v>2510</v>
      </c>
      <c r="AT308" s="208" t="s">
        <v>204</v>
      </c>
      <c r="AU308" s="208" t="s">
        <v>156</v>
      </c>
      <c r="AY308" s="18" t="s">
        <v>157</v>
      </c>
      <c r="BE308" s="209">
        <f t="shared" si="64"/>
        <v>0</v>
      </c>
      <c r="BF308" s="209">
        <f t="shared" si="65"/>
        <v>0</v>
      </c>
      <c r="BG308" s="209">
        <f t="shared" si="66"/>
        <v>0</v>
      </c>
      <c r="BH308" s="209">
        <f t="shared" si="67"/>
        <v>0</v>
      </c>
      <c r="BI308" s="209">
        <f t="shared" si="68"/>
        <v>0</v>
      </c>
      <c r="BJ308" s="18" t="s">
        <v>156</v>
      </c>
      <c r="BK308" s="209">
        <f t="shared" si="69"/>
        <v>0</v>
      </c>
      <c r="BL308" s="18" t="s">
        <v>735</v>
      </c>
      <c r="BM308" s="208" t="s">
        <v>2719</v>
      </c>
    </row>
    <row r="309" spans="1:65" s="2" customFormat="1" ht="16.5" customHeight="1">
      <c r="A309" s="35"/>
      <c r="B309" s="36"/>
      <c r="C309" s="248" t="s">
        <v>2720</v>
      </c>
      <c r="D309" s="248" t="s">
        <v>204</v>
      </c>
      <c r="E309" s="249" t="s">
        <v>2721</v>
      </c>
      <c r="F309" s="250" t="s">
        <v>2722</v>
      </c>
      <c r="G309" s="251" t="s">
        <v>184</v>
      </c>
      <c r="H309" s="252">
        <v>3</v>
      </c>
      <c r="I309" s="253"/>
      <c r="J309" s="254">
        <f t="shared" si="60"/>
        <v>0</v>
      </c>
      <c r="K309" s="255"/>
      <c r="L309" s="256"/>
      <c r="M309" s="257" t="s">
        <v>1</v>
      </c>
      <c r="N309" s="258" t="s">
        <v>40</v>
      </c>
      <c r="O309" s="76"/>
      <c r="P309" s="206">
        <f t="shared" si="61"/>
        <v>0</v>
      </c>
      <c r="Q309" s="206">
        <v>0</v>
      </c>
      <c r="R309" s="206">
        <f t="shared" si="62"/>
        <v>0</v>
      </c>
      <c r="S309" s="206">
        <v>0</v>
      </c>
      <c r="T309" s="207">
        <f t="shared" si="63"/>
        <v>0</v>
      </c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  <c r="AE309" s="35"/>
      <c r="AR309" s="208" t="s">
        <v>2510</v>
      </c>
      <c r="AT309" s="208" t="s">
        <v>204</v>
      </c>
      <c r="AU309" s="208" t="s">
        <v>156</v>
      </c>
      <c r="AY309" s="18" t="s">
        <v>157</v>
      </c>
      <c r="BE309" s="209">
        <f t="shared" si="64"/>
        <v>0</v>
      </c>
      <c r="BF309" s="209">
        <f t="shared" si="65"/>
        <v>0</v>
      </c>
      <c r="BG309" s="209">
        <f t="shared" si="66"/>
        <v>0</v>
      </c>
      <c r="BH309" s="209">
        <f t="shared" si="67"/>
        <v>0</v>
      </c>
      <c r="BI309" s="209">
        <f t="shared" si="68"/>
        <v>0</v>
      </c>
      <c r="BJ309" s="18" t="s">
        <v>156</v>
      </c>
      <c r="BK309" s="209">
        <f t="shared" si="69"/>
        <v>0</v>
      </c>
      <c r="BL309" s="18" t="s">
        <v>735</v>
      </c>
      <c r="BM309" s="208" t="s">
        <v>2723</v>
      </c>
    </row>
    <row r="310" spans="1:65" s="2" customFormat="1" ht="16.5" customHeight="1">
      <c r="A310" s="35"/>
      <c r="B310" s="36"/>
      <c r="C310" s="248" t="s">
        <v>2471</v>
      </c>
      <c r="D310" s="248" t="s">
        <v>204</v>
      </c>
      <c r="E310" s="249" t="s">
        <v>2724</v>
      </c>
      <c r="F310" s="250" t="s">
        <v>2725</v>
      </c>
      <c r="G310" s="251" t="s">
        <v>184</v>
      </c>
      <c r="H310" s="252">
        <v>9</v>
      </c>
      <c r="I310" s="253"/>
      <c r="J310" s="254">
        <f t="shared" si="60"/>
        <v>0</v>
      </c>
      <c r="K310" s="255"/>
      <c r="L310" s="256"/>
      <c r="M310" s="257" t="s">
        <v>1</v>
      </c>
      <c r="N310" s="258" t="s">
        <v>40</v>
      </c>
      <c r="O310" s="76"/>
      <c r="P310" s="206">
        <f t="shared" si="61"/>
        <v>0</v>
      </c>
      <c r="Q310" s="206">
        <v>0</v>
      </c>
      <c r="R310" s="206">
        <f t="shared" si="62"/>
        <v>0</v>
      </c>
      <c r="S310" s="206">
        <v>0</v>
      </c>
      <c r="T310" s="207">
        <f t="shared" si="63"/>
        <v>0</v>
      </c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  <c r="AE310" s="35"/>
      <c r="AR310" s="208" t="s">
        <v>2510</v>
      </c>
      <c r="AT310" s="208" t="s">
        <v>204</v>
      </c>
      <c r="AU310" s="208" t="s">
        <v>156</v>
      </c>
      <c r="AY310" s="18" t="s">
        <v>157</v>
      </c>
      <c r="BE310" s="209">
        <f t="shared" si="64"/>
        <v>0</v>
      </c>
      <c r="BF310" s="209">
        <f t="shared" si="65"/>
        <v>0</v>
      </c>
      <c r="BG310" s="209">
        <f t="shared" si="66"/>
        <v>0</v>
      </c>
      <c r="BH310" s="209">
        <f t="shared" si="67"/>
        <v>0</v>
      </c>
      <c r="BI310" s="209">
        <f t="shared" si="68"/>
        <v>0</v>
      </c>
      <c r="BJ310" s="18" t="s">
        <v>156</v>
      </c>
      <c r="BK310" s="209">
        <f t="shared" si="69"/>
        <v>0</v>
      </c>
      <c r="BL310" s="18" t="s">
        <v>735</v>
      </c>
      <c r="BM310" s="208" t="s">
        <v>2726</v>
      </c>
    </row>
    <row r="311" spans="1:65" s="2" customFormat="1" ht="16.5" customHeight="1">
      <c r="A311" s="35"/>
      <c r="B311" s="36"/>
      <c r="C311" s="248" t="s">
        <v>2727</v>
      </c>
      <c r="D311" s="248" t="s">
        <v>204</v>
      </c>
      <c r="E311" s="249" t="s">
        <v>2728</v>
      </c>
      <c r="F311" s="250" t="s">
        <v>2729</v>
      </c>
      <c r="G311" s="251" t="s">
        <v>184</v>
      </c>
      <c r="H311" s="252">
        <v>22</v>
      </c>
      <c r="I311" s="253"/>
      <c r="J311" s="254">
        <f t="shared" si="60"/>
        <v>0</v>
      </c>
      <c r="K311" s="255"/>
      <c r="L311" s="256"/>
      <c r="M311" s="257" t="s">
        <v>1</v>
      </c>
      <c r="N311" s="258" t="s">
        <v>40</v>
      </c>
      <c r="O311" s="76"/>
      <c r="P311" s="206">
        <f t="shared" si="61"/>
        <v>0</v>
      </c>
      <c r="Q311" s="206">
        <v>0</v>
      </c>
      <c r="R311" s="206">
        <f t="shared" si="62"/>
        <v>0</v>
      </c>
      <c r="S311" s="206">
        <v>0</v>
      </c>
      <c r="T311" s="207">
        <f t="shared" si="63"/>
        <v>0</v>
      </c>
      <c r="U311" s="35"/>
      <c r="V311" s="35"/>
      <c r="W311" s="35"/>
      <c r="X311" s="35"/>
      <c r="Y311" s="35"/>
      <c r="Z311" s="35"/>
      <c r="AA311" s="35"/>
      <c r="AB311" s="35"/>
      <c r="AC311" s="35"/>
      <c r="AD311" s="35"/>
      <c r="AE311" s="35"/>
      <c r="AR311" s="208" t="s">
        <v>2510</v>
      </c>
      <c r="AT311" s="208" t="s">
        <v>204</v>
      </c>
      <c r="AU311" s="208" t="s">
        <v>156</v>
      </c>
      <c r="AY311" s="18" t="s">
        <v>157</v>
      </c>
      <c r="BE311" s="209">
        <f t="shared" si="64"/>
        <v>0</v>
      </c>
      <c r="BF311" s="209">
        <f t="shared" si="65"/>
        <v>0</v>
      </c>
      <c r="BG311" s="209">
        <f t="shared" si="66"/>
        <v>0</v>
      </c>
      <c r="BH311" s="209">
        <f t="shared" si="67"/>
        <v>0</v>
      </c>
      <c r="BI311" s="209">
        <f t="shared" si="68"/>
        <v>0</v>
      </c>
      <c r="BJ311" s="18" t="s">
        <v>156</v>
      </c>
      <c r="BK311" s="209">
        <f t="shared" si="69"/>
        <v>0</v>
      </c>
      <c r="BL311" s="18" t="s">
        <v>735</v>
      </c>
      <c r="BM311" s="208" t="s">
        <v>2730</v>
      </c>
    </row>
    <row r="312" spans="1:65" s="2" customFormat="1" ht="16.5" customHeight="1">
      <c r="A312" s="35"/>
      <c r="B312" s="36"/>
      <c r="C312" s="248" t="s">
        <v>2474</v>
      </c>
      <c r="D312" s="248" t="s">
        <v>204</v>
      </c>
      <c r="E312" s="249" t="s">
        <v>2731</v>
      </c>
      <c r="F312" s="250" t="s">
        <v>2732</v>
      </c>
      <c r="G312" s="251" t="s">
        <v>184</v>
      </c>
      <c r="H312" s="252">
        <v>42</v>
      </c>
      <c r="I312" s="253"/>
      <c r="J312" s="254">
        <f t="shared" si="60"/>
        <v>0</v>
      </c>
      <c r="K312" s="255"/>
      <c r="L312" s="256"/>
      <c r="M312" s="257" t="s">
        <v>1</v>
      </c>
      <c r="N312" s="258" t="s">
        <v>40</v>
      </c>
      <c r="O312" s="76"/>
      <c r="P312" s="206">
        <f t="shared" si="61"/>
        <v>0</v>
      </c>
      <c r="Q312" s="206">
        <v>0</v>
      </c>
      <c r="R312" s="206">
        <f t="shared" si="62"/>
        <v>0</v>
      </c>
      <c r="S312" s="206">
        <v>0</v>
      </c>
      <c r="T312" s="207">
        <f t="shared" si="63"/>
        <v>0</v>
      </c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R312" s="208" t="s">
        <v>2510</v>
      </c>
      <c r="AT312" s="208" t="s">
        <v>204</v>
      </c>
      <c r="AU312" s="208" t="s">
        <v>156</v>
      </c>
      <c r="AY312" s="18" t="s">
        <v>157</v>
      </c>
      <c r="BE312" s="209">
        <f t="shared" si="64"/>
        <v>0</v>
      </c>
      <c r="BF312" s="209">
        <f t="shared" si="65"/>
        <v>0</v>
      </c>
      <c r="BG312" s="209">
        <f t="shared" si="66"/>
        <v>0</v>
      </c>
      <c r="BH312" s="209">
        <f t="shared" si="67"/>
        <v>0</v>
      </c>
      <c r="BI312" s="209">
        <f t="shared" si="68"/>
        <v>0</v>
      </c>
      <c r="BJ312" s="18" t="s">
        <v>156</v>
      </c>
      <c r="BK312" s="209">
        <f t="shared" si="69"/>
        <v>0</v>
      </c>
      <c r="BL312" s="18" t="s">
        <v>735</v>
      </c>
      <c r="BM312" s="208" t="s">
        <v>2733</v>
      </c>
    </row>
    <row r="313" spans="1:65" s="2" customFormat="1" ht="16.5" customHeight="1">
      <c r="A313" s="35"/>
      <c r="B313" s="36"/>
      <c r="C313" s="248" t="s">
        <v>2734</v>
      </c>
      <c r="D313" s="248" t="s">
        <v>204</v>
      </c>
      <c r="E313" s="249" t="s">
        <v>2735</v>
      </c>
      <c r="F313" s="250" t="s">
        <v>2736</v>
      </c>
      <c r="G313" s="251" t="s">
        <v>184</v>
      </c>
      <c r="H313" s="252">
        <v>39</v>
      </c>
      <c r="I313" s="253"/>
      <c r="J313" s="254">
        <f t="shared" si="60"/>
        <v>0</v>
      </c>
      <c r="K313" s="255"/>
      <c r="L313" s="256"/>
      <c r="M313" s="257" t="s">
        <v>1</v>
      </c>
      <c r="N313" s="258" t="s">
        <v>40</v>
      </c>
      <c r="O313" s="76"/>
      <c r="P313" s="206">
        <f t="shared" si="61"/>
        <v>0</v>
      </c>
      <c r="Q313" s="206">
        <v>0</v>
      </c>
      <c r="R313" s="206">
        <f t="shared" si="62"/>
        <v>0</v>
      </c>
      <c r="S313" s="206">
        <v>0</v>
      </c>
      <c r="T313" s="207">
        <f t="shared" si="63"/>
        <v>0</v>
      </c>
      <c r="U313" s="35"/>
      <c r="V313" s="35"/>
      <c r="W313" s="35"/>
      <c r="X313" s="35"/>
      <c r="Y313" s="35"/>
      <c r="Z313" s="35"/>
      <c r="AA313" s="35"/>
      <c r="AB313" s="35"/>
      <c r="AC313" s="35"/>
      <c r="AD313" s="35"/>
      <c r="AE313" s="35"/>
      <c r="AR313" s="208" t="s">
        <v>2510</v>
      </c>
      <c r="AT313" s="208" t="s">
        <v>204</v>
      </c>
      <c r="AU313" s="208" t="s">
        <v>156</v>
      </c>
      <c r="AY313" s="18" t="s">
        <v>157</v>
      </c>
      <c r="BE313" s="209">
        <f t="shared" si="64"/>
        <v>0</v>
      </c>
      <c r="BF313" s="209">
        <f t="shared" si="65"/>
        <v>0</v>
      </c>
      <c r="BG313" s="209">
        <f t="shared" si="66"/>
        <v>0</v>
      </c>
      <c r="BH313" s="209">
        <f t="shared" si="67"/>
        <v>0</v>
      </c>
      <c r="BI313" s="209">
        <f t="shared" si="68"/>
        <v>0</v>
      </c>
      <c r="BJ313" s="18" t="s">
        <v>156</v>
      </c>
      <c r="BK313" s="209">
        <f t="shared" si="69"/>
        <v>0</v>
      </c>
      <c r="BL313" s="18" t="s">
        <v>735</v>
      </c>
      <c r="BM313" s="208" t="s">
        <v>2737</v>
      </c>
    </row>
    <row r="314" spans="1:65" s="2" customFormat="1" ht="16.5" customHeight="1">
      <c r="A314" s="35"/>
      <c r="B314" s="36"/>
      <c r="C314" s="248" t="s">
        <v>2738</v>
      </c>
      <c r="D314" s="248" t="s">
        <v>204</v>
      </c>
      <c r="E314" s="249" t="s">
        <v>2739</v>
      </c>
      <c r="F314" s="250" t="s">
        <v>2740</v>
      </c>
      <c r="G314" s="251" t="s">
        <v>184</v>
      </c>
      <c r="H314" s="252">
        <v>3</v>
      </c>
      <c r="I314" s="253"/>
      <c r="J314" s="254">
        <f t="shared" si="60"/>
        <v>0</v>
      </c>
      <c r="K314" s="255"/>
      <c r="L314" s="256"/>
      <c r="M314" s="257" t="s">
        <v>1</v>
      </c>
      <c r="N314" s="258" t="s">
        <v>40</v>
      </c>
      <c r="O314" s="76"/>
      <c r="P314" s="206">
        <f t="shared" si="61"/>
        <v>0</v>
      </c>
      <c r="Q314" s="206">
        <v>0</v>
      </c>
      <c r="R314" s="206">
        <f t="shared" si="62"/>
        <v>0</v>
      </c>
      <c r="S314" s="206">
        <v>0</v>
      </c>
      <c r="T314" s="207">
        <f t="shared" si="63"/>
        <v>0</v>
      </c>
      <c r="U314" s="35"/>
      <c r="V314" s="35"/>
      <c r="W314" s="35"/>
      <c r="X314" s="35"/>
      <c r="Y314" s="35"/>
      <c r="Z314" s="35"/>
      <c r="AA314" s="35"/>
      <c r="AB314" s="35"/>
      <c r="AC314" s="35"/>
      <c r="AD314" s="35"/>
      <c r="AE314" s="35"/>
      <c r="AR314" s="208" t="s">
        <v>2510</v>
      </c>
      <c r="AT314" s="208" t="s">
        <v>204</v>
      </c>
      <c r="AU314" s="208" t="s">
        <v>156</v>
      </c>
      <c r="AY314" s="18" t="s">
        <v>157</v>
      </c>
      <c r="BE314" s="209">
        <f t="shared" si="64"/>
        <v>0</v>
      </c>
      <c r="BF314" s="209">
        <f t="shared" si="65"/>
        <v>0</v>
      </c>
      <c r="BG314" s="209">
        <f t="shared" si="66"/>
        <v>0</v>
      </c>
      <c r="BH314" s="209">
        <f t="shared" si="67"/>
        <v>0</v>
      </c>
      <c r="BI314" s="209">
        <f t="shared" si="68"/>
        <v>0</v>
      </c>
      <c r="BJ314" s="18" t="s">
        <v>156</v>
      </c>
      <c r="BK314" s="209">
        <f t="shared" si="69"/>
        <v>0</v>
      </c>
      <c r="BL314" s="18" t="s">
        <v>735</v>
      </c>
      <c r="BM314" s="208" t="s">
        <v>2741</v>
      </c>
    </row>
    <row r="315" spans="1:65" s="2" customFormat="1" ht="16.5" customHeight="1">
      <c r="A315" s="35"/>
      <c r="B315" s="36"/>
      <c r="C315" s="248" t="s">
        <v>2742</v>
      </c>
      <c r="D315" s="248" t="s">
        <v>204</v>
      </c>
      <c r="E315" s="249" t="s">
        <v>2743</v>
      </c>
      <c r="F315" s="250" t="s">
        <v>2744</v>
      </c>
      <c r="G315" s="251" t="s">
        <v>2745</v>
      </c>
      <c r="H315" s="252">
        <v>48</v>
      </c>
      <c r="I315" s="253"/>
      <c r="J315" s="254">
        <f t="shared" si="60"/>
        <v>0</v>
      </c>
      <c r="K315" s="255"/>
      <c r="L315" s="256"/>
      <c r="M315" s="259" t="s">
        <v>1</v>
      </c>
      <c r="N315" s="260" t="s">
        <v>40</v>
      </c>
      <c r="O315" s="245"/>
      <c r="P315" s="246">
        <f t="shared" si="61"/>
        <v>0</v>
      </c>
      <c r="Q315" s="246">
        <v>0</v>
      </c>
      <c r="R315" s="246">
        <f t="shared" si="62"/>
        <v>0</v>
      </c>
      <c r="S315" s="246">
        <v>0</v>
      </c>
      <c r="T315" s="247">
        <f t="shared" si="63"/>
        <v>0</v>
      </c>
      <c r="U315" s="35"/>
      <c r="V315" s="35"/>
      <c r="W315" s="35"/>
      <c r="X315" s="35"/>
      <c r="Y315" s="35"/>
      <c r="Z315" s="35"/>
      <c r="AA315" s="35"/>
      <c r="AB315" s="35"/>
      <c r="AC315" s="35"/>
      <c r="AD315" s="35"/>
      <c r="AE315" s="35"/>
      <c r="AR315" s="208" t="s">
        <v>2510</v>
      </c>
      <c r="AT315" s="208" t="s">
        <v>204</v>
      </c>
      <c r="AU315" s="208" t="s">
        <v>156</v>
      </c>
      <c r="AY315" s="18" t="s">
        <v>157</v>
      </c>
      <c r="BE315" s="209">
        <f t="shared" si="64"/>
        <v>0</v>
      </c>
      <c r="BF315" s="209">
        <f t="shared" si="65"/>
        <v>0</v>
      </c>
      <c r="BG315" s="209">
        <f t="shared" si="66"/>
        <v>0</v>
      </c>
      <c r="BH315" s="209">
        <f t="shared" si="67"/>
        <v>0</v>
      </c>
      <c r="BI315" s="209">
        <f t="shared" si="68"/>
        <v>0</v>
      </c>
      <c r="BJ315" s="18" t="s">
        <v>156</v>
      </c>
      <c r="BK315" s="209">
        <f t="shared" si="69"/>
        <v>0</v>
      </c>
      <c r="BL315" s="18" t="s">
        <v>735</v>
      </c>
      <c r="BM315" s="208" t="s">
        <v>2746</v>
      </c>
    </row>
    <row r="316" spans="1:65" s="2" customFormat="1" ht="6.95" customHeight="1">
      <c r="A316" s="35"/>
      <c r="B316" s="59"/>
      <c r="C316" s="60"/>
      <c r="D316" s="60"/>
      <c r="E316" s="60"/>
      <c r="F316" s="60"/>
      <c r="G316" s="60"/>
      <c r="H316" s="60"/>
      <c r="I316" s="60"/>
      <c r="J316" s="60"/>
      <c r="K316" s="60"/>
      <c r="L316" s="40"/>
      <c r="M316" s="35"/>
      <c r="O316" s="35"/>
      <c r="P316" s="35"/>
      <c r="Q316" s="35"/>
      <c r="R316" s="35"/>
      <c r="S316" s="35"/>
      <c r="T316" s="35"/>
      <c r="U316" s="35"/>
      <c r="V316" s="35"/>
      <c r="W316" s="35"/>
      <c r="X316" s="35"/>
      <c r="Y316" s="35"/>
      <c r="Z316" s="35"/>
      <c r="AA316" s="35"/>
      <c r="AB316" s="35"/>
      <c r="AC316" s="35"/>
      <c r="AD316" s="35"/>
      <c r="AE316" s="35"/>
    </row>
  </sheetData>
  <sheetProtection formatColumns="0" formatRows="0" autoFilter="0"/>
  <autoFilter ref="C121:K315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275"/>
  <sheetViews>
    <sheetView showGridLines="0" topLeftCell="A197" workbookViewId="0">
      <selection activeCell="I150" sqref="I150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99"/>
      <c r="M2" s="299"/>
      <c r="N2" s="299"/>
      <c r="O2" s="299"/>
      <c r="P2" s="299"/>
      <c r="Q2" s="299"/>
      <c r="R2" s="299"/>
      <c r="S2" s="299"/>
      <c r="T2" s="299"/>
      <c r="U2" s="299"/>
      <c r="V2" s="299"/>
      <c r="AT2" s="18" t="s">
        <v>122</v>
      </c>
    </row>
    <row r="3" spans="1:46" s="1" customFormat="1" ht="6.95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21"/>
      <c r="AT3" s="18" t="s">
        <v>74</v>
      </c>
    </row>
    <row r="4" spans="1:46" s="1" customFormat="1" ht="24.95" customHeight="1">
      <c r="B4" s="21"/>
      <c r="D4" s="115" t="s">
        <v>130</v>
      </c>
      <c r="L4" s="21"/>
      <c r="M4" s="116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7" t="s">
        <v>15</v>
      </c>
      <c r="L6" s="21"/>
    </row>
    <row r="7" spans="1:46" s="1" customFormat="1" ht="16.5" customHeight="1">
      <c r="B7" s="21"/>
      <c r="E7" s="330" t="str">
        <f>'Rekapitulácia stavby'!K6</f>
        <v>Obnova areálu a kaštieľa Dolná Krupá</v>
      </c>
      <c r="F7" s="331"/>
      <c r="G7" s="331"/>
      <c r="H7" s="331"/>
      <c r="L7" s="21"/>
    </row>
    <row r="8" spans="1:46" s="2" customFormat="1" ht="12" customHeight="1">
      <c r="A8" s="35"/>
      <c r="B8" s="40"/>
      <c r="C8" s="35"/>
      <c r="D8" s="117" t="s">
        <v>131</v>
      </c>
      <c r="E8" s="35"/>
      <c r="F8" s="35"/>
      <c r="G8" s="35"/>
      <c r="H8" s="35"/>
      <c r="I8" s="35"/>
      <c r="J8" s="35"/>
      <c r="K8" s="35"/>
      <c r="L8" s="5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32" t="s">
        <v>2747</v>
      </c>
      <c r="F9" s="333"/>
      <c r="G9" s="333"/>
      <c r="H9" s="333"/>
      <c r="I9" s="35"/>
      <c r="J9" s="35"/>
      <c r="K9" s="35"/>
      <c r="L9" s="5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7" t="s">
        <v>17</v>
      </c>
      <c r="E11" s="35"/>
      <c r="F11" s="118" t="s">
        <v>1</v>
      </c>
      <c r="G11" s="35"/>
      <c r="H11" s="35"/>
      <c r="I11" s="117" t="s">
        <v>18</v>
      </c>
      <c r="J11" s="118" t="s">
        <v>1</v>
      </c>
      <c r="K11" s="35"/>
      <c r="L11" s="5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7" t="s">
        <v>19</v>
      </c>
      <c r="E12" s="35"/>
      <c r="F12" s="118" t="s">
        <v>20</v>
      </c>
      <c r="G12" s="35"/>
      <c r="H12" s="35"/>
      <c r="I12" s="117" t="s">
        <v>21</v>
      </c>
      <c r="J12" s="119" t="str">
        <f>'Rekapitulácia stavby'!AN8</f>
        <v>30. 1. 2023</v>
      </c>
      <c r="K12" s="35"/>
      <c r="L12" s="5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7" t="s">
        <v>23</v>
      </c>
      <c r="E14" s="35"/>
      <c r="F14" s="35"/>
      <c r="G14" s="35"/>
      <c r="H14" s="35"/>
      <c r="I14" s="117" t="s">
        <v>24</v>
      </c>
      <c r="J14" s="118" t="s">
        <v>1</v>
      </c>
      <c r="K14" s="35"/>
      <c r="L14" s="5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8" t="s">
        <v>25</v>
      </c>
      <c r="F15" s="35"/>
      <c r="G15" s="35"/>
      <c r="H15" s="35"/>
      <c r="I15" s="117" t="s">
        <v>26</v>
      </c>
      <c r="J15" s="118" t="s">
        <v>1</v>
      </c>
      <c r="K15" s="35"/>
      <c r="L15" s="5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7" t="s">
        <v>27</v>
      </c>
      <c r="E17" s="35"/>
      <c r="F17" s="35"/>
      <c r="G17" s="35"/>
      <c r="H17" s="35"/>
      <c r="I17" s="117" t="s">
        <v>24</v>
      </c>
      <c r="J17" s="31" t="str">
        <f>'Rekapitulácia stavby'!AN13</f>
        <v>Vyplň údaj</v>
      </c>
      <c r="K17" s="35"/>
      <c r="L17" s="5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34" t="str">
        <f>'Rekapitulácia stavby'!E14</f>
        <v>Vyplň údaj</v>
      </c>
      <c r="F18" s="335"/>
      <c r="G18" s="335"/>
      <c r="H18" s="335"/>
      <c r="I18" s="117" t="s">
        <v>26</v>
      </c>
      <c r="J18" s="31" t="str">
        <f>'Rekapitulácia stavby'!AN14</f>
        <v>Vyplň údaj</v>
      </c>
      <c r="K18" s="35"/>
      <c r="L18" s="5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7" t="s">
        <v>29</v>
      </c>
      <c r="E20" s="35"/>
      <c r="F20" s="35"/>
      <c r="G20" s="35"/>
      <c r="H20" s="35"/>
      <c r="I20" s="117" t="s">
        <v>24</v>
      </c>
      <c r="J20" s="118" t="s">
        <v>1</v>
      </c>
      <c r="K20" s="35"/>
      <c r="L20" s="5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8" t="s">
        <v>30</v>
      </c>
      <c r="F21" s="35"/>
      <c r="G21" s="35"/>
      <c r="H21" s="35"/>
      <c r="I21" s="117" t="s">
        <v>26</v>
      </c>
      <c r="J21" s="118" t="s">
        <v>1</v>
      </c>
      <c r="K21" s="35"/>
      <c r="L21" s="5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7" t="s">
        <v>32</v>
      </c>
      <c r="E23" s="35"/>
      <c r="F23" s="35"/>
      <c r="G23" s="35"/>
      <c r="H23" s="35"/>
      <c r="I23" s="117" t="s">
        <v>24</v>
      </c>
      <c r="J23" s="118" t="s">
        <v>1</v>
      </c>
      <c r="K23" s="35"/>
      <c r="L23" s="5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8" t="s">
        <v>30</v>
      </c>
      <c r="F24" s="35"/>
      <c r="G24" s="35"/>
      <c r="H24" s="35"/>
      <c r="I24" s="117" t="s">
        <v>26</v>
      </c>
      <c r="J24" s="118" t="s">
        <v>1</v>
      </c>
      <c r="K24" s="35"/>
      <c r="L24" s="5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7" t="s">
        <v>33</v>
      </c>
      <c r="E26" s="35"/>
      <c r="F26" s="35"/>
      <c r="G26" s="35"/>
      <c r="H26" s="35"/>
      <c r="I26" s="35"/>
      <c r="J26" s="35"/>
      <c r="K26" s="35"/>
      <c r="L26" s="5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20"/>
      <c r="B27" s="121"/>
      <c r="C27" s="120"/>
      <c r="D27" s="120"/>
      <c r="E27" s="336" t="s">
        <v>1</v>
      </c>
      <c r="F27" s="336"/>
      <c r="G27" s="336"/>
      <c r="H27" s="336"/>
      <c r="I27" s="120"/>
      <c r="J27" s="120"/>
      <c r="K27" s="120"/>
      <c r="L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23"/>
      <c r="E29" s="123"/>
      <c r="F29" s="123"/>
      <c r="G29" s="123"/>
      <c r="H29" s="123"/>
      <c r="I29" s="123"/>
      <c r="J29" s="123"/>
      <c r="K29" s="123"/>
      <c r="L29" s="5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4" t="s">
        <v>34</v>
      </c>
      <c r="E30" s="35"/>
      <c r="F30" s="35"/>
      <c r="G30" s="35"/>
      <c r="H30" s="35"/>
      <c r="I30" s="35"/>
      <c r="J30" s="125">
        <f>ROUND(J122, 2)</f>
        <v>0</v>
      </c>
      <c r="K30" s="35"/>
      <c r="L30" s="5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3"/>
      <c r="E31" s="123"/>
      <c r="F31" s="123"/>
      <c r="G31" s="123"/>
      <c r="H31" s="123"/>
      <c r="I31" s="123"/>
      <c r="J31" s="123"/>
      <c r="K31" s="123"/>
      <c r="L31" s="5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26" t="s">
        <v>36</v>
      </c>
      <c r="G32" s="35"/>
      <c r="H32" s="35"/>
      <c r="I32" s="126" t="s">
        <v>35</v>
      </c>
      <c r="J32" s="126" t="s">
        <v>37</v>
      </c>
      <c r="K32" s="35"/>
      <c r="L32" s="5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27" t="s">
        <v>38</v>
      </c>
      <c r="E33" s="128" t="s">
        <v>39</v>
      </c>
      <c r="F33" s="129">
        <f>ROUND((SUM(BE122:BE274)),  2)</f>
        <v>0</v>
      </c>
      <c r="G33" s="130"/>
      <c r="H33" s="130"/>
      <c r="I33" s="131">
        <v>0.2</v>
      </c>
      <c r="J33" s="129">
        <f>ROUND(((SUM(BE122:BE274))*I33),  2)</f>
        <v>0</v>
      </c>
      <c r="K33" s="35"/>
      <c r="L33" s="5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28" t="s">
        <v>40</v>
      </c>
      <c r="F34" s="129">
        <f>ROUND((SUM(BF122:BF274)),  2)</f>
        <v>0</v>
      </c>
      <c r="G34" s="130"/>
      <c r="H34" s="130"/>
      <c r="I34" s="131">
        <v>0.2</v>
      </c>
      <c r="J34" s="129">
        <f>ROUND(((SUM(BF122:BF274))*I34),  2)</f>
        <v>0</v>
      </c>
      <c r="K34" s="35"/>
      <c r="L34" s="5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17" t="s">
        <v>41</v>
      </c>
      <c r="F35" s="132">
        <f>ROUND((SUM(BG122:BG274)),  2)</f>
        <v>0</v>
      </c>
      <c r="G35" s="35"/>
      <c r="H35" s="35"/>
      <c r="I35" s="133">
        <v>0.2</v>
      </c>
      <c r="J35" s="132">
        <f>0</f>
        <v>0</v>
      </c>
      <c r="K35" s="35"/>
      <c r="L35" s="5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17" t="s">
        <v>42</v>
      </c>
      <c r="F36" s="132">
        <f>ROUND((SUM(BH122:BH274)),  2)</f>
        <v>0</v>
      </c>
      <c r="G36" s="35"/>
      <c r="H36" s="35"/>
      <c r="I36" s="133">
        <v>0.2</v>
      </c>
      <c r="J36" s="132">
        <f>0</f>
        <v>0</v>
      </c>
      <c r="K36" s="35"/>
      <c r="L36" s="5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28" t="s">
        <v>43</v>
      </c>
      <c r="F37" s="129">
        <f>ROUND((SUM(BI122:BI274)),  2)</f>
        <v>0</v>
      </c>
      <c r="G37" s="130"/>
      <c r="H37" s="130"/>
      <c r="I37" s="131">
        <v>0</v>
      </c>
      <c r="J37" s="129">
        <f>0</f>
        <v>0</v>
      </c>
      <c r="K37" s="35"/>
      <c r="L37" s="5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34"/>
      <c r="D39" s="135" t="s">
        <v>44</v>
      </c>
      <c r="E39" s="136"/>
      <c r="F39" s="136"/>
      <c r="G39" s="137" t="s">
        <v>45</v>
      </c>
      <c r="H39" s="138" t="s">
        <v>46</v>
      </c>
      <c r="I39" s="136"/>
      <c r="J39" s="139">
        <f>SUM(J30:J37)</f>
        <v>0</v>
      </c>
      <c r="K39" s="140"/>
      <c r="L39" s="5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6"/>
      <c r="D50" s="141" t="s">
        <v>47</v>
      </c>
      <c r="E50" s="142"/>
      <c r="F50" s="142"/>
      <c r="G50" s="141" t="s">
        <v>48</v>
      </c>
      <c r="H50" s="142"/>
      <c r="I50" s="142"/>
      <c r="J50" s="142"/>
      <c r="K50" s="142"/>
      <c r="L50" s="5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5"/>
      <c r="B61" s="40"/>
      <c r="C61" s="35"/>
      <c r="D61" s="143" t="s">
        <v>49</v>
      </c>
      <c r="E61" s="144"/>
      <c r="F61" s="145" t="s">
        <v>50</v>
      </c>
      <c r="G61" s="143" t="s">
        <v>49</v>
      </c>
      <c r="H61" s="144"/>
      <c r="I61" s="144"/>
      <c r="J61" s="146" t="s">
        <v>50</v>
      </c>
      <c r="K61" s="144"/>
      <c r="L61" s="5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5"/>
      <c r="B65" s="40"/>
      <c r="C65" s="35"/>
      <c r="D65" s="141" t="s">
        <v>51</v>
      </c>
      <c r="E65" s="147"/>
      <c r="F65" s="147"/>
      <c r="G65" s="141" t="s">
        <v>52</v>
      </c>
      <c r="H65" s="147"/>
      <c r="I65" s="147"/>
      <c r="J65" s="147"/>
      <c r="K65" s="147"/>
      <c r="L65" s="5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5"/>
      <c r="B76" s="40"/>
      <c r="C76" s="35"/>
      <c r="D76" s="143" t="s">
        <v>49</v>
      </c>
      <c r="E76" s="144"/>
      <c r="F76" s="145" t="s">
        <v>50</v>
      </c>
      <c r="G76" s="143" t="s">
        <v>49</v>
      </c>
      <c r="H76" s="144"/>
      <c r="I76" s="144"/>
      <c r="J76" s="146" t="s">
        <v>50</v>
      </c>
      <c r="K76" s="144"/>
      <c r="L76" s="5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8"/>
      <c r="C77" s="149"/>
      <c r="D77" s="149"/>
      <c r="E77" s="149"/>
      <c r="F77" s="149"/>
      <c r="G77" s="149"/>
      <c r="H77" s="149"/>
      <c r="I77" s="149"/>
      <c r="J77" s="149"/>
      <c r="K77" s="149"/>
      <c r="L77" s="5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5" customHeight="1">
      <c r="A81" s="35"/>
      <c r="B81" s="150"/>
      <c r="C81" s="151"/>
      <c r="D81" s="151"/>
      <c r="E81" s="151"/>
      <c r="F81" s="151"/>
      <c r="G81" s="151"/>
      <c r="H81" s="151"/>
      <c r="I81" s="151"/>
      <c r="J81" s="151"/>
      <c r="K81" s="151"/>
      <c r="L81" s="5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5" customHeight="1">
      <c r="A82" s="35"/>
      <c r="B82" s="36"/>
      <c r="C82" s="24" t="s">
        <v>133</v>
      </c>
      <c r="D82" s="37"/>
      <c r="E82" s="37"/>
      <c r="F82" s="37"/>
      <c r="G82" s="37"/>
      <c r="H82" s="37"/>
      <c r="I82" s="37"/>
      <c r="J82" s="37"/>
      <c r="K82" s="37"/>
      <c r="L82" s="5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15</v>
      </c>
      <c r="D84" s="37"/>
      <c r="E84" s="37"/>
      <c r="F84" s="37"/>
      <c r="G84" s="37"/>
      <c r="H84" s="37"/>
      <c r="I84" s="37"/>
      <c r="J84" s="37"/>
      <c r="K84" s="37"/>
      <c r="L84" s="5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28" t="str">
        <f>E7</f>
        <v>Obnova areálu a kaštieľa Dolná Krupá</v>
      </c>
      <c r="F85" s="329"/>
      <c r="G85" s="329"/>
      <c r="H85" s="329"/>
      <c r="I85" s="37"/>
      <c r="J85" s="37"/>
      <c r="K85" s="37"/>
      <c r="L85" s="5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131</v>
      </c>
      <c r="D86" s="37"/>
      <c r="E86" s="37"/>
      <c r="F86" s="37"/>
      <c r="G86" s="37"/>
      <c r="H86" s="37"/>
      <c r="I86" s="37"/>
      <c r="J86" s="37"/>
      <c r="K86" s="37"/>
      <c r="L86" s="5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324" t="str">
        <f>E9</f>
        <v>20230109 - Kaštieľ-ELI-slaboprúd</v>
      </c>
      <c r="F87" s="327"/>
      <c r="G87" s="327"/>
      <c r="H87" s="327"/>
      <c r="I87" s="37"/>
      <c r="J87" s="37"/>
      <c r="K87" s="37"/>
      <c r="L87" s="5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19</v>
      </c>
      <c r="D89" s="37"/>
      <c r="E89" s="37"/>
      <c r="F89" s="28" t="str">
        <f>F12</f>
        <v>Kaštieľ Dolná Krupá</v>
      </c>
      <c r="G89" s="37"/>
      <c r="H89" s="37"/>
      <c r="I89" s="30" t="s">
        <v>21</v>
      </c>
      <c r="J89" s="71" t="str">
        <f>IF(J12="","",J12)</f>
        <v>30. 1. 2023</v>
      </c>
      <c r="K89" s="37"/>
      <c r="L89" s="5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2" customHeight="1">
      <c r="A91" s="35"/>
      <c r="B91" s="36"/>
      <c r="C91" s="30" t="s">
        <v>23</v>
      </c>
      <c r="D91" s="37"/>
      <c r="E91" s="37"/>
      <c r="F91" s="28" t="str">
        <f>E15</f>
        <v>SNM, Vajanského nábrežie 2, 810 06 Bratislava</v>
      </c>
      <c r="G91" s="37"/>
      <c r="H91" s="37"/>
      <c r="I91" s="30" t="s">
        <v>29</v>
      </c>
      <c r="J91" s="33" t="str">
        <f>E21</f>
        <v>Ing.Vladimír Kobliška</v>
      </c>
      <c r="K91" s="37"/>
      <c r="L91" s="5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2" customHeight="1">
      <c r="A92" s="35"/>
      <c r="B92" s="36"/>
      <c r="C92" s="30" t="s">
        <v>27</v>
      </c>
      <c r="D92" s="37"/>
      <c r="E92" s="37"/>
      <c r="F92" s="28" t="str">
        <f>IF(E18="","",E18)</f>
        <v>Vyplň údaj</v>
      </c>
      <c r="G92" s="37"/>
      <c r="H92" s="37"/>
      <c r="I92" s="30" t="s">
        <v>32</v>
      </c>
      <c r="J92" s="33" t="str">
        <f>E24</f>
        <v>Ing.Vladimír Kobliška</v>
      </c>
      <c r="K92" s="37"/>
      <c r="L92" s="5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52" t="s">
        <v>134</v>
      </c>
      <c r="D94" s="153"/>
      <c r="E94" s="153"/>
      <c r="F94" s="153"/>
      <c r="G94" s="153"/>
      <c r="H94" s="153"/>
      <c r="I94" s="153"/>
      <c r="J94" s="154" t="s">
        <v>135</v>
      </c>
      <c r="K94" s="153"/>
      <c r="L94" s="5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" customHeight="1">
      <c r="A96" s="35"/>
      <c r="B96" s="36"/>
      <c r="C96" s="155" t="s">
        <v>136</v>
      </c>
      <c r="D96" s="37"/>
      <c r="E96" s="37"/>
      <c r="F96" s="37"/>
      <c r="G96" s="37"/>
      <c r="H96" s="37"/>
      <c r="I96" s="37"/>
      <c r="J96" s="89">
        <f>J122</f>
        <v>0</v>
      </c>
      <c r="K96" s="37"/>
      <c r="L96" s="5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137</v>
      </c>
    </row>
    <row r="97" spans="1:31" s="9" customFormat="1" ht="24.95" customHeight="1">
      <c r="B97" s="156"/>
      <c r="C97" s="157"/>
      <c r="D97" s="158" t="s">
        <v>2748</v>
      </c>
      <c r="E97" s="159"/>
      <c r="F97" s="159"/>
      <c r="G97" s="159"/>
      <c r="H97" s="159"/>
      <c r="I97" s="159"/>
      <c r="J97" s="160">
        <f>J167</f>
        <v>0</v>
      </c>
      <c r="K97" s="157"/>
      <c r="L97" s="161"/>
    </row>
    <row r="98" spans="1:31" s="9" customFormat="1" ht="24.95" customHeight="1">
      <c r="B98" s="156"/>
      <c r="C98" s="157"/>
      <c r="D98" s="158" t="s">
        <v>2749</v>
      </c>
      <c r="E98" s="159"/>
      <c r="F98" s="159"/>
      <c r="G98" s="159"/>
      <c r="H98" s="159"/>
      <c r="I98" s="159"/>
      <c r="J98" s="160">
        <f>J186</f>
        <v>0</v>
      </c>
      <c r="K98" s="157"/>
      <c r="L98" s="161"/>
    </row>
    <row r="99" spans="1:31" s="9" customFormat="1" ht="24.95" customHeight="1">
      <c r="B99" s="156"/>
      <c r="C99" s="157"/>
      <c r="D99" s="158" t="s">
        <v>2750</v>
      </c>
      <c r="E99" s="159"/>
      <c r="F99" s="159"/>
      <c r="G99" s="159"/>
      <c r="H99" s="159"/>
      <c r="I99" s="159"/>
      <c r="J99" s="160">
        <f>J210</f>
        <v>0</v>
      </c>
      <c r="K99" s="157"/>
      <c r="L99" s="161"/>
    </row>
    <row r="100" spans="1:31" s="9" customFormat="1" ht="24.95" customHeight="1">
      <c r="B100" s="156"/>
      <c r="C100" s="157"/>
      <c r="D100" s="158" t="s">
        <v>2751</v>
      </c>
      <c r="E100" s="159"/>
      <c r="F100" s="159"/>
      <c r="G100" s="159"/>
      <c r="H100" s="159"/>
      <c r="I100" s="159"/>
      <c r="J100" s="160">
        <f>J227</f>
        <v>0</v>
      </c>
      <c r="K100" s="157"/>
      <c r="L100" s="161"/>
    </row>
    <row r="101" spans="1:31" s="10" customFormat="1" ht="19.899999999999999" customHeight="1">
      <c r="B101" s="162"/>
      <c r="C101" s="163"/>
      <c r="D101" s="164" t="s">
        <v>2752</v>
      </c>
      <c r="E101" s="165"/>
      <c r="F101" s="165"/>
      <c r="G101" s="165"/>
      <c r="H101" s="165"/>
      <c r="I101" s="165"/>
      <c r="J101" s="166">
        <f>J228</f>
        <v>0</v>
      </c>
      <c r="K101" s="163"/>
      <c r="L101" s="167"/>
    </row>
    <row r="102" spans="1:31" s="10" customFormat="1" ht="19.899999999999999" customHeight="1">
      <c r="B102" s="162"/>
      <c r="C102" s="163"/>
      <c r="D102" s="164" t="s">
        <v>2753</v>
      </c>
      <c r="E102" s="165"/>
      <c r="F102" s="165"/>
      <c r="G102" s="165"/>
      <c r="H102" s="165"/>
      <c r="I102" s="165"/>
      <c r="J102" s="166">
        <f>J244</f>
        <v>0</v>
      </c>
      <c r="K102" s="163"/>
      <c r="L102" s="167"/>
    </row>
    <row r="103" spans="1:31" s="2" customFormat="1" ht="21.75" customHeight="1">
      <c r="A103" s="35"/>
      <c r="B103" s="36"/>
      <c r="C103" s="37"/>
      <c r="D103" s="37"/>
      <c r="E103" s="37"/>
      <c r="F103" s="37"/>
      <c r="G103" s="37"/>
      <c r="H103" s="37"/>
      <c r="I103" s="37"/>
      <c r="J103" s="37"/>
      <c r="K103" s="37"/>
      <c r="L103" s="56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spans="1:31" s="2" customFormat="1" ht="6.95" customHeight="1">
      <c r="A104" s="35"/>
      <c r="B104" s="59"/>
      <c r="C104" s="60"/>
      <c r="D104" s="60"/>
      <c r="E104" s="60"/>
      <c r="F104" s="60"/>
      <c r="G104" s="60"/>
      <c r="H104" s="60"/>
      <c r="I104" s="60"/>
      <c r="J104" s="60"/>
      <c r="K104" s="60"/>
      <c r="L104" s="56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8" spans="1:31" s="2" customFormat="1" ht="6.95" customHeight="1">
      <c r="A108" s="35"/>
      <c r="B108" s="61"/>
      <c r="C108" s="62"/>
      <c r="D108" s="62"/>
      <c r="E108" s="62"/>
      <c r="F108" s="62"/>
      <c r="G108" s="62"/>
      <c r="H108" s="62"/>
      <c r="I108" s="62"/>
      <c r="J108" s="62"/>
      <c r="K108" s="62"/>
      <c r="L108" s="5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31" s="2" customFormat="1" ht="24.95" customHeight="1">
      <c r="A109" s="35"/>
      <c r="B109" s="36"/>
      <c r="C109" s="24" t="s">
        <v>142</v>
      </c>
      <c r="D109" s="37"/>
      <c r="E109" s="37"/>
      <c r="F109" s="37"/>
      <c r="G109" s="37"/>
      <c r="H109" s="37"/>
      <c r="I109" s="37"/>
      <c r="J109" s="37"/>
      <c r="K109" s="37"/>
      <c r="L109" s="5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31" s="2" customFormat="1" ht="6.95" customHeight="1">
      <c r="A110" s="35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5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12" customHeight="1">
      <c r="A111" s="35"/>
      <c r="B111" s="36"/>
      <c r="C111" s="30" t="s">
        <v>15</v>
      </c>
      <c r="D111" s="37"/>
      <c r="E111" s="37"/>
      <c r="F111" s="37"/>
      <c r="G111" s="37"/>
      <c r="H111" s="37"/>
      <c r="I111" s="37"/>
      <c r="J111" s="37"/>
      <c r="K111" s="37"/>
      <c r="L111" s="5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16.5" customHeight="1">
      <c r="A112" s="35"/>
      <c r="B112" s="36"/>
      <c r="C112" s="37"/>
      <c r="D112" s="37"/>
      <c r="E112" s="328" t="str">
        <f>E7</f>
        <v>Obnova areálu a kaštieľa Dolná Krupá</v>
      </c>
      <c r="F112" s="329"/>
      <c r="G112" s="329"/>
      <c r="H112" s="329"/>
      <c r="I112" s="37"/>
      <c r="J112" s="37"/>
      <c r="K112" s="37"/>
      <c r="L112" s="5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2" customHeight="1">
      <c r="A113" s="35"/>
      <c r="B113" s="36"/>
      <c r="C113" s="30" t="s">
        <v>131</v>
      </c>
      <c r="D113" s="37"/>
      <c r="E113" s="37"/>
      <c r="F113" s="37"/>
      <c r="G113" s="37"/>
      <c r="H113" s="37"/>
      <c r="I113" s="37"/>
      <c r="J113" s="37"/>
      <c r="K113" s="37"/>
      <c r="L113" s="5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6.5" customHeight="1">
      <c r="A114" s="35"/>
      <c r="B114" s="36"/>
      <c r="C114" s="37"/>
      <c r="D114" s="37"/>
      <c r="E114" s="324" t="str">
        <f>E9</f>
        <v>20230109 - Kaštieľ-ELI-slaboprúd</v>
      </c>
      <c r="F114" s="327"/>
      <c r="G114" s="327"/>
      <c r="H114" s="327"/>
      <c r="I114" s="37"/>
      <c r="J114" s="37"/>
      <c r="K114" s="37"/>
      <c r="L114" s="5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6.95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5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2" customHeight="1">
      <c r="A116" s="35"/>
      <c r="B116" s="36"/>
      <c r="C116" s="30" t="s">
        <v>19</v>
      </c>
      <c r="D116" s="37"/>
      <c r="E116" s="37"/>
      <c r="F116" s="28" t="str">
        <f>F12</f>
        <v>Kaštieľ Dolná Krupá</v>
      </c>
      <c r="G116" s="37"/>
      <c r="H116" s="37"/>
      <c r="I116" s="30" t="s">
        <v>21</v>
      </c>
      <c r="J116" s="71" t="str">
        <f>IF(J12="","",J12)</f>
        <v>30. 1. 2023</v>
      </c>
      <c r="K116" s="37"/>
      <c r="L116" s="5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6.95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5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15.2" customHeight="1">
      <c r="A118" s="35"/>
      <c r="B118" s="36"/>
      <c r="C118" s="30" t="s">
        <v>23</v>
      </c>
      <c r="D118" s="37"/>
      <c r="E118" s="37"/>
      <c r="F118" s="28" t="str">
        <f>E15</f>
        <v>SNM, Vajanského nábrežie 2, 810 06 Bratislava</v>
      </c>
      <c r="G118" s="37"/>
      <c r="H118" s="37"/>
      <c r="I118" s="30" t="s">
        <v>29</v>
      </c>
      <c r="J118" s="33" t="str">
        <f>E21</f>
        <v>Ing.Vladimír Kobliška</v>
      </c>
      <c r="K118" s="37"/>
      <c r="L118" s="5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15.2" customHeight="1">
      <c r="A119" s="35"/>
      <c r="B119" s="36"/>
      <c r="C119" s="30" t="s">
        <v>27</v>
      </c>
      <c r="D119" s="37"/>
      <c r="E119" s="37"/>
      <c r="F119" s="28" t="str">
        <f>IF(E18="","",E18)</f>
        <v>Vyplň údaj</v>
      </c>
      <c r="G119" s="37"/>
      <c r="H119" s="37"/>
      <c r="I119" s="30" t="s">
        <v>32</v>
      </c>
      <c r="J119" s="33" t="str">
        <f>E24</f>
        <v>Ing.Vladimír Kobliška</v>
      </c>
      <c r="K119" s="37"/>
      <c r="L119" s="5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10.35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5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11" customFormat="1" ht="29.25" customHeight="1">
      <c r="A121" s="168"/>
      <c r="B121" s="169"/>
      <c r="C121" s="170" t="s">
        <v>143</v>
      </c>
      <c r="D121" s="171" t="s">
        <v>59</v>
      </c>
      <c r="E121" s="171" t="s">
        <v>55</v>
      </c>
      <c r="F121" s="171" t="s">
        <v>56</v>
      </c>
      <c r="G121" s="171" t="s">
        <v>144</v>
      </c>
      <c r="H121" s="171" t="s">
        <v>145</v>
      </c>
      <c r="I121" s="171" t="s">
        <v>146</v>
      </c>
      <c r="J121" s="172" t="s">
        <v>135</v>
      </c>
      <c r="K121" s="173" t="s">
        <v>147</v>
      </c>
      <c r="L121" s="174"/>
      <c r="M121" s="80" t="s">
        <v>1</v>
      </c>
      <c r="N121" s="81" t="s">
        <v>38</v>
      </c>
      <c r="O121" s="81" t="s">
        <v>148</v>
      </c>
      <c r="P121" s="81" t="s">
        <v>149</v>
      </c>
      <c r="Q121" s="81" t="s">
        <v>150</v>
      </c>
      <c r="R121" s="81" t="s">
        <v>151</v>
      </c>
      <c r="S121" s="81" t="s">
        <v>152</v>
      </c>
      <c r="T121" s="82" t="s">
        <v>153</v>
      </c>
      <c r="U121" s="168"/>
      <c r="V121" s="168"/>
      <c r="W121" s="168"/>
      <c r="X121" s="168"/>
      <c r="Y121" s="168"/>
      <c r="Z121" s="168"/>
      <c r="AA121" s="168"/>
      <c r="AB121" s="168"/>
      <c r="AC121" s="168"/>
      <c r="AD121" s="168"/>
      <c r="AE121" s="168"/>
    </row>
    <row r="122" spans="1:65" s="2" customFormat="1" ht="22.9" customHeight="1">
      <c r="A122" s="35"/>
      <c r="B122" s="36"/>
      <c r="C122" s="87" t="s">
        <v>136</v>
      </c>
      <c r="D122" s="37"/>
      <c r="E122" s="37"/>
      <c r="F122" s="37"/>
      <c r="G122" s="37"/>
      <c r="H122" s="37"/>
      <c r="I122" s="37"/>
      <c r="J122" s="175">
        <f>BK122</f>
        <v>0</v>
      </c>
      <c r="K122" s="37"/>
      <c r="L122" s="40"/>
      <c r="M122" s="83"/>
      <c r="N122" s="176"/>
      <c r="O122" s="84"/>
      <c r="P122" s="177">
        <f>P123+SUM(P124:P167)+P186+P210+P227</f>
        <v>0</v>
      </c>
      <c r="Q122" s="84"/>
      <c r="R122" s="177">
        <f>R123+SUM(R124:R167)+R186+R210+R227</f>
        <v>0</v>
      </c>
      <c r="S122" s="84"/>
      <c r="T122" s="178">
        <f>T123+SUM(T124:T167)+T186+T210+T227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8" t="s">
        <v>73</v>
      </c>
      <c r="AU122" s="18" t="s">
        <v>137</v>
      </c>
      <c r="BK122" s="179">
        <f>BK123+SUM(BK124:BK167)+BK186+BK210+BK227</f>
        <v>0</v>
      </c>
    </row>
    <row r="123" spans="1:65" s="2" customFormat="1" ht="24.2" customHeight="1">
      <c r="A123" s="35"/>
      <c r="B123" s="36"/>
      <c r="C123" s="196" t="s">
        <v>82</v>
      </c>
      <c r="D123" s="196" t="s">
        <v>160</v>
      </c>
      <c r="E123" s="197" t="s">
        <v>2685</v>
      </c>
      <c r="F123" s="198" t="s">
        <v>2754</v>
      </c>
      <c r="G123" s="199" t="s">
        <v>354</v>
      </c>
      <c r="H123" s="200">
        <v>350</v>
      </c>
      <c r="I123" s="201"/>
      <c r="J123" s="202">
        <f t="shared" ref="J123:J166" si="0">ROUND(I123*H123,2)</f>
        <v>0</v>
      </c>
      <c r="K123" s="203"/>
      <c r="L123" s="40"/>
      <c r="M123" s="204" t="s">
        <v>1</v>
      </c>
      <c r="N123" s="205" t="s">
        <v>40</v>
      </c>
      <c r="O123" s="76"/>
      <c r="P123" s="206">
        <f t="shared" ref="P123:P166" si="1">O123*H123</f>
        <v>0</v>
      </c>
      <c r="Q123" s="206">
        <v>0</v>
      </c>
      <c r="R123" s="206">
        <f t="shared" ref="R123:R166" si="2">Q123*H123</f>
        <v>0</v>
      </c>
      <c r="S123" s="206">
        <v>0</v>
      </c>
      <c r="T123" s="207">
        <f t="shared" ref="T123:T166" si="3">S123*H123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208" t="s">
        <v>174</v>
      </c>
      <c r="AT123" s="208" t="s">
        <v>160</v>
      </c>
      <c r="AU123" s="208" t="s">
        <v>74</v>
      </c>
      <c r="AY123" s="18" t="s">
        <v>157</v>
      </c>
      <c r="BE123" s="209">
        <f t="shared" ref="BE123:BE166" si="4">IF(N123="základná",J123,0)</f>
        <v>0</v>
      </c>
      <c r="BF123" s="209">
        <f t="shared" ref="BF123:BF166" si="5">IF(N123="znížená",J123,0)</f>
        <v>0</v>
      </c>
      <c r="BG123" s="209">
        <f t="shared" ref="BG123:BG166" si="6">IF(N123="zákl. prenesená",J123,0)</f>
        <v>0</v>
      </c>
      <c r="BH123" s="209">
        <f t="shared" ref="BH123:BH166" si="7">IF(N123="zníž. prenesená",J123,0)</f>
        <v>0</v>
      </c>
      <c r="BI123" s="209">
        <f t="shared" ref="BI123:BI166" si="8">IF(N123="nulová",J123,0)</f>
        <v>0</v>
      </c>
      <c r="BJ123" s="18" t="s">
        <v>156</v>
      </c>
      <c r="BK123" s="209">
        <f t="shared" ref="BK123:BK166" si="9">ROUND(I123*H123,2)</f>
        <v>0</v>
      </c>
      <c r="BL123" s="18" t="s">
        <v>174</v>
      </c>
      <c r="BM123" s="208" t="s">
        <v>2755</v>
      </c>
    </row>
    <row r="124" spans="1:65" s="2" customFormat="1" ht="24.2" customHeight="1">
      <c r="A124" s="35"/>
      <c r="B124" s="36"/>
      <c r="C124" s="196" t="s">
        <v>156</v>
      </c>
      <c r="D124" s="196" t="s">
        <v>160</v>
      </c>
      <c r="E124" s="197" t="s">
        <v>2688</v>
      </c>
      <c r="F124" s="198" t="s">
        <v>2756</v>
      </c>
      <c r="G124" s="199" t="s">
        <v>184</v>
      </c>
      <c r="H124" s="200">
        <v>34</v>
      </c>
      <c r="I124" s="201"/>
      <c r="J124" s="202">
        <f t="shared" si="0"/>
        <v>0</v>
      </c>
      <c r="K124" s="203"/>
      <c r="L124" s="40"/>
      <c r="M124" s="204" t="s">
        <v>1</v>
      </c>
      <c r="N124" s="205" t="s">
        <v>40</v>
      </c>
      <c r="O124" s="76"/>
      <c r="P124" s="206">
        <f t="shared" si="1"/>
        <v>0</v>
      </c>
      <c r="Q124" s="206">
        <v>0</v>
      </c>
      <c r="R124" s="206">
        <f t="shared" si="2"/>
        <v>0</v>
      </c>
      <c r="S124" s="206">
        <v>0</v>
      </c>
      <c r="T124" s="207">
        <f t="shared" si="3"/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208" t="s">
        <v>174</v>
      </c>
      <c r="AT124" s="208" t="s">
        <v>160</v>
      </c>
      <c r="AU124" s="208" t="s">
        <v>74</v>
      </c>
      <c r="AY124" s="18" t="s">
        <v>157</v>
      </c>
      <c r="BE124" s="209">
        <f t="shared" si="4"/>
        <v>0</v>
      </c>
      <c r="BF124" s="209">
        <f t="shared" si="5"/>
        <v>0</v>
      </c>
      <c r="BG124" s="209">
        <f t="shared" si="6"/>
        <v>0</v>
      </c>
      <c r="BH124" s="209">
        <f t="shared" si="7"/>
        <v>0</v>
      </c>
      <c r="BI124" s="209">
        <f t="shared" si="8"/>
        <v>0</v>
      </c>
      <c r="BJ124" s="18" t="s">
        <v>156</v>
      </c>
      <c r="BK124" s="209">
        <f t="shared" si="9"/>
        <v>0</v>
      </c>
      <c r="BL124" s="18" t="s">
        <v>174</v>
      </c>
      <c r="BM124" s="208" t="s">
        <v>2757</v>
      </c>
    </row>
    <row r="125" spans="1:65" s="2" customFormat="1" ht="21.75" customHeight="1">
      <c r="A125" s="35"/>
      <c r="B125" s="36"/>
      <c r="C125" s="196" t="s">
        <v>181</v>
      </c>
      <c r="D125" s="196" t="s">
        <v>160</v>
      </c>
      <c r="E125" s="197" t="s">
        <v>2690</v>
      </c>
      <c r="F125" s="198" t="s">
        <v>2758</v>
      </c>
      <c r="G125" s="199" t="s">
        <v>184</v>
      </c>
      <c r="H125" s="200">
        <v>3</v>
      </c>
      <c r="I125" s="201"/>
      <c r="J125" s="202">
        <f t="shared" si="0"/>
        <v>0</v>
      </c>
      <c r="K125" s="203"/>
      <c r="L125" s="40"/>
      <c r="M125" s="204" t="s">
        <v>1</v>
      </c>
      <c r="N125" s="205" t="s">
        <v>40</v>
      </c>
      <c r="O125" s="76"/>
      <c r="P125" s="206">
        <f t="shared" si="1"/>
        <v>0</v>
      </c>
      <c r="Q125" s="206">
        <v>0</v>
      </c>
      <c r="R125" s="206">
        <f t="shared" si="2"/>
        <v>0</v>
      </c>
      <c r="S125" s="206">
        <v>0</v>
      </c>
      <c r="T125" s="207">
        <f t="shared" si="3"/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08" t="s">
        <v>174</v>
      </c>
      <c r="AT125" s="208" t="s">
        <v>160</v>
      </c>
      <c r="AU125" s="208" t="s">
        <v>74</v>
      </c>
      <c r="AY125" s="18" t="s">
        <v>157</v>
      </c>
      <c r="BE125" s="209">
        <f t="shared" si="4"/>
        <v>0</v>
      </c>
      <c r="BF125" s="209">
        <f t="shared" si="5"/>
        <v>0</v>
      </c>
      <c r="BG125" s="209">
        <f t="shared" si="6"/>
        <v>0</v>
      </c>
      <c r="BH125" s="209">
        <f t="shared" si="7"/>
        <v>0</v>
      </c>
      <c r="BI125" s="209">
        <f t="shared" si="8"/>
        <v>0</v>
      </c>
      <c r="BJ125" s="18" t="s">
        <v>156</v>
      </c>
      <c r="BK125" s="209">
        <f t="shared" si="9"/>
        <v>0</v>
      </c>
      <c r="BL125" s="18" t="s">
        <v>174</v>
      </c>
      <c r="BM125" s="208" t="s">
        <v>2759</v>
      </c>
    </row>
    <row r="126" spans="1:65" s="2" customFormat="1" ht="16.5" customHeight="1">
      <c r="A126" s="35"/>
      <c r="B126" s="36"/>
      <c r="C126" s="196" t="s">
        <v>174</v>
      </c>
      <c r="D126" s="196" t="s">
        <v>160</v>
      </c>
      <c r="E126" s="197" t="s">
        <v>2693</v>
      </c>
      <c r="F126" s="198" t="s">
        <v>2760</v>
      </c>
      <c r="G126" s="199" t="s">
        <v>184</v>
      </c>
      <c r="H126" s="200">
        <v>3</v>
      </c>
      <c r="I126" s="201"/>
      <c r="J126" s="202">
        <f t="shared" si="0"/>
        <v>0</v>
      </c>
      <c r="K126" s="203"/>
      <c r="L126" s="40"/>
      <c r="M126" s="204" t="s">
        <v>1</v>
      </c>
      <c r="N126" s="205" t="s">
        <v>40</v>
      </c>
      <c r="O126" s="76"/>
      <c r="P126" s="206">
        <f t="shared" si="1"/>
        <v>0</v>
      </c>
      <c r="Q126" s="206">
        <v>0</v>
      </c>
      <c r="R126" s="206">
        <f t="shared" si="2"/>
        <v>0</v>
      </c>
      <c r="S126" s="206">
        <v>0</v>
      </c>
      <c r="T126" s="207">
        <f t="shared" si="3"/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08" t="s">
        <v>174</v>
      </c>
      <c r="AT126" s="208" t="s">
        <v>160</v>
      </c>
      <c r="AU126" s="208" t="s">
        <v>74</v>
      </c>
      <c r="AY126" s="18" t="s">
        <v>157</v>
      </c>
      <c r="BE126" s="209">
        <f t="shared" si="4"/>
        <v>0</v>
      </c>
      <c r="BF126" s="209">
        <f t="shared" si="5"/>
        <v>0</v>
      </c>
      <c r="BG126" s="209">
        <f t="shared" si="6"/>
        <v>0</v>
      </c>
      <c r="BH126" s="209">
        <f t="shared" si="7"/>
        <v>0</v>
      </c>
      <c r="BI126" s="209">
        <f t="shared" si="8"/>
        <v>0</v>
      </c>
      <c r="BJ126" s="18" t="s">
        <v>156</v>
      </c>
      <c r="BK126" s="209">
        <f t="shared" si="9"/>
        <v>0</v>
      </c>
      <c r="BL126" s="18" t="s">
        <v>174</v>
      </c>
      <c r="BM126" s="208" t="s">
        <v>2761</v>
      </c>
    </row>
    <row r="127" spans="1:65" s="2" customFormat="1" ht="24.2" customHeight="1">
      <c r="A127" s="35"/>
      <c r="B127" s="36"/>
      <c r="C127" s="196" t="s">
        <v>197</v>
      </c>
      <c r="D127" s="196" t="s">
        <v>160</v>
      </c>
      <c r="E127" s="197" t="s">
        <v>2695</v>
      </c>
      <c r="F127" s="198" t="s">
        <v>2762</v>
      </c>
      <c r="G127" s="199" t="s">
        <v>184</v>
      </c>
      <c r="H127" s="200">
        <v>25</v>
      </c>
      <c r="I127" s="201"/>
      <c r="J127" s="202">
        <f t="shared" si="0"/>
        <v>0</v>
      </c>
      <c r="K127" s="203"/>
      <c r="L127" s="40"/>
      <c r="M127" s="204" t="s">
        <v>1</v>
      </c>
      <c r="N127" s="205" t="s">
        <v>40</v>
      </c>
      <c r="O127" s="76"/>
      <c r="P127" s="206">
        <f t="shared" si="1"/>
        <v>0</v>
      </c>
      <c r="Q127" s="206">
        <v>0</v>
      </c>
      <c r="R127" s="206">
        <f t="shared" si="2"/>
        <v>0</v>
      </c>
      <c r="S127" s="206">
        <v>0</v>
      </c>
      <c r="T127" s="207">
        <f t="shared" si="3"/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08" t="s">
        <v>174</v>
      </c>
      <c r="AT127" s="208" t="s">
        <v>160</v>
      </c>
      <c r="AU127" s="208" t="s">
        <v>74</v>
      </c>
      <c r="AY127" s="18" t="s">
        <v>157</v>
      </c>
      <c r="BE127" s="209">
        <f t="shared" si="4"/>
        <v>0</v>
      </c>
      <c r="BF127" s="209">
        <f t="shared" si="5"/>
        <v>0</v>
      </c>
      <c r="BG127" s="209">
        <f t="shared" si="6"/>
        <v>0</v>
      </c>
      <c r="BH127" s="209">
        <f t="shared" si="7"/>
        <v>0</v>
      </c>
      <c r="BI127" s="209">
        <f t="shared" si="8"/>
        <v>0</v>
      </c>
      <c r="BJ127" s="18" t="s">
        <v>156</v>
      </c>
      <c r="BK127" s="209">
        <f t="shared" si="9"/>
        <v>0</v>
      </c>
      <c r="BL127" s="18" t="s">
        <v>174</v>
      </c>
      <c r="BM127" s="208" t="s">
        <v>2763</v>
      </c>
    </row>
    <row r="128" spans="1:65" s="2" customFormat="1" ht="24.2" customHeight="1">
      <c r="A128" s="35"/>
      <c r="B128" s="36"/>
      <c r="C128" s="196" t="s">
        <v>201</v>
      </c>
      <c r="D128" s="196" t="s">
        <v>160</v>
      </c>
      <c r="E128" s="197" t="s">
        <v>2698</v>
      </c>
      <c r="F128" s="198" t="s">
        <v>2764</v>
      </c>
      <c r="G128" s="199" t="s">
        <v>184</v>
      </c>
      <c r="H128" s="200">
        <v>15</v>
      </c>
      <c r="I128" s="201"/>
      <c r="J128" s="202">
        <f t="shared" si="0"/>
        <v>0</v>
      </c>
      <c r="K128" s="203"/>
      <c r="L128" s="40"/>
      <c r="M128" s="204" t="s">
        <v>1</v>
      </c>
      <c r="N128" s="205" t="s">
        <v>40</v>
      </c>
      <c r="O128" s="76"/>
      <c r="P128" s="206">
        <f t="shared" si="1"/>
        <v>0</v>
      </c>
      <c r="Q128" s="206">
        <v>0</v>
      </c>
      <c r="R128" s="206">
        <f t="shared" si="2"/>
        <v>0</v>
      </c>
      <c r="S128" s="206">
        <v>0</v>
      </c>
      <c r="T128" s="207">
        <f t="shared" si="3"/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08" t="s">
        <v>174</v>
      </c>
      <c r="AT128" s="208" t="s">
        <v>160</v>
      </c>
      <c r="AU128" s="208" t="s">
        <v>74</v>
      </c>
      <c r="AY128" s="18" t="s">
        <v>157</v>
      </c>
      <c r="BE128" s="209">
        <f t="shared" si="4"/>
        <v>0</v>
      </c>
      <c r="BF128" s="209">
        <f t="shared" si="5"/>
        <v>0</v>
      </c>
      <c r="BG128" s="209">
        <f t="shared" si="6"/>
        <v>0</v>
      </c>
      <c r="BH128" s="209">
        <f t="shared" si="7"/>
        <v>0</v>
      </c>
      <c r="BI128" s="209">
        <f t="shared" si="8"/>
        <v>0</v>
      </c>
      <c r="BJ128" s="18" t="s">
        <v>156</v>
      </c>
      <c r="BK128" s="209">
        <f t="shared" si="9"/>
        <v>0</v>
      </c>
      <c r="BL128" s="18" t="s">
        <v>174</v>
      </c>
      <c r="BM128" s="208" t="s">
        <v>2765</v>
      </c>
    </row>
    <row r="129" spans="1:65" s="2" customFormat="1" ht="24.2" customHeight="1">
      <c r="A129" s="35"/>
      <c r="B129" s="36"/>
      <c r="C129" s="196" t="s">
        <v>207</v>
      </c>
      <c r="D129" s="196" t="s">
        <v>160</v>
      </c>
      <c r="E129" s="197" t="s">
        <v>2700</v>
      </c>
      <c r="F129" s="198" t="s">
        <v>2766</v>
      </c>
      <c r="G129" s="199" t="s">
        <v>184</v>
      </c>
      <c r="H129" s="200">
        <v>15</v>
      </c>
      <c r="I129" s="201"/>
      <c r="J129" s="202">
        <f t="shared" si="0"/>
        <v>0</v>
      </c>
      <c r="K129" s="203"/>
      <c r="L129" s="40"/>
      <c r="M129" s="204" t="s">
        <v>1</v>
      </c>
      <c r="N129" s="205" t="s">
        <v>40</v>
      </c>
      <c r="O129" s="76"/>
      <c r="P129" s="206">
        <f t="shared" si="1"/>
        <v>0</v>
      </c>
      <c r="Q129" s="206">
        <v>0</v>
      </c>
      <c r="R129" s="206">
        <f t="shared" si="2"/>
        <v>0</v>
      </c>
      <c r="S129" s="206">
        <v>0</v>
      </c>
      <c r="T129" s="207">
        <f t="shared" si="3"/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08" t="s">
        <v>174</v>
      </c>
      <c r="AT129" s="208" t="s">
        <v>160</v>
      </c>
      <c r="AU129" s="208" t="s">
        <v>74</v>
      </c>
      <c r="AY129" s="18" t="s">
        <v>157</v>
      </c>
      <c r="BE129" s="209">
        <f t="shared" si="4"/>
        <v>0</v>
      </c>
      <c r="BF129" s="209">
        <f t="shared" si="5"/>
        <v>0</v>
      </c>
      <c r="BG129" s="209">
        <f t="shared" si="6"/>
        <v>0</v>
      </c>
      <c r="BH129" s="209">
        <f t="shared" si="7"/>
        <v>0</v>
      </c>
      <c r="BI129" s="209">
        <f t="shared" si="8"/>
        <v>0</v>
      </c>
      <c r="BJ129" s="18" t="s">
        <v>156</v>
      </c>
      <c r="BK129" s="209">
        <f t="shared" si="9"/>
        <v>0</v>
      </c>
      <c r="BL129" s="18" t="s">
        <v>174</v>
      </c>
      <c r="BM129" s="208" t="s">
        <v>2767</v>
      </c>
    </row>
    <row r="130" spans="1:65" s="2" customFormat="1" ht="16.5" customHeight="1">
      <c r="A130" s="35"/>
      <c r="B130" s="36"/>
      <c r="C130" s="196" t="s">
        <v>211</v>
      </c>
      <c r="D130" s="196" t="s">
        <v>160</v>
      </c>
      <c r="E130" s="197" t="s">
        <v>2703</v>
      </c>
      <c r="F130" s="198" t="s">
        <v>2768</v>
      </c>
      <c r="G130" s="199" t="s">
        <v>184</v>
      </c>
      <c r="H130" s="200">
        <v>1</v>
      </c>
      <c r="I130" s="201"/>
      <c r="J130" s="202">
        <f t="shared" si="0"/>
        <v>0</v>
      </c>
      <c r="K130" s="203"/>
      <c r="L130" s="40"/>
      <c r="M130" s="204" t="s">
        <v>1</v>
      </c>
      <c r="N130" s="205" t="s">
        <v>40</v>
      </c>
      <c r="O130" s="76"/>
      <c r="P130" s="206">
        <f t="shared" si="1"/>
        <v>0</v>
      </c>
      <c r="Q130" s="206">
        <v>0</v>
      </c>
      <c r="R130" s="206">
        <f t="shared" si="2"/>
        <v>0</v>
      </c>
      <c r="S130" s="206">
        <v>0</v>
      </c>
      <c r="T130" s="207">
        <f t="shared" si="3"/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08" t="s">
        <v>174</v>
      </c>
      <c r="AT130" s="208" t="s">
        <v>160</v>
      </c>
      <c r="AU130" s="208" t="s">
        <v>74</v>
      </c>
      <c r="AY130" s="18" t="s">
        <v>157</v>
      </c>
      <c r="BE130" s="209">
        <f t="shared" si="4"/>
        <v>0</v>
      </c>
      <c r="BF130" s="209">
        <f t="shared" si="5"/>
        <v>0</v>
      </c>
      <c r="BG130" s="209">
        <f t="shared" si="6"/>
        <v>0</v>
      </c>
      <c r="BH130" s="209">
        <f t="shared" si="7"/>
        <v>0</v>
      </c>
      <c r="BI130" s="209">
        <f t="shared" si="8"/>
        <v>0</v>
      </c>
      <c r="BJ130" s="18" t="s">
        <v>156</v>
      </c>
      <c r="BK130" s="209">
        <f t="shared" si="9"/>
        <v>0</v>
      </c>
      <c r="BL130" s="18" t="s">
        <v>174</v>
      </c>
      <c r="BM130" s="208" t="s">
        <v>2769</v>
      </c>
    </row>
    <row r="131" spans="1:65" s="2" customFormat="1" ht="21.75" customHeight="1">
      <c r="A131" s="35"/>
      <c r="B131" s="36"/>
      <c r="C131" s="196" t="s">
        <v>250</v>
      </c>
      <c r="D131" s="196" t="s">
        <v>160</v>
      </c>
      <c r="E131" s="197" t="s">
        <v>2705</v>
      </c>
      <c r="F131" s="198" t="s">
        <v>2770</v>
      </c>
      <c r="G131" s="199" t="s">
        <v>184</v>
      </c>
      <c r="H131" s="200">
        <v>1</v>
      </c>
      <c r="I131" s="201"/>
      <c r="J131" s="202">
        <f t="shared" si="0"/>
        <v>0</v>
      </c>
      <c r="K131" s="203"/>
      <c r="L131" s="40"/>
      <c r="M131" s="204" t="s">
        <v>1</v>
      </c>
      <c r="N131" s="205" t="s">
        <v>40</v>
      </c>
      <c r="O131" s="76"/>
      <c r="P131" s="206">
        <f t="shared" si="1"/>
        <v>0</v>
      </c>
      <c r="Q131" s="206">
        <v>0</v>
      </c>
      <c r="R131" s="206">
        <f t="shared" si="2"/>
        <v>0</v>
      </c>
      <c r="S131" s="206">
        <v>0</v>
      </c>
      <c r="T131" s="207">
        <f t="shared" si="3"/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08" t="s">
        <v>174</v>
      </c>
      <c r="AT131" s="208" t="s">
        <v>160</v>
      </c>
      <c r="AU131" s="208" t="s">
        <v>74</v>
      </c>
      <c r="AY131" s="18" t="s">
        <v>157</v>
      </c>
      <c r="BE131" s="209">
        <f t="shared" si="4"/>
        <v>0</v>
      </c>
      <c r="BF131" s="209">
        <f t="shared" si="5"/>
        <v>0</v>
      </c>
      <c r="BG131" s="209">
        <f t="shared" si="6"/>
        <v>0</v>
      </c>
      <c r="BH131" s="209">
        <f t="shared" si="7"/>
        <v>0</v>
      </c>
      <c r="BI131" s="209">
        <f t="shared" si="8"/>
        <v>0</v>
      </c>
      <c r="BJ131" s="18" t="s">
        <v>156</v>
      </c>
      <c r="BK131" s="209">
        <f t="shared" si="9"/>
        <v>0</v>
      </c>
      <c r="BL131" s="18" t="s">
        <v>174</v>
      </c>
      <c r="BM131" s="208" t="s">
        <v>2771</v>
      </c>
    </row>
    <row r="132" spans="1:65" s="2" customFormat="1" ht="24.2" customHeight="1">
      <c r="A132" s="35"/>
      <c r="B132" s="36"/>
      <c r="C132" s="196" t="s">
        <v>254</v>
      </c>
      <c r="D132" s="196" t="s">
        <v>160</v>
      </c>
      <c r="E132" s="197" t="s">
        <v>2708</v>
      </c>
      <c r="F132" s="198" t="s">
        <v>2772</v>
      </c>
      <c r="G132" s="199" t="s">
        <v>184</v>
      </c>
      <c r="H132" s="200">
        <v>1</v>
      </c>
      <c r="I132" s="201"/>
      <c r="J132" s="202">
        <f t="shared" si="0"/>
        <v>0</v>
      </c>
      <c r="K132" s="203"/>
      <c r="L132" s="40"/>
      <c r="M132" s="204" t="s">
        <v>1</v>
      </c>
      <c r="N132" s="205" t="s">
        <v>40</v>
      </c>
      <c r="O132" s="76"/>
      <c r="P132" s="206">
        <f t="shared" si="1"/>
        <v>0</v>
      </c>
      <c r="Q132" s="206">
        <v>0</v>
      </c>
      <c r="R132" s="206">
        <f t="shared" si="2"/>
        <v>0</v>
      </c>
      <c r="S132" s="206">
        <v>0</v>
      </c>
      <c r="T132" s="207">
        <f t="shared" si="3"/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08" t="s">
        <v>174</v>
      </c>
      <c r="AT132" s="208" t="s">
        <v>160</v>
      </c>
      <c r="AU132" s="208" t="s">
        <v>74</v>
      </c>
      <c r="AY132" s="18" t="s">
        <v>157</v>
      </c>
      <c r="BE132" s="209">
        <f t="shared" si="4"/>
        <v>0</v>
      </c>
      <c r="BF132" s="209">
        <f t="shared" si="5"/>
        <v>0</v>
      </c>
      <c r="BG132" s="209">
        <f t="shared" si="6"/>
        <v>0</v>
      </c>
      <c r="BH132" s="209">
        <f t="shared" si="7"/>
        <v>0</v>
      </c>
      <c r="BI132" s="209">
        <f t="shared" si="8"/>
        <v>0</v>
      </c>
      <c r="BJ132" s="18" t="s">
        <v>156</v>
      </c>
      <c r="BK132" s="209">
        <f t="shared" si="9"/>
        <v>0</v>
      </c>
      <c r="BL132" s="18" t="s">
        <v>174</v>
      </c>
      <c r="BM132" s="208" t="s">
        <v>2773</v>
      </c>
    </row>
    <row r="133" spans="1:65" s="2" customFormat="1" ht="37.9" customHeight="1">
      <c r="A133" s="35"/>
      <c r="B133" s="36"/>
      <c r="C133" s="196" t="s">
        <v>262</v>
      </c>
      <c r="D133" s="196" t="s">
        <v>160</v>
      </c>
      <c r="E133" s="197" t="s">
        <v>2711</v>
      </c>
      <c r="F133" s="198" t="s">
        <v>2774</v>
      </c>
      <c r="G133" s="199" t="s">
        <v>184</v>
      </c>
      <c r="H133" s="200">
        <v>1</v>
      </c>
      <c r="I133" s="201"/>
      <c r="J133" s="202">
        <f t="shared" si="0"/>
        <v>0</v>
      </c>
      <c r="K133" s="203"/>
      <c r="L133" s="40"/>
      <c r="M133" s="204" t="s">
        <v>1</v>
      </c>
      <c r="N133" s="205" t="s">
        <v>40</v>
      </c>
      <c r="O133" s="76"/>
      <c r="P133" s="206">
        <f t="shared" si="1"/>
        <v>0</v>
      </c>
      <c r="Q133" s="206">
        <v>0</v>
      </c>
      <c r="R133" s="206">
        <f t="shared" si="2"/>
        <v>0</v>
      </c>
      <c r="S133" s="206">
        <v>0</v>
      </c>
      <c r="T133" s="207">
        <f t="shared" si="3"/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08" t="s">
        <v>174</v>
      </c>
      <c r="AT133" s="208" t="s">
        <v>160</v>
      </c>
      <c r="AU133" s="208" t="s">
        <v>74</v>
      </c>
      <c r="AY133" s="18" t="s">
        <v>157</v>
      </c>
      <c r="BE133" s="209">
        <f t="shared" si="4"/>
        <v>0</v>
      </c>
      <c r="BF133" s="209">
        <f t="shared" si="5"/>
        <v>0</v>
      </c>
      <c r="BG133" s="209">
        <f t="shared" si="6"/>
        <v>0</v>
      </c>
      <c r="BH133" s="209">
        <f t="shared" si="7"/>
        <v>0</v>
      </c>
      <c r="BI133" s="209">
        <f t="shared" si="8"/>
        <v>0</v>
      </c>
      <c r="BJ133" s="18" t="s">
        <v>156</v>
      </c>
      <c r="BK133" s="209">
        <f t="shared" si="9"/>
        <v>0</v>
      </c>
      <c r="BL133" s="18" t="s">
        <v>174</v>
      </c>
      <c r="BM133" s="208" t="s">
        <v>2775</v>
      </c>
    </row>
    <row r="134" spans="1:65" s="2" customFormat="1" ht="37.9" customHeight="1">
      <c r="A134" s="35"/>
      <c r="B134" s="36"/>
      <c r="C134" s="196" t="s">
        <v>268</v>
      </c>
      <c r="D134" s="196" t="s">
        <v>160</v>
      </c>
      <c r="E134" s="197" t="s">
        <v>2715</v>
      </c>
      <c r="F134" s="198" t="s">
        <v>2776</v>
      </c>
      <c r="G134" s="199" t="s">
        <v>184</v>
      </c>
      <c r="H134" s="200">
        <v>2</v>
      </c>
      <c r="I134" s="201"/>
      <c r="J134" s="202">
        <f t="shared" si="0"/>
        <v>0</v>
      </c>
      <c r="K134" s="203"/>
      <c r="L134" s="40"/>
      <c r="M134" s="204" t="s">
        <v>1</v>
      </c>
      <c r="N134" s="205" t="s">
        <v>40</v>
      </c>
      <c r="O134" s="76"/>
      <c r="P134" s="206">
        <f t="shared" si="1"/>
        <v>0</v>
      </c>
      <c r="Q134" s="206">
        <v>0</v>
      </c>
      <c r="R134" s="206">
        <f t="shared" si="2"/>
        <v>0</v>
      </c>
      <c r="S134" s="206">
        <v>0</v>
      </c>
      <c r="T134" s="207">
        <f t="shared" si="3"/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08" t="s">
        <v>174</v>
      </c>
      <c r="AT134" s="208" t="s">
        <v>160</v>
      </c>
      <c r="AU134" s="208" t="s">
        <v>74</v>
      </c>
      <c r="AY134" s="18" t="s">
        <v>157</v>
      </c>
      <c r="BE134" s="209">
        <f t="shared" si="4"/>
        <v>0</v>
      </c>
      <c r="BF134" s="209">
        <f t="shared" si="5"/>
        <v>0</v>
      </c>
      <c r="BG134" s="209">
        <f t="shared" si="6"/>
        <v>0</v>
      </c>
      <c r="BH134" s="209">
        <f t="shared" si="7"/>
        <v>0</v>
      </c>
      <c r="BI134" s="209">
        <f t="shared" si="8"/>
        <v>0</v>
      </c>
      <c r="BJ134" s="18" t="s">
        <v>156</v>
      </c>
      <c r="BK134" s="209">
        <f t="shared" si="9"/>
        <v>0</v>
      </c>
      <c r="BL134" s="18" t="s">
        <v>174</v>
      </c>
      <c r="BM134" s="208" t="s">
        <v>2777</v>
      </c>
    </row>
    <row r="135" spans="1:65" s="2" customFormat="1" ht="24.2" customHeight="1">
      <c r="A135" s="35"/>
      <c r="B135" s="36"/>
      <c r="C135" s="196" t="s">
        <v>274</v>
      </c>
      <c r="D135" s="196" t="s">
        <v>160</v>
      </c>
      <c r="E135" s="197" t="s">
        <v>2718</v>
      </c>
      <c r="F135" s="198" t="s">
        <v>2778</v>
      </c>
      <c r="G135" s="199" t="s">
        <v>2779</v>
      </c>
      <c r="H135" s="200">
        <v>1</v>
      </c>
      <c r="I135" s="201"/>
      <c r="J135" s="202">
        <f t="shared" si="0"/>
        <v>0</v>
      </c>
      <c r="K135" s="203"/>
      <c r="L135" s="40"/>
      <c r="M135" s="204" t="s">
        <v>1</v>
      </c>
      <c r="N135" s="205" t="s">
        <v>40</v>
      </c>
      <c r="O135" s="76"/>
      <c r="P135" s="206">
        <f t="shared" si="1"/>
        <v>0</v>
      </c>
      <c r="Q135" s="206">
        <v>0</v>
      </c>
      <c r="R135" s="206">
        <f t="shared" si="2"/>
        <v>0</v>
      </c>
      <c r="S135" s="206">
        <v>0</v>
      </c>
      <c r="T135" s="207">
        <f t="shared" si="3"/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08" t="s">
        <v>174</v>
      </c>
      <c r="AT135" s="208" t="s">
        <v>160</v>
      </c>
      <c r="AU135" s="208" t="s">
        <v>74</v>
      </c>
      <c r="AY135" s="18" t="s">
        <v>157</v>
      </c>
      <c r="BE135" s="209">
        <f t="shared" si="4"/>
        <v>0</v>
      </c>
      <c r="BF135" s="209">
        <f t="shared" si="5"/>
        <v>0</v>
      </c>
      <c r="BG135" s="209">
        <f t="shared" si="6"/>
        <v>0</v>
      </c>
      <c r="BH135" s="209">
        <f t="shared" si="7"/>
        <v>0</v>
      </c>
      <c r="BI135" s="209">
        <f t="shared" si="8"/>
        <v>0</v>
      </c>
      <c r="BJ135" s="18" t="s">
        <v>156</v>
      </c>
      <c r="BK135" s="209">
        <f t="shared" si="9"/>
        <v>0</v>
      </c>
      <c r="BL135" s="18" t="s">
        <v>174</v>
      </c>
      <c r="BM135" s="208" t="s">
        <v>2780</v>
      </c>
    </row>
    <row r="136" spans="1:65" s="2" customFormat="1" ht="16.5" customHeight="1">
      <c r="A136" s="35"/>
      <c r="B136" s="36"/>
      <c r="C136" s="196" t="s">
        <v>278</v>
      </c>
      <c r="D136" s="196" t="s">
        <v>160</v>
      </c>
      <c r="E136" s="197" t="s">
        <v>2781</v>
      </c>
      <c r="F136" s="198" t="s">
        <v>2782</v>
      </c>
      <c r="G136" s="199" t="s">
        <v>2745</v>
      </c>
      <c r="H136" s="200">
        <v>3</v>
      </c>
      <c r="I136" s="201"/>
      <c r="J136" s="202">
        <f t="shared" si="0"/>
        <v>0</v>
      </c>
      <c r="K136" s="203"/>
      <c r="L136" s="40"/>
      <c r="M136" s="204" t="s">
        <v>1</v>
      </c>
      <c r="N136" s="205" t="s">
        <v>40</v>
      </c>
      <c r="O136" s="76"/>
      <c r="P136" s="206">
        <f t="shared" si="1"/>
        <v>0</v>
      </c>
      <c r="Q136" s="206">
        <v>0</v>
      </c>
      <c r="R136" s="206">
        <f t="shared" si="2"/>
        <v>0</v>
      </c>
      <c r="S136" s="206">
        <v>0</v>
      </c>
      <c r="T136" s="207">
        <f t="shared" si="3"/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08" t="s">
        <v>174</v>
      </c>
      <c r="AT136" s="208" t="s">
        <v>160</v>
      </c>
      <c r="AU136" s="208" t="s">
        <v>74</v>
      </c>
      <c r="AY136" s="18" t="s">
        <v>157</v>
      </c>
      <c r="BE136" s="209">
        <f t="shared" si="4"/>
        <v>0</v>
      </c>
      <c r="BF136" s="209">
        <f t="shared" si="5"/>
        <v>0</v>
      </c>
      <c r="BG136" s="209">
        <f t="shared" si="6"/>
        <v>0</v>
      </c>
      <c r="BH136" s="209">
        <f t="shared" si="7"/>
        <v>0</v>
      </c>
      <c r="BI136" s="209">
        <f t="shared" si="8"/>
        <v>0</v>
      </c>
      <c r="BJ136" s="18" t="s">
        <v>156</v>
      </c>
      <c r="BK136" s="209">
        <f t="shared" si="9"/>
        <v>0</v>
      </c>
      <c r="BL136" s="18" t="s">
        <v>174</v>
      </c>
      <c r="BM136" s="208" t="s">
        <v>2783</v>
      </c>
    </row>
    <row r="137" spans="1:65" s="2" customFormat="1" ht="24.2" customHeight="1">
      <c r="A137" s="35"/>
      <c r="B137" s="36"/>
      <c r="C137" s="196" t="s">
        <v>290</v>
      </c>
      <c r="D137" s="196" t="s">
        <v>160</v>
      </c>
      <c r="E137" s="197" t="s">
        <v>2784</v>
      </c>
      <c r="F137" s="198" t="s">
        <v>2785</v>
      </c>
      <c r="G137" s="199" t="s">
        <v>184</v>
      </c>
      <c r="H137" s="200">
        <v>128</v>
      </c>
      <c r="I137" s="201"/>
      <c r="J137" s="202">
        <f t="shared" si="0"/>
        <v>0</v>
      </c>
      <c r="K137" s="203"/>
      <c r="L137" s="40"/>
      <c r="M137" s="204" t="s">
        <v>1</v>
      </c>
      <c r="N137" s="205" t="s">
        <v>40</v>
      </c>
      <c r="O137" s="76"/>
      <c r="P137" s="206">
        <f t="shared" si="1"/>
        <v>0</v>
      </c>
      <c r="Q137" s="206">
        <v>0</v>
      </c>
      <c r="R137" s="206">
        <f t="shared" si="2"/>
        <v>0</v>
      </c>
      <c r="S137" s="206">
        <v>0</v>
      </c>
      <c r="T137" s="207">
        <f t="shared" si="3"/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08" t="s">
        <v>174</v>
      </c>
      <c r="AT137" s="208" t="s">
        <v>160</v>
      </c>
      <c r="AU137" s="208" t="s">
        <v>74</v>
      </c>
      <c r="AY137" s="18" t="s">
        <v>157</v>
      </c>
      <c r="BE137" s="209">
        <f t="shared" si="4"/>
        <v>0</v>
      </c>
      <c r="BF137" s="209">
        <f t="shared" si="5"/>
        <v>0</v>
      </c>
      <c r="BG137" s="209">
        <f t="shared" si="6"/>
        <v>0</v>
      </c>
      <c r="BH137" s="209">
        <f t="shared" si="7"/>
        <v>0</v>
      </c>
      <c r="BI137" s="209">
        <f t="shared" si="8"/>
        <v>0</v>
      </c>
      <c r="BJ137" s="18" t="s">
        <v>156</v>
      </c>
      <c r="BK137" s="209">
        <f t="shared" si="9"/>
        <v>0</v>
      </c>
      <c r="BL137" s="18" t="s">
        <v>174</v>
      </c>
      <c r="BM137" s="208" t="s">
        <v>2786</v>
      </c>
    </row>
    <row r="138" spans="1:65" s="2" customFormat="1" ht="16.5" customHeight="1">
      <c r="A138" s="35"/>
      <c r="B138" s="36"/>
      <c r="C138" s="196" t="s">
        <v>164</v>
      </c>
      <c r="D138" s="196" t="s">
        <v>160</v>
      </c>
      <c r="E138" s="197" t="s">
        <v>2787</v>
      </c>
      <c r="F138" s="198" t="s">
        <v>2788</v>
      </c>
      <c r="G138" s="199" t="s">
        <v>184</v>
      </c>
      <c r="H138" s="200">
        <v>68</v>
      </c>
      <c r="I138" s="201"/>
      <c r="J138" s="202">
        <f t="shared" si="0"/>
        <v>0</v>
      </c>
      <c r="K138" s="203"/>
      <c r="L138" s="40"/>
      <c r="M138" s="204" t="s">
        <v>1</v>
      </c>
      <c r="N138" s="205" t="s">
        <v>40</v>
      </c>
      <c r="O138" s="76"/>
      <c r="P138" s="206">
        <f t="shared" si="1"/>
        <v>0</v>
      </c>
      <c r="Q138" s="206">
        <v>0</v>
      </c>
      <c r="R138" s="206">
        <f t="shared" si="2"/>
        <v>0</v>
      </c>
      <c r="S138" s="206">
        <v>0</v>
      </c>
      <c r="T138" s="207">
        <f t="shared" si="3"/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08" t="s">
        <v>174</v>
      </c>
      <c r="AT138" s="208" t="s">
        <v>160</v>
      </c>
      <c r="AU138" s="208" t="s">
        <v>74</v>
      </c>
      <c r="AY138" s="18" t="s">
        <v>157</v>
      </c>
      <c r="BE138" s="209">
        <f t="shared" si="4"/>
        <v>0</v>
      </c>
      <c r="BF138" s="209">
        <f t="shared" si="5"/>
        <v>0</v>
      </c>
      <c r="BG138" s="209">
        <f t="shared" si="6"/>
        <v>0</v>
      </c>
      <c r="BH138" s="209">
        <f t="shared" si="7"/>
        <v>0</v>
      </c>
      <c r="BI138" s="209">
        <f t="shared" si="8"/>
        <v>0</v>
      </c>
      <c r="BJ138" s="18" t="s">
        <v>156</v>
      </c>
      <c r="BK138" s="209">
        <f t="shared" si="9"/>
        <v>0</v>
      </c>
      <c r="BL138" s="18" t="s">
        <v>174</v>
      </c>
      <c r="BM138" s="208" t="s">
        <v>2789</v>
      </c>
    </row>
    <row r="139" spans="1:65" s="2" customFormat="1" ht="16.5" customHeight="1">
      <c r="A139" s="35"/>
      <c r="B139" s="36"/>
      <c r="C139" s="196" t="s">
        <v>375</v>
      </c>
      <c r="D139" s="196" t="s">
        <v>160</v>
      </c>
      <c r="E139" s="197" t="s">
        <v>2790</v>
      </c>
      <c r="F139" s="198" t="s">
        <v>2791</v>
      </c>
      <c r="G139" s="199" t="s">
        <v>184</v>
      </c>
      <c r="H139" s="200">
        <v>68</v>
      </c>
      <c r="I139" s="201"/>
      <c r="J139" s="202">
        <f t="shared" si="0"/>
        <v>0</v>
      </c>
      <c r="K139" s="203"/>
      <c r="L139" s="40"/>
      <c r="M139" s="204" t="s">
        <v>1</v>
      </c>
      <c r="N139" s="205" t="s">
        <v>40</v>
      </c>
      <c r="O139" s="76"/>
      <c r="P139" s="206">
        <f t="shared" si="1"/>
        <v>0</v>
      </c>
      <c r="Q139" s="206">
        <v>0</v>
      </c>
      <c r="R139" s="206">
        <f t="shared" si="2"/>
        <v>0</v>
      </c>
      <c r="S139" s="206">
        <v>0</v>
      </c>
      <c r="T139" s="207">
        <f t="shared" si="3"/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08" t="s">
        <v>174</v>
      </c>
      <c r="AT139" s="208" t="s">
        <v>160</v>
      </c>
      <c r="AU139" s="208" t="s">
        <v>74</v>
      </c>
      <c r="AY139" s="18" t="s">
        <v>157</v>
      </c>
      <c r="BE139" s="209">
        <f t="shared" si="4"/>
        <v>0</v>
      </c>
      <c r="BF139" s="209">
        <f t="shared" si="5"/>
        <v>0</v>
      </c>
      <c r="BG139" s="209">
        <f t="shared" si="6"/>
        <v>0</v>
      </c>
      <c r="BH139" s="209">
        <f t="shared" si="7"/>
        <v>0</v>
      </c>
      <c r="BI139" s="209">
        <f t="shared" si="8"/>
        <v>0</v>
      </c>
      <c r="BJ139" s="18" t="s">
        <v>156</v>
      </c>
      <c r="BK139" s="209">
        <f t="shared" si="9"/>
        <v>0</v>
      </c>
      <c r="BL139" s="18" t="s">
        <v>174</v>
      </c>
      <c r="BM139" s="208" t="s">
        <v>2792</v>
      </c>
    </row>
    <row r="140" spans="1:65" s="2" customFormat="1" ht="24.2" customHeight="1">
      <c r="A140" s="35"/>
      <c r="B140" s="36"/>
      <c r="C140" s="196" t="s">
        <v>380</v>
      </c>
      <c r="D140" s="196" t="s">
        <v>160</v>
      </c>
      <c r="E140" s="197" t="s">
        <v>2793</v>
      </c>
      <c r="F140" s="198" t="s">
        <v>2794</v>
      </c>
      <c r="G140" s="199" t="s">
        <v>184</v>
      </c>
      <c r="H140" s="200">
        <v>68</v>
      </c>
      <c r="I140" s="201"/>
      <c r="J140" s="202">
        <f t="shared" si="0"/>
        <v>0</v>
      </c>
      <c r="K140" s="203"/>
      <c r="L140" s="40"/>
      <c r="M140" s="204" t="s">
        <v>1</v>
      </c>
      <c r="N140" s="205" t="s">
        <v>40</v>
      </c>
      <c r="O140" s="76"/>
      <c r="P140" s="206">
        <f t="shared" si="1"/>
        <v>0</v>
      </c>
      <c r="Q140" s="206">
        <v>0</v>
      </c>
      <c r="R140" s="206">
        <f t="shared" si="2"/>
        <v>0</v>
      </c>
      <c r="S140" s="206">
        <v>0</v>
      </c>
      <c r="T140" s="207">
        <f t="shared" si="3"/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08" t="s">
        <v>174</v>
      </c>
      <c r="AT140" s="208" t="s">
        <v>160</v>
      </c>
      <c r="AU140" s="208" t="s">
        <v>74</v>
      </c>
      <c r="AY140" s="18" t="s">
        <v>157</v>
      </c>
      <c r="BE140" s="209">
        <f t="shared" si="4"/>
        <v>0</v>
      </c>
      <c r="BF140" s="209">
        <f t="shared" si="5"/>
        <v>0</v>
      </c>
      <c r="BG140" s="209">
        <f t="shared" si="6"/>
        <v>0</v>
      </c>
      <c r="BH140" s="209">
        <f t="shared" si="7"/>
        <v>0</v>
      </c>
      <c r="BI140" s="209">
        <f t="shared" si="8"/>
        <v>0</v>
      </c>
      <c r="BJ140" s="18" t="s">
        <v>156</v>
      </c>
      <c r="BK140" s="209">
        <f t="shared" si="9"/>
        <v>0</v>
      </c>
      <c r="BL140" s="18" t="s">
        <v>174</v>
      </c>
      <c r="BM140" s="208" t="s">
        <v>2795</v>
      </c>
    </row>
    <row r="141" spans="1:65" s="2" customFormat="1" ht="24.2" customHeight="1">
      <c r="A141" s="35"/>
      <c r="B141" s="36"/>
      <c r="C141" s="196" t="s">
        <v>385</v>
      </c>
      <c r="D141" s="196" t="s">
        <v>160</v>
      </c>
      <c r="E141" s="197" t="s">
        <v>2796</v>
      </c>
      <c r="F141" s="198" t="s">
        <v>2797</v>
      </c>
      <c r="G141" s="199" t="s">
        <v>2779</v>
      </c>
      <c r="H141" s="200">
        <v>1</v>
      </c>
      <c r="I141" s="201"/>
      <c r="J141" s="202">
        <f t="shared" si="0"/>
        <v>0</v>
      </c>
      <c r="K141" s="203"/>
      <c r="L141" s="40"/>
      <c r="M141" s="204" t="s">
        <v>1</v>
      </c>
      <c r="N141" s="205" t="s">
        <v>40</v>
      </c>
      <c r="O141" s="76"/>
      <c r="P141" s="206">
        <f t="shared" si="1"/>
        <v>0</v>
      </c>
      <c r="Q141" s="206">
        <v>0</v>
      </c>
      <c r="R141" s="206">
        <f t="shared" si="2"/>
        <v>0</v>
      </c>
      <c r="S141" s="206">
        <v>0</v>
      </c>
      <c r="T141" s="207">
        <f t="shared" si="3"/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08" t="s">
        <v>174</v>
      </c>
      <c r="AT141" s="208" t="s">
        <v>160</v>
      </c>
      <c r="AU141" s="208" t="s">
        <v>74</v>
      </c>
      <c r="AY141" s="18" t="s">
        <v>157</v>
      </c>
      <c r="BE141" s="209">
        <f t="shared" si="4"/>
        <v>0</v>
      </c>
      <c r="BF141" s="209">
        <f t="shared" si="5"/>
        <v>0</v>
      </c>
      <c r="BG141" s="209">
        <f t="shared" si="6"/>
        <v>0</v>
      </c>
      <c r="BH141" s="209">
        <f t="shared" si="7"/>
        <v>0</v>
      </c>
      <c r="BI141" s="209">
        <f t="shared" si="8"/>
        <v>0</v>
      </c>
      <c r="BJ141" s="18" t="s">
        <v>156</v>
      </c>
      <c r="BK141" s="209">
        <f t="shared" si="9"/>
        <v>0</v>
      </c>
      <c r="BL141" s="18" t="s">
        <v>174</v>
      </c>
      <c r="BM141" s="208" t="s">
        <v>2798</v>
      </c>
    </row>
    <row r="142" spans="1:65" s="2" customFormat="1" ht="16.5" customHeight="1">
      <c r="A142" s="35"/>
      <c r="B142" s="36"/>
      <c r="C142" s="196" t="s">
        <v>7</v>
      </c>
      <c r="D142" s="196" t="s">
        <v>160</v>
      </c>
      <c r="E142" s="197" t="s">
        <v>2799</v>
      </c>
      <c r="F142" s="198" t="s">
        <v>2800</v>
      </c>
      <c r="G142" s="199" t="s">
        <v>184</v>
      </c>
      <c r="H142" s="200">
        <v>1</v>
      </c>
      <c r="I142" s="201"/>
      <c r="J142" s="202">
        <f t="shared" si="0"/>
        <v>0</v>
      </c>
      <c r="K142" s="203"/>
      <c r="L142" s="40"/>
      <c r="M142" s="204" t="s">
        <v>1</v>
      </c>
      <c r="N142" s="205" t="s">
        <v>40</v>
      </c>
      <c r="O142" s="76"/>
      <c r="P142" s="206">
        <f t="shared" si="1"/>
        <v>0</v>
      </c>
      <c r="Q142" s="206">
        <v>0</v>
      </c>
      <c r="R142" s="206">
        <f t="shared" si="2"/>
        <v>0</v>
      </c>
      <c r="S142" s="206">
        <v>0</v>
      </c>
      <c r="T142" s="207">
        <f t="shared" si="3"/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08" t="s">
        <v>174</v>
      </c>
      <c r="AT142" s="208" t="s">
        <v>160</v>
      </c>
      <c r="AU142" s="208" t="s">
        <v>74</v>
      </c>
      <c r="AY142" s="18" t="s">
        <v>157</v>
      </c>
      <c r="BE142" s="209">
        <f t="shared" si="4"/>
        <v>0</v>
      </c>
      <c r="BF142" s="209">
        <f t="shared" si="5"/>
        <v>0</v>
      </c>
      <c r="BG142" s="209">
        <f t="shared" si="6"/>
        <v>0</v>
      </c>
      <c r="BH142" s="209">
        <f t="shared" si="7"/>
        <v>0</v>
      </c>
      <c r="BI142" s="209">
        <f t="shared" si="8"/>
        <v>0</v>
      </c>
      <c r="BJ142" s="18" t="s">
        <v>156</v>
      </c>
      <c r="BK142" s="209">
        <f t="shared" si="9"/>
        <v>0</v>
      </c>
      <c r="BL142" s="18" t="s">
        <v>174</v>
      </c>
      <c r="BM142" s="208" t="s">
        <v>2801</v>
      </c>
    </row>
    <row r="143" spans="1:65" s="2" customFormat="1" ht="16.5" customHeight="1">
      <c r="A143" s="35"/>
      <c r="B143" s="36"/>
      <c r="C143" s="196" t="s">
        <v>394</v>
      </c>
      <c r="D143" s="196" t="s">
        <v>160</v>
      </c>
      <c r="E143" s="197" t="s">
        <v>2802</v>
      </c>
      <c r="F143" s="198" t="s">
        <v>2803</v>
      </c>
      <c r="G143" s="199" t="s">
        <v>2779</v>
      </c>
      <c r="H143" s="200">
        <v>1</v>
      </c>
      <c r="I143" s="201"/>
      <c r="J143" s="202">
        <f t="shared" si="0"/>
        <v>0</v>
      </c>
      <c r="K143" s="203"/>
      <c r="L143" s="40"/>
      <c r="M143" s="204" t="s">
        <v>1</v>
      </c>
      <c r="N143" s="205" t="s">
        <v>40</v>
      </c>
      <c r="O143" s="76"/>
      <c r="P143" s="206">
        <f t="shared" si="1"/>
        <v>0</v>
      </c>
      <c r="Q143" s="206">
        <v>0</v>
      </c>
      <c r="R143" s="206">
        <f t="shared" si="2"/>
        <v>0</v>
      </c>
      <c r="S143" s="206">
        <v>0</v>
      </c>
      <c r="T143" s="207">
        <f t="shared" si="3"/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08" t="s">
        <v>174</v>
      </c>
      <c r="AT143" s="208" t="s">
        <v>160</v>
      </c>
      <c r="AU143" s="208" t="s">
        <v>74</v>
      </c>
      <c r="AY143" s="18" t="s">
        <v>157</v>
      </c>
      <c r="BE143" s="209">
        <f t="shared" si="4"/>
        <v>0</v>
      </c>
      <c r="BF143" s="209">
        <f t="shared" si="5"/>
        <v>0</v>
      </c>
      <c r="BG143" s="209">
        <f t="shared" si="6"/>
        <v>0</v>
      </c>
      <c r="BH143" s="209">
        <f t="shared" si="7"/>
        <v>0</v>
      </c>
      <c r="BI143" s="209">
        <f t="shared" si="8"/>
        <v>0</v>
      </c>
      <c r="BJ143" s="18" t="s">
        <v>156</v>
      </c>
      <c r="BK143" s="209">
        <f t="shared" si="9"/>
        <v>0</v>
      </c>
      <c r="BL143" s="18" t="s">
        <v>174</v>
      </c>
      <c r="BM143" s="208" t="s">
        <v>2804</v>
      </c>
    </row>
    <row r="144" spans="1:65" s="2" customFormat="1" ht="37.9" customHeight="1">
      <c r="A144" s="35"/>
      <c r="B144" s="36"/>
      <c r="C144" s="196" t="s">
        <v>400</v>
      </c>
      <c r="D144" s="196" t="s">
        <v>160</v>
      </c>
      <c r="E144" s="197" t="s">
        <v>2805</v>
      </c>
      <c r="F144" s="278" t="s">
        <v>2806</v>
      </c>
      <c r="G144" s="199" t="s">
        <v>184</v>
      </c>
      <c r="H144" s="200">
        <v>18</v>
      </c>
      <c r="I144" s="201"/>
      <c r="J144" s="202">
        <f t="shared" si="0"/>
        <v>0</v>
      </c>
      <c r="K144" s="203"/>
      <c r="L144" s="40"/>
      <c r="M144" s="204" t="s">
        <v>1</v>
      </c>
      <c r="N144" s="205" t="s">
        <v>40</v>
      </c>
      <c r="O144" s="76"/>
      <c r="P144" s="206">
        <f t="shared" si="1"/>
        <v>0</v>
      </c>
      <c r="Q144" s="206">
        <v>0</v>
      </c>
      <c r="R144" s="206">
        <f t="shared" si="2"/>
        <v>0</v>
      </c>
      <c r="S144" s="206">
        <v>0</v>
      </c>
      <c r="T144" s="207">
        <f t="shared" si="3"/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08" t="s">
        <v>174</v>
      </c>
      <c r="AT144" s="208" t="s">
        <v>160</v>
      </c>
      <c r="AU144" s="208" t="s">
        <v>74</v>
      </c>
      <c r="AY144" s="18" t="s">
        <v>157</v>
      </c>
      <c r="BE144" s="209">
        <f t="shared" si="4"/>
        <v>0</v>
      </c>
      <c r="BF144" s="209">
        <f t="shared" si="5"/>
        <v>0</v>
      </c>
      <c r="BG144" s="209">
        <f t="shared" si="6"/>
        <v>0</v>
      </c>
      <c r="BH144" s="209">
        <f t="shared" si="7"/>
        <v>0</v>
      </c>
      <c r="BI144" s="209">
        <f t="shared" si="8"/>
        <v>0</v>
      </c>
      <c r="BJ144" s="18" t="s">
        <v>156</v>
      </c>
      <c r="BK144" s="209">
        <f t="shared" si="9"/>
        <v>0</v>
      </c>
      <c r="BL144" s="18" t="s">
        <v>174</v>
      </c>
      <c r="BM144" s="208" t="s">
        <v>2807</v>
      </c>
    </row>
    <row r="145" spans="1:65" s="2" customFormat="1" ht="44.25" customHeight="1">
      <c r="A145" s="35"/>
      <c r="B145" s="36"/>
      <c r="C145" s="196" t="s">
        <v>404</v>
      </c>
      <c r="D145" s="196" t="s">
        <v>160</v>
      </c>
      <c r="E145" s="197" t="s">
        <v>2808</v>
      </c>
      <c r="F145" s="278" t="s">
        <v>2809</v>
      </c>
      <c r="G145" s="199" t="s">
        <v>184</v>
      </c>
      <c r="H145" s="200">
        <v>2</v>
      </c>
      <c r="I145" s="201"/>
      <c r="J145" s="202">
        <f t="shared" si="0"/>
        <v>0</v>
      </c>
      <c r="K145" s="203"/>
      <c r="L145" s="40"/>
      <c r="M145" s="204" t="s">
        <v>1</v>
      </c>
      <c r="N145" s="205" t="s">
        <v>40</v>
      </c>
      <c r="O145" s="76"/>
      <c r="P145" s="206">
        <f t="shared" si="1"/>
        <v>0</v>
      </c>
      <c r="Q145" s="206">
        <v>0</v>
      </c>
      <c r="R145" s="206">
        <f t="shared" si="2"/>
        <v>0</v>
      </c>
      <c r="S145" s="206">
        <v>0</v>
      </c>
      <c r="T145" s="207">
        <f t="shared" si="3"/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08" t="s">
        <v>174</v>
      </c>
      <c r="AT145" s="208" t="s">
        <v>160</v>
      </c>
      <c r="AU145" s="208" t="s">
        <v>74</v>
      </c>
      <c r="AY145" s="18" t="s">
        <v>157</v>
      </c>
      <c r="BE145" s="209">
        <f t="shared" si="4"/>
        <v>0</v>
      </c>
      <c r="BF145" s="209">
        <f t="shared" si="5"/>
        <v>0</v>
      </c>
      <c r="BG145" s="209">
        <f t="shared" si="6"/>
        <v>0</v>
      </c>
      <c r="BH145" s="209">
        <f t="shared" si="7"/>
        <v>0</v>
      </c>
      <c r="BI145" s="209">
        <f t="shared" si="8"/>
        <v>0</v>
      </c>
      <c r="BJ145" s="18" t="s">
        <v>156</v>
      </c>
      <c r="BK145" s="209">
        <f t="shared" si="9"/>
        <v>0</v>
      </c>
      <c r="BL145" s="18" t="s">
        <v>174</v>
      </c>
      <c r="BM145" s="208" t="s">
        <v>2810</v>
      </c>
    </row>
    <row r="146" spans="1:65" s="2" customFormat="1" ht="37.9" customHeight="1">
      <c r="A146" s="35"/>
      <c r="B146" s="36"/>
      <c r="C146" s="196" t="s">
        <v>408</v>
      </c>
      <c r="D146" s="196" t="s">
        <v>160</v>
      </c>
      <c r="E146" s="197" t="s">
        <v>2811</v>
      </c>
      <c r="F146" s="278" t="s">
        <v>2812</v>
      </c>
      <c r="G146" s="199" t="s">
        <v>184</v>
      </c>
      <c r="H146" s="200">
        <v>2</v>
      </c>
      <c r="I146" s="201"/>
      <c r="J146" s="202">
        <f t="shared" si="0"/>
        <v>0</v>
      </c>
      <c r="K146" s="203"/>
      <c r="L146" s="40"/>
      <c r="M146" s="204" t="s">
        <v>1</v>
      </c>
      <c r="N146" s="205" t="s">
        <v>40</v>
      </c>
      <c r="O146" s="76"/>
      <c r="P146" s="206">
        <f t="shared" si="1"/>
        <v>0</v>
      </c>
      <c r="Q146" s="206">
        <v>0</v>
      </c>
      <c r="R146" s="206">
        <f t="shared" si="2"/>
        <v>0</v>
      </c>
      <c r="S146" s="206">
        <v>0</v>
      </c>
      <c r="T146" s="207">
        <f t="shared" si="3"/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08" t="s">
        <v>174</v>
      </c>
      <c r="AT146" s="208" t="s">
        <v>160</v>
      </c>
      <c r="AU146" s="208" t="s">
        <v>74</v>
      </c>
      <c r="AY146" s="18" t="s">
        <v>157</v>
      </c>
      <c r="BE146" s="209">
        <f t="shared" si="4"/>
        <v>0</v>
      </c>
      <c r="BF146" s="209">
        <f t="shared" si="5"/>
        <v>0</v>
      </c>
      <c r="BG146" s="209">
        <f t="shared" si="6"/>
        <v>0</v>
      </c>
      <c r="BH146" s="209">
        <f t="shared" si="7"/>
        <v>0</v>
      </c>
      <c r="BI146" s="209">
        <f t="shared" si="8"/>
        <v>0</v>
      </c>
      <c r="BJ146" s="18" t="s">
        <v>156</v>
      </c>
      <c r="BK146" s="209">
        <f t="shared" si="9"/>
        <v>0</v>
      </c>
      <c r="BL146" s="18" t="s">
        <v>174</v>
      </c>
      <c r="BM146" s="208" t="s">
        <v>2813</v>
      </c>
    </row>
    <row r="147" spans="1:65" s="2" customFormat="1" ht="16.5" customHeight="1">
      <c r="A147" s="35"/>
      <c r="B147" s="36"/>
      <c r="C147" s="196" t="s">
        <v>412</v>
      </c>
      <c r="D147" s="196" t="s">
        <v>160</v>
      </c>
      <c r="E147" s="197" t="s">
        <v>2814</v>
      </c>
      <c r="F147" s="278" t="s">
        <v>2815</v>
      </c>
      <c r="G147" s="199" t="s">
        <v>184</v>
      </c>
      <c r="H147" s="200">
        <v>2</v>
      </c>
      <c r="I147" s="201"/>
      <c r="J147" s="202">
        <f t="shared" si="0"/>
        <v>0</v>
      </c>
      <c r="K147" s="203"/>
      <c r="L147" s="40"/>
      <c r="M147" s="204" t="s">
        <v>1</v>
      </c>
      <c r="N147" s="205" t="s">
        <v>40</v>
      </c>
      <c r="O147" s="76"/>
      <c r="P147" s="206">
        <f t="shared" si="1"/>
        <v>0</v>
      </c>
      <c r="Q147" s="206">
        <v>0</v>
      </c>
      <c r="R147" s="206">
        <f t="shared" si="2"/>
        <v>0</v>
      </c>
      <c r="S147" s="206">
        <v>0</v>
      </c>
      <c r="T147" s="207">
        <f t="shared" si="3"/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08" t="s">
        <v>174</v>
      </c>
      <c r="AT147" s="208" t="s">
        <v>160</v>
      </c>
      <c r="AU147" s="208" t="s">
        <v>74</v>
      </c>
      <c r="AY147" s="18" t="s">
        <v>157</v>
      </c>
      <c r="BE147" s="209">
        <f t="shared" si="4"/>
        <v>0</v>
      </c>
      <c r="BF147" s="209">
        <f t="shared" si="5"/>
        <v>0</v>
      </c>
      <c r="BG147" s="209">
        <f t="shared" si="6"/>
        <v>0</v>
      </c>
      <c r="BH147" s="209">
        <f t="shared" si="7"/>
        <v>0</v>
      </c>
      <c r="BI147" s="209">
        <f t="shared" si="8"/>
        <v>0</v>
      </c>
      <c r="BJ147" s="18" t="s">
        <v>156</v>
      </c>
      <c r="BK147" s="209">
        <f t="shared" si="9"/>
        <v>0</v>
      </c>
      <c r="BL147" s="18" t="s">
        <v>174</v>
      </c>
      <c r="BM147" s="208" t="s">
        <v>2816</v>
      </c>
    </row>
    <row r="148" spans="1:65" s="2" customFormat="1" ht="16.5" customHeight="1">
      <c r="A148" s="35"/>
      <c r="B148" s="36"/>
      <c r="C148" s="196" t="s">
        <v>419</v>
      </c>
      <c r="D148" s="196" t="s">
        <v>160</v>
      </c>
      <c r="E148" s="197" t="s">
        <v>2817</v>
      </c>
      <c r="F148" s="278" t="s">
        <v>2818</v>
      </c>
      <c r="G148" s="199" t="s">
        <v>2330</v>
      </c>
      <c r="H148" s="200">
        <v>1</v>
      </c>
      <c r="I148" s="201"/>
      <c r="J148" s="202">
        <f t="shared" si="0"/>
        <v>0</v>
      </c>
      <c r="K148" s="203"/>
      <c r="L148" s="40"/>
      <c r="M148" s="204" t="s">
        <v>1</v>
      </c>
      <c r="N148" s="205" t="s">
        <v>40</v>
      </c>
      <c r="O148" s="76"/>
      <c r="P148" s="206">
        <f t="shared" si="1"/>
        <v>0</v>
      </c>
      <c r="Q148" s="206">
        <v>0</v>
      </c>
      <c r="R148" s="206">
        <f t="shared" si="2"/>
        <v>0</v>
      </c>
      <c r="S148" s="206">
        <v>0</v>
      </c>
      <c r="T148" s="207">
        <f t="shared" si="3"/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08" t="s">
        <v>174</v>
      </c>
      <c r="AT148" s="208" t="s">
        <v>160</v>
      </c>
      <c r="AU148" s="208" t="s">
        <v>74</v>
      </c>
      <c r="AY148" s="18" t="s">
        <v>157</v>
      </c>
      <c r="BE148" s="209">
        <f t="shared" si="4"/>
        <v>0</v>
      </c>
      <c r="BF148" s="209">
        <f t="shared" si="5"/>
        <v>0</v>
      </c>
      <c r="BG148" s="209">
        <f t="shared" si="6"/>
        <v>0</v>
      </c>
      <c r="BH148" s="209">
        <f t="shared" si="7"/>
        <v>0</v>
      </c>
      <c r="BI148" s="209">
        <f t="shared" si="8"/>
        <v>0</v>
      </c>
      <c r="BJ148" s="18" t="s">
        <v>156</v>
      </c>
      <c r="BK148" s="209">
        <f t="shared" si="9"/>
        <v>0</v>
      </c>
      <c r="BL148" s="18" t="s">
        <v>174</v>
      </c>
      <c r="BM148" s="208" t="s">
        <v>2819</v>
      </c>
    </row>
    <row r="149" spans="1:65" s="2" customFormat="1" ht="16.5" customHeight="1">
      <c r="A149" s="35"/>
      <c r="B149" s="36"/>
      <c r="C149" s="196" t="s">
        <v>423</v>
      </c>
      <c r="D149" s="196" t="s">
        <v>160</v>
      </c>
      <c r="E149" s="197" t="s">
        <v>2820</v>
      </c>
      <c r="F149" s="278" t="s">
        <v>2821</v>
      </c>
      <c r="G149" s="199" t="s">
        <v>184</v>
      </c>
      <c r="H149" s="200">
        <v>22</v>
      </c>
      <c r="I149" s="201"/>
      <c r="J149" s="202">
        <f t="shared" si="0"/>
        <v>0</v>
      </c>
      <c r="K149" s="203"/>
      <c r="L149" s="40"/>
      <c r="M149" s="204" t="s">
        <v>1</v>
      </c>
      <c r="N149" s="205" t="s">
        <v>40</v>
      </c>
      <c r="O149" s="76"/>
      <c r="P149" s="206">
        <f t="shared" si="1"/>
        <v>0</v>
      </c>
      <c r="Q149" s="206">
        <v>0</v>
      </c>
      <c r="R149" s="206">
        <f t="shared" si="2"/>
        <v>0</v>
      </c>
      <c r="S149" s="206">
        <v>0</v>
      </c>
      <c r="T149" s="207">
        <f t="shared" si="3"/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08" t="s">
        <v>174</v>
      </c>
      <c r="AT149" s="208" t="s">
        <v>160</v>
      </c>
      <c r="AU149" s="208" t="s">
        <v>74</v>
      </c>
      <c r="AY149" s="18" t="s">
        <v>157</v>
      </c>
      <c r="BE149" s="209">
        <f t="shared" si="4"/>
        <v>0</v>
      </c>
      <c r="BF149" s="209">
        <f t="shared" si="5"/>
        <v>0</v>
      </c>
      <c r="BG149" s="209">
        <f t="shared" si="6"/>
        <v>0</v>
      </c>
      <c r="BH149" s="209">
        <f t="shared" si="7"/>
        <v>0</v>
      </c>
      <c r="BI149" s="209">
        <f t="shared" si="8"/>
        <v>0</v>
      </c>
      <c r="BJ149" s="18" t="s">
        <v>156</v>
      </c>
      <c r="BK149" s="209">
        <f t="shared" si="9"/>
        <v>0</v>
      </c>
      <c r="BL149" s="18" t="s">
        <v>174</v>
      </c>
      <c r="BM149" s="208" t="s">
        <v>2822</v>
      </c>
    </row>
    <row r="150" spans="1:65" s="2" customFormat="1" ht="24.2" customHeight="1">
      <c r="A150" s="35"/>
      <c r="B150" s="36"/>
      <c r="C150" s="196" t="s">
        <v>566</v>
      </c>
      <c r="D150" s="196" t="s">
        <v>160</v>
      </c>
      <c r="E150" s="197" t="s">
        <v>2823</v>
      </c>
      <c r="F150" s="278" t="s">
        <v>2824</v>
      </c>
      <c r="G150" s="199" t="s">
        <v>184</v>
      </c>
      <c r="H150" s="200">
        <v>22</v>
      </c>
      <c r="I150" s="201"/>
      <c r="J150" s="202">
        <f t="shared" si="0"/>
        <v>0</v>
      </c>
      <c r="K150" s="203"/>
      <c r="L150" s="40"/>
      <c r="M150" s="204" t="s">
        <v>1</v>
      </c>
      <c r="N150" s="205" t="s">
        <v>40</v>
      </c>
      <c r="O150" s="76"/>
      <c r="P150" s="206">
        <f t="shared" si="1"/>
        <v>0</v>
      </c>
      <c r="Q150" s="206">
        <v>0</v>
      </c>
      <c r="R150" s="206">
        <f t="shared" si="2"/>
        <v>0</v>
      </c>
      <c r="S150" s="206">
        <v>0</v>
      </c>
      <c r="T150" s="207">
        <f t="shared" si="3"/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08" t="s">
        <v>174</v>
      </c>
      <c r="AT150" s="208" t="s">
        <v>160</v>
      </c>
      <c r="AU150" s="208" t="s">
        <v>74</v>
      </c>
      <c r="AY150" s="18" t="s">
        <v>157</v>
      </c>
      <c r="BE150" s="209">
        <f t="shared" si="4"/>
        <v>0</v>
      </c>
      <c r="BF150" s="209">
        <f t="shared" si="5"/>
        <v>0</v>
      </c>
      <c r="BG150" s="209">
        <f t="shared" si="6"/>
        <v>0</v>
      </c>
      <c r="BH150" s="209">
        <f t="shared" si="7"/>
        <v>0</v>
      </c>
      <c r="BI150" s="209">
        <f t="shared" si="8"/>
        <v>0</v>
      </c>
      <c r="BJ150" s="18" t="s">
        <v>156</v>
      </c>
      <c r="BK150" s="209">
        <f t="shared" si="9"/>
        <v>0</v>
      </c>
      <c r="BL150" s="18" t="s">
        <v>174</v>
      </c>
      <c r="BM150" s="208" t="s">
        <v>2825</v>
      </c>
    </row>
    <row r="151" spans="1:65" s="2" customFormat="1" ht="24.2" customHeight="1">
      <c r="A151" s="35"/>
      <c r="B151" s="36"/>
      <c r="C151" s="196" t="s">
        <v>572</v>
      </c>
      <c r="D151" s="196" t="s">
        <v>160</v>
      </c>
      <c r="E151" s="197" t="s">
        <v>2826</v>
      </c>
      <c r="F151" s="278" t="s">
        <v>2827</v>
      </c>
      <c r="G151" s="199" t="s">
        <v>2330</v>
      </c>
      <c r="H151" s="200">
        <v>1</v>
      </c>
      <c r="I151" s="201"/>
      <c r="J151" s="202">
        <f t="shared" si="0"/>
        <v>0</v>
      </c>
      <c r="K151" s="203"/>
      <c r="L151" s="40"/>
      <c r="M151" s="204" t="s">
        <v>1</v>
      </c>
      <c r="N151" s="205" t="s">
        <v>40</v>
      </c>
      <c r="O151" s="76"/>
      <c r="P151" s="206">
        <f t="shared" si="1"/>
        <v>0</v>
      </c>
      <c r="Q151" s="206">
        <v>0</v>
      </c>
      <c r="R151" s="206">
        <f t="shared" si="2"/>
        <v>0</v>
      </c>
      <c r="S151" s="206">
        <v>0</v>
      </c>
      <c r="T151" s="207">
        <f t="shared" si="3"/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08" t="s">
        <v>174</v>
      </c>
      <c r="AT151" s="208" t="s">
        <v>160</v>
      </c>
      <c r="AU151" s="208" t="s">
        <v>74</v>
      </c>
      <c r="AY151" s="18" t="s">
        <v>157</v>
      </c>
      <c r="BE151" s="209">
        <f t="shared" si="4"/>
        <v>0</v>
      </c>
      <c r="BF151" s="209">
        <f t="shared" si="5"/>
        <v>0</v>
      </c>
      <c r="BG151" s="209">
        <f t="shared" si="6"/>
        <v>0</v>
      </c>
      <c r="BH151" s="209">
        <f t="shared" si="7"/>
        <v>0</v>
      </c>
      <c r="BI151" s="209">
        <f t="shared" si="8"/>
        <v>0</v>
      </c>
      <c r="BJ151" s="18" t="s">
        <v>156</v>
      </c>
      <c r="BK151" s="209">
        <f t="shared" si="9"/>
        <v>0</v>
      </c>
      <c r="BL151" s="18" t="s">
        <v>174</v>
      </c>
      <c r="BM151" s="208" t="s">
        <v>2828</v>
      </c>
    </row>
    <row r="152" spans="1:65" s="2" customFormat="1" ht="16.5" customHeight="1">
      <c r="A152" s="35"/>
      <c r="B152" s="36"/>
      <c r="C152" s="196" t="s">
        <v>577</v>
      </c>
      <c r="D152" s="196" t="s">
        <v>160</v>
      </c>
      <c r="E152" s="197" t="s">
        <v>2829</v>
      </c>
      <c r="F152" s="278" t="s">
        <v>2830</v>
      </c>
      <c r="G152" s="199" t="s">
        <v>184</v>
      </c>
      <c r="H152" s="200">
        <v>50</v>
      </c>
      <c r="I152" s="201"/>
      <c r="J152" s="202">
        <f t="shared" si="0"/>
        <v>0</v>
      </c>
      <c r="K152" s="203"/>
      <c r="L152" s="40"/>
      <c r="M152" s="204" t="s">
        <v>1</v>
      </c>
      <c r="N152" s="205" t="s">
        <v>40</v>
      </c>
      <c r="O152" s="76"/>
      <c r="P152" s="206">
        <f t="shared" si="1"/>
        <v>0</v>
      </c>
      <c r="Q152" s="206">
        <v>0</v>
      </c>
      <c r="R152" s="206">
        <f t="shared" si="2"/>
        <v>0</v>
      </c>
      <c r="S152" s="206">
        <v>0</v>
      </c>
      <c r="T152" s="207">
        <f t="shared" si="3"/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08" t="s">
        <v>174</v>
      </c>
      <c r="AT152" s="208" t="s">
        <v>160</v>
      </c>
      <c r="AU152" s="208" t="s">
        <v>74</v>
      </c>
      <c r="AY152" s="18" t="s">
        <v>157</v>
      </c>
      <c r="BE152" s="209">
        <f t="shared" si="4"/>
        <v>0</v>
      </c>
      <c r="BF152" s="209">
        <f t="shared" si="5"/>
        <v>0</v>
      </c>
      <c r="BG152" s="209">
        <f t="shared" si="6"/>
        <v>0</v>
      </c>
      <c r="BH152" s="209">
        <f t="shared" si="7"/>
        <v>0</v>
      </c>
      <c r="BI152" s="209">
        <f t="shared" si="8"/>
        <v>0</v>
      </c>
      <c r="BJ152" s="18" t="s">
        <v>156</v>
      </c>
      <c r="BK152" s="209">
        <f t="shared" si="9"/>
        <v>0</v>
      </c>
      <c r="BL152" s="18" t="s">
        <v>174</v>
      </c>
      <c r="BM152" s="208" t="s">
        <v>2831</v>
      </c>
    </row>
    <row r="153" spans="1:65" s="2" customFormat="1" ht="16.5" customHeight="1">
      <c r="A153" s="35"/>
      <c r="B153" s="36"/>
      <c r="C153" s="196" t="s">
        <v>580</v>
      </c>
      <c r="D153" s="196" t="s">
        <v>160</v>
      </c>
      <c r="E153" s="197" t="s">
        <v>2832</v>
      </c>
      <c r="F153" s="278" t="s">
        <v>2833</v>
      </c>
      <c r="G153" s="199" t="s">
        <v>184</v>
      </c>
      <c r="H153" s="200">
        <v>25</v>
      </c>
      <c r="I153" s="201"/>
      <c r="J153" s="202">
        <f t="shared" si="0"/>
        <v>0</v>
      </c>
      <c r="K153" s="203"/>
      <c r="L153" s="40"/>
      <c r="M153" s="204" t="s">
        <v>1</v>
      </c>
      <c r="N153" s="205" t="s">
        <v>40</v>
      </c>
      <c r="O153" s="76"/>
      <c r="P153" s="206">
        <f t="shared" si="1"/>
        <v>0</v>
      </c>
      <c r="Q153" s="206">
        <v>0</v>
      </c>
      <c r="R153" s="206">
        <f t="shared" si="2"/>
        <v>0</v>
      </c>
      <c r="S153" s="206">
        <v>0</v>
      </c>
      <c r="T153" s="207">
        <f t="shared" si="3"/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08" t="s">
        <v>174</v>
      </c>
      <c r="AT153" s="208" t="s">
        <v>160</v>
      </c>
      <c r="AU153" s="208" t="s">
        <v>74</v>
      </c>
      <c r="AY153" s="18" t="s">
        <v>157</v>
      </c>
      <c r="BE153" s="209">
        <f t="shared" si="4"/>
        <v>0</v>
      </c>
      <c r="BF153" s="209">
        <f t="shared" si="5"/>
        <v>0</v>
      </c>
      <c r="BG153" s="209">
        <f t="shared" si="6"/>
        <v>0</v>
      </c>
      <c r="BH153" s="209">
        <f t="shared" si="7"/>
        <v>0</v>
      </c>
      <c r="BI153" s="209">
        <f t="shared" si="8"/>
        <v>0</v>
      </c>
      <c r="BJ153" s="18" t="s">
        <v>156</v>
      </c>
      <c r="BK153" s="209">
        <f t="shared" si="9"/>
        <v>0</v>
      </c>
      <c r="BL153" s="18" t="s">
        <v>174</v>
      </c>
      <c r="BM153" s="208" t="s">
        <v>2834</v>
      </c>
    </row>
    <row r="154" spans="1:65" s="2" customFormat="1" ht="24.2" customHeight="1">
      <c r="A154" s="35"/>
      <c r="B154" s="36"/>
      <c r="C154" s="196" t="s">
        <v>378</v>
      </c>
      <c r="D154" s="196" t="s">
        <v>160</v>
      </c>
      <c r="E154" s="197" t="s">
        <v>2835</v>
      </c>
      <c r="F154" s="278" t="s">
        <v>2836</v>
      </c>
      <c r="G154" s="199" t="s">
        <v>184</v>
      </c>
      <c r="H154" s="200">
        <v>1</v>
      </c>
      <c r="I154" s="201"/>
      <c r="J154" s="202">
        <f t="shared" si="0"/>
        <v>0</v>
      </c>
      <c r="K154" s="203"/>
      <c r="L154" s="40"/>
      <c r="M154" s="204" t="s">
        <v>1</v>
      </c>
      <c r="N154" s="205" t="s">
        <v>40</v>
      </c>
      <c r="O154" s="76"/>
      <c r="P154" s="206">
        <f t="shared" si="1"/>
        <v>0</v>
      </c>
      <c r="Q154" s="206">
        <v>0</v>
      </c>
      <c r="R154" s="206">
        <f t="shared" si="2"/>
        <v>0</v>
      </c>
      <c r="S154" s="206">
        <v>0</v>
      </c>
      <c r="T154" s="207">
        <f t="shared" si="3"/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08" t="s">
        <v>174</v>
      </c>
      <c r="AT154" s="208" t="s">
        <v>160</v>
      </c>
      <c r="AU154" s="208" t="s">
        <v>74</v>
      </c>
      <c r="AY154" s="18" t="s">
        <v>157</v>
      </c>
      <c r="BE154" s="209">
        <f t="shared" si="4"/>
        <v>0</v>
      </c>
      <c r="BF154" s="209">
        <f t="shared" si="5"/>
        <v>0</v>
      </c>
      <c r="BG154" s="209">
        <f t="shared" si="6"/>
        <v>0</v>
      </c>
      <c r="BH154" s="209">
        <f t="shared" si="7"/>
        <v>0</v>
      </c>
      <c r="BI154" s="209">
        <f t="shared" si="8"/>
        <v>0</v>
      </c>
      <c r="BJ154" s="18" t="s">
        <v>156</v>
      </c>
      <c r="BK154" s="209">
        <f t="shared" si="9"/>
        <v>0</v>
      </c>
      <c r="BL154" s="18" t="s">
        <v>174</v>
      </c>
      <c r="BM154" s="208" t="s">
        <v>2837</v>
      </c>
    </row>
    <row r="155" spans="1:65" s="2" customFormat="1" ht="16.5" customHeight="1">
      <c r="A155" s="35"/>
      <c r="B155" s="36"/>
      <c r="C155" s="196" t="s">
        <v>591</v>
      </c>
      <c r="D155" s="196" t="s">
        <v>160</v>
      </c>
      <c r="E155" s="197" t="s">
        <v>2838</v>
      </c>
      <c r="F155" s="278" t="s">
        <v>2839</v>
      </c>
      <c r="G155" s="199" t="s">
        <v>184</v>
      </c>
      <c r="H155" s="200">
        <v>20</v>
      </c>
      <c r="I155" s="201"/>
      <c r="J155" s="202">
        <f t="shared" si="0"/>
        <v>0</v>
      </c>
      <c r="K155" s="203"/>
      <c r="L155" s="40"/>
      <c r="M155" s="204" t="s">
        <v>1</v>
      </c>
      <c r="N155" s="205" t="s">
        <v>40</v>
      </c>
      <c r="O155" s="76"/>
      <c r="P155" s="206">
        <f t="shared" si="1"/>
        <v>0</v>
      </c>
      <c r="Q155" s="206">
        <v>0</v>
      </c>
      <c r="R155" s="206">
        <f t="shared" si="2"/>
        <v>0</v>
      </c>
      <c r="S155" s="206">
        <v>0</v>
      </c>
      <c r="T155" s="207">
        <f t="shared" si="3"/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08" t="s">
        <v>174</v>
      </c>
      <c r="AT155" s="208" t="s">
        <v>160</v>
      </c>
      <c r="AU155" s="208" t="s">
        <v>74</v>
      </c>
      <c r="AY155" s="18" t="s">
        <v>157</v>
      </c>
      <c r="BE155" s="209">
        <f t="shared" si="4"/>
        <v>0</v>
      </c>
      <c r="BF155" s="209">
        <f t="shared" si="5"/>
        <v>0</v>
      </c>
      <c r="BG155" s="209">
        <f t="shared" si="6"/>
        <v>0</v>
      </c>
      <c r="BH155" s="209">
        <f t="shared" si="7"/>
        <v>0</v>
      </c>
      <c r="BI155" s="209">
        <f t="shared" si="8"/>
        <v>0</v>
      </c>
      <c r="BJ155" s="18" t="s">
        <v>156</v>
      </c>
      <c r="BK155" s="209">
        <f t="shared" si="9"/>
        <v>0</v>
      </c>
      <c r="BL155" s="18" t="s">
        <v>174</v>
      </c>
      <c r="BM155" s="208" t="s">
        <v>2840</v>
      </c>
    </row>
    <row r="156" spans="1:65" s="2" customFormat="1" ht="16.5" customHeight="1">
      <c r="A156" s="35"/>
      <c r="B156" s="36"/>
      <c r="C156" s="196" t="s">
        <v>595</v>
      </c>
      <c r="D156" s="196" t="s">
        <v>160</v>
      </c>
      <c r="E156" s="197" t="s">
        <v>2841</v>
      </c>
      <c r="F156" s="278" t="s">
        <v>2842</v>
      </c>
      <c r="G156" s="199" t="s">
        <v>184</v>
      </c>
      <c r="H156" s="200">
        <v>20</v>
      </c>
      <c r="I156" s="201"/>
      <c r="J156" s="202">
        <f t="shared" si="0"/>
        <v>0</v>
      </c>
      <c r="K156" s="203"/>
      <c r="L156" s="40"/>
      <c r="M156" s="204" t="s">
        <v>1</v>
      </c>
      <c r="N156" s="205" t="s">
        <v>40</v>
      </c>
      <c r="O156" s="76"/>
      <c r="P156" s="206">
        <f t="shared" si="1"/>
        <v>0</v>
      </c>
      <c r="Q156" s="206">
        <v>0</v>
      </c>
      <c r="R156" s="206">
        <f t="shared" si="2"/>
        <v>0</v>
      </c>
      <c r="S156" s="206">
        <v>0</v>
      </c>
      <c r="T156" s="207">
        <f t="shared" si="3"/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08" t="s">
        <v>174</v>
      </c>
      <c r="AT156" s="208" t="s">
        <v>160</v>
      </c>
      <c r="AU156" s="208" t="s">
        <v>74</v>
      </c>
      <c r="AY156" s="18" t="s">
        <v>157</v>
      </c>
      <c r="BE156" s="209">
        <f t="shared" si="4"/>
        <v>0</v>
      </c>
      <c r="BF156" s="209">
        <f t="shared" si="5"/>
        <v>0</v>
      </c>
      <c r="BG156" s="209">
        <f t="shared" si="6"/>
        <v>0</v>
      </c>
      <c r="BH156" s="209">
        <f t="shared" si="7"/>
        <v>0</v>
      </c>
      <c r="BI156" s="209">
        <f t="shared" si="8"/>
        <v>0</v>
      </c>
      <c r="BJ156" s="18" t="s">
        <v>156</v>
      </c>
      <c r="BK156" s="209">
        <f t="shared" si="9"/>
        <v>0</v>
      </c>
      <c r="BL156" s="18" t="s">
        <v>174</v>
      </c>
      <c r="BM156" s="208" t="s">
        <v>2843</v>
      </c>
    </row>
    <row r="157" spans="1:65" s="2" customFormat="1" ht="16.5" customHeight="1">
      <c r="A157" s="35"/>
      <c r="B157" s="36"/>
      <c r="C157" s="196" t="s">
        <v>599</v>
      </c>
      <c r="D157" s="196" t="s">
        <v>160</v>
      </c>
      <c r="E157" s="197" t="s">
        <v>2844</v>
      </c>
      <c r="F157" s="278" t="s">
        <v>2845</v>
      </c>
      <c r="G157" s="199" t="s">
        <v>184</v>
      </c>
      <c r="H157" s="200">
        <v>20</v>
      </c>
      <c r="I157" s="201"/>
      <c r="J157" s="202">
        <f t="shared" si="0"/>
        <v>0</v>
      </c>
      <c r="K157" s="203"/>
      <c r="L157" s="40"/>
      <c r="M157" s="204" t="s">
        <v>1</v>
      </c>
      <c r="N157" s="205" t="s">
        <v>40</v>
      </c>
      <c r="O157" s="76"/>
      <c r="P157" s="206">
        <f t="shared" si="1"/>
        <v>0</v>
      </c>
      <c r="Q157" s="206">
        <v>0</v>
      </c>
      <c r="R157" s="206">
        <f t="shared" si="2"/>
        <v>0</v>
      </c>
      <c r="S157" s="206">
        <v>0</v>
      </c>
      <c r="T157" s="207">
        <f t="shared" si="3"/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08" t="s">
        <v>174</v>
      </c>
      <c r="AT157" s="208" t="s">
        <v>160</v>
      </c>
      <c r="AU157" s="208" t="s">
        <v>74</v>
      </c>
      <c r="AY157" s="18" t="s">
        <v>157</v>
      </c>
      <c r="BE157" s="209">
        <f t="shared" si="4"/>
        <v>0</v>
      </c>
      <c r="BF157" s="209">
        <f t="shared" si="5"/>
        <v>0</v>
      </c>
      <c r="BG157" s="209">
        <f t="shared" si="6"/>
        <v>0</v>
      </c>
      <c r="BH157" s="209">
        <f t="shared" si="7"/>
        <v>0</v>
      </c>
      <c r="BI157" s="209">
        <f t="shared" si="8"/>
        <v>0</v>
      </c>
      <c r="BJ157" s="18" t="s">
        <v>156</v>
      </c>
      <c r="BK157" s="209">
        <f t="shared" si="9"/>
        <v>0</v>
      </c>
      <c r="BL157" s="18" t="s">
        <v>174</v>
      </c>
      <c r="BM157" s="208" t="s">
        <v>2846</v>
      </c>
    </row>
    <row r="158" spans="1:65" s="2" customFormat="1" ht="16.5" customHeight="1">
      <c r="A158" s="35"/>
      <c r="B158" s="36"/>
      <c r="C158" s="196" t="s">
        <v>603</v>
      </c>
      <c r="D158" s="196" t="s">
        <v>160</v>
      </c>
      <c r="E158" s="197" t="s">
        <v>2847</v>
      </c>
      <c r="F158" s="278" t="s">
        <v>2848</v>
      </c>
      <c r="G158" s="199" t="s">
        <v>2330</v>
      </c>
      <c r="H158" s="200">
        <v>1</v>
      </c>
      <c r="I158" s="201"/>
      <c r="J158" s="202">
        <f t="shared" si="0"/>
        <v>0</v>
      </c>
      <c r="K158" s="203"/>
      <c r="L158" s="40"/>
      <c r="M158" s="204" t="s">
        <v>1</v>
      </c>
      <c r="N158" s="205" t="s">
        <v>40</v>
      </c>
      <c r="O158" s="76"/>
      <c r="P158" s="206">
        <f t="shared" si="1"/>
        <v>0</v>
      </c>
      <c r="Q158" s="206">
        <v>0</v>
      </c>
      <c r="R158" s="206">
        <f t="shared" si="2"/>
        <v>0</v>
      </c>
      <c r="S158" s="206">
        <v>0</v>
      </c>
      <c r="T158" s="207">
        <f t="shared" si="3"/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08" t="s">
        <v>174</v>
      </c>
      <c r="AT158" s="208" t="s">
        <v>160</v>
      </c>
      <c r="AU158" s="208" t="s">
        <v>74</v>
      </c>
      <c r="AY158" s="18" t="s">
        <v>157</v>
      </c>
      <c r="BE158" s="209">
        <f t="shared" si="4"/>
        <v>0</v>
      </c>
      <c r="BF158" s="209">
        <f t="shared" si="5"/>
        <v>0</v>
      </c>
      <c r="BG158" s="209">
        <f t="shared" si="6"/>
        <v>0</v>
      </c>
      <c r="BH158" s="209">
        <f t="shared" si="7"/>
        <v>0</v>
      </c>
      <c r="BI158" s="209">
        <f t="shared" si="8"/>
        <v>0</v>
      </c>
      <c r="BJ158" s="18" t="s">
        <v>156</v>
      </c>
      <c r="BK158" s="209">
        <f t="shared" si="9"/>
        <v>0</v>
      </c>
      <c r="BL158" s="18" t="s">
        <v>174</v>
      </c>
      <c r="BM158" s="208" t="s">
        <v>2849</v>
      </c>
    </row>
    <row r="159" spans="1:65" s="2" customFormat="1" ht="21.75" customHeight="1">
      <c r="A159" s="35"/>
      <c r="B159" s="36"/>
      <c r="C159" s="196" t="s">
        <v>609</v>
      </c>
      <c r="D159" s="196" t="s">
        <v>160</v>
      </c>
      <c r="E159" s="197" t="s">
        <v>2850</v>
      </c>
      <c r="F159" s="278" t="s">
        <v>2851</v>
      </c>
      <c r="G159" s="199" t="s">
        <v>2330</v>
      </c>
      <c r="H159" s="200">
        <v>1</v>
      </c>
      <c r="I159" s="201"/>
      <c r="J159" s="202">
        <f t="shared" si="0"/>
        <v>0</v>
      </c>
      <c r="K159" s="203"/>
      <c r="L159" s="40"/>
      <c r="M159" s="204" t="s">
        <v>1</v>
      </c>
      <c r="N159" s="205" t="s">
        <v>40</v>
      </c>
      <c r="O159" s="76"/>
      <c r="P159" s="206">
        <f t="shared" si="1"/>
        <v>0</v>
      </c>
      <c r="Q159" s="206">
        <v>0</v>
      </c>
      <c r="R159" s="206">
        <f t="shared" si="2"/>
        <v>0</v>
      </c>
      <c r="S159" s="206">
        <v>0</v>
      </c>
      <c r="T159" s="207">
        <f t="shared" si="3"/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08" t="s">
        <v>174</v>
      </c>
      <c r="AT159" s="208" t="s">
        <v>160</v>
      </c>
      <c r="AU159" s="208" t="s">
        <v>74</v>
      </c>
      <c r="AY159" s="18" t="s">
        <v>157</v>
      </c>
      <c r="BE159" s="209">
        <f t="shared" si="4"/>
        <v>0</v>
      </c>
      <c r="BF159" s="209">
        <f t="shared" si="5"/>
        <v>0</v>
      </c>
      <c r="BG159" s="209">
        <f t="shared" si="6"/>
        <v>0</v>
      </c>
      <c r="BH159" s="209">
        <f t="shared" si="7"/>
        <v>0</v>
      </c>
      <c r="BI159" s="209">
        <f t="shared" si="8"/>
        <v>0</v>
      </c>
      <c r="BJ159" s="18" t="s">
        <v>156</v>
      </c>
      <c r="BK159" s="209">
        <f t="shared" si="9"/>
        <v>0</v>
      </c>
      <c r="BL159" s="18" t="s">
        <v>174</v>
      </c>
      <c r="BM159" s="208" t="s">
        <v>2852</v>
      </c>
    </row>
    <row r="160" spans="1:65" s="2" customFormat="1" ht="24.2" customHeight="1">
      <c r="A160" s="35"/>
      <c r="B160" s="36"/>
      <c r="C160" s="196" t="s">
        <v>613</v>
      </c>
      <c r="D160" s="196" t="s">
        <v>160</v>
      </c>
      <c r="E160" s="197" t="s">
        <v>2853</v>
      </c>
      <c r="F160" s="278" t="s">
        <v>2854</v>
      </c>
      <c r="G160" s="199" t="s">
        <v>184</v>
      </c>
      <c r="H160" s="200">
        <v>1</v>
      </c>
      <c r="I160" s="201"/>
      <c r="J160" s="202">
        <f t="shared" si="0"/>
        <v>0</v>
      </c>
      <c r="K160" s="203"/>
      <c r="L160" s="40"/>
      <c r="M160" s="204" t="s">
        <v>1</v>
      </c>
      <c r="N160" s="205" t="s">
        <v>40</v>
      </c>
      <c r="O160" s="76"/>
      <c r="P160" s="206">
        <f t="shared" si="1"/>
        <v>0</v>
      </c>
      <c r="Q160" s="206">
        <v>0</v>
      </c>
      <c r="R160" s="206">
        <f t="shared" si="2"/>
        <v>0</v>
      </c>
      <c r="S160" s="206">
        <v>0</v>
      </c>
      <c r="T160" s="207">
        <f t="shared" si="3"/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08" t="s">
        <v>174</v>
      </c>
      <c r="AT160" s="208" t="s">
        <v>160</v>
      </c>
      <c r="AU160" s="208" t="s">
        <v>74</v>
      </c>
      <c r="AY160" s="18" t="s">
        <v>157</v>
      </c>
      <c r="BE160" s="209">
        <f t="shared" si="4"/>
        <v>0</v>
      </c>
      <c r="BF160" s="209">
        <f t="shared" si="5"/>
        <v>0</v>
      </c>
      <c r="BG160" s="209">
        <f t="shared" si="6"/>
        <v>0</v>
      </c>
      <c r="BH160" s="209">
        <f t="shared" si="7"/>
        <v>0</v>
      </c>
      <c r="BI160" s="209">
        <f t="shared" si="8"/>
        <v>0</v>
      </c>
      <c r="BJ160" s="18" t="s">
        <v>156</v>
      </c>
      <c r="BK160" s="209">
        <f t="shared" si="9"/>
        <v>0</v>
      </c>
      <c r="BL160" s="18" t="s">
        <v>174</v>
      </c>
      <c r="BM160" s="208" t="s">
        <v>2855</v>
      </c>
    </row>
    <row r="161" spans="1:65" s="2" customFormat="1" ht="16.5" customHeight="1">
      <c r="A161" s="35"/>
      <c r="B161" s="36"/>
      <c r="C161" s="196" t="s">
        <v>617</v>
      </c>
      <c r="D161" s="196" t="s">
        <v>160</v>
      </c>
      <c r="E161" s="197" t="s">
        <v>2856</v>
      </c>
      <c r="F161" s="278" t="s">
        <v>2857</v>
      </c>
      <c r="G161" s="199" t="s">
        <v>2330</v>
      </c>
      <c r="H161" s="200">
        <v>1</v>
      </c>
      <c r="I161" s="201"/>
      <c r="J161" s="202">
        <f t="shared" si="0"/>
        <v>0</v>
      </c>
      <c r="K161" s="203"/>
      <c r="L161" s="40"/>
      <c r="M161" s="204" t="s">
        <v>1</v>
      </c>
      <c r="N161" s="205" t="s">
        <v>40</v>
      </c>
      <c r="O161" s="76"/>
      <c r="P161" s="206">
        <f t="shared" si="1"/>
        <v>0</v>
      </c>
      <c r="Q161" s="206">
        <v>0</v>
      </c>
      <c r="R161" s="206">
        <f t="shared" si="2"/>
        <v>0</v>
      </c>
      <c r="S161" s="206">
        <v>0</v>
      </c>
      <c r="T161" s="207">
        <f t="shared" si="3"/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08" t="s">
        <v>174</v>
      </c>
      <c r="AT161" s="208" t="s">
        <v>160</v>
      </c>
      <c r="AU161" s="208" t="s">
        <v>74</v>
      </c>
      <c r="AY161" s="18" t="s">
        <v>157</v>
      </c>
      <c r="BE161" s="209">
        <f t="shared" si="4"/>
        <v>0</v>
      </c>
      <c r="BF161" s="209">
        <f t="shared" si="5"/>
        <v>0</v>
      </c>
      <c r="BG161" s="209">
        <f t="shared" si="6"/>
        <v>0</v>
      </c>
      <c r="BH161" s="209">
        <f t="shared" si="7"/>
        <v>0</v>
      </c>
      <c r="BI161" s="209">
        <f t="shared" si="8"/>
        <v>0</v>
      </c>
      <c r="BJ161" s="18" t="s">
        <v>156</v>
      </c>
      <c r="BK161" s="209">
        <f t="shared" si="9"/>
        <v>0</v>
      </c>
      <c r="BL161" s="18" t="s">
        <v>174</v>
      </c>
      <c r="BM161" s="208" t="s">
        <v>2858</v>
      </c>
    </row>
    <row r="162" spans="1:65" s="2" customFormat="1" ht="16.5" customHeight="1">
      <c r="A162" s="35"/>
      <c r="B162" s="36"/>
      <c r="C162" s="196" t="s">
        <v>623</v>
      </c>
      <c r="D162" s="196" t="s">
        <v>160</v>
      </c>
      <c r="E162" s="197" t="s">
        <v>2859</v>
      </c>
      <c r="F162" s="198" t="s">
        <v>2860</v>
      </c>
      <c r="G162" s="199" t="s">
        <v>2330</v>
      </c>
      <c r="H162" s="200">
        <v>1</v>
      </c>
      <c r="I162" s="201"/>
      <c r="J162" s="202">
        <f t="shared" si="0"/>
        <v>0</v>
      </c>
      <c r="K162" s="203"/>
      <c r="L162" s="40"/>
      <c r="M162" s="204" t="s">
        <v>1</v>
      </c>
      <c r="N162" s="205" t="s">
        <v>40</v>
      </c>
      <c r="O162" s="76"/>
      <c r="P162" s="206">
        <f t="shared" si="1"/>
        <v>0</v>
      </c>
      <c r="Q162" s="206">
        <v>0</v>
      </c>
      <c r="R162" s="206">
        <f t="shared" si="2"/>
        <v>0</v>
      </c>
      <c r="S162" s="206">
        <v>0</v>
      </c>
      <c r="T162" s="207">
        <f t="shared" si="3"/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08" t="s">
        <v>174</v>
      </c>
      <c r="AT162" s="208" t="s">
        <v>160</v>
      </c>
      <c r="AU162" s="208" t="s">
        <v>74</v>
      </c>
      <c r="AY162" s="18" t="s">
        <v>157</v>
      </c>
      <c r="BE162" s="209">
        <f t="shared" si="4"/>
        <v>0</v>
      </c>
      <c r="BF162" s="209">
        <f t="shared" si="5"/>
        <v>0</v>
      </c>
      <c r="BG162" s="209">
        <f t="shared" si="6"/>
        <v>0</v>
      </c>
      <c r="BH162" s="209">
        <f t="shared" si="7"/>
        <v>0</v>
      </c>
      <c r="BI162" s="209">
        <f t="shared" si="8"/>
        <v>0</v>
      </c>
      <c r="BJ162" s="18" t="s">
        <v>156</v>
      </c>
      <c r="BK162" s="209">
        <f t="shared" si="9"/>
        <v>0</v>
      </c>
      <c r="BL162" s="18" t="s">
        <v>174</v>
      </c>
      <c r="BM162" s="208" t="s">
        <v>2861</v>
      </c>
    </row>
    <row r="163" spans="1:65" s="2" customFormat="1" ht="16.5" customHeight="1">
      <c r="A163" s="35"/>
      <c r="B163" s="36"/>
      <c r="C163" s="196" t="s">
        <v>629</v>
      </c>
      <c r="D163" s="196" t="s">
        <v>160</v>
      </c>
      <c r="E163" s="197" t="s">
        <v>2862</v>
      </c>
      <c r="F163" s="198" t="s">
        <v>2863</v>
      </c>
      <c r="G163" s="199" t="s">
        <v>2330</v>
      </c>
      <c r="H163" s="200">
        <v>1</v>
      </c>
      <c r="I163" s="201"/>
      <c r="J163" s="202">
        <f t="shared" si="0"/>
        <v>0</v>
      </c>
      <c r="K163" s="203"/>
      <c r="L163" s="40"/>
      <c r="M163" s="204" t="s">
        <v>1</v>
      </c>
      <c r="N163" s="205" t="s">
        <v>40</v>
      </c>
      <c r="O163" s="76"/>
      <c r="P163" s="206">
        <f t="shared" si="1"/>
        <v>0</v>
      </c>
      <c r="Q163" s="206">
        <v>0</v>
      </c>
      <c r="R163" s="206">
        <f t="shared" si="2"/>
        <v>0</v>
      </c>
      <c r="S163" s="206">
        <v>0</v>
      </c>
      <c r="T163" s="207">
        <f t="shared" si="3"/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08" t="s">
        <v>174</v>
      </c>
      <c r="AT163" s="208" t="s">
        <v>160</v>
      </c>
      <c r="AU163" s="208" t="s">
        <v>74</v>
      </c>
      <c r="AY163" s="18" t="s">
        <v>157</v>
      </c>
      <c r="BE163" s="209">
        <f t="shared" si="4"/>
        <v>0</v>
      </c>
      <c r="BF163" s="209">
        <f t="shared" si="5"/>
        <v>0</v>
      </c>
      <c r="BG163" s="209">
        <f t="shared" si="6"/>
        <v>0</v>
      </c>
      <c r="BH163" s="209">
        <f t="shared" si="7"/>
        <v>0</v>
      </c>
      <c r="BI163" s="209">
        <f t="shared" si="8"/>
        <v>0</v>
      </c>
      <c r="BJ163" s="18" t="s">
        <v>156</v>
      </c>
      <c r="BK163" s="209">
        <f t="shared" si="9"/>
        <v>0</v>
      </c>
      <c r="BL163" s="18" t="s">
        <v>174</v>
      </c>
      <c r="BM163" s="208" t="s">
        <v>2864</v>
      </c>
    </row>
    <row r="164" spans="1:65" s="2" customFormat="1" ht="16.5" customHeight="1">
      <c r="A164" s="35"/>
      <c r="B164" s="36"/>
      <c r="C164" s="196" t="s">
        <v>632</v>
      </c>
      <c r="D164" s="196" t="s">
        <v>160</v>
      </c>
      <c r="E164" s="197" t="s">
        <v>2865</v>
      </c>
      <c r="F164" s="198" t="s">
        <v>2866</v>
      </c>
      <c r="G164" s="199" t="s">
        <v>354</v>
      </c>
      <c r="H164" s="200">
        <v>120</v>
      </c>
      <c r="I164" s="201"/>
      <c r="J164" s="202">
        <f t="shared" si="0"/>
        <v>0</v>
      </c>
      <c r="K164" s="203"/>
      <c r="L164" s="40"/>
      <c r="M164" s="204" t="s">
        <v>1</v>
      </c>
      <c r="N164" s="205" t="s">
        <v>40</v>
      </c>
      <c r="O164" s="76"/>
      <c r="P164" s="206">
        <f t="shared" si="1"/>
        <v>0</v>
      </c>
      <c r="Q164" s="206">
        <v>0</v>
      </c>
      <c r="R164" s="206">
        <f t="shared" si="2"/>
        <v>0</v>
      </c>
      <c r="S164" s="206">
        <v>0</v>
      </c>
      <c r="T164" s="207">
        <f t="shared" si="3"/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08" t="s">
        <v>174</v>
      </c>
      <c r="AT164" s="208" t="s">
        <v>160</v>
      </c>
      <c r="AU164" s="208" t="s">
        <v>74</v>
      </c>
      <c r="AY164" s="18" t="s">
        <v>157</v>
      </c>
      <c r="BE164" s="209">
        <f t="shared" si="4"/>
        <v>0</v>
      </c>
      <c r="BF164" s="209">
        <f t="shared" si="5"/>
        <v>0</v>
      </c>
      <c r="BG164" s="209">
        <f t="shared" si="6"/>
        <v>0</v>
      </c>
      <c r="BH164" s="209">
        <f t="shared" si="7"/>
        <v>0</v>
      </c>
      <c r="BI164" s="209">
        <f t="shared" si="8"/>
        <v>0</v>
      </c>
      <c r="BJ164" s="18" t="s">
        <v>156</v>
      </c>
      <c r="BK164" s="209">
        <f t="shared" si="9"/>
        <v>0</v>
      </c>
      <c r="BL164" s="18" t="s">
        <v>174</v>
      </c>
      <c r="BM164" s="208" t="s">
        <v>2867</v>
      </c>
    </row>
    <row r="165" spans="1:65" s="2" customFormat="1" ht="37.9" customHeight="1">
      <c r="A165" s="35"/>
      <c r="B165" s="36"/>
      <c r="C165" s="196" t="s">
        <v>636</v>
      </c>
      <c r="D165" s="196" t="s">
        <v>160</v>
      </c>
      <c r="E165" s="197" t="s">
        <v>2868</v>
      </c>
      <c r="F165" s="198" t="s">
        <v>2869</v>
      </c>
      <c r="G165" s="199" t="s">
        <v>354</v>
      </c>
      <c r="H165" s="200">
        <v>120</v>
      </c>
      <c r="I165" s="201"/>
      <c r="J165" s="202">
        <f t="shared" si="0"/>
        <v>0</v>
      </c>
      <c r="K165" s="203"/>
      <c r="L165" s="40"/>
      <c r="M165" s="204" t="s">
        <v>1</v>
      </c>
      <c r="N165" s="205" t="s">
        <v>40</v>
      </c>
      <c r="O165" s="76"/>
      <c r="P165" s="206">
        <f t="shared" si="1"/>
        <v>0</v>
      </c>
      <c r="Q165" s="206">
        <v>0</v>
      </c>
      <c r="R165" s="206">
        <f t="shared" si="2"/>
        <v>0</v>
      </c>
      <c r="S165" s="206">
        <v>0</v>
      </c>
      <c r="T165" s="207">
        <f t="shared" si="3"/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08" t="s">
        <v>174</v>
      </c>
      <c r="AT165" s="208" t="s">
        <v>160</v>
      </c>
      <c r="AU165" s="208" t="s">
        <v>74</v>
      </c>
      <c r="AY165" s="18" t="s">
        <v>157</v>
      </c>
      <c r="BE165" s="209">
        <f t="shared" si="4"/>
        <v>0</v>
      </c>
      <c r="BF165" s="209">
        <f t="shared" si="5"/>
        <v>0</v>
      </c>
      <c r="BG165" s="209">
        <f t="shared" si="6"/>
        <v>0</v>
      </c>
      <c r="BH165" s="209">
        <f t="shared" si="7"/>
        <v>0</v>
      </c>
      <c r="BI165" s="209">
        <f t="shared" si="8"/>
        <v>0</v>
      </c>
      <c r="BJ165" s="18" t="s">
        <v>156</v>
      </c>
      <c r="BK165" s="209">
        <f t="shared" si="9"/>
        <v>0</v>
      </c>
      <c r="BL165" s="18" t="s">
        <v>174</v>
      </c>
      <c r="BM165" s="208" t="s">
        <v>2870</v>
      </c>
    </row>
    <row r="166" spans="1:65" s="2" customFormat="1" ht="21.75" customHeight="1">
      <c r="A166" s="35"/>
      <c r="B166" s="36"/>
      <c r="C166" s="196" t="s">
        <v>641</v>
      </c>
      <c r="D166" s="196" t="s">
        <v>160</v>
      </c>
      <c r="E166" s="197" t="s">
        <v>2871</v>
      </c>
      <c r="F166" s="198" t="s">
        <v>2872</v>
      </c>
      <c r="G166" s="199" t="s">
        <v>354</v>
      </c>
      <c r="H166" s="200">
        <v>360</v>
      </c>
      <c r="I166" s="201"/>
      <c r="J166" s="202">
        <f t="shared" si="0"/>
        <v>0</v>
      </c>
      <c r="K166" s="203"/>
      <c r="L166" s="40"/>
      <c r="M166" s="204" t="s">
        <v>1</v>
      </c>
      <c r="N166" s="205" t="s">
        <v>40</v>
      </c>
      <c r="O166" s="76"/>
      <c r="P166" s="206">
        <f t="shared" si="1"/>
        <v>0</v>
      </c>
      <c r="Q166" s="206">
        <v>0</v>
      </c>
      <c r="R166" s="206">
        <f t="shared" si="2"/>
        <v>0</v>
      </c>
      <c r="S166" s="206">
        <v>0</v>
      </c>
      <c r="T166" s="207">
        <f t="shared" si="3"/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08" t="s">
        <v>174</v>
      </c>
      <c r="AT166" s="208" t="s">
        <v>160</v>
      </c>
      <c r="AU166" s="208" t="s">
        <v>74</v>
      </c>
      <c r="AY166" s="18" t="s">
        <v>157</v>
      </c>
      <c r="BE166" s="209">
        <f t="shared" si="4"/>
        <v>0</v>
      </c>
      <c r="BF166" s="209">
        <f t="shared" si="5"/>
        <v>0</v>
      </c>
      <c r="BG166" s="209">
        <f t="shared" si="6"/>
        <v>0</v>
      </c>
      <c r="BH166" s="209">
        <f t="shared" si="7"/>
        <v>0</v>
      </c>
      <c r="BI166" s="209">
        <f t="shared" si="8"/>
        <v>0</v>
      </c>
      <c r="BJ166" s="18" t="s">
        <v>156</v>
      </c>
      <c r="BK166" s="209">
        <f t="shared" si="9"/>
        <v>0</v>
      </c>
      <c r="BL166" s="18" t="s">
        <v>174</v>
      </c>
      <c r="BM166" s="208" t="s">
        <v>2873</v>
      </c>
    </row>
    <row r="167" spans="1:65" s="12" customFormat="1" ht="25.9" customHeight="1">
      <c r="B167" s="180"/>
      <c r="C167" s="181"/>
      <c r="D167" s="182" t="s">
        <v>73</v>
      </c>
      <c r="E167" s="183" t="s">
        <v>2243</v>
      </c>
      <c r="F167" s="183" t="s">
        <v>2874</v>
      </c>
      <c r="G167" s="181"/>
      <c r="H167" s="181"/>
      <c r="I167" s="184"/>
      <c r="J167" s="185">
        <f>BK167</f>
        <v>0</v>
      </c>
      <c r="K167" s="181"/>
      <c r="L167" s="186"/>
      <c r="M167" s="187"/>
      <c r="N167" s="188"/>
      <c r="O167" s="188"/>
      <c r="P167" s="189">
        <f>SUM(P168:P185)</f>
        <v>0</v>
      </c>
      <c r="Q167" s="188"/>
      <c r="R167" s="189">
        <f>SUM(R168:R185)</f>
        <v>0</v>
      </c>
      <c r="S167" s="188"/>
      <c r="T167" s="190">
        <f>SUM(T168:T185)</f>
        <v>0</v>
      </c>
      <c r="AR167" s="191" t="s">
        <v>82</v>
      </c>
      <c r="AT167" s="192" t="s">
        <v>73</v>
      </c>
      <c r="AU167" s="192" t="s">
        <v>74</v>
      </c>
      <c r="AY167" s="191" t="s">
        <v>157</v>
      </c>
      <c r="BK167" s="193">
        <f>SUM(BK168:BK185)</f>
        <v>0</v>
      </c>
    </row>
    <row r="168" spans="1:65" s="2" customFormat="1" ht="37.9" customHeight="1">
      <c r="A168" s="35"/>
      <c r="B168" s="36"/>
      <c r="C168" s="196" t="s">
        <v>646</v>
      </c>
      <c r="D168" s="196" t="s">
        <v>160</v>
      </c>
      <c r="E168" s="197" t="s">
        <v>2875</v>
      </c>
      <c r="F168" s="198" t="s">
        <v>2876</v>
      </c>
      <c r="G168" s="199" t="s">
        <v>184</v>
      </c>
      <c r="H168" s="200">
        <v>1</v>
      </c>
      <c r="I168" s="201"/>
      <c r="J168" s="202">
        <f t="shared" ref="J168:J185" si="10">ROUND(I168*H168,2)</f>
        <v>0</v>
      </c>
      <c r="K168" s="203"/>
      <c r="L168" s="40"/>
      <c r="M168" s="204" t="s">
        <v>1</v>
      </c>
      <c r="N168" s="205" t="s">
        <v>40</v>
      </c>
      <c r="O168" s="76"/>
      <c r="P168" s="206">
        <f t="shared" ref="P168:P185" si="11">O168*H168</f>
        <v>0</v>
      </c>
      <c r="Q168" s="206">
        <v>0</v>
      </c>
      <c r="R168" s="206">
        <f t="shared" ref="R168:R185" si="12">Q168*H168</f>
        <v>0</v>
      </c>
      <c r="S168" s="206">
        <v>0</v>
      </c>
      <c r="T168" s="207">
        <f t="shared" ref="T168:T185" si="13"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08" t="s">
        <v>174</v>
      </c>
      <c r="AT168" s="208" t="s">
        <v>160</v>
      </c>
      <c r="AU168" s="208" t="s">
        <v>82</v>
      </c>
      <c r="AY168" s="18" t="s">
        <v>157</v>
      </c>
      <c r="BE168" s="209">
        <f t="shared" ref="BE168:BE185" si="14">IF(N168="základná",J168,0)</f>
        <v>0</v>
      </c>
      <c r="BF168" s="209">
        <f t="shared" ref="BF168:BF185" si="15">IF(N168="znížená",J168,0)</f>
        <v>0</v>
      </c>
      <c r="BG168" s="209">
        <f t="shared" ref="BG168:BG185" si="16">IF(N168="zákl. prenesená",J168,0)</f>
        <v>0</v>
      </c>
      <c r="BH168" s="209">
        <f t="shared" ref="BH168:BH185" si="17">IF(N168="zníž. prenesená",J168,0)</f>
        <v>0</v>
      </c>
      <c r="BI168" s="209">
        <f t="shared" ref="BI168:BI185" si="18">IF(N168="nulová",J168,0)</f>
        <v>0</v>
      </c>
      <c r="BJ168" s="18" t="s">
        <v>156</v>
      </c>
      <c r="BK168" s="209">
        <f t="shared" ref="BK168:BK185" si="19">ROUND(I168*H168,2)</f>
        <v>0</v>
      </c>
      <c r="BL168" s="18" t="s">
        <v>174</v>
      </c>
      <c r="BM168" s="208" t="s">
        <v>2877</v>
      </c>
    </row>
    <row r="169" spans="1:65" s="2" customFormat="1" ht="16.5" customHeight="1">
      <c r="A169" s="35"/>
      <c r="B169" s="36"/>
      <c r="C169" s="196" t="s">
        <v>651</v>
      </c>
      <c r="D169" s="196" t="s">
        <v>160</v>
      </c>
      <c r="E169" s="197" t="s">
        <v>2878</v>
      </c>
      <c r="F169" s="198" t="s">
        <v>2879</v>
      </c>
      <c r="G169" s="199" t="s">
        <v>184</v>
      </c>
      <c r="H169" s="200">
        <v>1</v>
      </c>
      <c r="I169" s="201"/>
      <c r="J169" s="202">
        <f t="shared" si="10"/>
        <v>0</v>
      </c>
      <c r="K169" s="203"/>
      <c r="L169" s="40"/>
      <c r="M169" s="204" t="s">
        <v>1</v>
      </c>
      <c r="N169" s="205" t="s">
        <v>40</v>
      </c>
      <c r="O169" s="76"/>
      <c r="P169" s="206">
        <f t="shared" si="11"/>
        <v>0</v>
      </c>
      <c r="Q169" s="206">
        <v>0</v>
      </c>
      <c r="R169" s="206">
        <f t="shared" si="12"/>
        <v>0</v>
      </c>
      <c r="S169" s="206">
        <v>0</v>
      </c>
      <c r="T169" s="207">
        <f t="shared" si="13"/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08" t="s">
        <v>174</v>
      </c>
      <c r="AT169" s="208" t="s">
        <v>160</v>
      </c>
      <c r="AU169" s="208" t="s">
        <v>82</v>
      </c>
      <c r="AY169" s="18" t="s">
        <v>157</v>
      </c>
      <c r="BE169" s="209">
        <f t="shared" si="14"/>
        <v>0</v>
      </c>
      <c r="BF169" s="209">
        <f t="shared" si="15"/>
        <v>0</v>
      </c>
      <c r="BG169" s="209">
        <f t="shared" si="16"/>
        <v>0</v>
      </c>
      <c r="BH169" s="209">
        <f t="shared" si="17"/>
        <v>0</v>
      </c>
      <c r="BI169" s="209">
        <f t="shared" si="18"/>
        <v>0</v>
      </c>
      <c r="BJ169" s="18" t="s">
        <v>156</v>
      </c>
      <c r="BK169" s="209">
        <f t="shared" si="19"/>
        <v>0</v>
      </c>
      <c r="BL169" s="18" t="s">
        <v>174</v>
      </c>
      <c r="BM169" s="208" t="s">
        <v>2880</v>
      </c>
    </row>
    <row r="170" spans="1:65" s="2" customFormat="1" ht="16.5" customHeight="1">
      <c r="A170" s="35"/>
      <c r="B170" s="36"/>
      <c r="C170" s="196" t="s">
        <v>655</v>
      </c>
      <c r="D170" s="196" t="s">
        <v>160</v>
      </c>
      <c r="E170" s="197" t="s">
        <v>2881</v>
      </c>
      <c r="F170" s="198" t="s">
        <v>2882</v>
      </c>
      <c r="G170" s="199" t="s">
        <v>184</v>
      </c>
      <c r="H170" s="200">
        <v>1</v>
      </c>
      <c r="I170" s="201"/>
      <c r="J170" s="202">
        <f t="shared" si="10"/>
        <v>0</v>
      </c>
      <c r="K170" s="203"/>
      <c r="L170" s="40"/>
      <c r="M170" s="204" t="s">
        <v>1</v>
      </c>
      <c r="N170" s="205" t="s">
        <v>40</v>
      </c>
      <c r="O170" s="76"/>
      <c r="P170" s="206">
        <f t="shared" si="11"/>
        <v>0</v>
      </c>
      <c r="Q170" s="206">
        <v>0</v>
      </c>
      <c r="R170" s="206">
        <f t="shared" si="12"/>
        <v>0</v>
      </c>
      <c r="S170" s="206">
        <v>0</v>
      </c>
      <c r="T170" s="207">
        <f t="shared" si="13"/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08" t="s">
        <v>174</v>
      </c>
      <c r="AT170" s="208" t="s">
        <v>160</v>
      </c>
      <c r="AU170" s="208" t="s">
        <v>82</v>
      </c>
      <c r="AY170" s="18" t="s">
        <v>157</v>
      </c>
      <c r="BE170" s="209">
        <f t="shared" si="14"/>
        <v>0</v>
      </c>
      <c r="BF170" s="209">
        <f t="shared" si="15"/>
        <v>0</v>
      </c>
      <c r="BG170" s="209">
        <f t="shared" si="16"/>
        <v>0</v>
      </c>
      <c r="BH170" s="209">
        <f t="shared" si="17"/>
        <v>0</v>
      </c>
      <c r="BI170" s="209">
        <f t="shared" si="18"/>
        <v>0</v>
      </c>
      <c r="BJ170" s="18" t="s">
        <v>156</v>
      </c>
      <c r="BK170" s="209">
        <f t="shared" si="19"/>
        <v>0</v>
      </c>
      <c r="BL170" s="18" t="s">
        <v>174</v>
      </c>
      <c r="BM170" s="208" t="s">
        <v>2883</v>
      </c>
    </row>
    <row r="171" spans="1:65" s="2" customFormat="1" ht="16.5" customHeight="1">
      <c r="A171" s="35"/>
      <c r="B171" s="36"/>
      <c r="C171" s="196" t="s">
        <v>660</v>
      </c>
      <c r="D171" s="196" t="s">
        <v>160</v>
      </c>
      <c r="E171" s="197" t="s">
        <v>2884</v>
      </c>
      <c r="F171" s="198" t="s">
        <v>2885</v>
      </c>
      <c r="G171" s="199" t="s">
        <v>184</v>
      </c>
      <c r="H171" s="200">
        <v>3</v>
      </c>
      <c r="I171" s="201"/>
      <c r="J171" s="202">
        <f t="shared" si="10"/>
        <v>0</v>
      </c>
      <c r="K171" s="203"/>
      <c r="L171" s="40"/>
      <c r="M171" s="204" t="s">
        <v>1</v>
      </c>
      <c r="N171" s="205" t="s">
        <v>40</v>
      </c>
      <c r="O171" s="76"/>
      <c r="P171" s="206">
        <f t="shared" si="11"/>
        <v>0</v>
      </c>
      <c r="Q171" s="206">
        <v>0</v>
      </c>
      <c r="R171" s="206">
        <f t="shared" si="12"/>
        <v>0</v>
      </c>
      <c r="S171" s="206">
        <v>0</v>
      </c>
      <c r="T171" s="207">
        <f t="shared" si="13"/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08" t="s">
        <v>174</v>
      </c>
      <c r="AT171" s="208" t="s">
        <v>160</v>
      </c>
      <c r="AU171" s="208" t="s">
        <v>82</v>
      </c>
      <c r="AY171" s="18" t="s">
        <v>157</v>
      </c>
      <c r="BE171" s="209">
        <f t="shared" si="14"/>
        <v>0</v>
      </c>
      <c r="BF171" s="209">
        <f t="shared" si="15"/>
        <v>0</v>
      </c>
      <c r="BG171" s="209">
        <f t="shared" si="16"/>
        <v>0</v>
      </c>
      <c r="BH171" s="209">
        <f t="shared" si="17"/>
        <v>0</v>
      </c>
      <c r="BI171" s="209">
        <f t="shared" si="18"/>
        <v>0</v>
      </c>
      <c r="BJ171" s="18" t="s">
        <v>156</v>
      </c>
      <c r="BK171" s="209">
        <f t="shared" si="19"/>
        <v>0</v>
      </c>
      <c r="BL171" s="18" t="s">
        <v>174</v>
      </c>
      <c r="BM171" s="208" t="s">
        <v>2886</v>
      </c>
    </row>
    <row r="172" spans="1:65" s="2" customFormat="1" ht="16.5" customHeight="1">
      <c r="A172" s="35"/>
      <c r="B172" s="36"/>
      <c r="C172" s="196" t="s">
        <v>663</v>
      </c>
      <c r="D172" s="196" t="s">
        <v>160</v>
      </c>
      <c r="E172" s="197" t="s">
        <v>2887</v>
      </c>
      <c r="F172" s="198" t="s">
        <v>2888</v>
      </c>
      <c r="G172" s="199" t="s">
        <v>184</v>
      </c>
      <c r="H172" s="200">
        <v>6</v>
      </c>
      <c r="I172" s="201"/>
      <c r="J172" s="202">
        <f t="shared" si="10"/>
        <v>0</v>
      </c>
      <c r="K172" s="203"/>
      <c r="L172" s="40"/>
      <c r="M172" s="204" t="s">
        <v>1</v>
      </c>
      <c r="N172" s="205" t="s">
        <v>40</v>
      </c>
      <c r="O172" s="76"/>
      <c r="P172" s="206">
        <f t="shared" si="11"/>
        <v>0</v>
      </c>
      <c r="Q172" s="206">
        <v>0</v>
      </c>
      <c r="R172" s="206">
        <f t="shared" si="12"/>
        <v>0</v>
      </c>
      <c r="S172" s="206">
        <v>0</v>
      </c>
      <c r="T172" s="207">
        <f t="shared" si="13"/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08" t="s">
        <v>174</v>
      </c>
      <c r="AT172" s="208" t="s">
        <v>160</v>
      </c>
      <c r="AU172" s="208" t="s">
        <v>82</v>
      </c>
      <c r="AY172" s="18" t="s">
        <v>157</v>
      </c>
      <c r="BE172" s="209">
        <f t="shared" si="14"/>
        <v>0</v>
      </c>
      <c r="BF172" s="209">
        <f t="shared" si="15"/>
        <v>0</v>
      </c>
      <c r="BG172" s="209">
        <f t="shared" si="16"/>
        <v>0</v>
      </c>
      <c r="BH172" s="209">
        <f t="shared" si="17"/>
        <v>0</v>
      </c>
      <c r="BI172" s="209">
        <f t="shared" si="18"/>
        <v>0</v>
      </c>
      <c r="BJ172" s="18" t="s">
        <v>156</v>
      </c>
      <c r="BK172" s="209">
        <f t="shared" si="19"/>
        <v>0</v>
      </c>
      <c r="BL172" s="18" t="s">
        <v>174</v>
      </c>
      <c r="BM172" s="208" t="s">
        <v>2889</v>
      </c>
    </row>
    <row r="173" spans="1:65" s="2" customFormat="1" ht="21.75" customHeight="1">
      <c r="A173" s="35"/>
      <c r="B173" s="36"/>
      <c r="C173" s="196" t="s">
        <v>667</v>
      </c>
      <c r="D173" s="196" t="s">
        <v>160</v>
      </c>
      <c r="E173" s="197" t="s">
        <v>2890</v>
      </c>
      <c r="F173" s="198" t="s">
        <v>2891</v>
      </c>
      <c r="G173" s="199" t="s">
        <v>184</v>
      </c>
      <c r="H173" s="200">
        <v>1</v>
      </c>
      <c r="I173" s="201"/>
      <c r="J173" s="202">
        <f t="shared" si="10"/>
        <v>0</v>
      </c>
      <c r="K173" s="203"/>
      <c r="L173" s="40"/>
      <c r="M173" s="204" t="s">
        <v>1</v>
      </c>
      <c r="N173" s="205" t="s">
        <v>40</v>
      </c>
      <c r="O173" s="76"/>
      <c r="P173" s="206">
        <f t="shared" si="11"/>
        <v>0</v>
      </c>
      <c r="Q173" s="206">
        <v>0</v>
      </c>
      <c r="R173" s="206">
        <f t="shared" si="12"/>
        <v>0</v>
      </c>
      <c r="S173" s="206">
        <v>0</v>
      </c>
      <c r="T173" s="207">
        <f t="shared" si="13"/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08" t="s">
        <v>174</v>
      </c>
      <c r="AT173" s="208" t="s">
        <v>160</v>
      </c>
      <c r="AU173" s="208" t="s">
        <v>82</v>
      </c>
      <c r="AY173" s="18" t="s">
        <v>157</v>
      </c>
      <c r="BE173" s="209">
        <f t="shared" si="14"/>
        <v>0</v>
      </c>
      <c r="BF173" s="209">
        <f t="shared" si="15"/>
        <v>0</v>
      </c>
      <c r="BG173" s="209">
        <f t="shared" si="16"/>
        <v>0</v>
      </c>
      <c r="BH173" s="209">
        <f t="shared" si="17"/>
        <v>0</v>
      </c>
      <c r="BI173" s="209">
        <f t="shared" si="18"/>
        <v>0</v>
      </c>
      <c r="BJ173" s="18" t="s">
        <v>156</v>
      </c>
      <c r="BK173" s="209">
        <f t="shared" si="19"/>
        <v>0</v>
      </c>
      <c r="BL173" s="18" t="s">
        <v>174</v>
      </c>
      <c r="BM173" s="208" t="s">
        <v>2892</v>
      </c>
    </row>
    <row r="174" spans="1:65" s="2" customFormat="1" ht="21.75" customHeight="1">
      <c r="A174" s="35"/>
      <c r="B174" s="36"/>
      <c r="C174" s="196" t="s">
        <v>671</v>
      </c>
      <c r="D174" s="196" t="s">
        <v>160</v>
      </c>
      <c r="E174" s="197" t="s">
        <v>2893</v>
      </c>
      <c r="F174" s="198" t="s">
        <v>2894</v>
      </c>
      <c r="G174" s="199" t="s">
        <v>184</v>
      </c>
      <c r="H174" s="200">
        <v>42</v>
      </c>
      <c r="I174" s="201"/>
      <c r="J174" s="202">
        <f t="shared" si="10"/>
        <v>0</v>
      </c>
      <c r="K174" s="203"/>
      <c r="L174" s="40"/>
      <c r="M174" s="204" t="s">
        <v>1</v>
      </c>
      <c r="N174" s="205" t="s">
        <v>40</v>
      </c>
      <c r="O174" s="76"/>
      <c r="P174" s="206">
        <f t="shared" si="11"/>
        <v>0</v>
      </c>
      <c r="Q174" s="206">
        <v>0</v>
      </c>
      <c r="R174" s="206">
        <f t="shared" si="12"/>
        <v>0</v>
      </c>
      <c r="S174" s="206">
        <v>0</v>
      </c>
      <c r="T174" s="207">
        <f t="shared" si="13"/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08" t="s">
        <v>174</v>
      </c>
      <c r="AT174" s="208" t="s">
        <v>160</v>
      </c>
      <c r="AU174" s="208" t="s">
        <v>82</v>
      </c>
      <c r="AY174" s="18" t="s">
        <v>157</v>
      </c>
      <c r="BE174" s="209">
        <f t="shared" si="14"/>
        <v>0</v>
      </c>
      <c r="BF174" s="209">
        <f t="shared" si="15"/>
        <v>0</v>
      </c>
      <c r="BG174" s="209">
        <f t="shared" si="16"/>
        <v>0</v>
      </c>
      <c r="BH174" s="209">
        <f t="shared" si="17"/>
        <v>0</v>
      </c>
      <c r="BI174" s="209">
        <f t="shared" si="18"/>
        <v>0</v>
      </c>
      <c r="BJ174" s="18" t="s">
        <v>156</v>
      </c>
      <c r="BK174" s="209">
        <f t="shared" si="19"/>
        <v>0</v>
      </c>
      <c r="BL174" s="18" t="s">
        <v>174</v>
      </c>
      <c r="BM174" s="208" t="s">
        <v>2895</v>
      </c>
    </row>
    <row r="175" spans="1:65" s="2" customFormat="1" ht="16.5" customHeight="1">
      <c r="A175" s="35"/>
      <c r="B175" s="36"/>
      <c r="C175" s="196" t="s">
        <v>674</v>
      </c>
      <c r="D175" s="196" t="s">
        <v>160</v>
      </c>
      <c r="E175" s="197" t="s">
        <v>2896</v>
      </c>
      <c r="F175" s="198" t="s">
        <v>2897</v>
      </c>
      <c r="G175" s="199" t="s">
        <v>184</v>
      </c>
      <c r="H175" s="200">
        <v>4</v>
      </c>
      <c r="I175" s="201"/>
      <c r="J175" s="202">
        <f t="shared" si="10"/>
        <v>0</v>
      </c>
      <c r="K175" s="203"/>
      <c r="L175" s="40"/>
      <c r="M175" s="204" t="s">
        <v>1</v>
      </c>
      <c r="N175" s="205" t="s">
        <v>40</v>
      </c>
      <c r="O175" s="76"/>
      <c r="P175" s="206">
        <f t="shared" si="11"/>
        <v>0</v>
      </c>
      <c r="Q175" s="206">
        <v>0</v>
      </c>
      <c r="R175" s="206">
        <f t="shared" si="12"/>
        <v>0</v>
      </c>
      <c r="S175" s="206">
        <v>0</v>
      </c>
      <c r="T175" s="207">
        <f t="shared" si="13"/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08" t="s">
        <v>174</v>
      </c>
      <c r="AT175" s="208" t="s">
        <v>160</v>
      </c>
      <c r="AU175" s="208" t="s">
        <v>82</v>
      </c>
      <c r="AY175" s="18" t="s">
        <v>157</v>
      </c>
      <c r="BE175" s="209">
        <f t="shared" si="14"/>
        <v>0</v>
      </c>
      <c r="BF175" s="209">
        <f t="shared" si="15"/>
        <v>0</v>
      </c>
      <c r="BG175" s="209">
        <f t="shared" si="16"/>
        <v>0</v>
      </c>
      <c r="BH175" s="209">
        <f t="shared" si="17"/>
        <v>0</v>
      </c>
      <c r="BI175" s="209">
        <f t="shared" si="18"/>
        <v>0</v>
      </c>
      <c r="BJ175" s="18" t="s">
        <v>156</v>
      </c>
      <c r="BK175" s="209">
        <f t="shared" si="19"/>
        <v>0</v>
      </c>
      <c r="BL175" s="18" t="s">
        <v>174</v>
      </c>
      <c r="BM175" s="208" t="s">
        <v>2898</v>
      </c>
    </row>
    <row r="176" spans="1:65" s="2" customFormat="1" ht="24.2" customHeight="1">
      <c r="A176" s="35"/>
      <c r="B176" s="36"/>
      <c r="C176" s="196" t="s">
        <v>680</v>
      </c>
      <c r="D176" s="196" t="s">
        <v>160</v>
      </c>
      <c r="E176" s="197" t="s">
        <v>2899</v>
      </c>
      <c r="F176" s="198" t="s">
        <v>2900</v>
      </c>
      <c r="G176" s="199" t="s">
        <v>184</v>
      </c>
      <c r="H176" s="200">
        <v>1</v>
      </c>
      <c r="I176" s="201"/>
      <c r="J176" s="202">
        <f t="shared" si="10"/>
        <v>0</v>
      </c>
      <c r="K176" s="203"/>
      <c r="L176" s="40"/>
      <c r="M176" s="204" t="s">
        <v>1</v>
      </c>
      <c r="N176" s="205" t="s">
        <v>40</v>
      </c>
      <c r="O176" s="76"/>
      <c r="P176" s="206">
        <f t="shared" si="11"/>
        <v>0</v>
      </c>
      <c r="Q176" s="206">
        <v>0</v>
      </c>
      <c r="R176" s="206">
        <f t="shared" si="12"/>
        <v>0</v>
      </c>
      <c r="S176" s="206">
        <v>0</v>
      </c>
      <c r="T176" s="207">
        <f t="shared" si="13"/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08" t="s">
        <v>174</v>
      </c>
      <c r="AT176" s="208" t="s">
        <v>160</v>
      </c>
      <c r="AU176" s="208" t="s">
        <v>82</v>
      </c>
      <c r="AY176" s="18" t="s">
        <v>157</v>
      </c>
      <c r="BE176" s="209">
        <f t="shared" si="14"/>
        <v>0</v>
      </c>
      <c r="BF176" s="209">
        <f t="shared" si="15"/>
        <v>0</v>
      </c>
      <c r="BG176" s="209">
        <f t="shared" si="16"/>
        <v>0</v>
      </c>
      <c r="BH176" s="209">
        <f t="shared" si="17"/>
        <v>0</v>
      </c>
      <c r="BI176" s="209">
        <f t="shared" si="18"/>
        <v>0</v>
      </c>
      <c r="BJ176" s="18" t="s">
        <v>156</v>
      </c>
      <c r="BK176" s="209">
        <f t="shared" si="19"/>
        <v>0</v>
      </c>
      <c r="BL176" s="18" t="s">
        <v>174</v>
      </c>
      <c r="BM176" s="208" t="s">
        <v>2901</v>
      </c>
    </row>
    <row r="177" spans="1:65" s="2" customFormat="1" ht="16.5" customHeight="1">
      <c r="A177" s="35"/>
      <c r="B177" s="36"/>
      <c r="C177" s="196" t="s">
        <v>687</v>
      </c>
      <c r="D177" s="196" t="s">
        <v>160</v>
      </c>
      <c r="E177" s="197" t="s">
        <v>2902</v>
      </c>
      <c r="F177" s="198" t="s">
        <v>2903</v>
      </c>
      <c r="G177" s="199" t="s">
        <v>184</v>
      </c>
      <c r="H177" s="200">
        <v>1</v>
      </c>
      <c r="I177" s="201"/>
      <c r="J177" s="202">
        <f t="shared" si="10"/>
        <v>0</v>
      </c>
      <c r="K177" s="203"/>
      <c r="L177" s="40"/>
      <c r="M177" s="204" t="s">
        <v>1</v>
      </c>
      <c r="N177" s="205" t="s">
        <v>40</v>
      </c>
      <c r="O177" s="76"/>
      <c r="P177" s="206">
        <f t="shared" si="11"/>
        <v>0</v>
      </c>
      <c r="Q177" s="206">
        <v>0</v>
      </c>
      <c r="R177" s="206">
        <f t="shared" si="12"/>
        <v>0</v>
      </c>
      <c r="S177" s="206">
        <v>0</v>
      </c>
      <c r="T177" s="207">
        <f t="shared" si="13"/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08" t="s">
        <v>174</v>
      </c>
      <c r="AT177" s="208" t="s">
        <v>160</v>
      </c>
      <c r="AU177" s="208" t="s">
        <v>82</v>
      </c>
      <c r="AY177" s="18" t="s">
        <v>157</v>
      </c>
      <c r="BE177" s="209">
        <f t="shared" si="14"/>
        <v>0</v>
      </c>
      <c r="BF177" s="209">
        <f t="shared" si="15"/>
        <v>0</v>
      </c>
      <c r="BG177" s="209">
        <f t="shared" si="16"/>
        <v>0</v>
      </c>
      <c r="BH177" s="209">
        <f t="shared" si="17"/>
        <v>0</v>
      </c>
      <c r="BI177" s="209">
        <f t="shared" si="18"/>
        <v>0</v>
      </c>
      <c r="BJ177" s="18" t="s">
        <v>156</v>
      </c>
      <c r="BK177" s="209">
        <f t="shared" si="19"/>
        <v>0</v>
      </c>
      <c r="BL177" s="18" t="s">
        <v>174</v>
      </c>
      <c r="BM177" s="208" t="s">
        <v>2904</v>
      </c>
    </row>
    <row r="178" spans="1:65" s="2" customFormat="1" ht="24.2" customHeight="1">
      <c r="A178" s="35"/>
      <c r="B178" s="36"/>
      <c r="C178" s="196" t="s">
        <v>694</v>
      </c>
      <c r="D178" s="196" t="s">
        <v>160</v>
      </c>
      <c r="E178" s="197" t="s">
        <v>2905</v>
      </c>
      <c r="F178" s="278" t="s">
        <v>2906</v>
      </c>
      <c r="G178" s="199" t="s">
        <v>184</v>
      </c>
      <c r="H178" s="200">
        <v>5</v>
      </c>
      <c r="I178" s="201"/>
      <c r="J178" s="202">
        <f t="shared" si="10"/>
        <v>0</v>
      </c>
      <c r="K178" s="203"/>
      <c r="L178" s="40"/>
      <c r="M178" s="204" t="s">
        <v>1</v>
      </c>
      <c r="N178" s="205" t="s">
        <v>40</v>
      </c>
      <c r="O178" s="76"/>
      <c r="P178" s="206">
        <f t="shared" si="11"/>
        <v>0</v>
      </c>
      <c r="Q178" s="206">
        <v>0</v>
      </c>
      <c r="R178" s="206">
        <f t="shared" si="12"/>
        <v>0</v>
      </c>
      <c r="S178" s="206">
        <v>0</v>
      </c>
      <c r="T178" s="207">
        <f t="shared" si="13"/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08" t="s">
        <v>174</v>
      </c>
      <c r="AT178" s="208" t="s">
        <v>160</v>
      </c>
      <c r="AU178" s="208" t="s">
        <v>82</v>
      </c>
      <c r="AY178" s="18" t="s">
        <v>157</v>
      </c>
      <c r="BE178" s="209">
        <f t="shared" si="14"/>
        <v>0</v>
      </c>
      <c r="BF178" s="209">
        <f t="shared" si="15"/>
        <v>0</v>
      </c>
      <c r="BG178" s="209">
        <f t="shared" si="16"/>
        <v>0</v>
      </c>
      <c r="BH178" s="209">
        <f t="shared" si="17"/>
        <v>0</v>
      </c>
      <c r="BI178" s="209">
        <f t="shared" si="18"/>
        <v>0</v>
      </c>
      <c r="BJ178" s="18" t="s">
        <v>156</v>
      </c>
      <c r="BK178" s="209">
        <f t="shared" si="19"/>
        <v>0</v>
      </c>
      <c r="BL178" s="18" t="s">
        <v>174</v>
      </c>
      <c r="BM178" s="208" t="s">
        <v>2907</v>
      </c>
    </row>
    <row r="179" spans="1:65" s="2" customFormat="1" ht="21.75" customHeight="1">
      <c r="A179" s="35"/>
      <c r="B179" s="36"/>
      <c r="C179" s="196" t="s">
        <v>698</v>
      </c>
      <c r="D179" s="196" t="s">
        <v>160</v>
      </c>
      <c r="E179" s="197" t="s">
        <v>2908</v>
      </c>
      <c r="F179" s="278" t="s">
        <v>2909</v>
      </c>
      <c r="G179" s="199" t="s">
        <v>184</v>
      </c>
      <c r="H179" s="200">
        <v>10</v>
      </c>
      <c r="I179" s="201"/>
      <c r="J179" s="202">
        <f t="shared" si="10"/>
        <v>0</v>
      </c>
      <c r="K179" s="203"/>
      <c r="L179" s="40"/>
      <c r="M179" s="204" t="s">
        <v>1</v>
      </c>
      <c r="N179" s="205" t="s">
        <v>40</v>
      </c>
      <c r="O179" s="76"/>
      <c r="P179" s="206">
        <f t="shared" si="11"/>
        <v>0</v>
      </c>
      <c r="Q179" s="206">
        <v>0</v>
      </c>
      <c r="R179" s="206">
        <f t="shared" si="12"/>
        <v>0</v>
      </c>
      <c r="S179" s="206">
        <v>0</v>
      </c>
      <c r="T179" s="207">
        <f t="shared" si="13"/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08" t="s">
        <v>174</v>
      </c>
      <c r="AT179" s="208" t="s">
        <v>160</v>
      </c>
      <c r="AU179" s="208" t="s">
        <v>82</v>
      </c>
      <c r="AY179" s="18" t="s">
        <v>157</v>
      </c>
      <c r="BE179" s="209">
        <f t="shared" si="14"/>
        <v>0</v>
      </c>
      <c r="BF179" s="209">
        <f t="shared" si="15"/>
        <v>0</v>
      </c>
      <c r="BG179" s="209">
        <f t="shared" si="16"/>
        <v>0</v>
      </c>
      <c r="BH179" s="209">
        <f t="shared" si="17"/>
        <v>0</v>
      </c>
      <c r="BI179" s="209">
        <f t="shared" si="18"/>
        <v>0</v>
      </c>
      <c r="BJ179" s="18" t="s">
        <v>156</v>
      </c>
      <c r="BK179" s="209">
        <f t="shared" si="19"/>
        <v>0</v>
      </c>
      <c r="BL179" s="18" t="s">
        <v>174</v>
      </c>
      <c r="BM179" s="208" t="s">
        <v>2910</v>
      </c>
    </row>
    <row r="180" spans="1:65" s="2" customFormat="1" ht="24.2" customHeight="1">
      <c r="A180" s="35"/>
      <c r="B180" s="36"/>
      <c r="C180" s="196" t="s">
        <v>703</v>
      </c>
      <c r="D180" s="196" t="s">
        <v>160</v>
      </c>
      <c r="E180" s="197" t="s">
        <v>2911</v>
      </c>
      <c r="F180" s="278" t="s">
        <v>2912</v>
      </c>
      <c r="G180" s="199" t="s">
        <v>184</v>
      </c>
      <c r="H180" s="200">
        <v>4</v>
      </c>
      <c r="I180" s="201"/>
      <c r="J180" s="202">
        <f t="shared" si="10"/>
        <v>0</v>
      </c>
      <c r="K180" s="203"/>
      <c r="L180" s="40"/>
      <c r="M180" s="204" t="s">
        <v>1</v>
      </c>
      <c r="N180" s="205" t="s">
        <v>40</v>
      </c>
      <c r="O180" s="76"/>
      <c r="P180" s="206">
        <f t="shared" si="11"/>
        <v>0</v>
      </c>
      <c r="Q180" s="206">
        <v>0</v>
      </c>
      <c r="R180" s="206">
        <f t="shared" si="12"/>
        <v>0</v>
      </c>
      <c r="S180" s="206">
        <v>0</v>
      </c>
      <c r="T180" s="207">
        <f t="shared" si="13"/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08" t="s">
        <v>174</v>
      </c>
      <c r="AT180" s="208" t="s">
        <v>160</v>
      </c>
      <c r="AU180" s="208" t="s">
        <v>82</v>
      </c>
      <c r="AY180" s="18" t="s">
        <v>157</v>
      </c>
      <c r="BE180" s="209">
        <f t="shared" si="14"/>
        <v>0</v>
      </c>
      <c r="BF180" s="209">
        <f t="shared" si="15"/>
        <v>0</v>
      </c>
      <c r="BG180" s="209">
        <f t="shared" si="16"/>
        <v>0</v>
      </c>
      <c r="BH180" s="209">
        <f t="shared" si="17"/>
        <v>0</v>
      </c>
      <c r="BI180" s="209">
        <f t="shared" si="18"/>
        <v>0</v>
      </c>
      <c r="BJ180" s="18" t="s">
        <v>156</v>
      </c>
      <c r="BK180" s="209">
        <f t="shared" si="19"/>
        <v>0</v>
      </c>
      <c r="BL180" s="18" t="s">
        <v>174</v>
      </c>
      <c r="BM180" s="208" t="s">
        <v>2913</v>
      </c>
    </row>
    <row r="181" spans="1:65" s="2" customFormat="1" ht="55.5" customHeight="1">
      <c r="A181" s="35"/>
      <c r="B181" s="36"/>
      <c r="C181" s="196" t="s">
        <v>708</v>
      </c>
      <c r="D181" s="196" t="s">
        <v>160</v>
      </c>
      <c r="E181" s="197" t="s">
        <v>2914</v>
      </c>
      <c r="F181" s="278" t="s">
        <v>2915</v>
      </c>
      <c r="G181" s="199" t="s">
        <v>184</v>
      </c>
      <c r="H181" s="200">
        <v>1</v>
      </c>
      <c r="I181" s="201"/>
      <c r="J181" s="202">
        <f t="shared" si="10"/>
        <v>0</v>
      </c>
      <c r="K181" s="203"/>
      <c r="L181" s="40"/>
      <c r="M181" s="204" t="s">
        <v>1</v>
      </c>
      <c r="N181" s="205" t="s">
        <v>40</v>
      </c>
      <c r="O181" s="76"/>
      <c r="P181" s="206">
        <f t="shared" si="11"/>
        <v>0</v>
      </c>
      <c r="Q181" s="206">
        <v>0</v>
      </c>
      <c r="R181" s="206">
        <f t="shared" si="12"/>
        <v>0</v>
      </c>
      <c r="S181" s="206">
        <v>0</v>
      </c>
      <c r="T181" s="207">
        <f t="shared" si="13"/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08" t="s">
        <v>174</v>
      </c>
      <c r="AT181" s="208" t="s">
        <v>160</v>
      </c>
      <c r="AU181" s="208" t="s">
        <v>82</v>
      </c>
      <c r="AY181" s="18" t="s">
        <v>157</v>
      </c>
      <c r="BE181" s="209">
        <f t="shared" si="14"/>
        <v>0</v>
      </c>
      <c r="BF181" s="209">
        <f t="shared" si="15"/>
        <v>0</v>
      </c>
      <c r="BG181" s="209">
        <f t="shared" si="16"/>
        <v>0</v>
      </c>
      <c r="BH181" s="209">
        <f t="shared" si="17"/>
        <v>0</v>
      </c>
      <c r="BI181" s="209">
        <f t="shared" si="18"/>
        <v>0</v>
      </c>
      <c r="BJ181" s="18" t="s">
        <v>156</v>
      </c>
      <c r="BK181" s="209">
        <f t="shared" si="19"/>
        <v>0</v>
      </c>
      <c r="BL181" s="18" t="s">
        <v>174</v>
      </c>
      <c r="BM181" s="208" t="s">
        <v>2916</v>
      </c>
    </row>
    <row r="182" spans="1:65" s="2" customFormat="1" ht="16.5" customHeight="1">
      <c r="A182" s="35"/>
      <c r="B182" s="36"/>
      <c r="C182" s="196" t="s">
        <v>713</v>
      </c>
      <c r="D182" s="196" t="s">
        <v>160</v>
      </c>
      <c r="E182" s="197" t="s">
        <v>2917</v>
      </c>
      <c r="F182" s="198" t="s">
        <v>2918</v>
      </c>
      <c r="G182" s="199" t="s">
        <v>184</v>
      </c>
      <c r="H182" s="200">
        <v>8</v>
      </c>
      <c r="I182" s="201"/>
      <c r="J182" s="202">
        <f t="shared" si="10"/>
        <v>0</v>
      </c>
      <c r="K182" s="203"/>
      <c r="L182" s="40"/>
      <c r="M182" s="204" t="s">
        <v>1</v>
      </c>
      <c r="N182" s="205" t="s">
        <v>40</v>
      </c>
      <c r="O182" s="76"/>
      <c r="P182" s="206">
        <f t="shared" si="11"/>
        <v>0</v>
      </c>
      <c r="Q182" s="206">
        <v>0</v>
      </c>
      <c r="R182" s="206">
        <f t="shared" si="12"/>
        <v>0</v>
      </c>
      <c r="S182" s="206">
        <v>0</v>
      </c>
      <c r="T182" s="207">
        <f t="shared" si="13"/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08" t="s">
        <v>174</v>
      </c>
      <c r="AT182" s="208" t="s">
        <v>160</v>
      </c>
      <c r="AU182" s="208" t="s">
        <v>82</v>
      </c>
      <c r="AY182" s="18" t="s">
        <v>157</v>
      </c>
      <c r="BE182" s="209">
        <f t="shared" si="14"/>
        <v>0</v>
      </c>
      <c r="BF182" s="209">
        <f t="shared" si="15"/>
        <v>0</v>
      </c>
      <c r="BG182" s="209">
        <f t="shared" si="16"/>
        <v>0</v>
      </c>
      <c r="BH182" s="209">
        <f t="shared" si="17"/>
        <v>0</v>
      </c>
      <c r="BI182" s="209">
        <f t="shared" si="18"/>
        <v>0</v>
      </c>
      <c r="BJ182" s="18" t="s">
        <v>156</v>
      </c>
      <c r="BK182" s="209">
        <f t="shared" si="19"/>
        <v>0</v>
      </c>
      <c r="BL182" s="18" t="s">
        <v>174</v>
      </c>
      <c r="BM182" s="208" t="s">
        <v>2919</v>
      </c>
    </row>
    <row r="183" spans="1:65" s="2" customFormat="1" ht="180.75" customHeight="1">
      <c r="A183" s="35"/>
      <c r="B183" s="36"/>
      <c r="C183" s="196" t="s">
        <v>717</v>
      </c>
      <c r="D183" s="196" t="s">
        <v>160</v>
      </c>
      <c r="E183" s="197" t="s">
        <v>2920</v>
      </c>
      <c r="F183" s="198" t="s">
        <v>2921</v>
      </c>
      <c r="G183" s="199" t="s">
        <v>184</v>
      </c>
      <c r="H183" s="200">
        <v>1</v>
      </c>
      <c r="I183" s="201"/>
      <c r="J183" s="202">
        <f t="shared" si="10"/>
        <v>0</v>
      </c>
      <c r="K183" s="203"/>
      <c r="L183" s="40"/>
      <c r="M183" s="204" t="s">
        <v>1</v>
      </c>
      <c r="N183" s="205" t="s">
        <v>40</v>
      </c>
      <c r="O183" s="76"/>
      <c r="P183" s="206">
        <f t="shared" si="11"/>
        <v>0</v>
      </c>
      <c r="Q183" s="206">
        <v>0</v>
      </c>
      <c r="R183" s="206">
        <f t="shared" si="12"/>
        <v>0</v>
      </c>
      <c r="S183" s="206">
        <v>0</v>
      </c>
      <c r="T183" s="207">
        <f t="shared" si="13"/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08" t="s">
        <v>174</v>
      </c>
      <c r="AT183" s="208" t="s">
        <v>160</v>
      </c>
      <c r="AU183" s="208" t="s">
        <v>82</v>
      </c>
      <c r="AY183" s="18" t="s">
        <v>157</v>
      </c>
      <c r="BE183" s="209">
        <f t="shared" si="14"/>
        <v>0</v>
      </c>
      <c r="BF183" s="209">
        <f t="shared" si="15"/>
        <v>0</v>
      </c>
      <c r="BG183" s="209">
        <f t="shared" si="16"/>
        <v>0</v>
      </c>
      <c r="BH183" s="209">
        <f t="shared" si="17"/>
        <v>0</v>
      </c>
      <c r="BI183" s="209">
        <f t="shared" si="18"/>
        <v>0</v>
      </c>
      <c r="BJ183" s="18" t="s">
        <v>156</v>
      </c>
      <c r="BK183" s="209">
        <f t="shared" si="19"/>
        <v>0</v>
      </c>
      <c r="BL183" s="18" t="s">
        <v>174</v>
      </c>
      <c r="BM183" s="208" t="s">
        <v>2922</v>
      </c>
    </row>
    <row r="184" spans="1:65" s="2" customFormat="1" ht="16.5" customHeight="1">
      <c r="A184" s="35"/>
      <c r="B184" s="36"/>
      <c r="C184" s="196" t="s">
        <v>721</v>
      </c>
      <c r="D184" s="196" t="s">
        <v>160</v>
      </c>
      <c r="E184" s="197" t="s">
        <v>2923</v>
      </c>
      <c r="F184" s="198" t="s">
        <v>2924</v>
      </c>
      <c r="G184" s="199" t="s">
        <v>184</v>
      </c>
      <c r="H184" s="200">
        <v>1</v>
      </c>
      <c r="I184" s="201"/>
      <c r="J184" s="202">
        <f t="shared" si="10"/>
        <v>0</v>
      </c>
      <c r="K184" s="203"/>
      <c r="L184" s="40"/>
      <c r="M184" s="204" t="s">
        <v>1</v>
      </c>
      <c r="N184" s="205" t="s">
        <v>40</v>
      </c>
      <c r="O184" s="76"/>
      <c r="P184" s="206">
        <f t="shared" si="11"/>
        <v>0</v>
      </c>
      <c r="Q184" s="206">
        <v>0</v>
      </c>
      <c r="R184" s="206">
        <f t="shared" si="12"/>
        <v>0</v>
      </c>
      <c r="S184" s="206">
        <v>0</v>
      </c>
      <c r="T184" s="207">
        <f t="shared" si="13"/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08" t="s">
        <v>174</v>
      </c>
      <c r="AT184" s="208" t="s">
        <v>160</v>
      </c>
      <c r="AU184" s="208" t="s">
        <v>82</v>
      </c>
      <c r="AY184" s="18" t="s">
        <v>157</v>
      </c>
      <c r="BE184" s="209">
        <f t="shared" si="14"/>
        <v>0</v>
      </c>
      <c r="BF184" s="209">
        <f t="shared" si="15"/>
        <v>0</v>
      </c>
      <c r="BG184" s="209">
        <f t="shared" si="16"/>
        <v>0</v>
      </c>
      <c r="BH184" s="209">
        <f t="shared" si="17"/>
        <v>0</v>
      </c>
      <c r="BI184" s="209">
        <f t="shared" si="18"/>
        <v>0</v>
      </c>
      <c r="BJ184" s="18" t="s">
        <v>156</v>
      </c>
      <c r="BK184" s="209">
        <f t="shared" si="19"/>
        <v>0</v>
      </c>
      <c r="BL184" s="18" t="s">
        <v>174</v>
      </c>
      <c r="BM184" s="208" t="s">
        <v>2925</v>
      </c>
    </row>
    <row r="185" spans="1:65" s="2" customFormat="1" ht="24.2" customHeight="1">
      <c r="A185" s="35"/>
      <c r="B185" s="36"/>
      <c r="C185" s="196" t="s">
        <v>726</v>
      </c>
      <c r="D185" s="196" t="s">
        <v>160</v>
      </c>
      <c r="E185" s="197" t="s">
        <v>2926</v>
      </c>
      <c r="F185" s="198" t="s">
        <v>2927</v>
      </c>
      <c r="G185" s="199" t="s">
        <v>184</v>
      </c>
      <c r="H185" s="200">
        <v>1</v>
      </c>
      <c r="I185" s="201"/>
      <c r="J185" s="202">
        <f t="shared" si="10"/>
        <v>0</v>
      </c>
      <c r="K185" s="203"/>
      <c r="L185" s="40"/>
      <c r="M185" s="204" t="s">
        <v>1</v>
      </c>
      <c r="N185" s="205" t="s">
        <v>40</v>
      </c>
      <c r="O185" s="76"/>
      <c r="P185" s="206">
        <f t="shared" si="11"/>
        <v>0</v>
      </c>
      <c r="Q185" s="206">
        <v>0</v>
      </c>
      <c r="R185" s="206">
        <f t="shared" si="12"/>
        <v>0</v>
      </c>
      <c r="S185" s="206">
        <v>0</v>
      </c>
      <c r="T185" s="207">
        <f t="shared" si="13"/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08" t="s">
        <v>174</v>
      </c>
      <c r="AT185" s="208" t="s">
        <v>160</v>
      </c>
      <c r="AU185" s="208" t="s">
        <v>82</v>
      </c>
      <c r="AY185" s="18" t="s">
        <v>157</v>
      </c>
      <c r="BE185" s="209">
        <f t="shared" si="14"/>
        <v>0</v>
      </c>
      <c r="BF185" s="209">
        <f t="shared" si="15"/>
        <v>0</v>
      </c>
      <c r="BG185" s="209">
        <f t="shared" si="16"/>
        <v>0</v>
      </c>
      <c r="BH185" s="209">
        <f t="shared" si="17"/>
        <v>0</v>
      </c>
      <c r="BI185" s="209">
        <f t="shared" si="18"/>
        <v>0</v>
      </c>
      <c r="BJ185" s="18" t="s">
        <v>156</v>
      </c>
      <c r="BK185" s="209">
        <f t="shared" si="19"/>
        <v>0</v>
      </c>
      <c r="BL185" s="18" t="s">
        <v>174</v>
      </c>
      <c r="BM185" s="208" t="s">
        <v>2928</v>
      </c>
    </row>
    <row r="186" spans="1:65" s="12" customFormat="1" ht="25.9" customHeight="1">
      <c r="B186" s="180"/>
      <c r="C186" s="181"/>
      <c r="D186" s="182" t="s">
        <v>73</v>
      </c>
      <c r="E186" s="183" t="s">
        <v>2292</v>
      </c>
      <c r="F186" s="183" t="s">
        <v>2929</v>
      </c>
      <c r="G186" s="181"/>
      <c r="H186" s="181"/>
      <c r="I186" s="184"/>
      <c r="J186" s="185">
        <f>BK186</f>
        <v>0</v>
      </c>
      <c r="K186" s="181"/>
      <c r="L186" s="186"/>
      <c r="M186" s="187"/>
      <c r="N186" s="188"/>
      <c r="O186" s="188"/>
      <c r="P186" s="189">
        <f>SUM(P187:P209)</f>
        <v>0</v>
      </c>
      <c r="Q186" s="188"/>
      <c r="R186" s="189">
        <f>SUM(R187:R209)</f>
        <v>0</v>
      </c>
      <c r="S186" s="188"/>
      <c r="T186" s="190">
        <f>SUM(T187:T209)</f>
        <v>0</v>
      </c>
      <c r="AR186" s="191" t="s">
        <v>82</v>
      </c>
      <c r="AT186" s="192" t="s">
        <v>73</v>
      </c>
      <c r="AU186" s="192" t="s">
        <v>74</v>
      </c>
      <c r="AY186" s="191" t="s">
        <v>157</v>
      </c>
      <c r="BK186" s="193">
        <f>SUM(BK187:BK209)</f>
        <v>0</v>
      </c>
    </row>
    <row r="187" spans="1:65" s="2" customFormat="1" ht="24.2" customHeight="1">
      <c r="A187" s="35"/>
      <c r="B187" s="36"/>
      <c r="C187" s="196" t="s">
        <v>731</v>
      </c>
      <c r="D187" s="196" t="s">
        <v>160</v>
      </c>
      <c r="E187" s="197" t="s">
        <v>2930</v>
      </c>
      <c r="F187" s="198" t="s">
        <v>2931</v>
      </c>
      <c r="G187" s="199" t="s">
        <v>354</v>
      </c>
      <c r="H187" s="200">
        <v>500</v>
      </c>
      <c r="I187" s="201"/>
      <c r="J187" s="202">
        <f t="shared" ref="J187:J209" si="20">ROUND(I187*H187,2)</f>
        <v>0</v>
      </c>
      <c r="K187" s="203"/>
      <c r="L187" s="40"/>
      <c r="M187" s="204" t="s">
        <v>1</v>
      </c>
      <c r="N187" s="205" t="s">
        <v>40</v>
      </c>
      <c r="O187" s="76"/>
      <c r="P187" s="206">
        <f t="shared" ref="P187:P209" si="21">O187*H187</f>
        <v>0</v>
      </c>
      <c r="Q187" s="206">
        <v>0</v>
      </c>
      <c r="R187" s="206">
        <f t="shared" ref="R187:R209" si="22">Q187*H187</f>
        <v>0</v>
      </c>
      <c r="S187" s="206">
        <v>0</v>
      </c>
      <c r="T187" s="207">
        <f t="shared" ref="T187:T209" si="23"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08" t="s">
        <v>174</v>
      </c>
      <c r="AT187" s="208" t="s">
        <v>160</v>
      </c>
      <c r="AU187" s="208" t="s">
        <v>82</v>
      </c>
      <c r="AY187" s="18" t="s">
        <v>157</v>
      </c>
      <c r="BE187" s="209">
        <f t="shared" ref="BE187:BE209" si="24">IF(N187="základná",J187,0)</f>
        <v>0</v>
      </c>
      <c r="BF187" s="209">
        <f t="shared" ref="BF187:BF209" si="25">IF(N187="znížená",J187,0)</f>
        <v>0</v>
      </c>
      <c r="BG187" s="209">
        <f t="shared" ref="BG187:BG209" si="26">IF(N187="zákl. prenesená",J187,0)</f>
        <v>0</v>
      </c>
      <c r="BH187" s="209">
        <f t="shared" ref="BH187:BH209" si="27">IF(N187="zníž. prenesená",J187,0)</f>
        <v>0</v>
      </c>
      <c r="BI187" s="209">
        <f t="shared" ref="BI187:BI209" si="28">IF(N187="nulová",J187,0)</f>
        <v>0</v>
      </c>
      <c r="BJ187" s="18" t="s">
        <v>156</v>
      </c>
      <c r="BK187" s="209">
        <f t="shared" ref="BK187:BK209" si="29">ROUND(I187*H187,2)</f>
        <v>0</v>
      </c>
      <c r="BL187" s="18" t="s">
        <v>174</v>
      </c>
      <c r="BM187" s="208" t="s">
        <v>2932</v>
      </c>
    </row>
    <row r="188" spans="1:65" s="2" customFormat="1" ht="16.5" customHeight="1">
      <c r="A188" s="35"/>
      <c r="B188" s="36"/>
      <c r="C188" s="196" t="s">
        <v>735</v>
      </c>
      <c r="D188" s="196" t="s">
        <v>160</v>
      </c>
      <c r="E188" s="197" t="s">
        <v>2781</v>
      </c>
      <c r="F188" s="198" t="s">
        <v>2782</v>
      </c>
      <c r="G188" s="199" t="s">
        <v>2745</v>
      </c>
      <c r="H188" s="200">
        <v>2</v>
      </c>
      <c r="I188" s="201"/>
      <c r="J188" s="202">
        <f t="shared" si="20"/>
        <v>0</v>
      </c>
      <c r="K188" s="203"/>
      <c r="L188" s="40"/>
      <c r="M188" s="204" t="s">
        <v>1</v>
      </c>
      <c r="N188" s="205" t="s">
        <v>40</v>
      </c>
      <c r="O188" s="76"/>
      <c r="P188" s="206">
        <f t="shared" si="21"/>
        <v>0</v>
      </c>
      <c r="Q188" s="206">
        <v>0</v>
      </c>
      <c r="R188" s="206">
        <f t="shared" si="22"/>
        <v>0</v>
      </c>
      <c r="S188" s="206">
        <v>0</v>
      </c>
      <c r="T188" s="207">
        <f t="shared" si="23"/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08" t="s">
        <v>174</v>
      </c>
      <c r="AT188" s="208" t="s">
        <v>160</v>
      </c>
      <c r="AU188" s="208" t="s">
        <v>82</v>
      </c>
      <c r="AY188" s="18" t="s">
        <v>157</v>
      </c>
      <c r="BE188" s="209">
        <f t="shared" si="24"/>
        <v>0</v>
      </c>
      <c r="BF188" s="209">
        <f t="shared" si="25"/>
        <v>0</v>
      </c>
      <c r="BG188" s="209">
        <f t="shared" si="26"/>
        <v>0</v>
      </c>
      <c r="BH188" s="209">
        <f t="shared" si="27"/>
        <v>0</v>
      </c>
      <c r="BI188" s="209">
        <f t="shared" si="28"/>
        <v>0</v>
      </c>
      <c r="BJ188" s="18" t="s">
        <v>156</v>
      </c>
      <c r="BK188" s="209">
        <f t="shared" si="29"/>
        <v>0</v>
      </c>
      <c r="BL188" s="18" t="s">
        <v>174</v>
      </c>
      <c r="BM188" s="208" t="s">
        <v>2933</v>
      </c>
    </row>
    <row r="189" spans="1:65" s="2" customFormat="1" ht="16.5" customHeight="1">
      <c r="A189" s="35"/>
      <c r="B189" s="36"/>
      <c r="C189" s="196" t="s">
        <v>739</v>
      </c>
      <c r="D189" s="196" t="s">
        <v>160</v>
      </c>
      <c r="E189" s="197" t="s">
        <v>2934</v>
      </c>
      <c r="F189" s="198" t="s">
        <v>2935</v>
      </c>
      <c r="G189" s="199" t="s">
        <v>354</v>
      </c>
      <c r="H189" s="200">
        <v>250</v>
      </c>
      <c r="I189" s="201"/>
      <c r="J189" s="202">
        <f t="shared" si="20"/>
        <v>0</v>
      </c>
      <c r="K189" s="203"/>
      <c r="L189" s="40"/>
      <c r="M189" s="204" t="s">
        <v>1</v>
      </c>
      <c r="N189" s="205" t="s">
        <v>40</v>
      </c>
      <c r="O189" s="76"/>
      <c r="P189" s="206">
        <f t="shared" si="21"/>
        <v>0</v>
      </c>
      <c r="Q189" s="206">
        <v>0</v>
      </c>
      <c r="R189" s="206">
        <f t="shared" si="22"/>
        <v>0</v>
      </c>
      <c r="S189" s="206">
        <v>0</v>
      </c>
      <c r="T189" s="207">
        <f t="shared" si="23"/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08" t="s">
        <v>174</v>
      </c>
      <c r="AT189" s="208" t="s">
        <v>160</v>
      </c>
      <c r="AU189" s="208" t="s">
        <v>82</v>
      </c>
      <c r="AY189" s="18" t="s">
        <v>157</v>
      </c>
      <c r="BE189" s="209">
        <f t="shared" si="24"/>
        <v>0</v>
      </c>
      <c r="BF189" s="209">
        <f t="shared" si="25"/>
        <v>0</v>
      </c>
      <c r="BG189" s="209">
        <f t="shared" si="26"/>
        <v>0</v>
      </c>
      <c r="BH189" s="209">
        <f t="shared" si="27"/>
        <v>0</v>
      </c>
      <c r="BI189" s="209">
        <f t="shared" si="28"/>
        <v>0</v>
      </c>
      <c r="BJ189" s="18" t="s">
        <v>156</v>
      </c>
      <c r="BK189" s="209">
        <f t="shared" si="29"/>
        <v>0</v>
      </c>
      <c r="BL189" s="18" t="s">
        <v>174</v>
      </c>
      <c r="BM189" s="208" t="s">
        <v>2936</v>
      </c>
    </row>
    <row r="190" spans="1:65" s="2" customFormat="1" ht="24.2" customHeight="1">
      <c r="A190" s="35"/>
      <c r="B190" s="36"/>
      <c r="C190" s="196" t="s">
        <v>745</v>
      </c>
      <c r="D190" s="196" t="s">
        <v>160</v>
      </c>
      <c r="E190" s="197" t="s">
        <v>2937</v>
      </c>
      <c r="F190" s="198" t="s">
        <v>2778</v>
      </c>
      <c r="G190" s="199" t="s">
        <v>2779</v>
      </c>
      <c r="H190" s="200">
        <v>1</v>
      </c>
      <c r="I190" s="201"/>
      <c r="J190" s="202">
        <f t="shared" si="20"/>
        <v>0</v>
      </c>
      <c r="K190" s="203"/>
      <c r="L190" s="40"/>
      <c r="M190" s="204" t="s">
        <v>1</v>
      </c>
      <c r="N190" s="205" t="s">
        <v>40</v>
      </c>
      <c r="O190" s="76"/>
      <c r="P190" s="206">
        <f t="shared" si="21"/>
        <v>0</v>
      </c>
      <c r="Q190" s="206">
        <v>0</v>
      </c>
      <c r="R190" s="206">
        <f t="shared" si="22"/>
        <v>0</v>
      </c>
      <c r="S190" s="206">
        <v>0</v>
      </c>
      <c r="T190" s="207">
        <f t="shared" si="23"/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08" t="s">
        <v>174</v>
      </c>
      <c r="AT190" s="208" t="s">
        <v>160</v>
      </c>
      <c r="AU190" s="208" t="s">
        <v>82</v>
      </c>
      <c r="AY190" s="18" t="s">
        <v>157</v>
      </c>
      <c r="BE190" s="209">
        <f t="shared" si="24"/>
        <v>0</v>
      </c>
      <c r="BF190" s="209">
        <f t="shared" si="25"/>
        <v>0</v>
      </c>
      <c r="BG190" s="209">
        <f t="shared" si="26"/>
        <v>0</v>
      </c>
      <c r="BH190" s="209">
        <f t="shared" si="27"/>
        <v>0</v>
      </c>
      <c r="BI190" s="209">
        <f t="shared" si="28"/>
        <v>0</v>
      </c>
      <c r="BJ190" s="18" t="s">
        <v>156</v>
      </c>
      <c r="BK190" s="209">
        <f t="shared" si="29"/>
        <v>0</v>
      </c>
      <c r="BL190" s="18" t="s">
        <v>174</v>
      </c>
      <c r="BM190" s="208" t="s">
        <v>2938</v>
      </c>
    </row>
    <row r="191" spans="1:65" s="2" customFormat="1" ht="33" customHeight="1">
      <c r="A191" s="35"/>
      <c r="B191" s="36"/>
      <c r="C191" s="196" t="s">
        <v>750</v>
      </c>
      <c r="D191" s="196" t="s">
        <v>160</v>
      </c>
      <c r="E191" s="197" t="s">
        <v>2939</v>
      </c>
      <c r="F191" s="198" t="s">
        <v>2940</v>
      </c>
      <c r="G191" s="199" t="s">
        <v>184</v>
      </c>
      <c r="H191" s="200">
        <v>50</v>
      </c>
      <c r="I191" s="201"/>
      <c r="J191" s="202">
        <f t="shared" si="20"/>
        <v>0</v>
      </c>
      <c r="K191" s="203"/>
      <c r="L191" s="40"/>
      <c r="M191" s="204" t="s">
        <v>1</v>
      </c>
      <c r="N191" s="205" t="s">
        <v>40</v>
      </c>
      <c r="O191" s="76"/>
      <c r="P191" s="206">
        <f t="shared" si="21"/>
        <v>0</v>
      </c>
      <c r="Q191" s="206">
        <v>0</v>
      </c>
      <c r="R191" s="206">
        <f t="shared" si="22"/>
        <v>0</v>
      </c>
      <c r="S191" s="206">
        <v>0</v>
      </c>
      <c r="T191" s="207">
        <f t="shared" si="23"/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08" t="s">
        <v>174</v>
      </c>
      <c r="AT191" s="208" t="s">
        <v>160</v>
      </c>
      <c r="AU191" s="208" t="s">
        <v>82</v>
      </c>
      <c r="AY191" s="18" t="s">
        <v>157</v>
      </c>
      <c r="BE191" s="209">
        <f t="shared" si="24"/>
        <v>0</v>
      </c>
      <c r="BF191" s="209">
        <f t="shared" si="25"/>
        <v>0</v>
      </c>
      <c r="BG191" s="209">
        <f t="shared" si="26"/>
        <v>0</v>
      </c>
      <c r="BH191" s="209">
        <f t="shared" si="27"/>
        <v>0</v>
      </c>
      <c r="BI191" s="209">
        <f t="shared" si="28"/>
        <v>0</v>
      </c>
      <c r="BJ191" s="18" t="s">
        <v>156</v>
      </c>
      <c r="BK191" s="209">
        <f t="shared" si="29"/>
        <v>0</v>
      </c>
      <c r="BL191" s="18" t="s">
        <v>174</v>
      </c>
      <c r="BM191" s="208" t="s">
        <v>2941</v>
      </c>
    </row>
    <row r="192" spans="1:65" s="2" customFormat="1" ht="16.5" customHeight="1">
      <c r="A192" s="35"/>
      <c r="B192" s="36"/>
      <c r="C192" s="196" t="s">
        <v>754</v>
      </c>
      <c r="D192" s="196" t="s">
        <v>160</v>
      </c>
      <c r="E192" s="197" t="s">
        <v>2942</v>
      </c>
      <c r="F192" s="198" t="s">
        <v>2943</v>
      </c>
      <c r="G192" s="199" t="s">
        <v>2779</v>
      </c>
      <c r="H192" s="200">
        <v>1</v>
      </c>
      <c r="I192" s="201"/>
      <c r="J192" s="202">
        <f t="shared" si="20"/>
        <v>0</v>
      </c>
      <c r="K192" s="203"/>
      <c r="L192" s="40"/>
      <c r="M192" s="204" t="s">
        <v>1</v>
      </c>
      <c r="N192" s="205" t="s">
        <v>40</v>
      </c>
      <c r="O192" s="76"/>
      <c r="P192" s="206">
        <f t="shared" si="21"/>
        <v>0</v>
      </c>
      <c r="Q192" s="206">
        <v>0</v>
      </c>
      <c r="R192" s="206">
        <f t="shared" si="22"/>
        <v>0</v>
      </c>
      <c r="S192" s="206">
        <v>0</v>
      </c>
      <c r="T192" s="207">
        <f t="shared" si="23"/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08" t="s">
        <v>174</v>
      </c>
      <c r="AT192" s="208" t="s">
        <v>160</v>
      </c>
      <c r="AU192" s="208" t="s">
        <v>82</v>
      </c>
      <c r="AY192" s="18" t="s">
        <v>157</v>
      </c>
      <c r="BE192" s="209">
        <f t="shared" si="24"/>
        <v>0</v>
      </c>
      <c r="BF192" s="209">
        <f t="shared" si="25"/>
        <v>0</v>
      </c>
      <c r="BG192" s="209">
        <f t="shared" si="26"/>
        <v>0</v>
      </c>
      <c r="BH192" s="209">
        <f t="shared" si="27"/>
        <v>0</v>
      </c>
      <c r="BI192" s="209">
        <f t="shared" si="28"/>
        <v>0</v>
      </c>
      <c r="BJ192" s="18" t="s">
        <v>156</v>
      </c>
      <c r="BK192" s="209">
        <f t="shared" si="29"/>
        <v>0</v>
      </c>
      <c r="BL192" s="18" t="s">
        <v>174</v>
      </c>
      <c r="BM192" s="208" t="s">
        <v>2944</v>
      </c>
    </row>
    <row r="193" spans="1:65" s="2" customFormat="1" ht="16.5" customHeight="1">
      <c r="A193" s="35"/>
      <c r="B193" s="36"/>
      <c r="C193" s="196" t="s">
        <v>760</v>
      </c>
      <c r="D193" s="196" t="s">
        <v>160</v>
      </c>
      <c r="E193" s="197" t="s">
        <v>2945</v>
      </c>
      <c r="F193" s="198" t="s">
        <v>2946</v>
      </c>
      <c r="G193" s="199" t="s">
        <v>2779</v>
      </c>
      <c r="H193" s="200">
        <v>1</v>
      </c>
      <c r="I193" s="201"/>
      <c r="J193" s="202">
        <f t="shared" si="20"/>
        <v>0</v>
      </c>
      <c r="K193" s="203"/>
      <c r="L193" s="40"/>
      <c r="M193" s="204" t="s">
        <v>1</v>
      </c>
      <c r="N193" s="205" t="s">
        <v>40</v>
      </c>
      <c r="O193" s="76"/>
      <c r="P193" s="206">
        <f t="shared" si="21"/>
        <v>0</v>
      </c>
      <c r="Q193" s="206">
        <v>0</v>
      </c>
      <c r="R193" s="206">
        <f t="shared" si="22"/>
        <v>0</v>
      </c>
      <c r="S193" s="206">
        <v>0</v>
      </c>
      <c r="T193" s="207">
        <f t="shared" si="23"/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08" t="s">
        <v>174</v>
      </c>
      <c r="AT193" s="208" t="s">
        <v>160</v>
      </c>
      <c r="AU193" s="208" t="s">
        <v>82</v>
      </c>
      <c r="AY193" s="18" t="s">
        <v>157</v>
      </c>
      <c r="BE193" s="209">
        <f t="shared" si="24"/>
        <v>0</v>
      </c>
      <c r="BF193" s="209">
        <f t="shared" si="25"/>
        <v>0</v>
      </c>
      <c r="BG193" s="209">
        <f t="shared" si="26"/>
        <v>0</v>
      </c>
      <c r="BH193" s="209">
        <f t="shared" si="27"/>
        <v>0</v>
      </c>
      <c r="BI193" s="209">
        <f t="shared" si="28"/>
        <v>0</v>
      </c>
      <c r="BJ193" s="18" t="s">
        <v>156</v>
      </c>
      <c r="BK193" s="209">
        <f t="shared" si="29"/>
        <v>0</v>
      </c>
      <c r="BL193" s="18" t="s">
        <v>174</v>
      </c>
      <c r="BM193" s="208" t="s">
        <v>2947</v>
      </c>
    </row>
    <row r="194" spans="1:65" s="2" customFormat="1" ht="16.5" customHeight="1">
      <c r="A194" s="35"/>
      <c r="B194" s="36"/>
      <c r="C194" s="196" t="s">
        <v>764</v>
      </c>
      <c r="D194" s="196" t="s">
        <v>160</v>
      </c>
      <c r="E194" s="197" t="s">
        <v>2948</v>
      </c>
      <c r="F194" s="198" t="s">
        <v>2949</v>
      </c>
      <c r="G194" s="199" t="s">
        <v>184</v>
      </c>
      <c r="H194" s="200">
        <v>5</v>
      </c>
      <c r="I194" s="201"/>
      <c r="J194" s="202">
        <f t="shared" si="20"/>
        <v>0</v>
      </c>
      <c r="K194" s="203"/>
      <c r="L194" s="40"/>
      <c r="M194" s="204" t="s">
        <v>1</v>
      </c>
      <c r="N194" s="205" t="s">
        <v>40</v>
      </c>
      <c r="O194" s="76"/>
      <c r="P194" s="206">
        <f t="shared" si="21"/>
        <v>0</v>
      </c>
      <c r="Q194" s="206">
        <v>0</v>
      </c>
      <c r="R194" s="206">
        <f t="shared" si="22"/>
        <v>0</v>
      </c>
      <c r="S194" s="206">
        <v>0</v>
      </c>
      <c r="T194" s="207">
        <f t="shared" si="23"/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08" t="s">
        <v>174</v>
      </c>
      <c r="AT194" s="208" t="s">
        <v>160</v>
      </c>
      <c r="AU194" s="208" t="s">
        <v>82</v>
      </c>
      <c r="AY194" s="18" t="s">
        <v>157</v>
      </c>
      <c r="BE194" s="209">
        <f t="shared" si="24"/>
        <v>0</v>
      </c>
      <c r="BF194" s="209">
        <f t="shared" si="25"/>
        <v>0</v>
      </c>
      <c r="BG194" s="209">
        <f t="shared" si="26"/>
        <v>0</v>
      </c>
      <c r="BH194" s="209">
        <f t="shared" si="27"/>
        <v>0</v>
      </c>
      <c r="BI194" s="209">
        <f t="shared" si="28"/>
        <v>0</v>
      </c>
      <c r="BJ194" s="18" t="s">
        <v>156</v>
      </c>
      <c r="BK194" s="209">
        <f t="shared" si="29"/>
        <v>0</v>
      </c>
      <c r="BL194" s="18" t="s">
        <v>174</v>
      </c>
      <c r="BM194" s="208" t="s">
        <v>2950</v>
      </c>
    </row>
    <row r="195" spans="1:65" s="2" customFormat="1" ht="16.5" customHeight="1">
      <c r="A195" s="35"/>
      <c r="B195" s="36"/>
      <c r="C195" s="196" t="s">
        <v>770</v>
      </c>
      <c r="D195" s="196" t="s">
        <v>160</v>
      </c>
      <c r="E195" s="197" t="s">
        <v>2951</v>
      </c>
      <c r="F195" s="198" t="s">
        <v>2952</v>
      </c>
      <c r="G195" s="199" t="s">
        <v>184</v>
      </c>
      <c r="H195" s="200">
        <v>1</v>
      </c>
      <c r="I195" s="201"/>
      <c r="J195" s="202">
        <f t="shared" si="20"/>
        <v>0</v>
      </c>
      <c r="K195" s="203"/>
      <c r="L195" s="40"/>
      <c r="M195" s="204" t="s">
        <v>1</v>
      </c>
      <c r="N195" s="205" t="s">
        <v>40</v>
      </c>
      <c r="O195" s="76"/>
      <c r="P195" s="206">
        <f t="shared" si="21"/>
        <v>0</v>
      </c>
      <c r="Q195" s="206">
        <v>0</v>
      </c>
      <c r="R195" s="206">
        <f t="shared" si="22"/>
        <v>0</v>
      </c>
      <c r="S195" s="206">
        <v>0</v>
      </c>
      <c r="T195" s="207">
        <f t="shared" si="23"/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08" t="s">
        <v>174</v>
      </c>
      <c r="AT195" s="208" t="s">
        <v>160</v>
      </c>
      <c r="AU195" s="208" t="s">
        <v>82</v>
      </c>
      <c r="AY195" s="18" t="s">
        <v>157</v>
      </c>
      <c r="BE195" s="209">
        <f t="shared" si="24"/>
        <v>0</v>
      </c>
      <c r="BF195" s="209">
        <f t="shared" si="25"/>
        <v>0</v>
      </c>
      <c r="BG195" s="209">
        <f t="shared" si="26"/>
        <v>0</v>
      </c>
      <c r="BH195" s="209">
        <f t="shared" si="27"/>
        <v>0</v>
      </c>
      <c r="BI195" s="209">
        <f t="shared" si="28"/>
        <v>0</v>
      </c>
      <c r="BJ195" s="18" t="s">
        <v>156</v>
      </c>
      <c r="BK195" s="209">
        <f t="shared" si="29"/>
        <v>0</v>
      </c>
      <c r="BL195" s="18" t="s">
        <v>174</v>
      </c>
      <c r="BM195" s="208" t="s">
        <v>2953</v>
      </c>
    </row>
    <row r="196" spans="1:65" s="2" customFormat="1" ht="16.5" customHeight="1">
      <c r="A196" s="35"/>
      <c r="B196" s="36"/>
      <c r="C196" s="196" t="s">
        <v>774</v>
      </c>
      <c r="D196" s="196" t="s">
        <v>160</v>
      </c>
      <c r="E196" s="197" t="s">
        <v>2954</v>
      </c>
      <c r="F196" s="198" t="s">
        <v>2955</v>
      </c>
      <c r="G196" s="199" t="s">
        <v>184</v>
      </c>
      <c r="H196" s="200">
        <v>30</v>
      </c>
      <c r="I196" s="201"/>
      <c r="J196" s="202">
        <f t="shared" si="20"/>
        <v>0</v>
      </c>
      <c r="K196" s="203"/>
      <c r="L196" s="40"/>
      <c r="M196" s="204" t="s">
        <v>1</v>
      </c>
      <c r="N196" s="205" t="s">
        <v>40</v>
      </c>
      <c r="O196" s="76"/>
      <c r="P196" s="206">
        <f t="shared" si="21"/>
        <v>0</v>
      </c>
      <c r="Q196" s="206">
        <v>0</v>
      </c>
      <c r="R196" s="206">
        <f t="shared" si="22"/>
        <v>0</v>
      </c>
      <c r="S196" s="206">
        <v>0</v>
      </c>
      <c r="T196" s="207">
        <f t="shared" si="23"/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08" t="s">
        <v>174</v>
      </c>
      <c r="AT196" s="208" t="s">
        <v>160</v>
      </c>
      <c r="AU196" s="208" t="s">
        <v>82</v>
      </c>
      <c r="AY196" s="18" t="s">
        <v>157</v>
      </c>
      <c r="BE196" s="209">
        <f t="shared" si="24"/>
        <v>0</v>
      </c>
      <c r="BF196" s="209">
        <f t="shared" si="25"/>
        <v>0</v>
      </c>
      <c r="BG196" s="209">
        <f t="shared" si="26"/>
        <v>0</v>
      </c>
      <c r="BH196" s="209">
        <f t="shared" si="27"/>
        <v>0</v>
      </c>
      <c r="BI196" s="209">
        <f t="shared" si="28"/>
        <v>0</v>
      </c>
      <c r="BJ196" s="18" t="s">
        <v>156</v>
      </c>
      <c r="BK196" s="209">
        <f t="shared" si="29"/>
        <v>0</v>
      </c>
      <c r="BL196" s="18" t="s">
        <v>174</v>
      </c>
      <c r="BM196" s="208" t="s">
        <v>2956</v>
      </c>
    </row>
    <row r="197" spans="1:65" s="2" customFormat="1" ht="24.2" customHeight="1">
      <c r="A197" s="35"/>
      <c r="B197" s="36"/>
      <c r="C197" s="196" t="s">
        <v>784</v>
      </c>
      <c r="D197" s="196" t="s">
        <v>160</v>
      </c>
      <c r="E197" s="197" t="s">
        <v>2957</v>
      </c>
      <c r="F197" s="198" t="s">
        <v>2827</v>
      </c>
      <c r="G197" s="199" t="s">
        <v>2779</v>
      </c>
      <c r="H197" s="200">
        <v>1</v>
      </c>
      <c r="I197" s="201"/>
      <c r="J197" s="202">
        <f t="shared" si="20"/>
        <v>0</v>
      </c>
      <c r="K197" s="203"/>
      <c r="L197" s="40"/>
      <c r="M197" s="204" t="s">
        <v>1</v>
      </c>
      <c r="N197" s="205" t="s">
        <v>40</v>
      </c>
      <c r="O197" s="76"/>
      <c r="P197" s="206">
        <f t="shared" si="21"/>
        <v>0</v>
      </c>
      <c r="Q197" s="206">
        <v>0</v>
      </c>
      <c r="R197" s="206">
        <f t="shared" si="22"/>
        <v>0</v>
      </c>
      <c r="S197" s="206">
        <v>0</v>
      </c>
      <c r="T197" s="207">
        <f t="shared" si="23"/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08" t="s">
        <v>174</v>
      </c>
      <c r="AT197" s="208" t="s">
        <v>160</v>
      </c>
      <c r="AU197" s="208" t="s">
        <v>82</v>
      </c>
      <c r="AY197" s="18" t="s">
        <v>157</v>
      </c>
      <c r="BE197" s="209">
        <f t="shared" si="24"/>
        <v>0</v>
      </c>
      <c r="BF197" s="209">
        <f t="shared" si="25"/>
        <v>0</v>
      </c>
      <c r="BG197" s="209">
        <f t="shared" si="26"/>
        <v>0</v>
      </c>
      <c r="BH197" s="209">
        <f t="shared" si="27"/>
        <v>0</v>
      </c>
      <c r="BI197" s="209">
        <f t="shared" si="28"/>
        <v>0</v>
      </c>
      <c r="BJ197" s="18" t="s">
        <v>156</v>
      </c>
      <c r="BK197" s="209">
        <f t="shared" si="29"/>
        <v>0</v>
      </c>
      <c r="BL197" s="18" t="s">
        <v>174</v>
      </c>
      <c r="BM197" s="208" t="s">
        <v>2958</v>
      </c>
    </row>
    <row r="198" spans="1:65" s="2" customFormat="1" ht="24.2" customHeight="1">
      <c r="A198" s="35"/>
      <c r="B198" s="36"/>
      <c r="C198" s="196" t="s">
        <v>790</v>
      </c>
      <c r="D198" s="196" t="s">
        <v>160</v>
      </c>
      <c r="E198" s="197" t="s">
        <v>2959</v>
      </c>
      <c r="F198" s="198" t="s">
        <v>2960</v>
      </c>
      <c r="G198" s="199" t="s">
        <v>184</v>
      </c>
      <c r="H198" s="200">
        <v>50</v>
      </c>
      <c r="I198" s="201"/>
      <c r="J198" s="202">
        <f t="shared" si="20"/>
        <v>0</v>
      </c>
      <c r="K198" s="203"/>
      <c r="L198" s="40"/>
      <c r="M198" s="204" t="s">
        <v>1</v>
      </c>
      <c r="N198" s="205" t="s">
        <v>40</v>
      </c>
      <c r="O198" s="76"/>
      <c r="P198" s="206">
        <f t="shared" si="21"/>
        <v>0</v>
      </c>
      <c r="Q198" s="206">
        <v>0</v>
      </c>
      <c r="R198" s="206">
        <f t="shared" si="22"/>
        <v>0</v>
      </c>
      <c r="S198" s="206">
        <v>0</v>
      </c>
      <c r="T198" s="207">
        <f t="shared" si="23"/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08" t="s">
        <v>174</v>
      </c>
      <c r="AT198" s="208" t="s">
        <v>160</v>
      </c>
      <c r="AU198" s="208" t="s">
        <v>82</v>
      </c>
      <c r="AY198" s="18" t="s">
        <v>157</v>
      </c>
      <c r="BE198" s="209">
        <f t="shared" si="24"/>
        <v>0</v>
      </c>
      <c r="BF198" s="209">
        <f t="shared" si="25"/>
        <v>0</v>
      </c>
      <c r="BG198" s="209">
        <f t="shared" si="26"/>
        <v>0</v>
      </c>
      <c r="BH198" s="209">
        <f t="shared" si="27"/>
        <v>0</v>
      </c>
      <c r="BI198" s="209">
        <f t="shared" si="28"/>
        <v>0</v>
      </c>
      <c r="BJ198" s="18" t="s">
        <v>156</v>
      </c>
      <c r="BK198" s="209">
        <f t="shared" si="29"/>
        <v>0</v>
      </c>
      <c r="BL198" s="18" t="s">
        <v>174</v>
      </c>
      <c r="BM198" s="208" t="s">
        <v>2961</v>
      </c>
    </row>
    <row r="199" spans="1:65" s="2" customFormat="1" ht="24.2" customHeight="1">
      <c r="A199" s="35"/>
      <c r="B199" s="36"/>
      <c r="C199" s="196" t="s">
        <v>794</v>
      </c>
      <c r="D199" s="196" t="s">
        <v>160</v>
      </c>
      <c r="E199" s="197" t="s">
        <v>2962</v>
      </c>
      <c r="F199" s="198" t="s">
        <v>2963</v>
      </c>
      <c r="G199" s="199" t="s">
        <v>184</v>
      </c>
      <c r="H199" s="200">
        <v>10</v>
      </c>
      <c r="I199" s="201"/>
      <c r="J199" s="202">
        <f t="shared" si="20"/>
        <v>0</v>
      </c>
      <c r="K199" s="203"/>
      <c r="L199" s="40"/>
      <c r="M199" s="204" t="s">
        <v>1</v>
      </c>
      <c r="N199" s="205" t="s">
        <v>40</v>
      </c>
      <c r="O199" s="76"/>
      <c r="P199" s="206">
        <f t="shared" si="21"/>
        <v>0</v>
      </c>
      <c r="Q199" s="206">
        <v>0</v>
      </c>
      <c r="R199" s="206">
        <f t="shared" si="22"/>
        <v>0</v>
      </c>
      <c r="S199" s="206">
        <v>0</v>
      </c>
      <c r="T199" s="207">
        <f t="shared" si="23"/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08" t="s">
        <v>174</v>
      </c>
      <c r="AT199" s="208" t="s">
        <v>160</v>
      </c>
      <c r="AU199" s="208" t="s">
        <v>82</v>
      </c>
      <c r="AY199" s="18" t="s">
        <v>157</v>
      </c>
      <c r="BE199" s="209">
        <f t="shared" si="24"/>
        <v>0</v>
      </c>
      <c r="BF199" s="209">
        <f t="shared" si="25"/>
        <v>0</v>
      </c>
      <c r="BG199" s="209">
        <f t="shared" si="26"/>
        <v>0</v>
      </c>
      <c r="BH199" s="209">
        <f t="shared" si="27"/>
        <v>0</v>
      </c>
      <c r="BI199" s="209">
        <f t="shared" si="28"/>
        <v>0</v>
      </c>
      <c r="BJ199" s="18" t="s">
        <v>156</v>
      </c>
      <c r="BK199" s="209">
        <f t="shared" si="29"/>
        <v>0</v>
      </c>
      <c r="BL199" s="18" t="s">
        <v>174</v>
      </c>
      <c r="BM199" s="208" t="s">
        <v>2964</v>
      </c>
    </row>
    <row r="200" spans="1:65" s="2" customFormat="1" ht="16.5" customHeight="1">
      <c r="A200" s="35"/>
      <c r="B200" s="36"/>
      <c r="C200" s="196" t="s">
        <v>801</v>
      </c>
      <c r="D200" s="196" t="s">
        <v>160</v>
      </c>
      <c r="E200" s="197" t="s">
        <v>2965</v>
      </c>
      <c r="F200" s="198" t="s">
        <v>2966</v>
      </c>
      <c r="G200" s="199" t="s">
        <v>184</v>
      </c>
      <c r="H200" s="200">
        <v>21</v>
      </c>
      <c r="I200" s="201"/>
      <c r="J200" s="202">
        <f t="shared" si="20"/>
        <v>0</v>
      </c>
      <c r="K200" s="203"/>
      <c r="L200" s="40"/>
      <c r="M200" s="204" t="s">
        <v>1</v>
      </c>
      <c r="N200" s="205" t="s">
        <v>40</v>
      </c>
      <c r="O200" s="76"/>
      <c r="P200" s="206">
        <f t="shared" si="21"/>
        <v>0</v>
      </c>
      <c r="Q200" s="206">
        <v>0</v>
      </c>
      <c r="R200" s="206">
        <f t="shared" si="22"/>
        <v>0</v>
      </c>
      <c r="S200" s="206">
        <v>0</v>
      </c>
      <c r="T200" s="207">
        <f t="shared" si="23"/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08" t="s">
        <v>174</v>
      </c>
      <c r="AT200" s="208" t="s">
        <v>160</v>
      </c>
      <c r="AU200" s="208" t="s">
        <v>82</v>
      </c>
      <c r="AY200" s="18" t="s">
        <v>157</v>
      </c>
      <c r="BE200" s="209">
        <f t="shared" si="24"/>
        <v>0</v>
      </c>
      <c r="BF200" s="209">
        <f t="shared" si="25"/>
        <v>0</v>
      </c>
      <c r="BG200" s="209">
        <f t="shared" si="26"/>
        <v>0</v>
      </c>
      <c r="BH200" s="209">
        <f t="shared" si="27"/>
        <v>0</v>
      </c>
      <c r="BI200" s="209">
        <f t="shared" si="28"/>
        <v>0</v>
      </c>
      <c r="BJ200" s="18" t="s">
        <v>156</v>
      </c>
      <c r="BK200" s="209">
        <f t="shared" si="29"/>
        <v>0</v>
      </c>
      <c r="BL200" s="18" t="s">
        <v>174</v>
      </c>
      <c r="BM200" s="208" t="s">
        <v>2967</v>
      </c>
    </row>
    <row r="201" spans="1:65" s="2" customFormat="1" ht="16.5" customHeight="1">
      <c r="A201" s="35"/>
      <c r="B201" s="36"/>
      <c r="C201" s="196" t="s">
        <v>808</v>
      </c>
      <c r="D201" s="196" t="s">
        <v>160</v>
      </c>
      <c r="E201" s="197" t="s">
        <v>2968</v>
      </c>
      <c r="F201" s="198" t="s">
        <v>2969</v>
      </c>
      <c r="G201" s="199" t="s">
        <v>184</v>
      </c>
      <c r="H201" s="200">
        <v>3</v>
      </c>
      <c r="I201" s="201"/>
      <c r="J201" s="202">
        <f t="shared" si="20"/>
        <v>0</v>
      </c>
      <c r="K201" s="203"/>
      <c r="L201" s="40"/>
      <c r="M201" s="204" t="s">
        <v>1</v>
      </c>
      <c r="N201" s="205" t="s">
        <v>40</v>
      </c>
      <c r="O201" s="76"/>
      <c r="P201" s="206">
        <f t="shared" si="21"/>
        <v>0</v>
      </c>
      <c r="Q201" s="206">
        <v>0</v>
      </c>
      <c r="R201" s="206">
        <f t="shared" si="22"/>
        <v>0</v>
      </c>
      <c r="S201" s="206">
        <v>0</v>
      </c>
      <c r="T201" s="207">
        <f t="shared" si="23"/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08" t="s">
        <v>174</v>
      </c>
      <c r="AT201" s="208" t="s">
        <v>160</v>
      </c>
      <c r="AU201" s="208" t="s">
        <v>82</v>
      </c>
      <c r="AY201" s="18" t="s">
        <v>157</v>
      </c>
      <c r="BE201" s="209">
        <f t="shared" si="24"/>
        <v>0</v>
      </c>
      <c r="BF201" s="209">
        <f t="shared" si="25"/>
        <v>0</v>
      </c>
      <c r="BG201" s="209">
        <f t="shared" si="26"/>
        <v>0</v>
      </c>
      <c r="BH201" s="209">
        <f t="shared" si="27"/>
        <v>0</v>
      </c>
      <c r="BI201" s="209">
        <f t="shared" si="28"/>
        <v>0</v>
      </c>
      <c r="BJ201" s="18" t="s">
        <v>156</v>
      </c>
      <c r="BK201" s="209">
        <f t="shared" si="29"/>
        <v>0</v>
      </c>
      <c r="BL201" s="18" t="s">
        <v>174</v>
      </c>
      <c r="BM201" s="208" t="s">
        <v>2970</v>
      </c>
    </row>
    <row r="202" spans="1:65" s="2" customFormat="1" ht="16.5" customHeight="1">
      <c r="A202" s="35"/>
      <c r="B202" s="36"/>
      <c r="C202" s="196" t="s">
        <v>812</v>
      </c>
      <c r="D202" s="196" t="s">
        <v>160</v>
      </c>
      <c r="E202" s="197" t="s">
        <v>2971</v>
      </c>
      <c r="F202" s="198" t="s">
        <v>2972</v>
      </c>
      <c r="G202" s="199" t="s">
        <v>184</v>
      </c>
      <c r="H202" s="200">
        <v>18</v>
      </c>
      <c r="I202" s="201"/>
      <c r="J202" s="202">
        <f t="shared" si="20"/>
        <v>0</v>
      </c>
      <c r="K202" s="203"/>
      <c r="L202" s="40"/>
      <c r="M202" s="204" t="s">
        <v>1</v>
      </c>
      <c r="N202" s="205" t="s">
        <v>40</v>
      </c>
      <c r="O202" s="76"/>
      <c r="P202" s="206">
        <f t="shared" si="21"/>
        <v>0</v>
      </c>
      <c r="Q202" s="206">
        <v>0</v>
      </c>
      <c r="R202" s="206">
        <f t="shared" si="22"/>
        <v>0</v>
      </c>
      <c r="S202" s="206">
        <v>0</v>
      </c>
      <c r="T202" s="207">
        <f t="shared" si="23"/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08" t="s">
        <v>174</v>
      </c>
      <c r="AT202" s="208" t="s">
        <v>160</v>
      </c>
      <c r="AU202" s="208" t="s">
        <v>82</v>
      </c>
      <c r="AY202" s="18" t="s">
        <v>157</v>
      </c>
      <c r="BE202" s="209">
        <f t="shared" si="24"/>
        <v>0</v>
      </c>
      <c r="BF202" s="209">
        <f t="shared" si="25"/>
        <v>0</v>
      </c>
      <c r="BG202" s="209">
        <f t="shared" si="26"/>
        <v>0</v>
      </c>
      <c r="BH202" s="209">
        <f t="shared" si="27"/>
        <v>0</v>
      </c>
      <c r="BI202" s="209">
        <f t="shared" si="28"/>
        <v>0</v>
      </c>
      <c r="BJ202" s="18" t="s">
        <v>156</v>
      </c>
      <c r="BK202" s="209">
        <f t="shared" si="29"/>
        <v>0</v>
      </c>
      <c r="BL202" s="18" t="s">
        <v>174</v>
      </c>
      <c r="BM202" s="208" t="s">
        <v>2973</v>
      </c>
    </row>
    <row r="203" spans="1:65" s="2" customFormat="1" ht="16.5" customHeight="1">
      <c r="A203" s="35"/>
      <c r="B203" s="36"/>
      <c r="C203" s="196" t="s">
        <v>1531</v>
      </c>
      <c r="D203" s="196" t="s">
        <v>160</v>
      </c>
      <c r="E203" s="197" t="s">
        <v>2294</v>
      </c>
      <c r="F203" s="198" t="s">
        <v>2974</v>
      </c>
      <c r="G203" s="199" t="s">
        <v>2975</v>
      </c>
      <c r="H203" s="200">
        <v>1</v>
      </c>
      <c r="I203" s="201"/>
      <c r="J203" s="202">
        <f t="shared" si="20"/>
        <v>0</v>
      </c>
      <c r="K203" s="203"/>
      <c r="L203" s="40"/>
      <c r="M203" s="204" t="s">
        <v>1</v>
      </c>
      <c r="N203" s="205" t="s">
        <v>40</v>
      </c>
      <c r="O203" s="76"/>
      <c r="P203" s="206">
        <f t="shared" si="21"/>
        <v>0</v>
      </c>
      <c r="Q203" s="206">
        <v>0</v>
      </c>
      <c r="R203" s="206">
        <f t="shared" si="22"/>
        <v>0</v>
      </c>
      <c r="S203" s="206">
        <v>0</v>
      </c>
      <c r="T203" s="207">
        <f t="shared" si="23"/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08" t="s">
        <v>174</v>
      </c>
      <c r="AT203" s="208" t="s">
        <v>160</v>
      </c>
      <c r="AU203" s="208" t="s">
        <v>82</v>
      </c>
      <c r="AY203" s="18" t="s">
        <v>157</v>
      </c>
      <c r="BE203" s="209">
        <f t="shared" si="24"/>
        <v>0</v>
      </c>
      <c r="BF203" s="209">
        <f t="shared" si="25"/>
        <v>0</v>
      </c>
      <c r="BG203" s="209">
        <f t="shared" si="26"/>
        <v>0</v>
      </c>
      <c r="BH203" s="209">
        <f t="shared" si="27"/>
        <v>0</v>
      </c>
      <c r="BI203" s="209">
        <f t="shared" si="28"/>
        <v>0</v>
      </c>
      <c r="BJ203" s="18" t="s">
        <v>156</v>
      </c>
      <c r="BK203" s="209">
        <f t="shared" si="29"/>
        <v>0</v>
      </c>
      <c r="BL203" s="18" t="s">
        <v>174</v>
      </c>
      <c r="BM203" s="208" t="s">
        <v>2976</v>
      </c>
    </row>
    <row r="204" spans="1:65" s="2" customFormat="1" ht="16.5" customHeight="1">
      <c r="A204" s="35"/>
      <c r="B204" s="36"/>
      <c r="C204" s="196" t="s">
        <v>1536</v>
      </c>
      <c r="D204" s="196" t="s">
        <v>160</v>
      </c>
      <c r="E204" s="197" t="s">
        <v>2977</v>
      </c>
      <c r="F204" s="198" t="s">
        <v>2978</v>
      </c>
      <c r="G204" s="199" t="s">
        <v>2779</v>
      </c>
      <c r="H204" s="200">
        <v>1</v>
      </c>
      <c r="I204" s="201"/>
      <c r="J204" s="202">
        <f t="shared" si="20"/>
        <v>0</v>
      </c>
      <c r="K204" s="203"/>
      <c r="L204" s="40"/>
      <c r="M204" s="204" t="s">
        <v>1</v>
      </c>
      <c r="N204" s="205" t="s">
        <v>40</v>
      </c>
      <c r="O204" s="76"/>
      <c r="P204" s="206">
        <f t="shared" si="21"/>
        <v>0</v>
      </c>
      <c r="Q204" s="206">
        <v>0</v>
      </c>
      <c r="R204" s="206">
        <f t="shared" si="22"/>
        <v>0</v>
      </c>
      <c r="S204" s="206">
        <v>0</v>
      </c>
      <c r="T204" s="207">
        <f t="shared" si="23"/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08" t="s">
        <v>174</v>
      </c>
      <c r="AT204" s="208" t="s">
        <v>160</v>
      </c>
      <c r="AU204" s="208" t="s">
        <v>82</v>
      </c>
      <c r="AY204" s="18" t="s">
        <v>157</v>
      </c>
      <c r="BE204" s="209">
        <f t="shared" si="24"/>
        <v>0</v>
      </c>
      <c r="BF204" s="209">
        <f t="shared" si="25"/>
        <v>0</v>
      </c>
      <c r="BG204" s="209">
        <f t="shared" si="26"/>
        <v>0</v>
      </c>
      <c r="BH204" s="209">
        <f t="shared" si="27"/>
        <v>0</v>
      </c>
      <c r="BI204" s="209">
        <f t="shared" si="28"/>
        <v>0</v>
      </c>
      <c r="BJ204" s="18" t="s">
        <v>156</v>
      </c>
      <c r="BK204" s="209">
        <f t="shared" si="29"/>
        <v>0</v>
      </c>
      <c r="BL204" s="18" t="s">
        <v>174</v>
      </c>
      <c r="BM204" s="208" t="s">
        <v>2979</v>
      </c>
    </row>
    <row r="205" spans="1:65" s="2" customFormat="1" ht="16.5" customHeight="1">
      <c r="A205" s="35"/>
      <c r="B205" s="36"/>
      <c r="C205" s="196" t="s">
        <v>1541</v>
      </c>
      <c r="D205" s="196" t="s">
        <v>160</v>
      </c>
      <c r="E205" s="197" t="s">
        <v>2980</v>
      </c>
      <c r="F205" s="198" t="s">
        <v>2800</v>
      </c>
      <c r="G205" s="199" t="s">
        <v>184</v>
      </c>
      <c r="H205" s="200">
        <v>1</v>
      </c>
      <c r="I205" s="201"/>
      <c r="J205" s="202">
        <f t="shared" si="20"/>
        <v>0</v>
      </c>
      <c r="K205" s="203"/>
      <c r="L205" s="40"/>
      <c r="M205" s="204" t="s">
        <v>1</v>
      </c>
      <c r="N205" s="205" t="s">
        <v>40</v>
      </c>
      <c r="O205" s="76"/>
      <c r="P205" s="206">
        <f t="shared" si="21"/>
        <v>0</v>
      </c>
      <c r="Q205" s="206">
        <v>0</v>
      </c>
      <c r="R205" s="206">
        <f t="shared" si="22"/>
        <v>0</v>
      </c>
      <c r="S205" s="206">
        <v>0</v>
      </c>
      <c r="T205" s="207">
        <f t="shared" si="23"/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08" t="s">
        <v>174</v>
      </c>
      <c r="AT205" s="208" t="s">
        <v>160</v>
      </c>
      <c r="AU205" s="208" t="s">
        <v>82</v>
      </c>
      <c r="AY205" s="18" t="s">
        <v>157</v>
      </c>
      <c r="BE205" s="209">
        <f t="shared" si="24"/>
        <v>0</v>
      </c>
      <c r="BF205" s="209">
        <f t="shared" si="25"/>
        <v>0</v>
      </c>
      <c r="BG205" s="209">
        <f t="shared" si="26"/>
        <v>0</v>
      </c>
      <c r="BH205" s="209">
        <f t="shared" si="27"/>
        <v>0</v>
      </c>
      <c r="BI205" s="209">
        <f t="shared" si="28"/>
        <v>0</v>
      </c>
      <c r="BJ205" s="18" t="s">
        <v>156</v>
      </c>
      <c r="BK205" s="209">
        <f t="shared" si="29"/>
        <v>0</v>
      </c>
      <c r="BL205" s="18" t="s">
        <v>174</v>
      </c>
      <c r="BM205" s="208" t="s">
        <v>2981</v>
      </c>
    </row>
    <row r="206" spans="1:65" s="2" customFormat="1" ht="16.5" customHeight="1">
      <c r="A206" s="35"/>
      <c r="B206" s="36"/>
      <c r="C206" s="196" t="s">
        <v>1546</v>
      </c>
      <c r="D206" s="196" t="s">
        <v>160</v>
      </c>
      <c r="E206" s="197" t="s">
        <v>2982</v>
      </c>
      <c r="F206" s="198" t="s">
        <v>2983</v>
      </c>
      <c r="G206" s="199" t="s">
        <v>2975</v>
      </c>
      <c r="H206" s="200">
        <v>1</v>
      </c>
      <c r="I206" s="201"/>
      <c r="J206" s="202">
        <f t="shared" si="20"/>
        <v>0</v>
      </c>
      <c r="K206" s="203"/>
      <c r="L206" s="40"/>
      <c r="M206" s="204" t="s">
        <v>1</v>
      </c>
      <c r="N206" s="205" t="s">
        <v>40</v>
      </c>
      <c r="O206" s="76"/>
      <c r="P206" s="206">
        <f t="shared" si="21"/>
        <v>0</v>
      </c>
      <c r="Q206" s="206">
        <v>0</v>
      </c>
      <c r="R206" s="206">
        <f t="shared" si="22"/>
        <v>0</v>
      </c>
      <c r="S206" s="206">
        <v>0</v>
      </c>
      <c r="T206" s="207">
        <f t="shared" si="23"/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08" t="s">
        <v>174</v>
      </c>
      <c r="AT206" s="208" t="s">
        <v>160</v>
      </c>
      <c r="AU206" s="208" t="s">
        <v>82</v>
      </c>
      <c r="AY206" s="18" t="s">
        <v>157</v>
      </c>
      <c r="BE206" s="209">
        <f t="shared" si="24"/>
        <v>0</v>
      </c>
      <c r="BF206" s="209">
        <f t="shared" si="25"/>
        <v>0</v>
      </c>
      <c r="BG206" s="209">
        <f t="shared" si="26"/>
        <v>0</v>
      </c>
      <c r="BH206" s="209">
        <f t="shared" si="27"/>
        <v>0</v>
      </c>
      <c r="BI206" s="209">
        <f t="shared" si="28"/>
        <v>0</v>
      </c>
      <c r="BJ206" s="18" t="s">
        <v>156</v>
      </c>
      <c r="BK206" s="209">
        <f t="shared" si="29"/>
        <v>0</v>
      </c>
      <c r="BL206" s="18" t="s">
        <v>174</v>
      </c>
      <c r="BM206" s="208" t="s">
        <v>2984</v>
      </c>
    </row>
    <row r="207" spans="1:65" s="2" customFormat="1" ht="24.2" customHeight="1">
      <c r="A207" s="35"/>
      <c r="B207" s="36"/>
      <c r="C207" s="196" t="s">
        <v>1553</v>
      </c>
      <c r="D207" s="196" t="s">
        <v>160</v>
      </c>
      <c r="E207" s="197" t="s">
        <v>2985</v>
      </c>
      <c r="F207" s="198" t="s">
        <v>2854</v>
      </c>
      <c r="G207" s="199" t="s">
        <v>2779</v>
      </c>
      <c r="H207" s="200">
        <v>1</v>
      </c>
      <c r="I207" s="201"/>
      <c r="J207" s="202">
        <f t="shared" si="20"/>
        <v>0</v>
      </c>
      <c r="K207" s="203"/>
      <c r="L207" s="40"/>
      <c r="M207" s="204" t="s">
        <v>1</v>
      </c>
      <c r="N207" s="205" t="s">
        <v>40</v>
      </c>
      <c r="O207" s="76"/>
      <c r="P207" s="206">
        <f t="shared" si="21"/>
        <v>0</v>
      </c>
      <c r="Q207" s="206">
        <v>0</v>
      </c>
      <c r="R207" s="206">
        <f t="shared" si="22"/>
        <v>0</v>
      </c>
      <c r="S207" s="206">
        <v>0</v>
      </c>
      <c r="T207" s="207">
        <f t="shared" si="23"/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08" t="s">
        <v>174</v>
      </c>
      <c r="AT207" s="208" t="s">
        <v>160</v>
      </c>
      <c r="AU207" s="208" t="s">
        <v>82</v>
      </c>
      <c r="AY207" s="18" t="s">
        <v>157</v>
      </c>
      <c r="BE207" s="209">
        <f t="shared" si="24"/>
        <v>0</v>
      </c>
      <c r="BF207" s="209">
        <f t="shared" si="25"/>
        <v>0</v>
      </c>
      <c r="BG207" s="209">
        <f t="shared" si="26"/>
        <v>0</v>
      </c>
      <c r="BH207" s="209">
        <f t="shared" si="27"/>
        <v>0</v>
      </c>
      <c r="BI207" s="209">
        <f t="shared" si="28"/>
        <v>0</v>
      </c>
      <c r="BJ207" s="18" t="s">
        <v>156</v>
      </c>
      <c r="BK207" s="209">
        <f t="shared" si="29"/>
        <v>0</v>
      </c>
      <c r="BL207" s="18" t="s">
        <v>174</v>
      </c>
      <c r="BM207" s="208" t="s">
        <v>2986</v>
      </c>
    </row>
    <row r="208" spans="1:65" s="2" customFormat="1" ht="24.2" customHeight="1">
      <c r="A208" s="35"/>
      <c r="B208" s="36"/>
      <c r="C208" s="196" t="s">
        <v>1556</v>
      </c>
      <c r="D208" s="196" t="s">
        <v>160</v>
      </c>
      <c r="E208" s="197" t="s">
        <v>2987</v>
      </c>
      <c r="F208" s="198" t="s">
        <v>2988</v>
      </c>
      <c r="G208" s="199" t="s">
        <v>354</v>
      </c>
      <c r="H208" s="200">
        <v>40</v>
      </c>
      <c r="I208" s="201"/>
      <c r="J208" s="202">
        <f t="shared" si="20"/>
        <v>0</v>
      </c>
      <c r="K208" s="203"/>
      <c r="L208" s="40"/>
      <c r="M208" s="204" t="s">
        <v>1</v>
      </c>
      <c r="N208" s="205" t="s">
        <v>40</v>
      </c>
      <c r="O208" s="76"/>
      <c r="P208" s="206">
        <f t="shared" si="21"/>
        <v>0</v>
      </c>
      <c r="Q208" s="206">
        <v>0</v>
      </c>
      <c r="R208" s="206">
        <f t="shared" si="22"/>
        <v>0</v>
      </c>
      <c r="S208" s="206">
        <v>0</v>
      </c>
      <c r="T208" s="207">
        <f t="shared" si="23"/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08" t="s">
        <v>174</v>
      </c>
      <c r="AT208" s="208" t="s">
        <v>160</v>
      </c>
      <c r="AU208" s="208" t="s">
        <v>82</v>
      </c>
      <c r="AY208" s="18" t="s">
        <v>157</v>
      </c>
      <c r="BE208" s="209">
        <f t="shared" si="24"/>
        <v>0</v>
      </c>
      <c r="BF208" s="209">
        <f t="shared" si="25"/>
        <v>0</v>
      </c>
      <c r="BG208" s="209">
        <f t="shared" si="26"/>
        <v>0</v>
      </c>
      <c r="BH208" s="209">
        <f t="shared" si="27"/>
        <v>0</v>
      </c>
      <c r="BI208" s="209">
        <f t="shared" si="28"/>
        <v>0</v>
      </c>
      <c r="BJ208" s="18" t="s">
        <v>156</v>
      </c>
      <c r="BK208" s="209">
        <f t="shared" si="29"/>
        <v>0</v>
      </c>
      <c r="BL208" s="18" t="s">
        <v>174</v>
      </c>
      <c r="BM208" s="208" t="s">
        <v>2989</v>
      </c>
    </row>
    <row r="209" spans="1:65" s="2" customFormat="1" ht="24.2" customHeight="1">
      <c r="A209" s="35"/>
      <c r="B209" s="36"/>
      <c r="C209" s="196" t="s">
        <v>1559</v>
      </c>
      <c r="D209" s="196" t="s">
        <v>160</v>
      </c>
      <c r="E209" s="197" t="s">
        <v>2990</v>
      </c>
      <c r="F209" s="198" t="s">
        <v>2991</v>
      </c>
      <c r="G209" s="199" t="s">
        <v>2975</v>
      </c>
      <c r="H209" s="200">
        <v>1</v>
      </c>
      <c r="I209" s="201"/>
      <c r="J209" s="202">
        <f t="shared" si="20"/>
        <v>0</v>
      </c>
      <c r="K209" s="203"/>
      <c r="L209" s="40"/>
      <c r="M209" s="204" t="s">
        <v>1</v>
      </c>
      <c r="N209" s="205" t="s">
        <v>40</v>
      </c>
      <c r="O209" s="76"/>
      <c r="P209" s="206">
        <f t="shared" si="21"/>
        <v>0</v>
      </c>
      <c r="Q209" s="206">
        <v>0</v>
      </c>
      <c r="R209" s="206">
        <f t="shared" si="22"/>
        <v>0</v>
      </c>
      <c r="S209" s="206">
        <v>0</v>
      </c>
      <c r="T209" s="207">
        <f t="shared" si="23"/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08" t="s">
        <v>174</v>
      </c>
      <c r="AT209" s="208" t="s">
        <v>160</v>
      </c>
      <c r="AU209" s="208" t="s">
        <v>82</v>
      </c>
      <c r="AY209" s="18" t="s">
        <v>157</v>
      </c>
      <c r="BE209" s="209">
        <f t="shared" si="24"/>
        <v>0</v>
      </c>
      <c r="BF209" s="209">
        <f t="shared" si="25"/>
        <v>0</v>
      </c>
      <c r="BG209" s="209">
        <f t="shared" si="26"/>
        <v>0</v>
      </c>
      <c r="BH209" s="209">
        <f t="shared" si="27"/>
        <v>0</v>
      </c>
      <c r="BI209" s="209">
        <f t="shared" si="28"/>
        <v>0</v>
      </c>
      <c r="BJ209" s="18" t="s">
        <v>156</v>
      </c>
      <c r="BK209" s="209">
        <f t="shared" si="29"/>
        <v>0</v>
      </c>
      <c r="BL209" s="18" t="s">
        <v>174</v>
      </c>
      <c r="BM209" s="208" t="s">
        <v>2992</v>
      </c>
    </row>
    <row r="210" spans="1:65" s="12" customFormat="1" ht="25.9" customHeight="1">
      <c r="B210" s="180"/>
      <c r="C210" s="181"/>
      <c r="D210" s="182" t="s">
        <v>73</v>
      </c>
      <c r="E210" s="183" t="s">
        <v>2245</v>
      </c>
      <c r="F210" s="183" t="s">
        <v>2993</v>
      </c>
      <c r="G210" s="181"/>
      <c r="H210" s="181"/>
      <c r="I210" s="184"/>
      <c r="J210" s="185">
        <f>BK210</f>
        <v>0</v>
      </c>
      <c r="K210" s="181"/>
      <c r="L210" s="186"/>
      <c r="M210" s="187"/>
      <c r="N210" s="188"/>
      <c r="O210" s="188"/>
      <c r="P210" s="189">
        <f>SUM(P211:P226)</f>
        <v>0</v>
      </c>
      <c r="Q210" s="188"/>
      <c r="R210" s="189">
        <f>SUM(R211:R226)</f>
        <v>0</v>
      </c>
      <c r="S210" s="188"/>
      <c r="T210" s="190">
        <f>SUM(T211:T226)</f>
        <v>0</v>
      </c>
      <c r="AR210" s="191" t="s">
        <v>82</v>
      </c>
      <c r="AT210" s="192" t="s">
        <v>73</v>
      </c>
      <c r="AU210" s="192" t="s">
        <v>74</v>
      </c>
      <c r="AY210" s="191" t="s">
        <v>157</v>
      </c>
      <c r="BK210" s="193">
        <f>SUM(BK211:BK226)</f>
        <v>0</v>
      </c>
    </row>
    <row r="211" spans="1:65" s="2" customFormat="1" ht="24.2" customHeight="1">
      <c r="A211" s="35"/>
      <c r="B211" s="36"/>
      <c r="C211" s="196" t="s">
        <v>1564</v>
      </c>
      <c r="D211" s="196" t="s">
        <v>160</v>
      </c>
      <c r="E211" s="197" t="s">
        <v>2994</v>
      </c>
      <c r="F211" s="198" t="s">
        <v>2931</v>
      </c>
      <c r="G211" s="199" t="s">
        <v>354</v>
      </c>
      <c r="H211" s="200">
        <v>500</v>
      </c>
      <c r="I211" s="201"/>
      <c r="J211" s="202">
        <f t="shared" ref="J211:J226" si="30">ROUND(I211*H211,2)</f>
        <v>0</v>
      </c>
      <c r="K211" s="203"/>
      <c r="L211" s="40"/>
      <c r="M211" s="204" t="s">
        <v>1</v>
      </c>
      <c r="N211" s="205" t="s">
        <v>40</v>
      </c>
      <c r="O211" s="76"/>
      <c r="P211" s="206">
        <f t="shared" ref="P211:P226" si="31">O211*H211</f>
        <v>0</v>
      </c>
      <c r="Q211" s="206">
        <v>0</v>
      </c>
      <c r="R211" s="206">
        <f t="shared" ref="R211:R226" si="32">Q211*H211</f>
        <v>0</v>
      </c>
      <c r="S211" s="206">
        <v>0</v>
      </c>
      <c r="T211" s="207">
        <f t="shared" ref="T211:T226" si="33"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208" t="s">
        <v>174</v>
      </c>
      <c r="AT211" s="208" t="s">
        <v>160</v>
      </c>
      <c r="AU211" s="208" t="s">
        <v>82</v>
      </c>
      <c r="AY211" s="18" t="s">
        <v>157</v>
      </c>
      <c r="BE211" s="209">
        <f t="shared" ref="BE211:BE226" si="34">IF(N211="základná",J211,0)</f>
        <v>0</v>
      </c>
      <c r="BF211" s="209">
        <f t="shared" ref="BF211:BF226" si="35">IF(N211="znížená",J211,0)</f>
        <v>0</v>
      </c>
      <c r="BG211" s="209">
        <f t="shared" ref="BG211:BG226" si="36">IF(N211="zákl. prenesená",J211,0)</f>
        <v>0</v>
      </c>
      <c r="BH211" s="209">
        <f t="shared" ref="BH211:BH226" si="37">IF(N211="zníž. prenesená",J211,0)</f>
        <v>0</v>
      </c>
      <c r="BI211" s="209">
        <f t="shared" ref="BI211:BI226" si="38">IF(N211="nulová",J211,0)</f>
        <v>0</v>
      </c>
      <c r="BJ211" s="18" t="s">
        <v>156</v>
      </c>
      <c r="BK211" s="209">
        <f t="shared" ref="BK211:BK226" si="39">ROUND(I211*H211,2)</f>
        <v>0</v>
      </c>
      <c r="BL211" s="18" t="s">
        <v>174</v>
      </c>
      <c r="BM211" s="208" t="s">
        <v>2995</v>
      </c>
    </row>
    <row r="212" spans="1:65" s="2" customFormat="1" ht="16.5" customHeight="1">
      <c r="A212" s="35"/>
      <c r="B212" s="36"/>
      <c r="C212" s="196" t="s">
        <v>1568</v>
      </c>
      <c r="D212" s="196" t="s">
        <v>160</v>
      </c>
      <c r="E212" s="197" t="s">
        <v>2781</v>
      </c>
      <c r="F212" s="198" t="s">
        <v>2782</v>
      </c>
      <c r="G212" s="199" t="s">
        <v>2745</v>
      </c>
      <c r="H212" s="200">
        <v>10</v>
      </c>
      <c r="I212" s="201"/>
      <c r="J212" s="202">
        <f t="shared" si="30"/>
        <v>0</v>
      </c>
      <c r="K212" s="203"/>
      <c r="L212" s="40"/>
      <c r="M212" s="204" t="s">
        <v>1</v>
      </c>
      <c r="N212" s="205" t="s">
        <v>40</v>
      </c>
      <c r="O212" s="76"/>
      <c r="P212" s="206">
        <f t="shared" si="31"/>
        <v>0</v>
      </c>
      <c r="Q212" s="206">
        <v>0</v>
      </c>
      <c r="R212" s="206">
        <f t="shared" si="32"/>
        <v>0</v>
      </c>
      <c r="S212" s="206">
        <v>0</v>
      </c>
      <c r="T212" s="207">
        <f t="shared" si="33"/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08" t="s">
        <v>174</v>
      </c>
      <c r="AT212" s="208" t="s">
        <v>160</v>
      </c>
      <c r="AU212" s="208" t="s">
        <v>82</v>
      </c>
      <c r="AY212" s="18" t="s">
        <v>157</v>
      </c>
      <c r="BE212" s="209">
        <f t="shared" si="34"/>
        <v>0</v>
      </c>
      <c r="BF212" s="209">
        <f t="shared" si="35"/>
        <v>0</v>
      </c>
      <c r="BG212" s="209">
        <f t="shared" si="36"/>
        <v>0</v>
      </c>
      <c r="BH212" s="209">
        <f t="shared" si="37"/>
        <v>0</v>
      </c>
      <c r="BI212" s="209">
        <f t="shared" si="38"/>
        <v>0</v>
      </c>
      <c r="BJ212" s="18" t="s">
        <v>156</v>
      </c>
      <c r="BK212" s="209">
        <f t="shared" si="39"/>
        <v>0</v>
      </c>
      <c r="BL212" s="18" t="s">
        <v>174</v>
      </c>
      <c r="BM212" s="208" t="s">
        <v>2996</v>
      </c>
    </row>
    <row r="213" spans="1:65" s="2" customFormat="1" ht="24.2" customHeight="1">
      <c r="A213" s="35"/>
      <c r="B213" s="36"/>
      <c r="C213" s="196" t="s">
        <v>1573</v>
      </c>
      <c r="D213" s="196" t="s">
        <v>160</v>
      </c>
      <c r="E213" s="197" t="s">
        <v>2997</v>
      </c>
      <c r="F213" s="198" t="s">
        <v>2998</v>
      </c>
      <c r="G213" s="199" t="s">
        <v>354</v>
      </c>
      <c r="H213" s="200">
        <v>250</v>
      </c>
      <c r="I213" s="201"/>
      <c r="J213" s="202">
        <f t="shared" si="30"/>
        <v>0</v>
      </c>
      <c r="K213" s="203"/>
      <c r="L213" s="40"/>
      <c r="M213" s="204" t="s">
        <v>1</v>
      </c>
      <c r="N213" s="205" t="s">
        <v>40</v>
      </c>
      <c r="O213" s="76"/>
      <c r="P213" s="206">
        <f t="shared" si="31"/>
        <v>0</v>
      </c>
      <c r="Q213" s="206">
        <v>0</v>
      </c>
      <c r="R213" s="206">
        <f t="shared" si="32"/>
        <v>0</v>
      </c>
      <c r="S213" s="206">
        <v>0</v>
      </c>
      <c r="T213" s="207">
        <f t="shared" si="33"/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08" t="s">
        <v>174</v>
      </c>
      <c r="AT213" s="208" t="s">
        <v>160</v>
      </c>
      <c r="AU213" s="208" t="s">
        <v>82</v>
      </c>
      <c r="AY213" s="18" t="s">
        <v>157</v>
      </c>
      <c r="BE213" s="209">
        <f t="shared" si="34"/>
        <v>0</v>
      </c>
      <c r="BF213" s="209">
        <f t="shared" si="35"/>
        <v>0</v>
      </c>
      <c r="BG213" s="209">
        <f t="shared" si="36"/>
        <v>0</v>
      </c>
      <c r="BH213" s="209">
        <f t="shared" si="37"/>
        <v>0</v>
      </c>
      <c r="BI213" s="209">
        <f t="shared" si="38"/>
        <v>0</v>
      </c>
      <c r="BJ213" s="18" t="s">
        <v>156</v>
      </c>
      <c r="BK213" s="209">
        <f t="shared" si="39"/>
        <v>0</v>
      </c>
      <c r="BL213" s="18" t="s">
        <v>174</v>
      </c>
      <c r="BM213" s="208" t="s">
        <v>2999</v>
      </c>
    </row>
    <row r="214" spans="1:65" s="2" customFormat="1" ht="33" customHeight="1">
      <c r="A214" s="35"/>
      <c r="B214" s="36"/>
      <c r="C214" s="196" t="s">
        <v>1577</v>
      </c>
      <c r="D214" s="196" t="s">
        <v>160</v>
      </c>
      <c r="E214" s="197" t="s">
        <v>3000</v>
      </c>
      <c r="F214" s="198" t="s">
        <v>3001</v>
      </c>
      <c r="G214" s="199" t="s">
        <v>354</v>
      </c>
      <c r="H214" s="200">
        <v>250</v>
      </c>
      <c r="I214" s="201"/>
      <c r="J214" s="202">
        <f t="shared" si="30"/>
        <v>0</v>
      </c>
      <c r="K214" s="203"/>
      <c r="L214" s="40"/>
      <c r="M214" s="204" t="s">
        <v>1</v>
      </c>
      <c r="N214" s="205" t="s">
        <v>40</v>
      </c>
      <c r="O214" s="76"/>
      <c r="P214" s="206">
        <f t="shared" si="31"/>
        <v>0</v>
      </c>
      <c r="Q214" s="206">
        <v>0</v>
      </c>
      <c r="R214" s="206">
        <f t="shared" si="32"/>
        <v>0</v>
      </c>
      <c r="S214" s="206">
        <v>0</v>
      </c>
      <c r="T214" s="207">
        <f t="shared" si="33"/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08" t="s">
        <v>174</v>
      </c>
      <c r="AT214" s="208" t="s">
        <v>160</v>
      </c>
      <c r="AU214" s="208" t="s">
        <v>82</v>
      </c>
      <c r="AY214" s="18" t="s">
        <v>157</v>
      </c>
      <c r="BE214" s="209">
        <f t="shared" si="34"/>
        <v>0</v>
      </c>
      <c r="BF214" s="209">
        <f t="shared" si="35"/>
        <v>0</v>
      </c>
      <c r="BG214" s="209">
        <f t="shared" si="36"/>
        <v>0</v>
      </c>
      <c r="BH214" s="209">
        <f t="shared" si="37"/>
        <v>0</v>
      </c>
      <c r="BI214" s="209">
        <f t="shared" si="38"/>
        <v>0</v>
      </c>
      <c r="BJ214" s="18" t="s">
        <v>156</v>
      </c>
      <c r="BK214" s="209">
        <f t="shared" si="39"/>
        <v>0</v>
      </c>
      <c r="BL214" s="18" t="s">
        <v>174</v>
      </c>
      <c r="BM214" s="208" t="s">
        <v>3002</v>
      </c>
    </row>
    <row r="215" spans="1:65" s="2" customFormat="1" ht="33" customHeight="1">
      <c r="A215" s="35"/>
      <c r="B215" s="36"/>
      <c r="C215" s="196" t="s">
        <v>1579</v>
      </c>
      <c r="D215" s="196" t="s">
        <v>160</v>
      </c>
      <c r="E215" s="197" t="s">
        <v>2939</v>
      </c>
      <c r="F215" s="198" t="s">
        <v>2940</v>
      </c>
      <c r="G215" s="199" t="s">
        <v>184</v>
      </c>
      <c r="H215" s="200">
        <v>200</v>
      </c>
      <c r="I215" s="201"/>
      <c r="J215" s="202">
        <f t="shared" si="30"/>
        <v>0</v>
      </c>
      <c r="K215" s="203"/>
      <c r="L215" s="40"/>
      <c r="M215" s="204" t="s">
        <v>1</v>
      </c>
      <c r="N215" s="205" t="s">
        <v>40</v>
      </c>
      <c r="O215" s="76"/>
      <c r="P215" s="206">
        <f t="shared" si="31"/>
        <v>0</v>
      </c>
      <c r="Q215" s="206">
        <v>0</v>
      </c>
      <c r="R215" s="206">
        <f t="shared" si="32"/>
        <v>0</v>
      </c>
      <c r="S215" s="206">
        <v>0</v>
      </c>
      <c r="T215" s="207">
        <f t="shared" si="33"/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08" t="s">
        <v>174</v>
      </c>
      <c r="AT215" s="208" t="s">
        <v>160</v>
      </c>
      <c r="AU215" s="208" t="s">
        <v>82</v>
      </c>
      <c r="AY215" s="18" t="s">
        <v>157</v>
      </c>
      <c r="BE215" s="209">
        <f t="shared" si="34"/>
        <v>0</v>
      </c>
      <c r="BF215" s="209">
        <f t="shared" si="35"/>
        <v>0</v>
      </c>
      <c r="BG215" s="209">
        <f t="shared" si="36"/>
        <v>0</v>
      </c>
      <c r="BH215" s="209">
        <f t="shared" si="37"/>
        <v>0</v>
      </c>
      <c r="BI215" s="209">
        <f t="shared" si="38"/>
        <v>0</v>
      </c>
      <c r="BJ215" s="18" t="s">
        <v>156</v>
      </c>
      <c r="BK215" s="209">
        <f t="shared" si="39"/>
        <v>0</v>
      </c>
      <c r="BL215" s="18" t="s">
        <v>174</v>
      </c>
      <c r="BM215" s="208" t="s">
        <v>3003</v>
      </c>
    </row>
    <row r="216" spans="1:65" s="2" customFormat="1" ht="24.2" customHeight="1">
      <c r="A216" s="35"/>
      <c r="B216" s="36"/>
      <c r="C216" s="196" t="s">
        <v>1586</v>
      </c>
      <c r="D216" s="196" t="s">
        <v>160</v>
      </c>
      <c r="E216" s="197" t="s">
        <v>3004</v>
      </c>
      <c r="F216" s="198" t="s">
        <v>3005</v>
      </c>
      <c r="G216" s="199" t="s">
        <v>184</v>
      </c>
      <c r="H216" s="200">
        <v>200</v>
      </c>
      <c r="I216" s="201"/>
      <c r="J216" s="202">
        <f t="shared" si="30"/>
        <v>0</v>
      </c>
      <c r="K216" s="203"/>
      <c r="L216" s="40"/>
      <c r="M216" s="204" t="s">
        <v>1</v>
      </c>
      <c r="N216" s="205" t="s">
        <v>40</v>
      </c>
      <c r="O216" s="76"/>
      <c r="P216" s="206">
        <f t="shared" si="31"/>
        <v>0</v>
      </c>
      <c r="Q216" s="206">
        <v>0</v>
      </c>
      <c r="R216" s="206">
        <f t="shared" si="32"/>
        <v>0</v>
      </c>
      <c r="S216" s="206">
        <v>0</v>
      </c>
      <c r="T216" s="207">
        <f t="shared" si="33"/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208" t="s">
        <v>174</v>
      </c>
      <c r="AT216" s="208" t="s">
        <v>160</v>
      </c>
      <c r="AU216" s="208" t="s">
        <v>82</v>
      </c>
      <c r="AY216" s="18" t="s">
        <v>157</v>
      </c>
      <c r="BE216" s="209">
        <f t="shared" si="34"/>
        <v>0</v>
      </c>
      <c r="BF216" s="209">
        <f t="shared" si="35"/>
        <v>0</v>
      </c>
      <c r="BG216" s="209">
        <f t="shared" si="36"/>
        <v>0</v>
      </c>
      <c r="BH216" s="209">
        <f t="shared" si="37"/>
        <v>0</v>
      </c>
      <c r="BI216" s="209">
        <f t="shared" si="38"/>
        <v>0</v>
      </c>
      <c r="BJ216" s="18" t="s">
        <v>156</v>
      </c>
      <c r="BK216" s="209">
        <f t="shared" si="39"/>
        <v>0</v>
      </c>
      <c r="BL216" s="18" t="s">
        <v>174</v>
      </c>
      <c r="BM216" s="208" t="s">
        <v>3006</v>
      </c>
    </row>
    <row r="217" spans="1:65" s="2" customFormat="1" ht="24.2" customHeight="1">
      <c r="A217" s="35"/>
      <c r="B217" s="36"/>
      <c r="C217" s="196" t="s">
        <v>1589</v>
      </c>
      <c r="D217" s="196" t="s">
        <v>160</v>
      </c>
      <c r="E217" s="197" t="s">
        <v>3007</v>
      </c>
      <c r="F217" s="198" t="s">
        <v>2963</v>
      </c>
      <c r="G217" s="199" t="s">
        <v>184</v>
      </c>
      <c r="H217" s="200">
        <v>65</v>
      </c>
      <c r="I217" s="201"/>
      <c r="J217" s="202">
        <f t="shared" si="30"/>
        <v>0</v>
      </c>
      <c r="K217" s="203"/>
      <c r="L217" s="40"/>
      <c r="M217" s="204" t="s">
        <v>1</v>
      </c>
      <c r="N217" s="205" t="s">
        <v>40</v>
      </c>
      <c r="O217" s="76"/>
      <c r="P217" s="206">
        <f t="shared" si="31"/>
        <v>0</v>
      </c>
      <c r="Q217" s="206">
        <v>0</v>
      </c>
      <c r="R217" s="206">
        <f t="shared" si="32"/>
        <v>0</v>
      </c>
      <c r="S217" s="206">
        <v>0</v>
      </c>
      <c r="T217" s="207">
        <f t="shared" si="33"/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08" t="s">
        <v>174</v>
      </c>
      <c r="AT217" s="208" t="s">
        <v>160</v>
      </c>
      <c r="AU217" s="208" t="s">
        <v>82</v>
      </c>
      <c r="AY217" s="18" t="s">
        <v>157</v>
      </c>
      <c r="BE217" s="209">
        <f t="shared" si="34"/>
        <v>0</v>
      </c>
      <c r="BF217" s="209">
        <f t="shared" si="35"/>
        <v>0</v>
      </c>
      <c r="BG217" s="209">
        <f t="shared" si="36"/>
        <v>0</v>
      </c>
      <c r="BH217" s="209">
        <f t="shared" si="37"/>
        <v>0</v>
      </c>
      <c r="BI217" s="209">
        <f t="shared" si="38"/>
        <v>0</v>
      </c>
      <c r="BJ217" s="18" t="s">
        <v>156</v>
      </c>
      <c r="BK217" s="209">
        <f t="shared" si="39"/>
        <v>0</v>
      </c>
      <c r="BL217" s="18" t="s">
        <v>174</v>
      </c>
      <c r="BM217" s="208" t="s">
        <v>3008</v>
      </c>
    </row>
    <row r="218" spans="1:65" s="2" customFormat="1" ht="24.2" customHeight="1">
      <c r="A218" s="35"/>
      <c r="B218" s="36"/>
      <c r="C218" s="196" t="s">
        <v>1593</v>
      </c>
      <c r="D218" s="196" t="s">
        <v>160</v>
      </c>
      <c r="E218" s="197" t="s">
        <v>3009</v>
      </c>
      <c r="F218" s="198" t="s">
        <v>3010</v>
      </c>
      <c r="G218" s="199" t="s">
        <v>2779</v>
      </c>
      <c r="H218" s="200">
        <v>1</v>
      </c>
      <c r="I218" s="201"/>
      <c r="J218" s="202">
        <f t="shared" si="30"/>
        <v>0</v>
      </c>
      <c r="K218" s="203"/>
      <c r="L218" s="40"/>
      <c r="M218" s="204" t="s">
        <v>1</v>
      </c>
      <c r="N218" s="205" t="s">
        <v>40</v>
      </c>
      <c r="O218" s="76"/>
      <c r="P218" s="206">
        <f t="shared" si="31"/>
        <v>0</v>
      </c>
      <c r="Q218" s="206">
        <v>0</v>
      </c>
      <c r="R218" s="206">
        <f t="shared" si="32"/>
        <v>0</v>
      </c>
      <c r="S218" s="206">
        <v>0</v>
      </c>
      <c r="T218" s="207">
        <f t="shared" si="33"/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208" t="s">
        <v>174</v>
      </c>
      <c r="AT218" s="208" t="s">
        <v>160</v>
      </c>
      <c r="AU218" s="208" t="s">
        <v>82</v>
      </c>
      <c r="AY218" s="18" t="s">
        <v>157</v>
      </c>
      <c r="BE218" s="209">
        <f t="shared" si="34"/>
        <v>0</v>
      </c>
      <c r="BF218" s="209">
        <f t="shared" si="35"/>
        <v>0</v>
      </c>
      <c r="BG218" s="209">
        <f t="shared" si="36"/>
        <v>0</v>
      </c>
      <c r="BH218" s="209">
        <f t="shared" si="37"/>
        <v>0</v>
      </c>
      <c r="BI218" s="209">
        <f t="shared" si="38"/>
        <v>0</v>
      </c>
      <c r="BJ218" s="18" t="s">
        <v>156</v>
      </c>
      <c r="BK218" s="209">
        <f t="shared" si="39"/>
        <v>0</v>
      </c>
      <c r="BL218" s="18" t="s">
        <v>174</v>
      </c>
      <c r="BM218" s="208" t="s">
        <v>3011</v>
      </c>
    </row>
    <row r="219" spans="1:65" s="2" customFormat="1" ht="16.5" customHeight="1">
      <c r="A219" s="35"/>
      <c r="B219" s="36"/>
      <c r="C219" s="196" t="s">
        <v>1599</v>
      </c>
      <c r="D219" s="196" t="s">
        <v>160</v>
      </c>
      <c r="E219" s="197" t="s">
        <v>3012</v>
      </c>
      <c r="F219" s="198" t="s">
        <v>3013</v>
      </c>
      <c r="G219" s="199" t="s">
        <v>2779</v>
      </c>
      <c r="H219" s="200">
        <v>1</v>
      </c>
      <c r="I219" s="201"/>
      <c r="J219" s="202">
        <f t="shared" si="30"/>
        <v>0</v>
      </c>
      <c r="K219" s="203"/>
      <c r="L219" s="40"/>
      <c r="M219" s="204" t="s">
        <v>1</v>
      </c>
      <c r="N219" s="205" t="s">
        <v>40</v>
      </c>
      <c r="O219" s="76"/>
      <c r="P219" s="206">
        <f t="shared" si="31"/>
        <v>0</v>
      </c>
      <c r="Q219" s="206">
        <v>0</v>
      </c>
      <c r="R219" s="206">
        <f t="shared" si="32"/>
        <v>0</v>
      </c>
      <c r="S219" s="206">
        <v>0</v>
      </c>
      <c r="T219" s="207">
        <f t="shared" si="33"/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08" t="s">
        <v>174</v>
      </c>
      <c r="AT219" s="208" t="s">
        <v>160</v>
      </c>
      <c r="AU219" s="208" t="s">
        <v>82</v>
      </c>
      <c r="AY219" s="18" t="s">
        <v>157</v>
      </c>
      <c r="BE219" s="209">
        <f t="shared" si="34"/>
        <v>0</v>
      </c>
      <c r="BF219" s="209">
        <f t="shared" si="35"/>
        <v>0</v>
      </c>
      <c r="BG219" s="209">
        <f t="shared" si="36"/>
        <v>0</v>
      </c>
      <c r="BH219" s="209">
        <f t="shared" si="37"/>
        <v>0</v>
      </c>
      <c r="BI219" s="209">
        <f t="shared" si="38"/>
        <v>0</v>
      </c>
      <c r="BJ219" s="18" t="s">
        <v>156</v>
      </c>
      <c r="BK219" s="209">
        <f t="shared" si="39"/>
        <v>0</v>
      </c>
      <c r="BL219" s="18" t="s">
        <v>174</v>
      </c>
      <c r="BM219" s="208" t="s">
        <v>3014</v>
      </c>
    </row>
    <row r="220" spans="1:65" s="2" customFormat="1" ht="16.5" customHeight="1">
      <c r="A220" s="35"/>
      <c r="B220" s="36"/>
      <c r="C220" s="196" t="s">
        <v>1605</v>
      </c>
      <c r="D220" s="196" t="s">
        <v>160</v>
      </c>
      <c r="E220" s="197" t="s">
        <v>3015</v>
      </c>
      <c r="F220" s="198" t="s">
        <v>2978</v>
      </c>
      <c r="G220" s="199" t="s">
        <v>2779</v>
      </c>
      <c r="H220" s="200">
        <v>1</v>
      </c>
      <c r="I220" s="201"/>
      <c r="J220" s="202">
        <f t="shared" si="30"/>
        <v>0</v>
      </c>
      <c r="K220" s="203"/>
      <c r="L220" s="40"/>
      <c r="M220" s="204" t="s">
        <v>1</v>
      </c>
      <c r="N220" s="205" t="s">
        <v>40</v>
      </c>
      <c r="O220" s="76"/>
      <c r="P220" s="206">
        <f t="shared" si="31"/>
        <v>0</v>
      </c>
      <c r="Q220" s="206">
        <v>0</v>
      </c>
      <c r="R220" s="206">
        <f t="shared" si="32"/>
        <v>0</v>
      </c>
      <c r="S220" s="206">
        <v>0</v>
      </c>
      <c r="T220" s="207">
        <f t="shared" si="33"/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208" t="s">
        <v>174</v>
      </c>
      <c r="AT220" s="208" t="s">
        <v>160</v>
      </c>
      <c r="AU220" s="208" t="s">
        <v>82</v>
      </c>
      <c r="AY220" s="18" t="s">
        <v>157</v>
      </c>
      <c r="BE220" s="209">
        <f t="shared" si="34"/>
        <v>0</v>
      </c>
      <c r="BF220" s="209">
        <f t="shared" si="35"/>
        <v>0</v>
      </c>
      <c r="BG220" s="209">
        <f t="shared" si="36"/>
        <v>0</v>
      </c>
      <c r="BH220" s="209">
        <f t="shared" si="37"/>
        <v>0</v>
      </c>
      <c r="BI220" s="209">
        <f t="shared" si="38"/>
        <v>0</v>
      </c>
      <c r="BJ220" s="18" t="s">
        <v>156</v>
      </c>
      <c r="BK220" s="209">
        <f t="shared" si="39"/>
        <v>0</v>
      </c>
      <c r="BL220" s="18" t="s">
        <v>174</v>
      </c>
      <c r="BM220" s="208" t="s">
        <v>3016</v>
      </c>
    </row>
    <row r="221" spans="1:65" s="2" customFormat="1" ht="16.5" customHeight="1">
      <c r="A221" s="35"/>
      <c r="B221" s="36"/>
      <c r="C221" s="196" t="s">
        <v>1610</v>
      </c>
      <c r="D221" s="196" t="s">
        <v>160</v>
      </c>
      <c r="E221" s="197" t="s">
        <v>3017</v>
      </c>
      <c r="F221" s="198" t="s">
        <v>2800</v>
      </c>
      <c r="G221" s="199" t="s">
        <v>184</v>
      </c>
      <c r="H221" s="200">
        <v>1</v>
      </c>
      <c r="I221" s="201"/>
      <c r="J221" s="202">
        <f t="shared" si="30"/>
        <v>0</v>
      </c>
      <c r="K221" s="203"/>
      <c r="L221" s="40"/>
      <c r="M221" s="204" t="s">
        <v>1</v>
      </c>
      <c r="N221" s="205" t="s">
        <v>40</v>
      </c>
      <c r="O221" s="76"/>
      <c r="P221" s="206">
        <f t="shared" si="31"/>
        <v>0</v>
      </c>
      <c r="Q221" s="206">
        <v>0</v>
      </c>
      <c r="R221" s="206">
        <f t="shared" si="32"/>
        <v>0</v>
      </c>
      <c r="S221" s="206">
        <v>0</v>
      </c>
      <c r="T221" s="207">
        <f t="shared" si="33"/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208" t="s">
        <v>174</v>
      </c>
      <c r="AT221" s="208" t="s">
        <v>160</v>
      </c>
      <c r="AU221" s="208" t="s">
        <v>82</v>
      </c>
      <c r="AY221" s="18" t="s">
        <v>157</v>
      </c>
      <c r="BE221" s="209">
        <f t="shared" si="34"/>
        <v>0</v>
      </c>
      <c r="BF221" s="209">
        <f t="shared" si="35"/>
        <v>0</v>
      </c>
      <c r="BG221" s="209">
        <f t="shared" si="36"/>
        <v>0</v>
      </c>
      <c r="BH221" s="209">
        <f t="shared" si="37"/>
        <v>0</v>
      </c>
      <c r="BI221" s="209">
        <f t="shared" si="38"/>
        <v>0</v>
      </c>
      <c r="BJ221" s="18" t="s">
        <v>156</v>
      </c>
      <c r="BK221" s="209">
        <f t="shared" si="39"/>
        <v>0</v>
      </c>
      <c r="BL221" s="18" t="s">
        <v>174</v>
      </c>
      <c r="BM221" s="208" t="s">
        <v>3018</v>
      </c>
    </row>
    <row r="222" spans="1:65" s="2" customFormat="1" ht="24.2" customHeight="1">
      <c r="A222" s="35"/>
      <c r="B222" s="36"/>
      <c r="C222" s="196" t="s">
        <v>1618</v>
      </c>
      <c r="D222" s="196" t="s">
        <v>160</v>
      </c>
      <c r="E222" s="197" t="s">
        <v>3019</v>
      </c>
      <c r="F222" s="198" t="s">
        <v>2854</v>
      </c>
      <c r="G222" s="199" t="s">
        <v>2779</v>
      </c>
      <c r="H222" s="200">
        <v>1</v>
      </c>
      <c r="I222" s="201"/>
      <c r="J222" s="202">
        <f t="shared" si="30"/>
        <v>0</v>
      </c>
      <c r="K222" s="203"/>
      <c r="L222" s="40"/>
      <c r="M222" s="204" t="s">
        <v>1</v>
      </c>
      <c r="N222" s="205" t="s">
        <v>40</v>
      </c>
      <c r="O222" s="76"/>
      <c r="P222" s="206">
        <f t="shared" si="31"/>
        <v>0</v>
      </c>
      <c r="Q222" s="206">
        <v>0</v>
      </c>
      <c r="R222" s="206">
        <f t="shared" si="32"/>
        <v>0</v>
      </c>
      <c r="S222" s="206">
        <v>0</v>
      </c>
      <c r="T222" s="207">
        <f t="shared" si="33"/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208" t="s">
        <v>174</v>
      </c>
      <c r="AT222" s="208" t="s">
        <v>160</v>
      </c>
      <c r="AU222" s="208" t="s">
        <v>82</v>
      </c>
      <c r="AY222" s="18" t="s">
        <v>157</v>
      </c>
      <c r="BE222" s="209">
        <f t="shared" si="34"/>
        <v>0</v>
      </c>
      <c r="BF222" s="209">
        <f t="shared" si="35"/>
        <v>0</v>
      </c>
      <c r="BG222" s="209">
        <f t="shared" si="36"/>
        <v>0</v>
      </c>
      <c r="BH222" s="209">
        <f t="shared" si="37"/>
        <v>0</v>
      </c>
      <c r="BI222" s="209">
        <f t="shared" si="38"/>
        <v>0</v>
      </c>
      <c r="BJ222" s="18" t="s">
        <v>156</v>
      </c>
      <c r="BK222" s="209">
        <f t="shared" si="39"/>
        <v>0</v>
      </c>
      <c r="BL222" s="18" t="s">
        <v>174</v>
      </c>
      <c r="BM222" s="208" t="s">
        <v>3020</v>
      </c>
    </row>
    <row r="223" spans="1:65" s="2" customFormat="1" ht="16.5" customHeight="1">
      <c r="A223" s="35"/>
      <c r="B223" s="36"/>
      <c r="C223" s="196" t="s">
        <v>1621</v>
      </c>
      <c r="D223" s="196" t="s">
        <v>160</v>
      </c>
      <c r="E223" s="197" t="s">
        <v>2942</v>
      </c>
      <c r="F223" s="198" t="s">
        <v>2943</v>
      </c>
      <c r="G223" s="199" t="s">
        <v>2779</v>
      </c>
      <c r="H223" s="200">
        <v>1</v>
      </c>
      <c r="I223" s="201"/>
      <c r="J223" s="202">
        <f t="shared" si="30"/>
        <v>0</v>
      </c>
      <c r="K223" s="203"/>
      <c r="L223" s="40"/>
      <c r="M223" s="204" t="s">
        <v>1</v>
      </c>
      <c r="N223" s="205" t="s">
        <v>40</v>
      </c>
      <c r="O223" s="76"/>
      <c r="P223" s="206">
        <f t="shared" si="31"/>
        <v>0</v>
      </c>
      <c r="Q223" s="206">
        <v>0</v>
      </c>
      <c r="R223" s="206">
        <f t="shared" si="32"/>
        <v>0</v>
      </c>
      <c r="S223" s="206">
        <v>0</v>
      </c>
      <c r="T223" s="207">
        <f t="shared" si="33"/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08" t="s">
        <v>174</v>
      </c>
      <c r="AT223" s="208" t="s">
        <v>160</v>
      </c>
      <c r="AU223" s="208" t="s">
        <v>82</v>
      </c>
      <c r="AY223" s="18" t="s">
        <v>157</v>
      </c>
      <c r="BE223" s="209">
        <f t="shared" si="34"/>
        <v>0</v>
      </c>
      <c r="BF223" s="209">
        <f t="shared" si="35"/>
        <v>0</v>
      </c>
      <c r="BG223" s="209">
        <f t="shared" si="36"/>
        <v>0</v>
      </c>
      <c r="BH223" s="209">
        <f t="shared" si="37"/>
        <v>0</v>
      </c>
      <c r="BI223" s="209">
        <f t="shared" si="38"/>
        <v>0</v>
      </c>
      <c r="BJ223" s="18" t="s">
        <v>156</v>
      </c>
      <c r="BK223" s="209">
        <f t="shared" si="39"/>
        <v>0</v>
      </c>
      <c r="BL223" s="18" t="s">
        <v>174</v>
      </c>
      <c r="BM223" s="208" t="s">
        <v>3021</v>
      </c>
    </row>
    <row r="224" spans="1:65" s="2" customFormat="1" ht="16.5" customHeight="1">
      <c r="A224" s="35"/>
      <c r="B224" s="36"/>
      <c r="C224" s="196" t="s">
        <v>245</v>
      </c>
      <c r="D224" s="196" t="s">
        <v>160</v>
      </c>
      <c r="E224" s="197" t="s">
        <v>2945</v>
      </c>
      <c r="F224" s="198" t="s">
        <v>2946</v>
      </c>
      <c r="G224" s="199" t="s">
        <v>2779</v>
      </c>
      <c r="H224" s="200">
        <v>1</v>
      </c>
      <c r="I224" s="201"/>
      <c r="J224" s="202">
        <f t="shared" si="30"/>
        <v>0</v>
      </c>
      <c r="K224" s="203"/>
      <c r="L224" s="40"/>
      <c r="M224" s="204" t="s">
        <v>1</v>
      </c>
      <c r="N224" s="205" t="s">
        <v>40</v>
      </c>
      <c r="O224" s="76"/>
      <c r="P224" s="206">
        <f t="shared" si="31"/>
        <v>0</v>
      </c>
      <c r="Q224" s="206">
        <v>0</v>
      </c>
      <c r="R224" s="206">
        <f t="shared" si="32"/>
        <v>0</v>
      </c>
      <c r="S224" s="206">
        <v>0</v>
      </c>
      <c r="T224" s="207">
        <f t="shared" si="33"/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208" t="s">
        <v>174</v>
      </c>
      <c r="AT224" s="208" t="s">
        <v>160</v>
      </c>
      <c r="AU224" s="208" t="s">
        <v>82</v>
      </c>
      <c r="AY224" s="18" t="s">
        <v>157</v>
      </c>
      <c r="BE224" s="209">
        <f t="shared" si="34"/>
        <v>0</v>
      </c>
      <c r="BF224" s="209">
        <f t="shared" si="35"/>
        <v>0</v>
      </c>
      <c r="BG224" s="209">
        <f t="shared" si="36"/>
        <v>0</v>
      </c>
      <c r="BH224" s="209">
        <f t="shared" si="37"/>
        <v>0</v>
      </c>
      <c r="BI224" s="209">
        <f t="shared" si="38"/>
        <v>0</v>
      </c>
      <c r="BJ224" s="18" t="s">
        <v>156</v>
      </c>
      <c r="BK224" s="209">
        <f t="shared" si="39"/>
        <v>0</v>
      </c>
      <c r="BL224" s="18" t="s">
        <v>174</v>
      </c>
      <c r="BM224" s="208" t="s">
        <v>3022</v>
      </c>
    </row>
    <row r="225" spans="1:65" s="2" customFormat="1" ht="24.2" customHeight="1">
      <c r="A225" s="35"/>
      <c r="B225" s="36"/>
      <c r="C225" s="196" t="s">
        <v>1630</v>
      </c>
      <c r="D225" s="196" t="s">
        <v>160</v>
      </c>
      <c r="E225" s="197" t="s">
        <v>3023</v>
      </c>
      <c r="F225" s="198" t="s">
        <v>2988</v>
      </c>
      <c r="G225" s="199" t="s">
        <v>354</v>
      </c>
      <c r="H225" s="200">
        <v>40</v>
      </c>
      <c r="I225" s="201"/>
      <c r="J225" s="202">
        <f t="shared" si="30"/>
        <v>0</v>
      </c>
      <c r="K225" s="203"/>
      <c r="L225" s="40"/>
      <c r="M225" s="204" t="s">
        <v>1</v>
      </c>
      <c r="N225" s="205" t="s">
        <v>40</v>
      </c>
      <c r="O225" s="76"/>
      <c r="P225" s="206">
        <f t="shared" si="31"/>
        <v>0</v>
      </c>
      <c r="Q225" s="206">
        <v>0</v>
      </c>
      <c r="R225" s="206">
        <f t="shared" si="32"/>
        <v>0</v>
      </c>
      <c r="S225" s="206">
        <v>0</v>
      </c>
      <c r="T225" s="207">
        <f t="shared" si="33"/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208" t="s">
        <v>174</v>
      </c>
      <c r="AT225" s="208" t="s">
        <v>160</v>
      </c>
      <c r="AU225" s="208" t="s">
        <v>82</v>
      </c>
      <c r="AY225" s="18" t="s">
        <v>157</v>
      </c>
      <c r="BE225" s="209">
        <f t="shared" si="34"/>
        <v>0</v>
      </c>
      <c r="BF225" s="209">
        <f t="shared" si="35"/>
        <v>0</v>
      </c>
      <c r="BG225" s="209">
        <f t="shared" si="36"/>
        <v>0</v>
      </c>
      <c r="BH225" s="209">
        <f t="shared" si="37"/>
        <v>0</v>
      </c>
      <c r="BI225" s="209">
        <f t="shared" si="38"/>
        <v>0</v>
      </c>
      <c r="BJ225" s="18" t="s">
        <v>156</v>
      </c>
      <c r="BK225" s="209">
        <f t="shared" si="39"/>
        <v>0</v>
      </c>
      <c r="BL225" s="18" t="s">
        <v>174</v>
      </c>
      <c r="BM225" s="208" t="s">
        <v>3024</v>
      </c>
    </row>
    <row r="226" spans="1:65" s="2" customFormat="1" ht="24.2" customHeight="1">
      <c r="A226" s="35"/>
      <c r="B226" s="36"/>
      <c r="C226" s="196" t="s">
        <v>1634</v>
      </c>
      <c r="D226" s="196" t="s">
        <v>160</v>
      </c>
      <c r="E226" s="197" t="s">
        <v>3025</v>
      </c>
      <c r="F226" s="198" t="s">
        <v>2778</v>
      </c>
      <c r="G226" s="199" t="s">
        <v>2975</v>
      </c>
      <c r="H226" s="200">
        <v>1</v>
      </c>
      <c r="I226" s="201"/>
      <c r="J226" s="202">
        <f t="shared" si="30"/>
        <v>0</v>
      </c>
      <c r="K226" s="203"/>
      <c r="L226" s="40"/>
      <c r="M226" s="204" t="s">
        <v>1</v>
      </c>
      <c r="N226" s="205" t="s">
        <v>40</v>
      </c>
      <c r="O226" s="76"/>
      <c r="P226" s="206">
        <f t="shared" si="31"/>
        <v>0</v>
      </c>
      <c r="Q226" s="206">
        <v>0</v>
      </c>
      <c r="R226" s="206">
        <f t="shared" si="32"/>
        <v>0</v>
      </c>
      <c r="S226" s="206">
        <v>0</v>
      </c>
      <c r="T226" s="207">
        <f t="shared" si="33"/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208" t="s">
        <v>174</v>
      </c>
      <c r="AT226" s="208" t="s">
        <v>160</v>
      </c>
      <c r="AU226" s="208" t="s">
        <v>82</v>
      </c>
      <c r="AY226" s="18" t="s">
        <v>157</v>
      </c>
      <c r="BE226" s="209">
        <f t="shared" si="34"/>
        <v>0</v>
      </c>
      <c r="BF226" s="209">
        <f t="shared" si="35"/>
        <v>0</v>
      </c>
      <c r="BG226" s="209">
        <f t="shared" si="36"/>
        <v>0</v>
      </c>
      <c r="BH226" s="209">
        <f t="shared" si="37"/>
        <v>0</v>
      </c>
      <c r="BI226" s="209">
        <f t="shared" si="38"/>
        <v>0</v>
      </c>
      <c r="BJ226" s="18" t="s">
        <v>156</v>
      </c>
      <c r="BK226" s="209">
        <f t="shared" si="39"/>
        <v>0</v>
      </c>
      <c r="BL226" s="18" t="s">
        <v>174</v>
      </c>
      <c r="BM226" s="208" t="s">
        <v>3026</v>
      </c>
    </row>
    <row r="227" spans="1:65" s="12" customFormat="1" ht="25.9" customHeight="1">
      <c r="B227" s="180"/>
      <c r="C227" s="181"/>
      <c r="D227" s="182" t="s">
        <v>73</v>
      </c>
      <c r="E227" s="183" t="s">
        <v>3027</v>
      </c>
      <c r="F227" s="183" t="s">
        <v>3027</v>
      </c>
      <c r="G227" s="181"/>
      <c r="H227" s="181"/>
      <c r="I227" s="184"/>
      <c r="J227" s="185">
        <f>BK227</f>
        <v>0</v>
      </c>
      <c r="K227" s="181"/>
      <c r="L227" s="186"/>
      <c r="M227" s="187"/>
      <c r="N227" s="188"/>
      <c r="O227" s="188"/>
      <c r="P227" s="189">
        <f>P228+P244</f>
        <v>0</v>
      </c>
      <c r="Q227" s="188"/>
      <c r="R227" s="189">
        <f>R228+R244</f>
        <v>0</v>
      </c>
      <c r="S227" s="188"/>
      <c r="T227" s="190">
        <f>T228+T244</f>
        <v>0</v>
      </c>
      <c r="AR227" s="191" t="s">
        <v>82</v>
      </c>
      <c r="AT227" s="192" t="s">
        <v>73</v>
      </c>
      <c r="AU227" s="192" t="s">
        <v>74</v>
      </c>
      <c r="AY227" s="191" t="s">
        <v>157</v>
      </c>
      <c r="BK227" s="193">
        <f>BK228+BK244</f>
        <v>0</v>
      </c>
    </row>
    <row r="228" spans="1:65" s="12" customFormat="1" ht="22.9" customHeight="1">
      <c r="B228" s="180"/>
      <c r="C228" s="181"/>
      <c r="D228" s="182" t="s">
        <v>73</v>
      </c>
      <c r="E228" s="194" t="s">
        <v>2269</v>
      </c>
      <c r="F228" s="194" t="s">
        <v>3028</v>
      </c>
      <c r="G228" s="181"/>
      <c r="H228" s="181"/>
      <c r="I228" s="184"/>
      <c r="J228" s="195">
        <f>BK228</f>
        <v>0</v>
      </c>
      <c r="K228" s="181"/>
      <c r="L228" s="186"/>
      <c r="M228" s="187"/>
      <c r="N228" s="188"/>
      <c r="O228" s="188"/>
      <c r="P228" s="189">
        <f>SUM(P229:P243)</f>
        <v>0</v>
      </c>
      <c r="Q228" s="188"/>
      <c r="R228" s="189">
        <f>SUM(R229:R243)</f>
        <v>0</v>
      </c>
      <c r="S228" s="188"/>
      <c r="T228" s="190">
        <f>SUM(T229:T243)</f>
        <v>0</v>
      </c>
      <c r="AR228" s="191" t="s">
        <v>82</v>
      </c>
      <c r="AT228" s="192" t="s">
        <v>73</v>
      </c>
      <c r="AU228" s="192" t="s">
        <v>82</v>
      </c>
      <c r="AY228" s="191" t="s">
        <v>157</v>
      </c>
      <c r="BK228" s="193">
        <f>SUM(BK229:BK243)</f>
        <v>0</v>
      </c>
    </row>
    <row r="229" spans="1:65" s="2" customFormat="1" ht="16.5" customHeight="1">
      <c r="A229" s="35"/>
      <c r="B229" s="36"/>
      <c r="C229" s="196" t="s">
        <v>1638</v>
      </c>
      <c r="D229" s="196" t="s">
        <v>160</v>
      </c>
      <c r="E229" s="197" t="s">
        <v>3029</v>
      </c>
      <c r="F229" s="198" t="s">
        <v>3030</v>
      </c>
      <c r="G229" s="199" t="s">
        <v>184</v>
      </c>
      <c r="H229" s="200">
        <v>2</v>
      </c>
      <c r="I229" s="201"/>
      <c r="J229" s="202">
        <f t="shared" ref="J229:J243" si="40">ROUND(I229*H229,2)</f>
        <v>0</v>
      </c>
      <c r="K229" s="203"/>
      <c r="L229" s="40"/>
      <c r="M229" s="204" t="s">
        <v>1</v>
      </c>
      <c r="N229" s="205" t="s">
        <v>40</v>
      </c>
      <c r="O229" s="76"/>
      <c r="P229" s="206">
        <f t="shared" ref="P229:P243" si="41">O229*H229</f>
        <v>0</v>
      </c>
      <c r="Q229" s="206">
        <v>0</v>
      </c>
      <c r="R229" s="206">
        <f t="shared" ref="R229:R243" si="42">Q229*H229</f>
        <v>0</v>
      </c>
      <c r="S229" s="206">
        <v>0</v>
      </c>
      <c r="T229" s="207">
        <f t="shared" ref="T229:T243" si="43">S229*H229</f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208" t="s">
        <v>174</v>
      </c>
      <c r="AT229" s="208" t="s">
        <v>160</v>
      </c>
      <c r="AU229" s="208" t="s">
        <v>156</v>
      </c>
      <c r="AY229" s="18" t="s">
        <v>157</v>
      </c>
      <c r="BE229" s="209">
        <f t="shared" ref="BE229:BE243" si="44">IF(N229="základná",J229,0)</f>
        <v>0</v>
      </c>
      <c r="BF229" s="209">
        <f t="shared" ref="BF229:BF243" si="45">IF(N229="znížená",J229,0)</f>
        <v>0</v>
      </c>
      <c r="BG229" s="209">
        <f t="shared" ref="BG229:BG243" si="46">IF(N229="zákl. prenesená",J229,0)</f>
        <v>0</v>
      </c>
      <c r="BH229" s="209">
        <f t="shared" ref="BH229:BH243" si="47">IF(N229="zníž. prenesená",J229,0)</f>
        <v>0</v>
      </c>
      <c r="BI229" s="209">
        <f t="shared" ref="BI229:BI243" si="48">IF(N229="nulová",J229,0)</f>
        <v>0</v>
      </c>
      <c r="BJ229" s="18" t="s">
        <v>156</v>
      </c>
      <c r="BK229" s="209">
        <f t="shared" ref="BK229:BK243" si="49">ROUND(I229*H229,2)</f>
        <v>0</v>
      </c>
      <c r="BL229" s="18" t="s">
        <v>174</v>
      </c>
      <c r="BM229" s="208" t="s">
        <v>3031</v>
      </c>
    </row>
    <row r="230" spans="1:65" s="2" customFormat="1" ht="24.2" customHeight="1">
      <c r="A230" s="35"/>
      <c r="B230" s="36"/>
      <c r="C230" s="196" t="s">
        <v>1644</v>
      </c>
      <c r="D230" s="196" t="s">
        <v>160</v>
      </c>
      <c r="E230" s="197" t="s">
        <v>3032</v>
      </c>
      <c r="F230" s="198" t="s">
        <v>3033</v>
      </c>
      <c r="G230" s="199" t="s">
        <v>184</v>
      </c>
      <c r="H230" s="200">
        <v>1</v>
      </c>
      <c r="I230" s="201"/>
      <c r="J230" s="202">
        <f t="shared" si="40"/>
        <v>0</v>
      </c>
      <c r="K230" s="203"/>
      <c r="L230" s="40"/>
      <c r="M230" s="204" t="s">
        <v>1</v>
      </c>
      <c r="N230" s="205" t="s">
        <v>40</v>
      </c>
      <c r="O230" s="76"/>
      <c r="P230" s="206">
        <f t="shared" si="41"/>
        <v>0</v>
      </c>
      <c r="Q230" s="206">
        <v>0</v>
      </c>
      <c r="R230" s="206">
        <f t="shared" si="42"/>
        <v>0</v>
      </c>
      <c r="S230" s="206">
        <v>0</v>
      </c>
      <c r="T230" s="207">
        <f t="shared" si="43"/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208" t="s">
        <v>174</v>
      </c>
      <c r="AT230" s="208" t="s">
        <v>160</v>
      </c>
      <c r="AU230" s="208" t="s">
        <v>156</v>
      </c>
      <c r="AY230" s="18" t="s">
        <v>157</v>
      </c>
      <c r="BE230" s="209">
        <f t="shared" si="44"/>
        <v>0</v>
      </c>
      <c r="BF230" s="209">
        <f t="shared" si="45"/>
        <v>0</v>
      </c>
      <c r="BG230" s="209">
        <f t="shared" si="46"/>
        <v>0</v>
      </c>
      <c r="BH230" s="209">
        <f t="shared" si="47"/>
        <v>0</v>
      </c>
      <c r="BI230" s="209">
        <f t="shared" si="48"/>
        <v>0</v>
      </c>
      <c r="BJ230" s="18" t="s">
        <v>156</v>
      </c>
      <c r="BK230" s="209">
        <f t="shared" si="49"/>
        <v>0</v>
      </c>
      <c r="BL230" s="18" t="s">
        <v>174</v>
      </c>
      <c r="BM230" s="208" t="s">
        <v>3034</v>
      </c>
    </row>
    <row r="231" spans="1:65" s="2" customFormat="1" ht="16.5" customHeight="1">
      <c r="A231" s="35"/>
      <c r="B231" s="36"/>
      <c r="C231" s="196" t="s">
        <v>1650</v>
      </c>
      <c r="D231" s="196" t="s">
        <v>160</v>
      </c>
      <c r="E231" s="197" t="s">
        <v>3035</v>
      </c>
      <c r="F231" s="198" t="s">
        <v>3036</v>
      </c>
      <c r="G231" s="199" t="s">
        <v>184</v>
      </c>
      <c r="H231" s="200">
        <v>1</v>
      </c>
      <c r="I231" s="201"/>
      <c r="J231" s="202">
        <f t="shared" si="40"/>
        <v>0</v>
      </c>
      <c r="K231" s="203"/>
      <c r="L231" s="40"/>
      <c r="M231" s="204" t="s">
        <v>1</v>
      </c>
      <c r="N231" s="205" t="s">
        <v>40</v>
      </c>
      <c r="O231" s="76"/>
      <c r="P231" s="206">
        <f t="shared" si="41"/>
        <v>0</v>
      </c>
      <c r="Q231" s="206">
        <v>0</v>
      </c>
      <c r="R231" s="206">
        <f t="shared" si="42"/>
        <v>0</v>
      </c>
      <c r="S231" s="206">
        <v>0</v>
      </c>
      <c r="T231" s="207">
        <f t="shared" si="43"/>
        <v>0</v>
      </c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R231" s="208" t="s">
        <v>174</v>
      </c>
      <c r="AT231" s="208" t="s">
        <v>160</v>
      </c>
      <c r="AU231" s="208" t="s">
        <v>156</v>
      </c>
      <c r="AY231" s="18" t="s">
        <v>157</v>
      </c>
      <c r="BE231" s="209">
        <f t="shared" si="44"/>
        <v>0</v>
      </c>
      <c r="BF231" s="209">
        <f t="shared" si="45"/>
        <v>0</v>
      </c>
      <c r="BG231" s="209">
        <f t="shared" si="46"/>
        <v>0</v>
      </c>
      <c r="BH231" s="209">
        <f t="shared" si="47"/>
        <v>0</v>
      </c>
      <c r="BI231" s="209">
        <f t="shared" si="48"/>
        <v>0</v>
      </c>
      <c r="BJ231" s="18" t="s">
        <v>156</v>
      </c>
      <c r="BK231" s="209">
        <f t="shared" si="49"/>
        <v>0</v>
      </c>
      <c r="BL231" s="18" t="s">
        <v>174</v>
      </c>
      <c r="BM231" s="208" t="s">
        <v>3037</v>
      </c>
    </row>
    <row r="232" spans="1:65" s="2" customFormat="1" ht="16.5" customHeight="1">
      <c r="A232" s="35"/>
      <c r="B232" s="36"/>
      <c r="C232" s="196" t="s">
        <v>1661</v>
      </c>
      <c r="D232" s="196" t="s">
        <v>160</v>
      </c>
      <c r="E232" s="197" t="s">
        <v>3038</v>
      </c>
      <c r="F232" s="198" t="s">
        <v>3039</v>
      </c>
      <c r="G232" s="199" t="s">
        <v>184</v>
      </c>
      <c r="H232" s="200">
        <v>3</v>
      </c>
      <c r="I232" s="201"/>
      <c r="J232" s="202">
        <f t="shared" si="40"/>
        <v>0</v>
      </c>
      <c r="K232" s="203"/>
      <c r="L232" s="40"/>
      <c r="M232" s="204" t="s">
        <v>1</v>
      </c>
      <c r="N232" s="205" t="s">
        <v>40</v>
      </c>
      <c r="O232" s="76"/>
      <c r="P232" s="206">
        <f t="shared" si="41"/>
        <v>0</v>
      </c>
      <c r="Q232" s="206">
        <v>0</v>
      </c>
      <c r="R232" s="206">
        <f t="shared" si="42"/>
        <v>0</v>
      </c>
      <c r="S232" s="206">
        <v>0</v>
      </c>
      <c r="T232" s="207">
        <f t="shared" si="43"/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208" t="s">
        <v>174</v>
      </c>
      <c r="AT232" s="208" t="s">
        <v>160</v>
      </c>
      <c r="AU232" s="208" t="s">
        <v>156</v>
      </c>
      <c r="AY232" s="18" t="s">
        <v>157</v>
      </c>
      <c r="BE232" s="209">
        <f t="shared" si="44"/>
        <v>0</v>
      </c>
      <c r="BF232" s="209">
        <f t="shared" si="45"/>
        <v>0</v>
      </c>
      <c r="BG232" s="209">
        <f t="shared" si="46"/>
        <v>0</v>
      </c>
      <c r="BH232" s="209">
        <f t="shared" si="47"/>
        <v>0</v>
      </c>
      <c r="BI232" s="209">
        <f t="shared" si="48"/>
        <v>0</v>
      </c>
      <c r="BJ232" s="18" t="s">
        <v>156</v>
      </c>
      <c r="BK232" s="209">
        <f t="shared" si="49"/>
        <v>0</v>
      </c>
      <c r="BL232" s="18" t="s">
        <v>174</v>
      </c>
      <c r="BM232" s="208" t="s">
        <v>3040</v>
      </c>
    </row>
    <row r="233" spans="1:65" s="2" customFormat="1" ht="16.5" customHeight="1">
      <c r="A233" s="35"/>
      <c r="B233" s="36"/>
      <c r="C233" s="196" t="s">
        <v>1669</v>
      </c>
      <c r="D233" s="196" t="s">
        <v>160</v>
      </c>
      <c r="E233" s="197" t="s">
        <v>3041</v>
      </c>
      <c r="F233" s="198" t="s">
        <v>3042</v>
      </c>
      <c r="G233" s="199" t="s">
        <v>184</v>
      </c>
      <c r="H233" s="200">
        <v>2</v>
      </c>
      <c r="I233" s="201"/>
      <c r="J233" s="202">
        <f t="shared" si="40"/>
        <v>0</v>
      </c>
      <c r="K233" s="203"/>
      <c r="L233" s="40"/>
      <c r="M233" s="204" t="s">
        <v>1</v>
      </c>
      <c r="N233" s="205" t="s">
        <v>40</v>
      </c>
      <c r="O233" s="76"/>
      <c r="P233" s="206">
        <f t="shared" si="41"/>
        <v>0</v>
      </c>
      <c r="Q233" s="206">
        <v>0</v>
      </c>
      <c r="R233" s="206">
        <f t="shared" si="42"/>
        <v>0</v>
      </c>
      <c r="S233" s="206">
        <v>0</v>
      </c>
      <c r="T233" s="207">
        <f t="shared" si="43"/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208" t="s">
        <v>174</v>
      </c>
      <c r="AT233" s="208" t="s">
        <v>160</v>
      </c>
      <c r="AU233" s="208" t="s">
        <v>156</v>
      </c>
      <c r="AY233" s="18" t="s">
        <v>157</v>
      </c>
      <c r="BE233" s="209">
        <f t="shared" si="44"/>
        <v>0</v>
      </c>
      <c r="BF233" s="209">
        <f t="shared" si="45"/>
        <v>0</v>
      </c>
      <c r="BG233" s="209">
        <f t="shared" si="46"/>
        <v>0</v>
      </c>
      <c r="BH233" s="209">
        <f t="shared" si="47"/>
        <v>0</v>
      </c>
      <c r="BI233" s="209">
        <f t="shared" si="48"/>
        <v>0</v>
      </c>
      <c r="BJ233" s="18" t="s">
        <v>156</v>
      </c>
      <c r="BK233" s="209">
        <f t="shared" si="49"/>
        <v>0</v>
      </c>
      <c r="BL233" s="18" t="s">
        <v>174</v>
      </c>
      <c r="BM233" s="208" t="s">
        <v>3043</v>
      </c>
    </row>
    <row r="234" spans="1:65" s="2" customFormat="1" ht="16.5" customHeight="1">
      <c r="A234" s="35"/>
      <c r="B234" s="36"/>
      <c r="C234" s="196" t="s">
        <v>1673</v>
      </c>
      <c r="D234" s="196" t="s">
        <v>160</v>
      </c>
      <c r="E234" s="197" t="s">
        <v>3044</v>
      </c>
      <c r="F234" s="198" t="s">
        <v>3045</v>
      </c>
      <c r="G234" s="199" t="s">
        <v>184</v>
      </c>
      <c r="H234" s="200">
        <v>12</v>
      </c>
      <c r="I234" s="201"/>
      <c r="J234" s="202">
        <f t="shared" si="40"/>
        <v>0</v>
      </c>
      <c r="K234" s="203"/>
      <c r="L234" s="40"/>
      <c r="M234" s="204" t="s">
        <v>1</v>
      </c>
      <c r="N234" s="205" t="s">
        <v>40</v>
      </c>
      <c r="O234" s="76"/>
      <c r="P234" s="206">
        <f t="shared" si="41"/>
        <v>0</v>
      </c>
      <c r="Q234" s="206">
        <v>0</v>
      </c>
      <c r="R234" s="206">
        <f t="shared" si="42"/>
        <v>0</v>
      </c>
      <c r="S234" s="206">
        <v>0</v>
      </c>
      <c r="T234" s="207">
        <f t="shared" si="43"/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208" t="s">
        <v>174</v>
      </c>
      <c r="AT234" s="208" t="s">
        <v>160</v>
      </c>
      <c r="AU234" s="208" t="s">
        <v>156</v>
      </c>
      <c r="AY234" s="18" t="s">
        <v>157</v>
      </c>
      <c r="BE234" s="209">
        <f t="shared" si="44"/>
        <v>0</v>
      </c>
      <c r="BF234" s="209">
        <f t="shared" si="45"/>
        <v>0</v>
      </c>
      <c r="BG234" s="209">
        <f t="shared" si="46"/>
        <v>0</v>
      </c>
      <c r="BH234" s="209">
        <f t="shared" si="47"/>
        <v>0</v>
      </c>
      <c r="BI234" s="209">
        <f t="shared" si="48"/>
        <v>0</v>
      </c>
      <c r="BJ234" s="18" t="s">
        <v>156</v>
      </c>
      <c r="BK234" s="209">
        <f t="shared" si="49"/>
        <v>0</v>
      </c>
      <c r="BL234" s="18" t="s">
        <v>174</v>
      </c>
      <c r="BM234" s="208" t="s">
        <v>3046</v>
      </c>
    </row>
    <row r="235" spans="1:65" s="2" customFormat="1" ht="16.5" customHeight="1">
      <c r="A235" s="35"/>
      <c r="B235" s="36"/>
      <c r="C235" s="196" t="s">
        <v>1677</v>
      </c>
      <c r="D235" s="196" t="s">
        <v>160</v>
      </c>
      <c r="E235" s="197" t="s">
        <v>3047</v>
      </c>
      <c r="F235" s="198" t="s">
        <v>3048</v>
      </c>
      <c r="G235" s="199" t="s">
        <v>184</v>
      </c>
      <c r="H235" s="200">
        <v>150</v>
      </c>
      <c r="I235" s="201"/>
      <c r="J235" s="202">
        <f t="shared" si="40"/>
        <v>0</v>
      </c>
      <c r="K235" s="203"/>
      <c r="L235" s="40"/>
      <c r="M235" s="204" t="s">
        <v>1</v>
      </c>
      <c r="N235" s="205" t="s">
        <v>40</v>
      </c>
      <c r="O235" s="76"/>
      <c r="P235" s="206">
        <f t="shared" si="41"/>
        <v>0</v>
      </c>
      <c r="Q235" s="206">
        <v>0</v>
      </c>
      <c r="R235" s="206">
        <f t="shared" si="42"/>
        <v>0</v>
      </c>
      <c r="S235" s="206">
        <v>0</v>
      </c>
      <c r="T235" s="207">
        <f t="shared" si="43"/>
        <v>0</v>
      </c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208" t="s">
        <v>174</v>
      </c>
      <c r="AT235" s="208" t="s">
        <v>160</v>
      </c>
      <c r="AU235" s="208" t="s">
        <v>156</v>
      </c>
      <c r="AY235" s="18" t="s">
        <v>157</v>
      </c>
      <c r="BE235" s="209">
        <f t="shared" si="44"/>
        <v>0</v>
      </c>
      <c r="BF235" s="209">
        <f t="shared" si="45"/>
        <v>0</v>
      </c>
      <c r="BG235" s="209">
        <f t="shared" si="46"/>
        <v>0</v>
      </c>
      <c r="BH235" s="209">
        <f t="shared" si="47"/>
        <v>0</v>
      </c>
      <c r="BI235" s="209">
        <f t="shared" si="48"/>
        <v>0</v>
      </c>
      <c r="BJ235" s="18" t="s">
        <v>156</v>
      </c>
      <c r="BK235" s="209">
        <f t="shared" si="49"/>
        <v>0</v>
      </c>
      <c r="BL235" s="18" t="s">
        <v>174</v>
      </c>
      <c r="BM235" s="208" t="s">
        <v>3049</v>
      </c>
    </row>
    <row r="236" spans="1:65" s="2" customFormat="1" ht="24.2" customHeight="1">
      <c r="A236" s="35"/>
      <c r="B236" s="36"/>
      <c r="C236" s="196" t="s">
        <v>1679</v>
      </c>
      <c r="D236" s="196" t="s">
        <v>160</v>
      </c>
      <c r="E236" s="197" t="s">
        <v>3050</v>
      </c>
      <c r="F236" s="198" t="s">
        <v>3051</v>
      </c>
      <c r="G236" s="199" t="s">
        <v>184</v>
      </c>
      <c r="H236" s="200">
        <v>1</v>
      </c>
      <c r="I236" s="201"/>
      <c r="J236" s="202">
        <f t="shared" si="40"/>
        <v>0</v>
      </c>
      <c r="K236" s="203"/>
      <c r="L236" s="40"/>
      <c r="M236" s="204" t="s">
        <v>1</v>
      </c>
      <c r="N236" s="205" t="s">
        <v>40</v>
      </c>
      <c r="O236" s="76"/>
      <c r="P236" s="206">
        <f t="shared" si="41"/>
        <v>0</v>
      </c>
      <c r="Q236" s="206">
        <v>0</v>
      </c>
      <c r="R236" s="206">
        <f t="shared" si="42"/>
        <v>0</v>
      </c>
      <c r="S236" s="206">
        <v>0</v>
      </c>
      <c r="T236" s="207">
        <f t="shared" si="43"/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208" t="s">
        <v>174</v>
      </c>
      <c r="AT236" s="208" t="s">
        <v>160</v>
      </c>
      <c r="AU236" s="208" t="s">
        <v>156</v>
      </c>
      <c r="AY236" s="18" t="s">
        <v>157</v>
      </c>
      <c r="BE236" s="209">
        <f t="shared" si="44"/>
        <v>0</v>
      </c>
      <c r="BF236" s="209">
        <f t="shared" si="45"/>
        <v>0</v>
      </c>
      <c r="BG236" s="209">
        <f t="shared" si="46"/>
        <v>0</v>
      </c>
      <c r="BH236" s="209">
        <f t="shared" si="47"/>
        <v>0</v>
      </c>
      <c r="BI236" s="209">
        <f t="shared" si="48"/>
        <v>0</v>
      </c>
      <c r="BJ236" s="18" t="s">
        <v>156</v>
      </c>
      <c r="BK236" s="209">
        <f t="shared" si="49"/>
        <v>0</v>
      </c>
      <c r="BL236" s="18" t="s">
        <v>174</v>
      </c>
      <c r="BM236" s="208" t="s">
        <v>3052</v>
      </c>
    </row>
    <row r="237" spans="1:65" s="2" customFormat="1" ht="24.2" customHeight="1">
      <c r="A237" s="35"/>
      <c r="B237" s="36"/>
      <c r="C237" s="196" t="s">
        <v>1683</v>
      </c>
      <c r="D237" s="196" t="s">
        <v>160</v>
      </c>
      <c r="E237" s="197" t="s">
        <v>3053</v>
      </c>
      <c r="F237" s="198" t="s">
        <v>3054</v>
      </c>
      <c r="G237" s="199" t="s">
        <v>184</v>
      </c>
      <c r="H237" s="200">
        <v>2</v>
      </c>
      <c r="I237" s="201"/>
      <c r="J237" s="202">
        <f t="shared" si="40"/>
        <v>0</v>
      </c>
      <c r="K237" s="203"/>
      <c r="L237" s="40"/>
      <c r="M237" s="204" t="s">
        <v>1</v>
      </c>
      <c r="N237" s="205" t="s">
        <v>40</v>
      </c>
      <c r="O237" s="76"/>
      <c r="P237" s="206">
        <f t="shared" si="41"/>
        <v>0</v>
      </c>
      <c r="Q237" s="206">
        <v>0</v>
      </c>
      <c r="R237" s="206">
        <f t="shared" si="42"/>
        <v>0</v>
      </c>
      <c r="S237" s="206">
        <v>0</v>
      </c>
      <c r="T237" s="207">
        <f t="shared" si="43"/>
        <v>0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208" t="s">
        <v>174</v>
      </c>
      <c r="AT237" s="208" t="s">
        <v>160</v>
      </c>
      <c r="AU237" s="208" t="s">
        <v>156</v>
      </c>
      <c r="AY237" s="18" t="s">
        <v>157</v>
      </c>
      <c r="BE237" s="209">
        <f t="shared" si="44"/>
        <v>0</v>
      </c>
      <c r="BF237" s="209">
        <f t="shared" si="45"/>
        <v>0</v>
      </c>
      <c r="BG237" s="209">
        <f t="shared" si="46"/>
        <v>0</v>
      </c>
      <c r="BH237" s="209">
        <f t="shared" si="47"/>
        <v>0</v>
      </c>
      <c r="BI237" s="209">
        <f t="shared" si="48"/>
        <v>0</v>
      </c>
      <c r="BJ237" s="18" t="s">
        <v>156</v>
      </c>
      <c r="BK237" s="209">
        <f t="shared" si="49"/>
        <v>0</v>
      </c>
      <c r="BL237" s="18" t="s">
        <v>174</v>
      </c>
      <c r="BM237" s="208" t="s">
        <v>3055</v>
      </c>
    </row>
    <row r="238" spans="1:65" s="2" customFormat="1" ht="16.5" customHeight="1">
      <c r="A238" s="35"/>
      <c r="B238" s="36"/>
      <c r="C238" s="196" t="s">
        <v>1687</v>
      </c>
      <c r="D238" s="196" t="s">
        <v>160</v>
      </c>
      <c r="E238" s="197" t="s">
        <v>3056</v>
      </c>
      <c r="F238" s="198" t="s">
        <v>2903</v>
      </c>
      <c r="G238" s="199" t="s">
        <v>184</v>
      </c>
      <c r="H238" s="200">
        <v>1</v>
      </c>
      <c r="I238" s="201"/>
      <c r="J238" s="202">
        <f t="shared" si="40"/>
        <v>0</v>
      </c>
      <c r="K238" s="203"/>
      <c r="L238" s="40"/>
      <c r="M238" s="204" t="s">
        <v>1</v>
      </c>
      <c r="N238" s="205" t="s">
        <v>40</v>
      </c>
      <c r="O238" s="76"/>
      <c r="P238" s="206">
        <f t="shared" si="41"/>
        <v>0</v>
      </c>
      <c r="Q238" s="206">
        <v>0</v>
      </c>
      <c r="R238" s="206">
        <f t="shared" si="42"/>
        <v>0</v>
      </c>
      <c r="S238" s="206">
        <v>0</v>
      </c>
      <c r="T238" s="207">
        <f t="shared" si="43"/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208" t="s">
        <v>174</v>
      </c>
      <c r="AT238" s="208" t="s">
        <v>160</v>
      </c>
      <c r="AU238" s="208" t="s">
        <v>156</v>
      </c>
      <c r="AY238" s="18" t="s">
        <v>157</v>
      </c>
      <c r="BE238" s="209">
        <f t="shared" si="44"/>
        <v>0</v>
      </c>
      <c r="BF238" s="209">
        <f t="shared" si="45"/>
        <v>0</v>
      </c>
      <c r="BG238" s="209">
        <f t="shared" si="46"/>
        <v>0</v>
      </c>
      <c r="BH238" s="209">
        <f t="shared" si="47"/>
        <v>0</v>
      </c>
      <c r="BI238" s="209">
        <f t="shared" si="48"/>
        <v>0</v>
      </c>
      <c r="BJ238" s="18" t="s">
        <v>156</v>
      </c>
      <c r="BK238" s="209">
        <f t="shared" si="49"/>
        <v>0</v>
      </c>
      <c r="BL238" s="18" t="s">
        <v>174</v>
      </c>
      <c r="BM238" s="208" t="s">
        <v>3057</v>
      </c>
    </row>
    <row r="239" spans="1:65" s="2" customFormat="1" ht="16.5" customHeight="1">
      <c r="A239" s="35"/>
      <c r="B239" s="36"/>
      <c r="C239" s="196" t="s">
        <v>1694</v>
      </c>
      <c r="D239" s="196" t="s">
        <v>160</v>
      </c>
      <c r="E239" s="197" t="s">
        <v>3058</v>
      </c>
      <c r="F239" s="198" t="s">
        <v>3059</v>
      </c>
      <c r="G239" s="199" t="s">
        <v>184</v>
      </c>
      <c r="H239" s="200">
        <v>5</v>
      </c>
      <c r="I239" s="201"/>
      <c r="J239" s="202">
        <f t="shared" si="40"/>
        <v>0</v>
      </c>
      <c r="K239" s="203"/>
      <c r="L239" s="40"/>
      <c r="M239" s="204" t="s">
        <v>1</v>
      </c>
      <c r="N239" s="205" t="s">
        <v>40</v>
      </c>
      <c r="O239" s="76"/>
      <c r="P239" s="206">
        <f t="shared" si="41"/>
        <v>0</v>
      </c>
      <c r="Q239" s="206">
        <v>0</v>
      </c>
      <c r="R239" s="206">
        <f t="shared" si="42"/>
        <v>0</v>
      </c>
      <c r="S239" s="206">
        <v>0</v>
      </c>
      <c r="T239" s="207">
        <f t="shared" si="43"/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208" t="s">
        <v>174</v>
      </c>
      <c r="AT239" s="208" t="s">
        <v>160</v>
      </c>
      <c r="AU239" s="208" t="s">
        <v>156</v>
      </c>
      <c r="AY239" s="18" t="s">
        <v>157</v>
      </c>
      <c r="BE239" s="209">
        <f t="shared" si="44"/>
        <v>0</v>
      </c>
      <c r="BF239" s="209">
        <f t="shared" si="45"/>
        <v>0</v>
      </c>
      <c r="BG239" s="209">
        <f t="shared" si="46"/>
        <v>0</v>
      </c>
      <c r="BH239" s="209">
        <f t="shared" si="47"/>
        <v>0</v>
      </c>
      <c r="BI239" s="209">
        <f t="shared" si="48"/>
        <v>0</v>
      </c>
      <c r="BJ239" s="18" t="s">
        <v>156</v>
      </c>
      <c r="BK239" s="209">
        <f t="shared" si="49"/>
        <v>0</v>
      </c>
      <c r="BL239" s="18" t="s">
        <v>174</v>
      </c>
      <c r="BM239" s="208" t="s">
        <v>3060</v>
      </c>
    </row>
    <row r="240" spans="1:65" s="2" customFormat="1" ht="24.2" customHeight="1">
      <c r="A240" s="35"/>
      <c r="B240" s="36"/>
      <c r="C240" s="196" t="s">
        <v>1699</v>
      </c>
      <c r="D240" s="196" t="s">
        <v>160</v>
      </c>
      <c r="E240" s="197" t="s">
        <v>3061</v>
      </c>
      <c r="F240" s="198" t="s">
        <v>3062</v>
      </c>
      <c r="G240" s="199" t="s">
        <v>184</v>
      </c>
      <c r="H240" s="200">
        <v>12</v>
      </c>
      <c r="I240" s="201"/>
      <c r="J240" s="202">
        <f t="shared" si="40"/>
        <v>0</v>
      </c>
      <c r="K240" s="203"/>
      <c r="L240" s="40"/>
      <c r="M240" s="204" t="s">
        <v>1</v>
      </c>
      <c r="N240" s="205" t="s">
        <v>40</v>
      </c>
      <c r="O240" s="76"/>
      <c r="P240" s="206">
        <f t="shared" si="41"/>
        <v>0</v>
      </c>
      <c r="Q240" s="206">
        <v>0</v>
      </c>
      <c r="R240" s="206">
        <f t="shared" si="42"/>
        <v>0</v>
      </c>
      <c r="S240" s="206">
        <v>0</v>
      </c>
      <c r="T240" s="207">
        <f t="shared" si="43"/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208" t="s">
        <v>174</v>
      </c>
      <c r="AT240" s="208" t="s">
        <v>160</v>
      </c>
      <c r="AU240" s="208" t="s">
        <v>156</v>
      </c>
      <c r="AY240" s="18" t="s">
        <v>157</v>
      </c>
      <c r="BE240" s="209">
        <f t="shared" si="44"/>
        <v>0</v>
      </c>
      <c r="BF240" s="209">
        <f t="shared" si="45"/>
        <v>0</v>
      </c>
      <c r="BG240" s="209">
        <f t="shared" si="46"/>
        <v>0</v>
      </c>
      <c r="BH240" s="209">
        <f t="shared" si="47"/>
        <v>0</v>
      </c>
      <c r="BI240" s="209">
        <f t="shared" si="48"/>
        <v>0</v>
      </c>
      <c r="BJ240" s="18" t="s">
        <v>156</v>
      </c>
      <c r="BK240" s="209">
        <f t="shared" si="49"/>
        <v>0</v>
      </c>
      <c r="BL240" s="18" t="s">
        <v>174</v>
      </c>
      <c r="BM240" s="208" t="s">
        <v>3063</v>
      </c>
    </row>
    <row r="241" spans="1:65" s="2" customFormat="1" ht="16.5" customHeight="1">
      <c r="A241" s="35"/>
      <c r="B241" s="36"/>
      <c r="C241" s="196" t="s">
        <v>1703</v>
      </c>
      <c r="D241" s="196" t="s">
        <v>160</v>
      </c>
      <c r="E241" s="197" t="s">
        <v>3064</v>
      </c>
      <c r="F241" s="198" t="s">
        <v>3065</v>
      </c>
      <c r="G241" s="199" t="s">
        <v>184</v>
      </c>
      <c r="H241" s="200">
        <v>26</v>
      </c>
      <c r="I241" s="201"/>
      <c r="J241" s="202">
        <f t="shared" si="40"/>
        <v>0</v>
      </c>
      <c r="K241" s="203"/>
      <c r="L241" s="40"/>
      <c r="M241" s="204" t="s">
        <v>1</v>
      </c>
      <c r="N241" s="205" t="s">
        <v>40</v>
      </c>
      <c r="O241" s="76"/>
      <c r="P241" s="206">
        <f t="shared" si="41"/>
        <v>0</v>
      </c>
      <c r="Q241" s="206">
        <v>0</v>
      </c>
      <c r="R241" s="206">
        <f t="shared" si="42"/>
        <v>0</v>
      </c>
      <c r="S241" s="206">
        <v>0</v>
      </c>
      <c r="T241" s="207">
        <f t="shared" si="43"/>
        <v>0</v>
      </c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R241" s="208" t="s">
        <v>174</v>
      </c>
      <c r="AT241" s="208" t="s">
        <v>160</v>
      </c>
      <c r="AU241" s="208" t="s">
        <v>156</v>
      </c>
      <c r="AY241" s="18" t="s">
        <v>157</v>
      </c>
      <c r="BE241" s="209">
        <f t="shared" si="44"/>
        <v>0</v>
      </c>
      <c r="BF241" s="209">
        <f t="shared" si="45"/>
        <v>0</v>
      </c>
      <c r="BG241" s="209">
        <f t="shared" si="46"/>
        <v>0</v>
      </c>
      <c r="BH241" s="209">
        <f t="shared" si="47"/>
        <v>0</v>
      </c>
      <c r="BI241" s="209">
        <f t="shared" si="48"/>
        <v>0</v>
      </c>
      <c r="BJ241" s="18" t="s">
        <v>156</v>
      </c>
      <c r="BK241" s="209">
        <f t="shared" si="49"/>
        <v>0</v>
      </c>
      <c r="BL241" s="18" t="s">
        <v>174</v>
      </c>
      <c r="BM241" s="208" t="s">
        <v>3066</v>
      </c>
    </row>
    <row r="242" spans="1:65" s="2" customFormat="1" ht="16.5" customHeight="1">
      <c r="A242" s="35"/>
      <c r="B242" s="36"/>
      <c r="C242" s="196" t="s">
        <v>1708</v>
      </c>
      <c r="D242" s="196" t="s">
        <v>160</v>
      </c>
      <c r="E242" s="197" t="s">
        <v>3067</v>
      </c>
      <c r="F242" s="198" t="s">
        <v>3068</v>
      </c>
      <c r="G242" s="199" t="s">
        <v>184</v>
      </c>
      <c r="H242" s="200">
        <v>1</v>
      </c>
      <c r="I242" s="201"/>
      <c r="J242" s="202">
        <f t="shared" si="40"/>
        <v>0</v>
      </c>
      <c r="K242" s="203"/>
      <c r="L242" s="40"/>
      <c r="M242" s="204" t="s">
        <v>1</v>
      </c>
      <c r="N242" s="205" t="s">
        <v>40</v>
      </c>
      <c r="O242" s="76"/>
      <c r="P242" s="206">
        <f t="shared" si="41"/>
        <v>0</v>
      </c>
      <c r="Q242" s="206">
        <v>0</v>
      </c>
      <c r="R242" s="206">
        <f t="shared" si="42"/>
        <v>0</v>
      </c>
      <c r="S242" s="206">
        <v>0</v>
      </c>
      <c r="T242" s="207">
        <f t="shared" si="43"/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208" t="s">
        <v>174</v>
      </c>
      <c r="AT242" s="208" t="s">
        <v>160</v>
      </c>
      <c r="AU242" s="208" t="s">
        <v>156</v>
      </c>
      <c r="AY242" s="18" t="s">
        <v>157</v>
      </c>
      <c r="BE242" s="209">
        <f t="shared" si="44"/>
        <v>0</v>
      </c>
      <c r="BF242" s="209">
        <f t="shared" si="45"/>
        <v>0</v>
      </c>
      <c r="BG242" s="209">
        <f t="shared" si="46"/>
        <v>0</v>
      </c>
      <c r="BH242" s="209">
        <f t="shared" si="47"/>
        <v>0</v>
      </c>
      <c r="BI242" s="209">
        <f t="shared" si="48"/>
        <v>0</v>
      </c>
      <c r="BJ242" s="18" t="s">
        <v>156</v>
      </c>
      <c r="BK242" s="209">
        <f t="shared" si="49"/>
        <v>0</v>
      </c>
      <c r="BL242" s="18" t="s">
        <v>174</v>
      </c>
      <c r="BM242" s="208" t="s">
        <v>3069</v>
      </c>
    </row>
    <row r="243" spans="1:65" s="2" customFormat="1" ht="16.5" customHeight="1">
      <c r="A243" s="35"/>
      <c r="B243" s="36"/>
      <c r="C243" s="196" t="s">
        <v>1712</v>
      </c>
      <c r="D243" s="196" t="s">
        <v>160</v>
      </c>
      <c r="E243" s="197" t="s">
        <v>3070</v>
      </c>
      <c r="F243" s="198" t="s">
        <v>3071</v>
      </c>
      <c r="G243" s="199" t="s">
        <v>184</v>
      </c>
      <c r="H243" s="200">
        <v>150</v>
      </c>
      <c r="I243" s="201"/>
      <c r="J243" s="202">
        <f t="shared" si="40"/>
        <v>0</v>
      </c>
      <c r="K243" s="203"/>
      <c r="L243" s="40"/>
      <c r="M243" s="204" t="s">
        <v>1</v>
      </c>
      <c r="N243" s="205" t="s">
        <v>40</v>
      </c>
      <c r="O243" s="76"/>
      <c r="P243" s="206">
        <f t="shared" si="41"/>
        <v>0</v>
      </c>
      <c r="Q243" s="206">
        <v>0</v>
      </c>
      <c r="R243" s="206">
        <f t="shared" si="42"/>
        <v>0</v>
      </c>
      <c r="S243" s="206">
        <v>0</v>
      </c>
      <c r="T243" s="207">
        <f t="shared" si="43"/>
        <v>0</v>
      </c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R243" s="208" t="s">
        <v>174</v>
      </c>
      <c r="AT243" s="208" t="s">
        <v>160</v>
      </c>
      <c r="AU243" s="208" t="s">
        <v>156</v>
      </c>
      <c r="AY243" s="18" t="s">
        <v>157</v>
      </c>
      <c r="BE243" s="209">
        <f t="shared" si="44"/>
        <v>0</v>
      </c>
      <c r="BF243" s="209">
        <f t="shared" si="45"/>
        <v>0</v>
      </c>
      <c r="BG243" s="209">
        <f t="shared" si="46"/>
        <v>0</v>
      </c>
      <c r="BH243" s="209">
        <f t="shared" si="47"/>
        <v>0</v>
      </c>
      <c r="BI243" s="209">
        <f t="shared" si="48"/>
        <v>0</v>
      </c>
      <c r="BJ243" s="18" t="s">
        <v>156</v>
      </c>
      <c r="BK243" s="209">
        <f t="shared" si="49"/>
        <v>0</v>
      </c>
      <c r="BL243" s="18" t="s">
        <v>174</v>
      </c>
      <c r="BM243" s="208" t="s">
        <v>3072</v>
      </c>
    </row>
    <row r="244" spans="1:65" s="12" customFormat="1" ht="22.9" customHeight="1">
      <c r="B244" s="180"/>
      <c r="C244" s="181"/>
      <c r="D244" s="182" t="s">
        <v>73</v>
      </c>
      <c r="E244" s="194" t="s">
        <v>2274</v>
      </c>
      <c r="F244" s="194" t="s">
        <v>3073</v>
      </c>
      <c r="G244" s="181"/>
      <c r="H244" s="181"/>
      <c r="I244" s="184"/>
      <c r="J244" s="195">
        <f>BK244</f>
        <v>0</v>
      </c>
      <c r="K244" s="181"/>
      <c r="L244" s="186"/>
      <c r="M244" s="187"/>
      <c r="N244" s="188"/>
      <c r="O244" s="188"/>
      <c r="P244" s="189">
        <f>SUM(P245:P274)</f>
        <v>0</v>
      </c>
      <c r="Q244" s="188"/>
      <c r="R244" s="189">
        <f>SUM(R245:R274)</f>
        <v>0</v>
      </c>
      <c r="S244" s="188"/>
      <c r="T244" s="190">
        <f>SUM(T245:T274)</f>
        <v>0</v>
      </c>
      <c r="AR244" s="191" t="s">
        <v>82</v>
      </c>
      <c r="AT244" s="192" t="s">
        <v>73</v>
      </c>
      <c r="AU244" s="192" t="s">
        <v>82</v>
      </c>
      <c r="AY244" s="191" t="s">
        <v>157</v>
      </c>
      <c r="BK244" s="193">
        <f>SUM(BK245:BK274)</f>
        <v>0</v>
      </c>
    </row>
    <row r="245" spans="1:65" s="2" customFormat="1" ht="16.5" customHeight="1">
      <c r="A245" s="35"/>
      <c r="B245" s="36"/>
      <c r="C245" s="196" t="s">
        <v>1717</v>
      </c>
      <c r="D245" s="196" t="s">
        <v>160</v>
      </c>
      <c r="E245" s="197" t="s">
        <v>3074</v>
      </c>
      <c r="F245" s="198" t="s">
        <v>3030</v>
      </c>
      <c r="G245" s="199" t="s">
        <v>184</v>
      </c>
      <c r="H245" s="200">
        <v>2</v>
      </c>
      <c r="I245" s="201"/>
      <c r="J245" s="202">
        <f t="shared" ref="J245:J274" si="50">ROUND(I245*H245,2)</f>
        <v>0</v>
      </c>
      <c r="K245" s="203"/>
      <c r="L245" s="40"/>
      <c r="M245" s="204" t="s">
        <v>1</v>
      </c>
      <c r="N245" s="205" t="s">
        <v>40</v>
      </c>
      <c r="O245" s="76"/>
      <c r="P245" s="206">
        <f t="shared" ref="P245:P274" si="51">O245*H245</f>
        <v>0</v>
      </c>
      <c r="Q245" s="206">
        <v>0</v>
      </c>
      <c r="R245" s="206">
        <f t="shared" ref="R245:R274" si="52">Q245*H245</f>
        <v>0</v>
      </c>
      <c r="S245" s="206">
        <v>0</v>
      </c>
      <c r="T245" s="207">
        <f t="shared" ref="T245:T274" si="53">S245*H245</f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208" t="s">
        <v>174</v>
      </c>
      <c r="AT245" s="208" t="s">
        <v>160</v>
      </c>
      <c r="AU245" s="208" t="s">
        <v>156</v>
      </c>
      <c r="AY245" s="18" t="s">
        <v>157</v>
      </c>
      <c r="BE245" s="209">
        <f t="shared" ref="BE245:BE274" si="54">IF(N245="základná",J245,0)</f>
        <v>0</v>
      </c>
      <c r="BF245" s="209">
        <f t="shared" ref="BF245:BF274" si="55">IF(N245="znížená",J245,0)</f>
        <v>0</v>
      </c>
      <c r="BG245" s="209">
        <f t="shared" ref="BG245:BG274" si="56">IF(N245="zákl. prenesená",J245,0)</f>
        <v>0</v>
      </c>
      <c r="BH245" s="209">
        <f t="shared" ref="BH245:BH274" si="57">IF(N245="zníž. prenesená",J245,0)</f>
        <v>0</v>
      </c>
      <c r="BI245" s="209">
        <f t="shared" ref="BI245:BI274" si="58">IF(N245="nulová",J245,0)</f>
        <v>0</v>
      </c>
      <c r="BJ245" s="18" t="s">
        <v>156</v>
      </c>
      <c r="BK245" s="209">
        <f t="shared" ref="BK245:BK274" si="59">ROUND(I245*H245,2)</f>
        <v>0</v>
      </c>
      <c r="BL245" s="18" t="s">
        <v>174</v>
      </c>
      <c r="BM245" s="208" t="s">
        <v>3075</v>
      </c>
    </row>
    <row r="246" spans="1:65" s="2" customFormat="1" ht="24.2" customHeight="1">
      <c r="A246" s="35"/>
      <c r="B246" s="36"/>
      <c r="C246" s="196" t="s">
        <v>1721</v>
      </c>
      <c r="D246" s="196" t="s">
        <v>160</v>
      </c>
      <c r="E246" s="197" t="s">
        <v>3076</v>
      </c>
      <c r="F246" s="198" t="s">
        <v>3033</v>
      </c>
      <c r="G246" s="199" t="s">
        <v>184</v>
      </c>
      <c r="H246" s="200">
        <v>1</v>
      </c>
      <c r="I246" s="201"/>
      <c r="J246" s="202">
        <f t="shared" si="50"/>
        <v>0</v>
      </c>
      <c r="K246" s="203"/>
      <c r="L246" s="40"/>
      <c r="M246" s="204" t="s">
        <v>1</v>
      </c>
      <c r="N246" s="205" t="s">
        <v>40</v>
      </c>
      <c r="O246" s="76"/>
      <c r="P246" s="206">
        <f t="shared" si="51"/>
        <v>0</v>
      </c>
      <c r="Q246" s="206">
        <v>0</v>
      </c>
      <c r="R246" s="206">
        <f t="shared" si="52"/>
        <v>0</v>
      </c>
      <c r="S246" s="206">
        <v>0</v>
      </c>
      <c r="T246" s="207">
        <f t="shared" si="53"/>
        <v>0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208" t="s">
        <v>174</v>
      </c>
      <c r="AT246" s="208" t="s">
        <v>160</v>
      </c>
      <c r="AU246" s="208" t="s">
        <v>156</v>
      </c>
      <c r="AY246" s="18" t="s">
        <v>157</v>
      </c>
      <c r="BE246" s="209">
        <f t="shared" si="54"/>
        <v>0</v>
      </c>
      <c r="BF246" s="209">
        <f t="shared" si="55"/>
        <v>0</v>
      </c>
      <c r="BG246" s="209">
        <f t="shared" si="56"/>
        <v>0</v>
      </c>
      <c r="BH246" s="209">
        <f t="shared" si="57"/>
        <v>0</v>
      </c>
      <c r="BI246" s="209">
        <f t="shared" si="58"/>
        <v>0</v>
      </c>
      <c r="BJ246" s="18" t="s">
        <v>156</v>
      </c>
      <c r="BK246" s="209">
        <f t="shared" si="59"/>
        <v>0</v>
      </c>
      <c r="BL246" s="18" t="s">
        <v>174</v>
      </c>
      <c r="BM246" s="208" t="s">
        <v>3077</v>
      </c>
    </row>
    <row r="247" spans="1:65" s="2" customFormat="1" ht="16.5" customHeight="1">
      <c r="A247" s="35"/>
      <c r="B247" s="36"/>
      <c r="C247" s="196" t="s">
        <v>1725</v>
      </c>
      <c r="D247" s="196" t="s">
        <v>160</v>
      </c>
      <c r="E247" s="197" t="s">
        <v>3078</v>
      </c>
      <c r="F247" s="198" t="s">
        <v>3036</v>
      </c>
      <c r="G247" s="199" t="s">
        <v>184</v>
      </c>
      <c r="H247" s="200">
        <v>1</v>
      </c>
      <c r="I247" s="201"/>
      <c r="J247" s="202">
        <f t="shared" si="50"/>
        <v>0</v>
      </c>
      <c r="K247" s="203"/>
      <c r="L247" s="40"/>
      <c r="M247" s="204" t="s">
        <v>1</v>
      </c>
      <c r="N247" s="205" t="s">
        <v>40</v>
      </c>
      <c r="O247" s="76"/>
      <c r="P247" s="206">
        <f t="shared" si="51"/>
        <v>0</v>
      </c>
      <c r="Q247" s="206">
        <v>0</v>
      </c>
      <c r="R247" s="206">
        <f t="shared" si="52"/>
        <v>0</v>
      </c>
      <c r="S247" s="206">
        <v>0</v>
      </c>
      <c r="T247" s="207">
        <f t="shared" si="53"/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208" t="s">
        <v>174</v>
      </c>
      <c r="AT247" s="208" t="s">
        <v>160</v>
      </c>
      <c r="AU247" s="208" t="s">
        <v>156</v>
      </c>
      <c r="AY247" s="18" t="s">
        <v>157</v>
      </c>
      <c r="BE247" s="209">
        <f t="shared" si="54"/>
        <v>0</v>
      </c>
      <c r="BF247" s="209">
        <f t="shared" si="55"/>
        <v>0</v>
      </c>
      <c r="BG247" s="209">
        <f t="shared" si="56"/>
        <v>0</v>
      </c>
      <c r="BH247" s="209">
        <f t="shared" si="57"/>
        <v>0</v>
      </c>
      <c r="BI247" s="209">
        <f t="shared" si="58"/>
        <v>0</v>
      </c>
      <c r="BJ247" s="18" t="s">
        <v>156</v>
      </c>
      <c r="BK247" s="209">
        <f t="shared" si="59"/>
        <v>0</v>
      </c>
      <c r="BL247" s="18" t="s">
        <v>174</v>
      </c>
      <c r="BM247" s="208" t="s">
        <v>3079</v>
      </c>
    </row>
    <row r="248" spans="1:65" s="2" customFormat="1" ht="16.5" customHeight="1">
      <c r="A248" s="35"/>
      <c r="B248" s="36"/>
      <c r="C248" s="196" t="s">
        <v>1729</v>
      </c>
      <c r="D248" s="196" t="s">
        <v>160</v>
      </c>
      <c r="E248" s="197" t="s">
        <v>3080</v>
      </c>
      <c r="F248" s="198" t="s">
        <v>3039</v>
      </c>
      <c r="G248" s="199" t="s">
        <v>184</v>
      </c>
      <c r="H248" s="200">
        <v>3</v>
      </c>
      <c r="I248" s="201"/>
      <c r="J248" s="202">
        <f t="shared" si="50"/>
        <v>0</v>
      </c>
      <c r="K248" s="203"/>
      <c r="L248" s="40"/>
      <c r="M248" s="204" t="s">
        <v>1</v>
      </c>
      <c r="N248" s="205" t="s">
        <v>40</v>
      </c>
      <c r="O248" s="76"/>
      <c r="P248" s="206">
        <f t="shared" si="51"/>
        <v>0</v>
      </c>
      <c r="Q248" s="206">
        <v>0</v>
      </c>
      <c r="R248" s="206">
        <f t="shared" si="52"/>
        <v>0</v>
      </c>
      <c r="S248" s="206">
        <v>0</v>
      </c>
      <c r="T248" s="207">
        <f t="shared" si="53"/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208" t="s">
        <v>174</v>
      </c>
      <c r="AT248" s="208" t="s">
        <v>160</v>
      </c>
      <c r="AU248" s="208" t="s">
        <v>156</v>
      </c>
      <c r="AY248" s="18" t="s">
        <v>157</v>
      </c>
      <c r="BE248" s="209">
        <f t="shared" si="54"/>
        <v>0</v>
      </c>
      <c r="BF248" s="209">
        <f t="shared" si="55"/>
        <v>0</v>
      </c>
      <c r="BG248" s="209">
        <f t="shared" si="56"/>
        <v>0</v>
      </c>
      <c r="BH248" s="209">
        <f t="shared" si="57"/>
        <v>0</v>
      </c>
      <c r="BI248" s="209">
        <f t="shared" si="58"/>
        <v>0</v>
      </c>
      <c r="BJ248" s="18" t="s">
        <v>156</v>
      </c>
      <c r="BK248" s="209">
        <f t="shared" si="59"/>
        <v>0</v>
      </c>
      <c r="BL248" s="18" t="s">
        <v>174</v>
      </c>
      <c r="BM248" s="208" t="s">
        <v>3081</v>
      </c>
    </row>
    <row r="249" spans="1:65" s="2" customFormat="1" ht="16.5" customHeight="1">
      <c r="A249" s="35"/>
      <c r="B249" s="36"/>
      <c r="C249" s="196" t="s">
        <v>1733</v>
      </c>
      <c r="D249" s="196" t="s">
        <v>160</v>
      </c>
      <c r="E249" s="197" t="s">
        <v>3082</v>
      </c>
      <c r="F249" s="198" t="s">
        <v>3042</v>
      </c>
      <c r="G249" s="199" t="s">
        <v>184</v>
      </c>
      <c r="H249" s="200">
        <v>2</v>
      </c>
      <c r="I249" s="201"/>
      <c r="J249" s="202">
        <f t="shared" si="50"/>
        <v>0</v>
      </c>
      <c r="K249" s="203"/>
      <c r="L249" s="40"/>
      <c r="M249" s="204" t="s">
        <v>1</v>
      </c>
      <c r="N249" s="205" t="s">
        <v>40</v>
      </c>
      <c r="O249" s="76"/>
      <c r="P249" s="206">
        <f t="shared" si="51"/>
        <v>0</v>
      </c>
      <c r="Q249" s="206">
        <v>0</v>
      </c>
      <c r="R249" s="206">
        <f t="shared" si="52"/>
        <v>0</v>
      </c>
      <c r="S249" s="206">
        <v>0</v>
      </c>
      <c r="T249" s="207">
        <f t="shared" si="53"/>
        <v>0</v>
      </c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R249" s="208" t="s">
        <v>174</v>
      </c>
      <c r="AT249" s="208" t="s">
        <v>160</v>
      </c>
      <c r="AU249" s="208" t="s">
        <v>156</v>
      </c>
      <c r="AY249" s="18" t="s">
        <v>157</v>
      </c>
      <c r="BE249" s="209">
        <f t="shared" si="54"/>
        <v>0</v>
      </c>
      <c r="BF249" s="209">
        <f t="shared" si="55"/>
        <v>0</v>
      </c>
      <c r="BG249" s="209">
        <f t="shared" si="56"/>
        <v>0</v>
      </c>
      <c r="BH249" s="209">
        <f t="shared" si="57"/>
        <v>0</v>
      </c>
      <c r="BI249" s="209">
        <f t="shared" si="58"/>
        <v>0</v>
      </c>
      <c r="BJ249" s="18" t="s">
        <v>156</v>
      </c>
      <c r="BK249" s="209">
        <f t="shared" si="59"/>
        <v>0</v>
      </c>
      <c r="BL249" s="18" t="s">
        <v>174</v>
      </c>
      <c r="BM249" s="208" t="s">
        <v>3083</v>
      </c>
    </row>
    <row r="250" spans="1:65" s="2" customFormat="1" ht="16.5" customHeight="1">
      <c r="A250" s="35"/>
      <c r="B250" s="36"/>
      <c r="C250" s="196" t="s">
        <v>1737</v>
      </c>
      <c r="D250" s="196" t="s">
        <v>160</v>
      </c>
      <c r="E250" s="197" t="s">
        <v>3084</v>
      </c>
      <c r="F250" s="198" t="s">
        <v>3045</v>
      </c>
      <c r="G250" s="199" t="s">
        <v>184</v>
      </c>
      <c r="H250" s="200">
        <v>12</v>
      </c>
      <c r="I250" s="201"/>
      <c r="J250" s="202">
        <f t="shared" si="50"/>
        <v>0</v>
      </c>
      <c r="K250" s="203"/>
      <c r="L250" s="40"/>
      <c r="M250" s="204" t="s">
        <v>1</v>
      </c>
      <c r="N250" s="205" t="s">
        <v>40</v>
      </c>
      <c r="O250" s="76"/>
      <c r="P250" s="206">
        <f t="shared" si="51"/>
        <v>0</v>
      </c>
      <c r="Q250" s="206">
        <v>0</v>
      </c>
      <c r="R250" s="206">
        <f t="shared" si="52"/>
        <v>0</v>
      </c>
      <c r="S250" s="206">
        <v>0</v>
      </c>
      <c r="T250" s="207">
        <f t="shared" si="53"/>
        <v>0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208" t="s">
        <v>174</v>
      </c>
      <c r="AT250" s="208" t="s">
        <v>160</v>
      </c>
      <c r="AU250" s="208" t="s">
        <v>156</v>
      </c>
      <c r="AY250" s="18" t="s">
        <v>157</v>
      </c>
      <c r="BE250" s="209">
        <f t="shared" si="54"/>
        <v>0</v>
      </c>
      <c r="BF250" s="209">
        <f t="shared" si="55"/>
        <v>0</v>
      </c>
      <c r="BG250" s="209">
        <f t="shared" si="56"/>
        <v>0</v>
      </c>
      <c r="BH250" s="209">
        <f t="shared" si="57"/>
        <v>0</v>
      </c>
      <c r="BI250" s="209">
        <f t="shared" si="58"/>
        <v>0</v>
      </c>
      <c r="BJ250" s="18" t="s">
        <v>156</v>
      </c>
      <c r="BK250" s="209">
        <f t="shared" si="59"/>
        <v>0</v>
      </c>
      <c r="BL250" s="18" t="s">
        <v>174</v>
      </c>
      <c r="BM250" s="208" t="s">
        <v>3085</v>
      </c>
    </row>
    <row r="251" spans="1:65" s="2" customFormat="1" ht="16.5" customHeight="1">
      <c r="A251" s="35"/>
      <c r="B251" s="36"/>
      <c r="C251" s="196" t="s">
        <v>1742</v>
      </c>
      <c r="D251" s="196" t="s">
        <v>160</v>
      </c>
      <c r="E251" s="197" t="s">
        <v>3086</v>
      </c>
      <c r="F251" s="198" t="s">
        <v>3048</v>
      </c>
      <c r="G251" s="199" t="s">
        <v>184</v>
      </c>
      <c r="H251" s="200">
        <v>150</v>
      </c>
      <c r="I251" s="201"/>
      <c r="J251" s="202">
        <f t="shared" si="50"/>
        <v>0</v>
      </c>
      <c r="K251" s="203"/>
      <c r="L251" s="40"/>
      <c r="M251" s="204" t="s">
        <v>1</v>
      </c>
      <c r="N251" s="205" t="s">
        <v>40</v>
      </c>
      <c r="O251" s="76"/>
      <c r="P251" s="206">
        <f t="shared" si="51"/>
        <v>0</v>
      </c>
      <c r="Q251" s="206">
        <v>0</v>
      </c>
      <c r="R251" s="206">
        <f t="shared" si="52"/>
        <v>0</v>
      </c>
      <c r="S251" s="206">
        <v>0</v>
      </c>
      <c r="T251" s="207">
        <f t="shared" si="53"/>
        <v>0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208" t="s">
        <v>174</v>
      </c>
      <c r="AT251" s="208" t="s">
        <v>160</v>
      </c>
      <c r="AU251" s="208" t="s">
        <v>156</v>
      </c>
      <c r="AY251" s="18" t="s">
        <v>157</v>
      </c>
      <c r="BE251" s="209">
        <f t="shared" si="54"/>
        <v>0</v>
      </c>
      <c r="BF251" s="209">
        <f t="shared" si="55"/>
        <v>0</v>
      </c>
      <c r="BG251" s="209">
        <f t="shared" si="56"/>
        <v>0</v>
      </c>
      <c r="BH251" s="209">
        <f t="shared" si="57"/>
        <v>0</v>
      </c>
      <c r="BI251" s="209">
        <f t="shared" si="58"/>
        <v>0</v>
      </c>
      <c r="BJ251" s="18" t="s">
        <v>156</v>
      </c>
      <c r="BK251" s="209">
        <f t="shared" si="59"/>
        <v>0</v>
      </c>
      <c r="BL251" s="18" t="s">
        <v>174</v>
      </c>
      <c r="BM251" s="208" t="s">
        <v>3087</v>
      </c>
    </row>
    <row r="252" spans="1:65" s="2" customFormat="1" ht="24.2" customHeight="1">
      <c r="A252" s="35"/>
      <c r="B252" s="36"/>
      <c r="C252" s="196" t="s">
        <v>1746</v>
      </c>
      <c r="D252" s="196" t="s">
        <v>160</v>
      </c>
      <c r="E252" s="197" t="s">
        <v>2997</v>
      </c>
      <c r="F252" s="198" t="s">
        <v>2998</v>
      </c>
      <c r="G252" s="199" t="s">
        <v>354</v>
      </c>
      <c r="H252" s="200">
        <v>540</v>
      </c>
      <c r="I252" s="201"/>
      <c r="J252" s="202">
        <f t="shared" si="50"/>
        <v>0</v>
      </c>
      <c r="K252" s="203"/>
      <c r="L252" s="40"/>
      <c r="M252" s="204" t="s">
        <v>1</v>
      </c>
      <c r="N252" s="205" t="s">
        <v>40</v>
      </c>
      <c r="O252" s="76"/>
      <c r="P252" s="206">
        <f t="shared" si="51"/>
        <v>0</v>
      </c>
      <c r="Q252" s="206">
        <v>0</v>
      </c>
      <c r="R252" s="206">
        <f t="shared" si="52"/>
        <v>0</v>
      </c>
      <c r="S252" s="206">
        <v>0</v>
      </c>
      <c r="T252" s="207">
        <f t="shared" si="53"/>
        <v>0</v>
      </c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R252" s="208" t="s">
        <v>174</v>
      </c>
      <c r="AT252" s="208" t="s">
        <v>160</v>
      </c>
      <c r="AU252" s="208" t="s">
        <v>156</v>
      </c>
      <c r="AY252" s="18" t="s">
        <v>157</v>
      </c>
      <c r="BE252" s="209">
        <f t="shared" si="54"/>
        <v>0</v>
      </c>
      <c r="BF252" s="209">
        <f t="shared" si="55"/>
        <v>0</v>
      </c>
      <c r="BG252" s="209">
        <f t="shared" si="56"/>
        <v>0</v>
      </c>
      <c r="BH252" s="209">
        <f t="shared" si="57"/>
        <v>0</v>
      </c>
      <c r="BI252" s="209">
        <f t="shared" si="58"/>
        <v>0</v>
      </c>
      <c r="BJ252" s="18" t="s">
        <v>156</v>
      </c>
      <c r="BK252" s="209">
        <f t="shared" si="59"/>
        <v>0</v>
      </c>
      <c r="BL252" s="18" t="s">
        <v>174</v>
      </c>
      <c r="BM252" s="208" t="s">
        <v>3088</v>
      </c>
    </row>
    <row r="253" spans="1:65" s="2" customFormat="1" ht="33" customHeight="1">
      <c r="A253" s="35"/>
      <c r="B253" s="36"/>
      <c r="C253" s="196" t="s">
        <v>1748</v>
      </c>
      <c r="D253" s="196" t="s">
        <v>160</v>
      </c>
      <c r="E253" s="197" t="s">
        <v>2939</v>
      </c>
      <c r="F253" s="198" t="s">
        <v>2940</v>
      </c>
      <c r="G253" s="199" t="s">
        <v>184</v>
      </c>
      <c r="H253" s="200">
        <v>250</v>
      </c>
      <c r="I253" s="201"/>
      <c r="J253" s="202">
        <f t="shared" si="50"/>
        <v>0</v>
      </c>
      <c r="K253" s="203"/>
      <c r="L253" s="40"/>
      <c r="M253" s="204" t="s">
        <v>1</v>
      </c>
      <c r="N253" s="205" t="s">
        <v>40</v>
      </c>
      <c r="O253" s="76"/>
      <c r="P253" s="206">
        <f t="shared" si="51"/>
        <v>0</v>
      </c>
      <c r="Q253" s="206">
        <v>0</v>
      </c>
      <c r="R253" s="206">
        <f t="shared" si="52"/>
        <v>0</v>
      </c>
      <c r="S253" s="206">
        <v>0</v>
      </c>
      <c r="T253" s="207">
        <f t="shared" si="53"/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208" t="s">
        <v>174</v>
      </c>
      <c r="AT253" s="208" t="s">
        <v>160</v>
      </c>
      <c r="AU253" s="208" t="s">
        <v>156</v>
      </c>
      <c r="AY253" s="18" t="s">
        <v>157</v>
      </c>
      <c r="BE253" s="209">
        <f t="shared" si="54"/>
        <v>0</v>
      </c>
      <c r="BF253" s="209">
        <f t="shared" si="55"/>
        <v>0</v>
      </c>
      <c r="BG253" s="209">
        <f t="shared" si="56"/>
        <v>0</v>
      </c>
      <c r="BH253" s="209">
        <f t="shared" si="57"/>
        <v>0</v>
      </c>
      <c r="BI253" s="209">
        <f t="shared" si="58"/>
        <v>0</v>
      </c>
      <c r="BJ253" s="18" t="s">
        <v>156</v>
      </c>
      <c r="BK253" s="209">
        <f t="shared" si="59"/>
        <v>0</v>
      </c>
      <c r="BL253" s="18" t="s">
        <v>174</v>
      </c>
      <c r="BM253" s="208" t="s">
        <v>3089</v>
      </c>
    </row>
    <row r="254" spans="1:65" s="2" customFormat="1" ht="24.2" customHeight="1">
      <c r="A254" s="35"/>
      <c r="B254" s="36"/>
      <c r="C254" s="196" t="s">
        <v>1752</v>
      </c>
      <c r="D254" s="196" t="s">
        <v>160</v>
      </c>
      <c r="E254" s="197" t="s">
        <v>3090</v>
      </c>
      <c r="F254" s="198" t="s">
        <v>3051</v>
      </c>
      <c r="G254" s="199" t="s">
        <v>184</v>
      </c>
      <c r="H254" s="200">
        <v>1</v>
      </c>
      <c r="I254" s="201"/>
      <c r="J254" s="202">
        <f t="shared" si="50"/>
        <v>0</v>
      </c>
      <c r="K254" s="203"/>
      <c r="L254" s="40"/>
      <c r="M254" s="204" t="s">
        <v>1</v>
      </c>
      <c r="N254" s="205" t="s">
        <v>40</v>
      </c>
      <c r="O254" s="76"/>
      <c r="P254" s="206">
        <f t="shared" si="51"/>
        <v>0</v>
      </c>
      <c r="Q254" s="206">
        <v>0</v>
      </c>
      <c r="R254" s="206">
        <f t="shared" si="52"/>
        <v>0</v>
      </c>
      <c r="S254" s="206">
        <v>0</v>
      </c>
      <c r="T254" s="207">
        <f t="shared" si="53"/>
        <v>0</v>
      </c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R254" s="208" t="s">
        <v>174</v>
      </c>
      <c r="AT254" s="208" t="s">
        <v>160</v>
      </c>
      <c r="AU254" s="208" t="s">
        <v>156</v>
      </c>
      <c r="AY254" s="18" t="s">
        <v>157</v>
      </c>
      <c r="BE254" s="209">
        <f t="shared" si="54"/>
        <v>0</v>
      </c>
      <c r="BF254" s="209">
        <f t="shared" si="55"/>
        <v>0</v>
      </c>
      <c r="BG254" s="209">
        <f t="shared" si="56"/>
        <v>0</v>
      </c>
      <c r="BH254" s="209">
        <f t="shared" si="57"/>
        <v>0</v>
      </c>
      <c r="BI254" s="209">
        <f t="shared" si="58"/>
        <v>0</v>
      </c>
      <c r="BJ254" s="18" t="s">
        <v>156</v>
      </c>
      <c r="BK254" s="209">
        <f t="shared" si="59"/>
        <v>0</v>
      </c>
      <c r="BL254" s="18" t="s">
        <v>174</v>
      </c>
      <c r="BM254" s="208" t="s">
        <v>3091</v>
      </c>
    </row>
    <row r="255" spans="1:65" s="2" customFormat="1" ht="24.2" customHeight="1">
      <c r="A255" s="35"/>
      <c r="B255" s="36"/>
      <c r="C255" s="196" t="s">
        <v>1757</v>
      </c>
      <c r="D255" s="196" t="s">
        <v>160</v>
      </c>
      <c r="E255" s="197" t="s">
        <v>3092</v>
      </c>
      <c r="F255" s="198" t="s">
        <v>3054</v>
      </c>
      <c r="G255" s="199" t="s">
        <v>184</v>
      </c>
      <c r="H255" s="200">
        <v>2</v>
      </c>
      <c r="I255" s="201"/>
      <c r="J255" s="202">
        <f t="shared" si="50"/>
        <v>0</v>
      </c>
      <c r="K255" s="203"/>
      <c r="L255" s="40"/>
      <c r="M255" s="204" t="s">
        <v>1</v>
      </c>
      <c r="N255" s="205" t="s">
        <v>40</v>
      </c>
      <c r="O255" s="76"/>
      <c r="P255" s="206">
        <f t="shared" si="51"/>
        <v>0</v>
      </c>
      <c r="Q255" s="206">
        <v>0</v>
      </c>
      <c r="R255" s="206">
        <f t="shared" si="52"/>
        <v>0</v>
      </c>
      <c r="S255" s="206">
        <v>0</v>
      </c>
      <c r="T255" s="207">
        <f t="shared" si="53"/>
        <v>0</v>
      </c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R255" s="208" t="s">
        <v>174</v>
      </c>
      <c r="AT255" s="208" t="s">
        <v>160</v>
      </c>
      <c r="AU255" s="208" t="s">
        <v>156</v>
      </c>
      <c r="AY255" s="18" t="s">
        <v>157</v>
      </c>
      <c r="BE255" s="209">
        <f t="shared" si="54"/>
        <v>0</v>
      </c>
      <c r="BF255" s="209">
        <f t="shared" si="55"/>
        <v>0</v>
      </c>
      <c r="BG255" s="209">
        <f t="shared" si="56"/>
        <v>0</v>
      </c>
      <c r="BH255" s="209">
        <f t="shared" si="57"/>
        <v>0</v>
      </c>
      <c r="BI255" s="209">
        <f t="shared" si="58"/>
        <v>0</v>
      </c>
      <c r="BJ255" s="18" t="s">
        <v>156</v>
      </c>
      <c r="BK255" s="209">
        <f t="shared" si="59"/>
        <v>0</v>
      </c>
      <c r="BL255" s="18" t="s">
        <v>174</v>
      </c>
      <c r="BM255" s="208" t="s">
        <v>3093</v>
      </c>
    </row>
    <row r="256" spans="1:65" s="2" customFormat="1" ht="16.5" customHeight="1">
      <c r="A256" s="35"/>
      <c r="B256" s="36"/>
      <c r="C256" s="196" t="s">
        <v>1761</v>
      </c>
      <c r="D256" s="196" t="s">
        <v>160</v>
      </c>
      <c r="E256" s="197" t="s">
        <v>3094</v>
      </c>
      <c r="F256" s="198" t="s">
        <v>2903</v>
      </c>
      <c r="G256" s="199" t="s">
        <v>184</v>
      </c>
      <c r="H256" s="200">
        <v>1</v>
      </c>
      <c r="I256" s="201"/>
      <c r="J256" s="202">
        <f t="shared" si="50"/>
        <v>0</v>
      </c>
      <c r="K256" s="203"/>
      <c r="L256" s="40"/>
      <c r="M256" s="204" t="s">
        <v>1</v>
      </c>
      <c r="N256" s="205" t="s">
        <v>40</v>
      </c>
      <c r="O256" s="76"/>
      <c r="P256" s="206">
        <f t="shared" si="51"/>
        <v>0</v>
      </c>
      <c r="Q256" s="206">
        <v>0</v>
      </c>
      <c r="R256" s="206">
        <f t="shared" si="52"/>
        <v>0</v>
      </c>
      <c r="S256" s="206">
        <v>0</v>
      </c>
      <c r="T256" s="207">
        <f t="shared" si="53"/>
        <v>0</v>
      </c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R256" s="208" t="s">
        <v>174</v>
      </c>
      <c r="AT256" s="208" t="s">
        <v>160</v>
      </c>
      <c r="AU256" s="208" t="s">
        <v>156</v>
      </c>
      <c r="AY256" s="18" t="s">
        <v>157</v>
      </c>
      <c r="BE256" s="209">
        <f t="shared" si="54"/>
        <v>0</v>
      </c>
      <c r="BF256" s="209">
        <f t="shared" si="55"/>
        <v>0</v>
      </c>
      <c r="BG256" s="209">
        <f t="shared" si="56"/>
        <v>0</v>
      </c>
      <c r="BH256" s="209">
        <f t="shared" si="57"/>
        <v>0</v>
      </c>
      <c r="BI256" s="209">
        <f t="shared" si="58"/>
        <v>0</v>
      </c>
      <c r="BJ256" s="18" t="s">
        <v>156</v>
      </c>
      <c r="BK256" s="209">
        <f t="shared" si="59"/>
        <v>0</v>
      </c>
      <c r="BL256" s="18" t="s">
        <v>174</v>
      </c>
      <c r="BM256" s="208" t="s">
        <v>3095</v>
      </c>
    </row>
    <row r="257" spans="1:65" s="2" customFormat="1" ht="16.5" customHeight="1">
      <c r="A257" s="35"/>
      <c r="B257" s="36"/>
      <c r="C257" s="196" t="s">
        <v>1766</v>
      </c>
      <c r="D257" s="196" t="s">
        <v>160</v>
      </c>
      <c r="E257" s="197" t="s">
        <v>3096</v>
      </c>
      <c r="F257" s="198" t="s">
        <v>3059</v>
      </c>
      <c r="G257" s="199" t="s">
        <v>184</v>
      </c>
      <c r="H257" s="200">
        <v>5</v>
      </c>
      <c r="I257" s="201"/>
      <c r="J257" s="202">
        <f t="shared" si="50"/>
        <v>0</v>
      </c>
      <c r="K257" s="203"/>
      <c r="L257" s="40"/>
      <c r="M257" s="204" t="s">
        <v>1</v>
      </c>
      <c r="N257" s="205" t="s">
        <v>40</v>
      </c>
      <c r="O257" s="76"/>
      <c r="P257" s="206">
        <f t="shared" si="51"/>
        <v>0</v>
      </c>
      <c r="Q257" s="206">
        <v>0</v>
      </c>
      <c r="R257" s="206">
        <f t="shared" si="52"/>
        <v>0</v>
      </c>
      <c r="S257" s="206">
        <v>0</v>
      </c>
      <c r="T257" s="207">
        <f t="shared" si="53"/>
        <v>0</v>
      </c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R257" s="208" t="s">
        <v>174</v>
      </c>
      <c r="AT257" s="208" t="s">
        <v>160</v>
      </c>
      <c r="AU257" s="208" t="s">
        <v>156</v>
      </c>
      <c r="AY257" s="18" t="s">
        <v>157</v>
      </c>
      <c r="BE257" s="209">
        <f t="shared" si="54"/>
        <v>0</v>
      </c>
      <c r="BF257" s="209">
        <f t="shared" si="55"/>
        <v>0</v>
      </c>
      <c r="BG257" s="209">
        <f t="shared" si="56"/>
        <v>0</v>
      </c>
      <c r="BH257" s="209">
        <f t="shared" si="57"/>
        <v>0</v>
      </c>
      <c r="BI257" s="209">
        <f t="shared" si="58"/>
        <v>0</v>
      </c>
      <c r="BJ257" s="18" t="s">
        <v>156</v>
      </c>
      <c r="BK257" s="209">
        <f t="shared" si="59"/>
        <v>0</v>
      </c>
      <c r="BL257" s="18" t="s">
        <v>174</v>
      </c>
      <c r="BM257" s="208" t="s">
        <v>3097</v>
      </c>
    </row>
    <row r="258" spans="1:65" s="2" customFormat="1" ht="24.2" customHeight="1">
      <c r="A258" s="35"/>
      <c r="B258" s="36"/>
      <c r="C258" s="196" t="s">
        <v>1776</v>
      </c>
      <c r="D258" s="196" t="s">
        <v>160</v>
      </c>
      <c r="E258" s="197" t="s">
        <v>3098</v>
      </c>
      <c r="F258" s="198" t="s">
        <v>3062</v>
      </c>
      <c r="G258" s="199" t="s">
        <v>184</v>
      </c>
      <c r="H258" s="200">
        <v>12</v>
      </c>
      <c r="I258" s="201"/>
      <c r="J258" s="202">
        <f t="shared" si="50"/>
        <v>0</v>
      </c>
      <c r="K258" s="203"/>
      <c r="L258" s="40"/>
      <c r="M258" s="204" t="s">
        <v>1</v>
      </c>
      <c r="N258" s="205" t="s">
        <v>40</v>
      </c>
      <c r="O258" s="76"/>
      <c r="P258" s="206">
        <f t="shared" si="51"/>
        <v>0</v>
      </c>
      <c r="Q258" s="206">
        <v>0</v>
      </c>
      <c r="R258" s="206">
        <f t="shared" si="52"/>
        <v>0</v>
      </c>
      <c r="S258" s="206">
        <v>0</v>
      </c>
      <c r="T258" s="207">
        <f t="shared" si="53"/>
        <v>0</v>
      </c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R258" s="208" t="s">
        <v>174</v>
      </c>
      <c r="AT258" s="208" t="s">
        <v>160</v>
      </c>
      <c r="AU258" s="208" t="s">
        <v>156</v>
      </c>
      <c r="AY258" s="18" t="s">
        <v>157</v>
      </c>
      <c r="BE258" s="209">
        <f t="shared" si="54"/>
        <v>0</v>
      </c>
      <c r="BF258" s="209">
        <f t="shared" si="55"/>
        <v>0</v>
      </c>
      <c r="BG258" s="209">
        <f t="shared" si="56"/>
        <v>0</v>
      </c>
      <c r="BH258" s="209">
        <f t="shared" si="57"/>
        <v>0</v>
      </c>
      <c r="BI258" s="209">
        <f t="shared" si="58"/>
        <v>0</v>
      </c>
      <c r="BJ258" s="18" t="s">
        <v>156</v>
      </c>
      <c r="BK258" s="209">
        <f t="shared" si="59"/>
        <v>0</v>
      </c>
      <c r="BL258" s="18" t="s">
        <v>174</v>
      </c>
      <c r="BM258" s="208" t="s">
        <v>3099</v>
      </c>
    </row>
    <row r="259" spans="1:65" s="2" customFormat="1" ht="16.5" customHeight="1">
      <c r="A259" s="35"/>
      <c r="B259" s="36"/>
      <c r="C259" s="196" t="s">
        <v>1781</v>
      </c>
      <c r="D259" s="196" t="s">
        <v>160</v>
      </c>
      <c r="E259" s="197" t="s">
        <v>3100</v>
      </c>
      <c r="F259" s="198" t="s">
        <v>3065</v>
      </c>
      <c r="G259" s="199" t="s">
        <v>184</v>
      </c>
      <c r="H259" s="200">
        <v>26</v>
      </c>
      <c r="I259" s="201"/>
      <c r="J259" s="202">
        <f t="shared" si="50"/>
        <v>0</v>
      </c>
      <c r="K259" s="203"/>
      <c r="L259" s="40"/>
      <c r="M259" s="204" t="s">
        <v>1</v>
      </c>
      <c r="N259" s="205" t="s">
        <v>40</v>
      </c>
      <c r="O259" s="76"/>
      <c r="P259" s="206">
        <f t="shared" si="51"/>
        <v>0</v>
      </c>
      <c r="Q259" s="206">
        <v>0</v>
      </c>
      <c r="R259" s="206">
        <f t="shared" si="52"/>
        <v>0</v>
      </c>
      <c r="S259" s="206">
        <v>0</v>
      </c>
      <c r="T259" s="207">
        <f t="shared" si="53"/>
        <v>0</v>
      </c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R259" s="208" t="s">
        <v>174</v>
      </c>
      <c r="AT259" s="208" t="s">
        <v>160</v>
      </c>
      <c r="AU259" s="208" t="s">
        <v>156</v>
      </c>
      <c r="AY259" s="18" t="s">
        <v>157</v>
      </c>
      <c r="BE259" s="209">
        <f t="shared" si="54"/>
        <v>0</v>
      </c>
      <c r="BF259" s="209">
        <f t="shared" si="55"/>
        <v>0</v>
      </c>
      <c r="BG259" s="209">
        <f t="shared" si="56"/>
        <v>0</v>
      </c>
      <c r="BH259" s="209">
        <f t="shared" si="57"/>
        <v>0</v>
      </c>
      <c r="BI259" s="209">
        <f t="shared" si="58"/>
        <v>0</v>
      </c>
      <c r="BJ259" s="18" t="s">
        <v>156</v>
      </c>
      <c r="BK259" s="209">
        <f t="shared" si="59"/>
        <v>0</v>
      </c>
      <c r="BL259" s="18" t="s">
        <v>174</v>
      </c>
      <c r="BM259" s="208" t="s">
        <v>3101</v>
      </c>
    </row>
    <row r="260" spans="1:65" s="2" customFormat="1" ht="16.5" customHeight="1">
      <c r="A260" s="35"/>
      <c r="B260" s="36"/>
      <c r="C260" s="196" t="s">
        <v>1785</v>
      </c>
      <c r="D260" s="196" t="s">
        <v>160</v>
      </c>
      <c r="E260" s="197" t="s">
        <v>3102</v>
      </c>
      <c r="F260" s="198" t="s">
        <v>3068</v>
      </c>
      <c r="G260" s="199" t="s">
        <v>184</v>
      </c>
      <c r="H260" s="200">
        <v>1</v>
      </c>
      <c r="I260" s="201"/>
      <c r="J260" s="202">
        <f t="shared" si="50"/>
        <v>0</v>
      </c>
      <c r="K260" s="203"/>
      <c r="L260" s="40"/>
      <c r="M260" s="204" t="s">
        <v>1</v>
      </c>
      <c r="N260" s="205" t="s">
        <v>40</v>
      </c>
      <c r="O260" s="76"/>
      <c r="P260" s="206">
        <f t="shared" si="51"/>
        <v>0</v>
      </c>
      <c r="Q260" s="206">
        <v>0</v>
      </c>
      <c r="R260" s="206">
        <f t="shared" si="52"/>
        <v>0</v>
      </c>
      <c r="S260" s="206">
        <v>0</v>
      </c>
      <c r="T260" s="207">
        <f t="shared" si="53"/>
        <v>0</v>
      </c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R260" s="208" t="s">
        <v>174</v>
      </c>
      <c r="AT260" s="208" t="s">
        <v>160</v>
      </c>
      <c r="AU260" s="208" t="s">
        <v>156</v>
      </c>
      <c r="AY260" s="18" t="s">
        <v>157</v>
      </c>
      <c r="BE260" s="209">
        <f t="shared" si="54"/>
        <v>0</v>
      </c>
      <c r="BF260" s="209">
        <f t="shared" si="55"/>
        <v>0</v>
      </c>
      <c r="BG260" s="209">
        <f t="shared" si="56"/>
        <v>0</v>
      </c>
      <c r="BH260" s="209">
        <f t="shared" si="57"/>
        <v>0</v>
      </c>
      <c r="BI260" s="209">
        <f t="shared" si="58"/>
        <v>0</v>
      </c>
      <c r="BJ260" s="18" t="s">
        <v>156</v>
      </c>
      <c r="BK260" s="209">
        <f t="shared" si="59"/>
        <v>0</v>
      </c>
      <c r="BL260" s="18" t="s">
        <v>174</v>
      </c>
      <c r="BM260" s="208" t="s">
        <v>3103</v>
      </c>
    </row>
    <row r="261" spans="1:65" s="2" customFormat="1" ht="16.5" customHeight="1">
      <c r="A261" s="35"/>
      <c r="B261" s="36"/>
      <c r="C261" s="196" t="s">
        <v>1791</v>
      </c>
      <c r="D261" s="196" t="s">
        <v>160</v>
      </c>
      <c r="E261" s="197" t="s">
        <v>3104</v>
      </c>
      <c r="F261" s="198" t="s">
        <v>2782</v>
      </c>
      <c r="G261" s="199" t="s">
        <v>2745</v>
      </c>
      <c r="H261" s="200">
        <v>5</v>
      </c>
      <c r="I261" s="201"/>
      <c r="J261" s="202">
        <f t="shared" si="50"/>
        <v>0</v>
      </c>
      <c r="K261" s="203"/>
      <c r="L261" s="40"/>
      <c r="M261" s="204" t="s">
        <v>1</v>
      </c>
      <c r="N261" s="205" t="s">
        <v>40</v>
      </c>
      <c r="O261" s="76"/>
      <c r="P261" s="206">
        <f t="shared" si="51"/>
        <v>0</v>
      </c>
      <c r="Q261" s="206">
        <v>0</v>
      </c>
      <c r="R261" s="206">
        <f t="shared" si="52"/>
        <v>0</v>
      </c>
      <c r="S261" s="206">
        <v>0</v>
      </c>
      <c r="T261" s="207">
        <f t="shared" si="53"/>
        <v>0</v>
      </c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R261" s="208" t="s">
        <v>174</v>
      </c>
      <c r="AT261" s="208" t="s">
        <v>160</v>
      </c>
      <c r="AU261" s="208" t="s">
        <v>156</v>
      </c>
      <c r="AY261" s="18" t="s">
        <v>157</v>
      </c>
      <c r="BE261" s="209">
        <f t="shared" si="54"/>
        <v>0</v>
      </c>
      <c r="BF261" s="209">
        <f t="shared" si="55"/>
        <v>0</v>
      </c>
      <c r="BG261" s="209">
        <f t="shared" si="56"/>
        <v>0</v>
      </c>
      <c r="BH261" s="209">
        <f t="shared" si="57"/>
        <v>0</v>
      </c>
      <c r="BI261" s="209">
        <f t="shared" si="58"/>
        <v>0</v>
      </c>
      <c r="BJ261" s="18" t="s">
        <v>156</v>
      </c>
      <c r="BK261" s="209">
        <f t="shared" si="59"/>
        <v>0</v>
      </c>
      <c r="BL261" s="18" t="s">
        <v>174</v>
      </c>
      <c r="BM261" s="208" t="s">
        <v>3105</v>
      </c>
    </row>
    <row r="262" spans="1:65" s="2" customFormat="1" ht="16.5" customHeight="1">
      <c r="A262" s="35"/>
      <c r="B262" s="36"/>
      <c r="C262" s="196" t="s">
        <v>1794</v>
      </c>
      <c r="D262" s="196" t="s">
        <v>160</v>
      </c>
      <c r="E262" s="197" t="s">
        <v>3106</v>
      </c>
      <c r="F262" s="198" t="s">
        <v>3107</v>
      </c>
      <c r="G262" s="199" t="s">
        <v>2779</v>
      </c>
      <c r="H262" s="200">
        <v>1</v>
      </c>
      <c r="I262" s="201"/>
      <c r="J262" s="202">
        <f t="shared" si="50"/>
        <v>0</v>
      </c>
      <c r="K262" s="203"/>
      <c r="L262" s="40"/>
      <c r="M262" s="204" t="s">
        <v>1</v>
      </c>
      <c r="N262" s="205" t="s">
        <v>40</v>
      </c>
      <c r="O262" s="76"/>
      <c r="P262" s="206">
        <f t="shared" si="51"/>
        <v>0</v>
      </c>
      <c r="Q262" s="206">
        <v>0</v>
      </c>
      <c r="R262" s="206">
        <f t="shared" si="52"/>
        <v>0</v>
      </c>
      <c r="S262" s="206">
        <v>0</v>
      </c>
      <c r="T262" s="207">
        <f t="shared" si="53"/>
        <v>0</v>
      </c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R262" s="208" t="s">
        <v>174</v>
      </c>
      <c r="AT262" s="208" t="s">
        <v>160</v>
      </c>
      <c r="AU262" s="208" t="s">
        <v>156</v>
      </c>
      <c r="AY262" s="18" t="s">
        <v>157</v>
      </c>
      <c r="BE262" s="209">
        <f t="shared" si="54"/>
        <v>0</v>
      </c>
      <c r="BF262" s="209">
        <f t="shared" si="55"/>
        <v>0</v>
      </c>
      <c r="BG262" s="209">
        <f t="shared" si="56"/>
        <v>0</v>
      </c>
      <c r="BH262" s="209">
        <f t="shared" si="57"/>
        <v>0</v>
      </c>
      <c r="BI262" s="209">
        <f t="shared" si="58"/>
        <v>0</v>
      </c>
      <c r="BJ262" s="18" t="s">
        <v>156</v>
      </c>
      <c r="BK262" s="209">
        <f t="shared" si="59"/>
        <v>0</v>
      </c>
      <c r="BL262" s="18" t="s">
        <v>174</v>
      </c>
      <c r="BM262" s="208" t="s">
        <v>3108</v>
      </c>
    </row>
    <row r="263" spans="1:65" s="2" customFormat="1" ht="16.5" customHeight="1">
      <c r="A263" s="35"/>
      <c r="B263" s="36"/>
      <c r="C263" s="196" t="s">
        <v>1799</v>
      </c>
      <c r="D263" s="196" t="s">
        <v>160</v>
      </c>
      <c r="E263" s="197" t="s">
        <v>3109</v>
      </c>
      <c r="F263" s="198" t="s">
        <v>2833</v>
      </c>
      <c r="G263" s="199" t="s">
        <v>184</v>
      </c>
      <c r="H263" s="200">
        <v>180</v>
      </c>
      <c r="I263" s="201"/>
      <c r="J263" s="202">
        <f t="shared" si="50"/>
        <v>0</v>
      </c>
      <c r="K263" s="203"/>
      <c r="L263" s="40"/>
      <c r="M263" s="204" t="s">
        <v>1</v>
      </c>
      <c r="N263" s="205" t="s">
        <v>40</v>
      </c>
      <c r="O263" s="76"/>
      <c r="P263" s="206">
        <f t="shared" si="51"/>
        <v>0</v>
      </c>
      <c r="Q263" s="206">
        <v>0</v>
      </c>
      <c r="R263" s="206">
        <f t="shared" si="52"/>
        <v>0</v>
      </c>
      <c r="S263" s="206">
        <v>0</v>
      </c>
      <c r="T263" s="207">
        <f t="shared" si="53"/>
        <v>0</v>
      </c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R263" s="208" t="s">
        <v>174</v>
      </c>
      <c r="AT263" s="208" t="s">
        <v>160</v>
      </c>
      <c r="AU263" s="208" t="s">
        <v>156</v>
      </c>
      <c r="AY263" s="18" t="s">
        <v>157</v>
      </c>
      <c r="BE263" s="209">
        <f t="shared" si="54"/>
        <v>0</v>
      </c>
      <c r="BF263" s="209">
        <f t="shared" si="55"/>
        <v>0</v>
      </c>
      <c r="BG263" s="209">
        <f t="shared" si="56"/>
        <v>0</v>
      </c>
      <c r="BH263" s="209">
        <f t="shared" si="57"/>
        <v>0</v>
      </c>
      <c r="BI263" s="209">
        <f t="shared" si="58"/>
        <v>0</v>
      </c>
      <c r="BJ263" s="18" t="s">
        <v>156</v>
      </c>
      <c r="BK263" s="209">
        <f t="shared" si="59"/>
        <v>0</v>
      </c>
      <c r="BL263" s="18" t="s">
        <v>174</v>
      </c>
      <c r="BM263" s="208" t="s">
        <v>3110</v>
      </c>
    </row>
    <row r="264" spans="1:65" s="2" customFormat="1" ht="24.2" customHeight="1">
      <c r="A264" s="35"/>
      <c r="B264" s="36"/>
      <c r="C264" s="196" t="s">
        <v>1801</v>
      </c>
      <c r="D264" s="196" t="s">
        <v>160</v>
      </c>
      <c r="E264" s="197" t="s">
        <v>3111</v>
      </c>
      <c r="F264" s="198" t="s">
        <v>3112</v>
      </c>
      <c r="G264" s="199" t="s">
        <v>184</v>
      </c>
      <c r="H264" s="200">
        <v>162</v>
      </c>
      <c r="I264" s="201"/>
      <c r="J264" s="202">
        <f t="shared" si="50"/>
        <v>0</v>
      </c>
      <c r="K264" s="203"/>
      <c r="L264" s="40"/>
      <c r="M264" s="204" t="s">
        <v>1</v>
      </c>
      <c r="N264" s="205" t="s">
        <v>40</v>
      </c>
      <c r="O264" s="76"/>
      <c r="P264" s="206">
        <f t="shared" si="51"/>
        <v>0</v>
      </c>
      <c r="Q264" s="206">
        <v>0</v>
      </c>
      <c r="R264" s="206">
        <f t="shared" si="52"/>
        <v>0</v>
      </c>
      <c r="S264" s="206">
        <v>0</v>
      </c>
      <c r="T264" s="207">
        <f t="shared" si="53"/>
        <v>0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208" t="s">
        <v>174</v>
      </c>
      <c r="AT264" s="208" t="s">
        <v>160</v>
      </c>
      <c r="AU264" s="208" t="s">
        <v>156</v>
      </c>
      <c r="AY264" s="18" t="s">
        <v>157</v>
      </c>
      <c r="BE264" s="209">
        <f t="shared" si="54"/>
        <v>0</v>
      </c>
      <c r="BF264" s="209">
        <f t="shared" si="55"/>
        <v>0</v>
      </c>
      <c r="BG264" s="209">
        <f t="shared" si="56"/>
        <v>0</v>
      </c>
      <c r="BH264" s="209">
        <f t="shared" si="57"/>
        <v>0</v>
      </c>
      <c r="BI264" s="209">
        <f t="shared" si="58"/>
        <v>0</v>
      </c>
      <c r="BJ264" s="18" t="s">
        <v>156</v>
      </c>
      <c r="BK264" s="209">
        <f t="shared" si="59"/>
        <v>0</v>
      </c>
      <c r="BL264" s="18" t="s">
        <v>174</v>
      </c>
      <c r="BM264" s="208" t="s">
        <v>3113</v>
      </c>
    </row>
    <row r="265" spans="1:65" s="2" customFormat="1" ht="16.5" customHeight="1">
      <c r="A265" s="35"/>
      <c r="B265" s="36"/>
      <c r="C265" s="196" t="s">
        <v>1803</v>
      </c>
      <c r="D265" s="196" t="s">
        <v>160</v>
      </c>
      <c r="E265" s="197" t="s">
        <v>3114</v>
      </c>
      <c r="F265" s="198" t="s">
        <v>3115</v>
      </c>
      <c r="G265" s="199" t="s">
        <v>2975</v>
      </c>
      <c r="H265" s="200">
        <v>1</v>
      </c>
      <c r="I265" s="201"/>
      <c r="J265" s="202">
        <f t="shared" si="50"/>
        <v>0</v>
      </c>
      <c r="K265" s="203"/>
      <c r="L265" s="40"/>
      <c r="M265" s="204" t="s">
        <v>1</v>
      </c>
      <c r="N265" s="205" t="s">
        <v>40</v>
      </c>
      <c r="O265" s="76"/>
      <c r="P265" s="206">
        <f t="shared" si="51"/>
        <v>0</v>
      </c>
      <c r="Q265" s="206">
        <v>0</v>
      </c>
      <c r="R265" s="206">
        <f t="shared" si="52"/>
        <v>0</v>
      </c>
      <c r="S265" s="206">
        <v>0</v>
      </c>
      <c r="T265" s="207">
        <f t="shared" si="53"/>
        <v>0</v>
      </c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R265" s="208" t="s">
        <v>174</v>
      </c>
      <c r="AT265" s="208" t="s">
        <v>160</v>
      </c>
      <c r="AU265" s="208" t="s">
        <v>156</v>
      </c>
      <c r="AY265" s="18" t="s">
        <v>157</v>
      </c>
      <c r="BE265" s="209">
        <f t="shared" si="54"/>
        <v>0</v>
      </c>
      <c r="BF265" s="209">
        <f t="shared" si="55"/>
        <v>0</v>
      </c>
      <c r="BG265" s="209">
        <f t="shared" si="56"/>
        <v>0</v>
      </c>
      <c r="BH265" s="209">
        <f t="shared" si="57"/>
        <v>0</v>
      </c>
      <c r="BI265" s="209">
        <f t="shared" si="58"/>
        <v>0</v>
      </c>
      <c r="BJ265" s="18" t="s">
        <v>156</v>
      </c>
      <c r="BK265" s="209">
        <f t="shared" si="59"/>
        <v>0</v>
      </c>
      <c r="BL265" s="18" t="s">
        <v>174</v>
      </c>
      <c r="BM265" s="208" t="s">
        <v>3116</v>
      </c>
    </row>
    <row r="266" spans="1:65" s="2" customFormat="1" ht="16.5" customHeight="1">
      <c r="A266" s="35"/>
      <c r="B266" s="36"/>
      <c r="C266" s="196" t="s">
        <v>1808</v>
      </c>
      <c r="D266" s="196" t="s">
        <v>160</v>
      </c>
      <c r="E266" s="197" t="s">
        <v>3117</v>
      </c>
      <c r="F266" s="198" t="s">
        <v>3118</v>
      </c>
      <c r="G266" s="199" t="s">
        <v>2975</v>
      </c>
      <c r="H266" s="200">
        <v>1</v>
      </c>
      <c r="I266" s="201"/>
      <c r="J266" s="202">
        <f t="shared" si="50"/>
        <v>0</v>
      </c>
      <c r="K266" s="203"/>
      <c r="L266" s="40"/>
      <c r="M266" s="204" t="s">
        <v>1</v>
      </c>
      <c r="N266" s="205" t="s">
        <v>40</v>
      </c>
      <c r="O266" s="76"/>
      <c r="P266" s="206">
        <f t="shared" si="51"/>
        <v>0</v>
      </c>
      <c r="Q266" s="206">
        <v>0</v>
      </c>
      <c r="R266" s="206">
        <f t="shared" si="52"/>
        <v>0</v>
      </c>
      <c r="S266" s="206">
        <v>0</v>
      </c>
      <c r="T266" s="207">
        <f t="shared" si="53"/>
        <v>0</v>
      </c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R266" s="208" t="s">
        <v>174</v>
      </c>
      <c r="AT266" s="208" t="s">
        <v>160</v>
      </c>
      <c r="AU266" s="208" t="s">
        <v>156</v>
      </c>
      <c r="AY266" s="18" t="s">
        <v>157</v>
      </c>
      <c r="BE266" s="209">
        <f t="shared" si="54"/>
        <v>0</v>
      </c>
      <c r="BF266" s="209">
        <f t="shared" si="55"/>
        <v>0</v>
      </c>
      <c r="BG266" s="209">
        <f t="shared" si="56"/>
        <v>0</v>
      </c>
      <c r="BH266" s="209">
        <f t="shared" si="57"/>
        <v>0</v>
      </c>
      <c r="BI266" s="209">
        <f t="shared" si="58"/>
        <v>0</v>
      </c>
      <c r="BJ266" s="18" t="s">
        <v>156</v>
      </c>
      <c r="BK266" s="209">
        <f t="shared" si="59"/>
        <v>0</v>
      </c>
      <c r="BL266" s="18" t="s">
        <v>174</v>
      </c>
      <c r="BM266" s="208" t="s">
        <v>3119</v>
      </c>
    </row>
    <row r="267" spans="1:65" s="2" customFormat="1" ht="16.5" customHeight="1">
      <c r="A267" s="35"/>
      <c r="B267" s="36"/>
      <c r="C267" s="196" t="s">
        <v>1815</v>
      </c>
      <c r="D267" s="196" t="s">
        <v>160</v>
      </c>
      <c r="E267" s="197" t="s">
        <v>3120</v>
      </c>
      <c r="F267" s="198" t="s">
        <v>3121</v>
      </c>
      <c r="G267" s="199" t="s">
        <v>2975</v>
      </c>
      <c r="H267" s="200">
        <v>1</v>
      </c>
      <c r="I267" s="201"/>
      <c r="J267" s="202">
        <f t="shared" si="50"/>
        <v>0</v>
      </c>
      <c r="K267" s="203"/>
      <c r="L267" s="40"/>
      <c r="M267" s="204" t="s">
        <v>1</v>
      </c>
      <c r="N267" s="205" t="s">
        <v>40</v>
      </c>
      <c r="O267" s="76"/>
      <c r="P267" s="206">
        <f t="shared" si="51"/>
        <v>0</v>
      </c>
      <c r="Q267" s="206">
        <v>0</v>
      </c>
      <c r="R267" s="206">
        <f t="shared" si="52"/>
        <v>0</v>
      </c>
      <c r="S267" s="206">
        <v>0</v>
      </c>
      <c r="T267" s="207">
        <f t="shared" si="53"/>
        <v>0</v>
      </c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R267" s="208" t="s">
        <v>174</v>
      </c>
      <c r="AT267" s="208" t="s">
        <v>160</v>
      </c>
      <c r="AU267" s="208" t="s">
        <v>156</v>
      </c>
      <c r="AY267" s="18" t="s">
        <v>157</v>
      </c>
      <c r="BE267" s="209">
        <f t="shared" si="54"/>
        <v>0</v>
      </c>
      <c r="BF267" s="209">
        <f t="shared" si="55"/>
        <v>0</v>
      </c>
      <c r="BG267" s="209">
        <f t="shared" si="56"/>
        <v>0</v>
      </c>
      <c r="BH267" s="209">
        <f t="shared" si="57"/>
        <v>0</v>
      </c>
      <c r="BI267" s="209">
        <f t="shared" si="58"/>
        <v>0</v>
      </c>
      <c r="BJ267" s="18" t="s">
        <v>156</v>
      </c>
      <c r="BK267" s="209">
        <f t="shared" si="59"/>
        <v>0</v>
      </c>
      <c r="BL267" s="18" t="s">
        <v>174</v>
      </c>
      <c r="BM267" s="208" t="s">
        <v>3122</v>
      </c>
    </row>
    <row r="268" spans="1:65" s="2" customFormat="1" ht="24.2" customHeight="1">
      <c r="A268" s="35"/>
      <c r="B268" s="36"/>
      <c r="C268" s="196" t="s">
        <v>1824</v>
      </c>
      <c r="D268" s="196" t="s">
        <v>160</v>
      </c>
      <c r="E268" s="197" t="s">
        <v>3123</v>
      </c>
      <c r="F268" s="198" t="s">
        <v>3124</v>
      </c>
      <c r="G268" s="199" t="s">
        <v>2975</v>
      </c>
      <c r="H268" s="200">
        <v>1</v>
      </c>
      <c r="I268" s="201"/>
      <c r="J268" s="202">
        <f t="shared" si="50"/>
        <v>0</v>
      </c>
      <c r="K268" s="203"/>
      <c r="L268" s="40"/>
      <c r="M268" s="204" t="s">
        <v>1</v>
      </c>
      <c r="N268" s="205" t="s">
        <v>40</v>
      </c>
      <c r="O268" s="76"/>
      <c r="P268" s="206">
        <f t="shared" si="51"/>
        <v>0</v>
      </c>
      <c r="Q268" s="206">
        <v>0</v>
      </c>
      <c r="R268" s="206">
        <f t="shared" si="52"/>
        <v>0</v>
      </c>
      <c r="S268" s="206">
        <v>0</v>
      </c>
      <c r="T268" s="207">
        <f t="shared" si="53"/>
        <v>0</v>
      </c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R268" s="208" t="s">
        <v>174</v>
      </c>
      <c r="AT268" s="208" t="s">
        <v>160</v>
      </c>
      <c r="AU268" s="208" t="s">
        <v>156</v>
      </c>
      <c r="AY268" s="18" t="s">
        <v>157</v>
      </c>
      <c r="BE268" s="209">
        <f t="shared" si="54"/>
        <v>0</v>
      </c>
      <c r="BF268" s="209">
        <f t="shared" si="55"/>
        <v>0</v>
      </c>
      <c r="BG268" s="209">
        <f t="shared" si="56"/>
        <v>0</v>
      </c>
      <c r="BH268" s="209">
        <f t="shared" si="57"/>
        <v>0</v>
      </c>
      <c r="BI268" s="209">
        <f t="shared" si="58"/>
        <v>0</v>
      </c>
      <c r="BJ268" s="18" t="s">
        <v>156</v>
      </c>
      <c r="BK268" s="209">
        <f t="shared" si="59"/>
        <v>0</v>
      </c>
      <c r="BL268" s="18" t="s">
        <v>174</v>
      </c>
      <c r="BM268" s="208" t="s">
        <v>3125</v>
      </c>
    </row>
    <row r="269" spans="1:65" s="2" customFormat="1" ht="16.5" customHeight="1">
      <c r="A269" s="35"/>
      <c r="B269" s="36"/>
      <c r="C269" s="196" t="s">
        <v>2611</v>
      </c>
      <c r="D269" s="196" t="s">
        <v>160</v>
      </c>
      <c r="E269" s="197" t="s">
        <v>3126</v>
      </c>
      <c r="F269" s="198" t="s">
        <v>3127</v>
      </c>
      <c r="G269" s="199" t="s">
        <v>2975</v>
      </c>
      <c r="H269" s="200">
        <v>1</v>
      </c>
      <c r="I269" s="201"/>
      <c r="J269" s="202">
        <f t="shared" si="50"/>
        <v>0</v>
      </c>
      <c r="K269" s="203"/>
      <c r="L269" s="40"/>
      <c r="M269" s="204" t="s">
        <v>1</v>
      </c>
      <c r="N269" s="205" t="s">
        <v>40</v>
      </c>
      <c r="O269" s="76"/>
      <c r="P269" s="206">
        <f t="shared" si="51"/>
        <v>0</v>
      </c>
      <c r="Q269" s="206">
        <v>0</v>
      </c>
      <c r="R269" s="206">
        <f t="shared" si="52"/>
        <v>0</v>
      </c>
      <c r="S269" s="206">
        <v>0</v>
      </c>
      <c r="T269" s="207">
        <f t="shared" si="53"/>
        <v>0</v>
      </c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R269" s="208" t="s">
        <v>174</v>
      </c>
      <c r="AT269" s="208" t="s">
        <v>160</v>
      </c>
      <c r="AU269" s="208" t="s">
        <v>156</v>
      </c>
      <c r="AY269" s="18" t="s">
        <v>157</v>
      </c>
      <c r="BE269" s="209">
        <f t="shared" si="54"/>
        <v>0</v>
      </c>
      <c r="BF269" s="209">
        <f t="shared" si="55"/>
        <v>0</v>
      </c>
      <c r="BG269" s="209">
        <f t="shared" si="56"/>
        <v>0</v>
      </c>
      <c r="BH269" s="209">
        <f t="shared" si="57"/>
        <v>0</v>
      </c>
      <c r="BI269" s="209">
        <f t="shared" si="58"/>
        <v>0</v>
      </c>
      <c r="BJ269" s="18" t="s">
        <v>156</v>
      </c>
      <c r="BK269" s="209">
        <f t="shared" si="59"/>
        <v>0</v>
      </c>
      <c r="BL269" s="18" t="s">
        <v>174</v>
      </c>
      <c r="BM269" s="208" t="s">
        <v>3128</v>
      </c>
    </row>
    <row r="270" spans="1:65" s="2" customFormat="1" ht="24.2" customHeight="1">
      <c r="A270" s="35"/>
      <c r="B270" s="36"/>
      <c r="C270" s="196" t="s">
        <v>2418</v>
      </c>
      <c r="D270" s="196" t="s">
        <v>160</v>
      </c>
      <c r="E270" s="197" t="s">
        <v>3129</v>
      </c>
      <c r="F270" s="198" t="s">
        <v>3130</v>
      </c>
      <c r="G270" s="199" t="s">
        <v>2975</v>
      </c>
      <c r="H270" s="200">
        <v>1</v>
      </c>
      <c r="I270" s="201"/>
      <c r="J270" s="202">
        <f t="shared" si="50"/>
        <v>0</v>
      </c>
      <c r="K270" s="203"/>
      <c r="L270" s="40"/>
      <c r="M270" s="204" t="s">
        <v>1</v>
      </c>
      <c r="N270" s="205" t="s">
        <v>40</v>
      </c>
      <c r="O270" s="76"/>
      <c r="P270" s="206">
        <f t="shared" si="51"/>
        <v>0</v>
      </c>
      <c r="Q270" s="206">
        <v>0</v>
      </c>
      <c r="R270" s="206">
        <f t="shared" si="52"/>
        <v>0</v>
      </c>
      <c r="S270" s="206">
        <v>0</v>
      </c>
      <c r="T270" s="207">
        <f t="shared" si="53"/>
        <v>0</v>
      </c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R270" s="208" t="s">
        <v>174</v>
      </c>
      <c r="AT270" s="208" t="s">
        <v>160</v>
      </c>
      <c r="AU270" s="208" t="s">
        <v>156</v>
      </c>
      <c r="AY270" s="18" t="s">
        <v>157</v>
      </c>
      <c r="BE270" s="209">
        <f t="shared" si="54"/>
        <v>0</v>
      </c>
      <c r="BF270" s="209">
        <f t="shared" si="55"/>
        <v>0</v>
      </c>
      <c r="BG270" s="209">
        <f t="shared" si="56"/>
        <v>0</v>
      </c>
      <c r="BH270" s="209">
        <f t="shared" si="57"/>
        <v>0</v>
      </c>
      <c r="BI270" s="209">
        <f t="shared" si="58"/>
        <v>0</v>
      </c>
      <c r="BJ270" s="18" t="s">
        <v>156</v>
      </c>
      <c r="BK270" s="209">
        <f t="shared" si="59"/>
        <v>0</v>
      </c>
      <c r="BL270" s="18" t="s">
        <v>174</v>
      </c>
      <c r="BM270" s="208" t="s">
        <v>3131</v>
      </c>
    </row>
    <row r="271" spans="1:65" s="2" customFormat="1" ht="24.2" customHeight="1">
      <c r="A271" s="35"/>
      <c r="B271" s="36"/>
      <c r="C271" s="196" t="s">
        <v>2617</v>
      </c>
      <c r="D271" s="196" t="s">
        <v>160</v>
      </c>
      <c r="E271" s="197" t="s">
        <v>3132</v>
      </c>
      <c r="F271" s="198" t="s">
        <v>2854</v>
      </c>
      <c r="G271" s="199" t="s">
        <v>184</v>
      </c>
      <c r="H271" s="200">
        <v>1</v>
      </c>
      <c r="I271" s="201"/>
      <c r="J271" s="202">
        <f t="shared" si="50"/>
        <v>0</v>
      </c>
      <c r="K271" s="203"/>
      <c r="L271" s="40"/>
      <c r="M271" s="204" t="s">
        <v>1</v>
      </c>
      <c r="N271" s="205" t="s">
        <v>40</v>
      </c>
      <c r="O271" s="76"/>
      <c r="P271" s="206">
        <f t="shared" si="51"/>
        <v>0</v>
      </c>
      <c r="Q271" s="206">
        <v>0</v>
      </c>
      <c r="R271" s="206">
        <f t="shared" si="52"/>
        <v>0</v>
      </c>
      <c r="S271" s="206">
        <v>0</v>
      </c>
      <c r="T271" s="207">
        <f t="shared" si="53"/>
        <v>0</v>
      </c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R271" s="208" t="s">
        <v>174</v>
      </c>
      <c r="AT271" s="208" t="s">
        <v>160</v>
      </c>
      <c r="AU271" s="208" t="s">
        <v>156</v>
      </c>
      <c r="AY271" s="18" t="s">
        <v>157</v>
      </c>
      <c r="BE271" s="209">
        <f t="shared" si="54"/>
        <v>0</v>
      </c>
      <c r="BF271" s="209">
        <f t="shared" si="55"/>
        <v>0</v>
      </c>
      <c r="BG271" s="209">
        <f t="shared" si="56"/>
        <v>0</v>
      </c>
      <c r="BH271" s="209">
        <f t="shared" si="57"/>
        <v>0</v>
      </c>
      <c r="BI271" s="209">
        <f t="shared" si="58"/>
        <v>0</v>
      </c>
      <c r="BJ271" s="18" t="s">
        <v>156</v>
      </c>
      <c r="BK271" s="209">
        <f t="shared" si="59"/>
        <v>0</v>
      </c>
      <c r="BL271" s="18" t="s">
        <v>174</v>
      </c>
      <c r="BM271" s="208" t="s">
        <v>3133</v>
      </c>
    </row>
    <row r="272" spans="1:65" s="2" customFormat="1" ht="16.5" customHeight="1">
      <c r="A272" s="35"/>
      <c r="B272" s="36"/>
      <c r="C272" s="196" t="s">
        <v>2420</v>
      </c>
      <c r="D272" s="196" t="s">
        <v>160</v>
      </c>
      <c r="E272" s="197" t="s">
        <v>3134</v>
      </c>
      <c r="F272" s="198" t="s">
        <v>3135</v>
      </c>
      <c r="G272" s="199" t="s">
        <v>2975</v>
      </c>
      <c r="H272" s="200">
        <v>1</v>
      </c>
      <c r="I272" s="201"/>
      <c r="J272" s="202">
        <f t="shared" si="50"/>
        <v>0</v>
      </c>
      <c r="K272" s="203"/>
      <c r="L272" s="40"/>
      <c r="M272" s="204" t="s">
        <v>1</v>
      </c>
      <c r="N272" s="205" t="s">
        <v>40</v>
      </c>
      <c r="O272" s="76"/>
      <c r="P272" s="206">
        <f t="shared" si="51"/>
        <v>0</v>
      </c>
      <c r="Q272" s="206">
        <v>0</v>
      </c>
      <c r="R272" s="206">
        <f t="shared" si="52"/>
        <v>0</v>
      </c>
      <c r="S272" s="206">
        <v>0</v>
      </c>
      <c r="T272" s="207">
        <f t="shared" si="53"/>
        <v>0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208" t="s">
        <v>174</v>
      </c>
      <c r="AT272" s="208" t="s">
        <v>160</v>
      </c>
      <c r="AU272" s="208" t="s">
        <v>156</v>
      </c>
      <c r="AY272" s="18" t="s">
        <v>157</v>
      </c>
      <c r="BE272" s="209">
        <f t="shared" si="54"/>
        <v>0</v>
      </c>
      <c r="BF272" s="209">
        <f t="shared" si="55"/>
        <v>0</v>
      </c>
      <c r="BG272" s="209">
        <f t="shared" si="56"/>
        <v>0</v>
      </c>
      <c r="BH272" s="209">
        <f t="shared" si="57"/>
        <v>0</v>
      </c>
      <c r="BI272" s="209">
        <f t="shared" si="58"/>
        <v>0</v>
      </c>
      <c r="BJ272" s="18" t="s">
        <v>156</v>
      </c>
      <c r="BK272" s="209">
        <f t="shared" si="59"/>
        <v>0</v>
      </c>
      <c r="BL272" s="18" t="s">
        <v>174</v>
      </c>
      <c r="BM272" s="208" t="s">
        <v>3136</v>
      </c>
    </row>
    <row r="273" spans="1:65" s="2" customFormat="1" ht="16.5" customHeight="1">
      <c r="A273" s="35"/>
      <c r="B273" s="36"/>
      <c r="C273" s="196" t="s">
        <v>2622</v>
      </c>
      <c r="D273" s="196" t="s">
        <v>160</v>
      </c>
      <c r="E273" s="197" t="s">
        <v>3137</v>
      </c>
      <c r="F273" s="198" t="s">
        <v>3138</v>
      </c>
      <c r="G273" s="199" t="s">
        <v>2975</v>
      </c>
      <c r="H273" s="200">
        <v>1</v>
      </c>
      <c r="I273" s="201"/>
      <c r="J273" s="202">
        <f t="shared" si="50"/>
        <v>0</v>
      </c>
      <c r="K273" s="203"/>
      <c r="L273" s="40"/>
      <c r="M273" s="204" t="s">
        <v>1</v>
      </c>
      <c r="N273" s="205" t="s">
        <v>40</v>
      </c>
      <c r="O273" s="76"/>
      <c r="P273" s="206">
        <f t="shared" si="51"/>
        <v>0</v>
      </c>
      <c r="Q273" s="206">
        <v>0</v>
      </c>
      <c r="R273" s="206">
        <f t="shared" si="52"/>
        <v>0</v>
      </c>
      <c r="S273" s="206">
        <v>0</v>
      </c>
      <c r="T273" s="207">
        <f t="shared" si="53"/>
        <v>0</v>
      </c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R273" s="208" t="s">
        <v>174</v>
      </c>
      <c r="AT273" s="208" t="s">
        <v>160</v>
      </c>
      <c r="AU273" s="208" t="s">
        <v>156</v>
      </c>
      <c r="AY273" s="18" t="s">
        <v>157</v>
      </c>
      <c r="BE273" s="209">
        <f t="shared" si="54"/>
        <v>0</v>
      </c>
      <c r="BF273" s="209">
        <f t="shared" si="55"/>
        <v>0</v>
      </c>
      <c r="BG273" s="209">
        <f t="shared" si="56"/>
        <v>0</v>
      </c>
      <c r="BH273" s="209">
        <f t="shared" si="57"/>
        <v>0</v>
      </c>
      <c r="BI273" s="209">
        <f t="shared" si="58"/>
        <v>0</v>
      </c>
      <c r="BJ273" s="18" t="s">
        <v>156</v>
      </c>
      <c r="BK273" s="209">
        <f t="shared" si="59"/>
        <v>0</v>
      </c>
      <c r="BL273" s="18" t="s">
        <v>174</v>
      </c>
      <c r="BM273" s="208" t="s">
        <v>3139</v>
      </c>
    </row>
    <row r="274" spans="1:65" s="2" customFormat="1" ht="16.5" customHeight="1">
      <c r="A274" s="35"/>
      <c r="B274" s="36"/>
      <c r="C274" s="196" t="s">
        <v>2625</v>
      </c>
      <c r="D274" s="196" t="s">
        <v>160</v>
      </c>
      <c r="E274" s="197" t="s">
        <v>3140</v>
      </c>
      <c r="F274" s="198" t="s">
        <v>3071</v>
      </c>
      <c r="G274" s="199" t="s">
        <v>184</v>
      </c>
      <c r="H274" s="200">
        <v>150</v>
      </c>
      <c r="I274" s="201"/>
      <c r="J274" s="202">
        <f t="shared" si="50"/>
        <v>0</v>
      </c>
      <c r="K274" s="203"/>
      <c r="L274" s="40"/>
      <c r="M274" s="243" t="s">
        <v>1</v>
      </c>
      <c r="N274" s="244" t="s">
        <v>40</v>
      </c>
      <c r="O274" s="245"/>
      <c r="P274" s="246">
        <f t="shared" si="51"/>
        <v>0</v>
      </c>
      <c r="Q274" s="246">
        <v>0</v>
      </c>
      <c r="R274" s="246">
        <f t="shared" si="52"/>
        <v>0</v>
      </c>
      <c r="S274" s="246">
        <v>0</v>
      </c>
      <c r="T274" s="247">
        <f t="shared" si="53"/>
        <v>0</v>
      </c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R274" s="208" t="s">
        <v>174</v>
      </c>
      <c r="AT274" s="208" t="s">
        <v>160</v>
      </c>
      <c r="AU274" s="208" t="s">
        <v>156</v>
      </c>
      <c r="AY274" s="18" t="s">
        <v>157</v>
      </c>
      <c r="BE274" s="209">
        <f t="shared" si="54"/>
        <v>0</v>
      </c>
      <c r="BF274" s="209">
        <f t="shared" si="55"/>
        <v>0</v>
      </c>
      <c r="BG274" s="209">
        <f t="shared" si="56"/>
        <v>0</v>
      </c>
      <c r="BH274" s="209">
        <f t="shared" si="57"/>
        <v>0</v>
      </c>
      <c r="BI274" s="209">
        <f t="shared" si="58"/>
        <v>0</v>
      </c>
      <c r="BJ274" s="18" t="s">
        <v>156</v>
      </c>
      <c r="BK274" s="209">
        <f t="shared" si="59"/>
        <v>0</v>
      </c>
      <c r="BL274" s="18" t="s">
        <v>174</v>
      </c>
      <c r="BM274" s="208" t="s">
        <v>3141</v>
      </c>
    </row>
    <row r="275" spans="1:65" s="2" customFormat="1" ht="6.95" customHeight="1">
      <c r="A275" s="35"/>
      <c r="B275" s="59"/>
      <c r="C275" s="60"/>
      <c r="D275" s="60"/>
      <c r="E275" s="60"/>
      <c r="F275" s="60"/>
      <c r="G275" s="60"/>
      <c r="H275" s="60"/>
      <c r="I275" s="60"/>
      <c r="J275" s="60"/>
      <c r="K275" s="60"/>
      <c r="L275" s="40"/>
      <c r="M275" s="35"/>
      <c r="O275" s="35"/>
      <c r="P275" s="35"/>
      <c r="Q275" s="35"/>
      <c r="R275" s="35"/>
      <c r="S275" s="35"/>
      <c r="T275" s="35"/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</row>
  </sheetData>
  <sheetProtection formatColumns="0" formatRows="0" autoFilter="0"/>
  <autoFilter ref="C121:K274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376"/>
  <sheetViews>
    <sheetView showGridLines="0" topLeftCell="A362" workbookViewId="0">
      <selection activeCell="F336" sqref="F336:F337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99"/>
      <c r="M2" s="299"/>
      <c r="N2" s="299"/>
      <c r="O2" s="299"/>
      <c r="P2" s="299"/>
      <c r="Q2" s="299"/>
      <c r="R2" s="299"/>
      <c r="S2" s="299"/>
      <c r="T2" s="299"/>
      <c r="U2" s="299"/>
      <c r="V2" s="299"/>
      <c r="AT2" s="18" t="s">
        <v>125</v>
      </c>
    </row>
    <row r="3" spans="1:46" s="1" customFormat="1" ht="6.95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21"/>
      <c r="AT3" s="18" t="s">
        <v>74</v>
      </c>
    </row>
    <row r="4" spans="1:46" s="1" customFormat="1" ht="24.95" customHeight="1">
      <c r="B4" s="21"/>
      <c r="D4" s="115" t="s">
        <v>130</v>
      </c>
      <c r="L4" s="21"/>
      <c r="M4" s="116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7" t="s">
        <v>15</v>
      </c>
      <c r="L6" s="21"/>
    </row>
    <row r="7" spans="1:46" s="1" customFormat="1" ht="16.5" customHeight="1">
      <c r="B7" s="21"/>
      <c r="E7" s="330" t="str">
        <f>'Rekapitulácia stavby'!K6</f>
        <v>Obnova areálu a kaštieľa Dolná Krupá</v>
      </c>
      <c r="F7" s="331"/>
      <c r="G7" s="331"/>
      <c r="H7" s="331"/>
      <c r="L7" s="21"/>
    </row>
    <row r="8" spans="1:46" s="2" customFormat="1" ht="12" customHeight="1">
      <c r="A8" s="35"/>
      <c r="B8" s="40"/>
      <c r="C8" s="35"/>
      <c r="D8" s="117" t="s">
        <v>131</v>
      </c>
      <c r="E8" s="35"/>
      <c r="F8" s="35"/>
      <c r="G8" s="35"/>
      <c r="H8" s="35"/>
      <c r="I8" s="35"/>
      <c r="J8" s="35"/>
      <c r="K8" s="35"/>
      <c r="L8" s="5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32" t="s">
        <v>3142</v>
      </c>
      <c r="F9" s="333"/>
      <c r="G9" s="333"/>
      <c r="H9" s="333"/>
      <c r="I9" s="35"/>
      <c r="J9" s="35"/>
      <c r="K9" s="35"/>
      <c r="L9" s="5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7" t="s">
        <v>17</v>
      </c>
      <c r="E11" s="35"/>
      <c r="F11" s="118" t="s">
        <v>1</v>
      </c>
      <c r="G11" s="35"/>
      <c r="H11" s="35"/>
      <c r="I11" s="117" t="s">
        <v>18</v>
      </c>
      <c r="J11" s="118" t="s">
        <v>1</v>
      </c>
      <c r="K11" s="35"/>
      <c r="L11" s="5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7" t="s">
        <v>19</v>
      </c>
      <c r="E12" s="35"/>
      <c r="F12" s="118" t="s">
        <v>20</v>
      </c>
      <c r="G12" s="35"/>
      <c r="H12" s="35"/>
      <c r="I12" s="117" t="s">
        <v>21</v>
      </c>
      <c r="J12" s="119" t="str">
        <f>'Rekapitulácia stavby'!AN8</f>
        <v>30. 1. 2023</v>
      </c>
      <c r="K12" s="35"/>
      <c r="L12" s="5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7" t="s">
        <v>23</v>
      </c>
      <c r="E14" s="35"/>
      <c r="F14" s="35"/>
      <c r="G14" s="35"/>
      <c r="H14" s="35"/>
      <c r="I14" s="117" t="s">
        <v>24</v>
      </c>
      <c r="J14" s="118" t="s">
        <v>1</v>
      </c>
      <c r="K14" s="35"/>
      <c r="L14" s="5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8" t="s">
        <v>25</v>
      </c>
      <c r="F15" s="35"/>
      <c r="G15" s="35"/>
      <c r="H15" s="35"/>
      <c r="I15" s="117" t="s">
        <v>26</v>
      </c>
      <c r="J15" s="118" t="s">
        <v>1</v>
      </c>
      <c r="K15" s="35"/>
      <c r="L15" s="5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7" t="s">
        <v>27</v>
      </c>
      <c r="E17" s="35"/>
      <c r="F17" s="35"/>
      <c r="G17" s="35"/>
      <c r="H17" s="35"/>
      <c r="I17" s="117" t="s">
        <v>24</v>
      </c>
      <c r="J17" s="31" t="str">
        <f>'Rekapitulácia stavby'!AN13</f>
        <v>Vyplň údaj</v>
      </c>
      <c r="K17" s="35"/>
      <c r="L17" s="5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34" t="str">
        <f>'Rekapitulácia stavby'!E14</f>
        <v>Vyplň údaj</v>
      </c>
      <c r="F18" s="335"/>
      <c r="G18" s="335"/>
      <c r="H18" s="335"/>
      <c r="I18" s="117" t="s">
        <v>26</v>
      </c>
      <c r="J18" s="31" t="str">
        <f>'Rekapitulácia stavby'!AN14</f>
        <v>Vyplň údaj</v>
      </c>
      <c r="K18" s="35"/>
      <c r="L18" s="5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7" t="s">
        <v>29</v>
      </c>
      <c r="E20" s="35"/>
      <c r="F20" s="35"/>
      <c r="G20" s="35"/>
      <c r="H20" s="35"/>
      <c r="I20" s="117" t="s">
        <v>24</v>
      </c>
      <c r="J20" s="118" t="s">
        <v>1</v>
      </c>
      <c r="K20" s="35"/>
      <c r="L20" s="5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8" t="s">
        <v>30</v>
      </c>
      <c r="F21" s="35"/>
      <c r="G21" s="35"/>
      <c r="H21" s="35"/>
      <c r="I21" s="117" t="s">
        <v>26</v>
      </c>
      <c r="J21" s="118" t="s">
        <v>1</v>
      </c>
      <c r="K21" s="35"/>
      <c r="L21" s="5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7" t="s">
        <v>32</v>
      </c>
      <c r="E23" s="35"/>
      <c r="F23" s="35"/>
      <c r="G23" s="35"/>
      <c r="H23" s="35"/>
      <c r="I23" s="117" t="s">
        <v>24</v>
      </c>
      <c r="J23" s="118" t="s">
        <v>1</v>
      </c>
      <c r="K23" s="35"/>
      <c r="L23" s="5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8" t="s">
        <v>30</v>
      </c>
      <c r="F24" s="35"/>
      <c r="G24" s="35"/>
      <c r="H24" s="35"/>
      <c r="I24" s="117" t="s">
        <v>26</v>
      </c>
      <c r="J24" s="118" t="s">
        <v>1</v>
      </c>
      <c r="K24" s="35"/>
      <c r="L24" s="5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7" t="s">
        <v>33</v>
      </c>
      <c r="E26" s="35"/>
      <c r="F26" s="35"/>
      <c r="G26" s="35"/>
      <c r="H26" s="35"/>
      <c r="I26" s="35"/>
      <c r="J26" s="35"/>
      <c r="K26" s="35"/>
      <c r="L26" s="5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20"/>
      <c r="B27" s="121"/>
      <c r="C27" s="120"/>
      <c r="D27" s="120"/>
      <c r="E27" s="336" t="s">
        <v>1</v>
      </c>
      <c r="F27" s="336"/>
      <c r="G27" s="336"/>
      <c r="H27" s="336"/>
      <c r="I27" s="120"/>
      <c r="J27" s="120"/>
      <c r="K27" s="120"/>
      <c r="L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23"/>
      <c r="E29" s="123"/>
      <c r="F29" s="123"/>
      <c r="G29" s="123"/>
      <c r="H29" s="123"/>
      <c r="I29" s="123"/>
      <c r="J29" s="123"/>
      <c r="K29" s="123"/>
      <c r="L29" s="5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4" t="s">
        <v>34</v>
      </c>
      <c r="E30" s="35"/>
      <c r="F30" s="35"/>
      <c r="G30" s="35"/>
      <c r="H30" s="35"/>
      <c r="I30" s="35"/>
      <c r="J30" s="125">
        <f>ROUND(J137, 2)</f>
        <v>0</v>
      </c>
      <c r="K30" s="35"/>
      <c r="L30" s="5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3"/>
      <c r="E31" s="123"/>
      <c r="F31" s="123"/>
      <c r="G31" s="123"/>
      <c r="H31" s="123"/>
      <c r="I31" s="123"/>
      <c r="J31" s="123"/>
      <c r="K31" s="123"/>
      <c r="L31" s="5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26" t="s">
        <v>36</v>
      </c>
      <c r="G32" s="35"/>
      <c r="H32" s="35"/>
      <c r="I32" s="126" t="s">
        <v>35</v>
      </c>
      <c r="J32" s="126" t="s">
        <v>37</v>
      </c>
      <c r="K32" s="35"/>
      <c r="L32" s="5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27" t="s">
        <v>38</v>
      </c>
      <c r="E33" s="128" t="s">
        <v>39</v>
      </c>
      <c r="F33" s="129">
        <f>ROUND((SUM(BE137:BE375)),  2)</f>
        <v>0</v>
      </c>
      <c r="G33" s="130"/>
      <c r="H33" s="130"/>
      <c r="I33" s="131">
        <v>0.2</v>
      </c>
      <c r="J33" s="129">
        <f>ROUND(((SUM(BE137:BE375))*I33),  2)</f>
        <v>0</v>
      </c>
      <c r="K33" s="35"/>
      <c r="L33" s="5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28" t="s">
        <v>40</v>
      </c>
      <c r="F34" s="129">
        <f>ROUND((SUM(BF137:BF375)),  2)</f>
        <v>0</v>
      </c>
      <c r="G34" s="130"/>
      <c r="H34" s="130"/>
      <c r="I34" s="131">
        <v>0.2</v>
      </c>
      <c r="J34" s="129">
        <f>ROUND(((SUM(BF137:BF375))*I34),  2)</f>
        <v>0</v>
      </c>
      <c r="K34" s="35"/>
      <c r="L34" s="5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17" t="s">
        <v>41</v>
      </c>
      <c r="F35" s="132">
        <f>ROUND((SUM(BG137:BG375)),  2)</f>
        <v>0</v>
      </c>
      <c r="G35" s="35"/>
      <c r="H35" s="35"/>
      <c r="I35" s="133">
        <v>0.2</v>
      </c>
      <c r="J35" s="132">
        <f>0</f>
        <v>0</v>
      </c>
      <c r="K35" s="35"/>
      <c r="L35" s="5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17" t="s">
        <v>42</v>
      </c>
      <c r="F36" s="132">
        <f>ROUND((SUM(BH137:BH375)),  2)</f>
        <v>0</v>
      </c>
      <c r="G36" s="35"/>
      <c r="H36" s="35"/>
      <c r="I36" s="133">
        <v>0.2</v>
      </c>
      <c r="J36" s="132">
        <f>0</f>
        <v>0</v>
      </c>
      <c r="K36" s="35"/>
      <c r="L36" s="5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28" t="s">
        <v>43</v>
      </c>
      <c r="F37" s="129">
        <f>ROUND((SUM(BI137:BI375)),  2)</f>
        <v>0</v>
      </c>
      <c r="G37" s="130"/>
      <c r="H37" s="130"/>
      <c r="I37" s="131">
        <v>0</v>
      </c>
      <c r="J37" s="129">
        <f>0</f>
        <v>0</v>
      </c>
      <c r="K37" s="35"/>
      <c r="L37" s="5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34"/>
      <c r="D39" s="135" t="s">
        <v>44</v>
      </c>
      <c r="E39" s="136"/>
      <c r="F39" s="136"/>
      <c r="G39" s="137" t="s">
        <v>45</v>
      </c>
      <c r="H39" s="138" t="s">
        <v>46</v>
      </c>
      <c r="I39" s="136"/>
      <c r="J39" s="139">
        <f>SUM(J30:J37)</f>
        <v>0</v>
      </c>
      <c r="K39" s="140"/>
      <c r="L39" s="5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6"/>
      <c r="D50" s="141" t="s">
        <v>47</v>
      </c>
      <c r="E50" s="142"/>
      <c r="F50" s="142"/>
      <c r="G50" s="141" t="s">
        <v>48</v>
      </c>
      <c r="H50" s="142"/>
      <c r="I50" s="142"/>
      <c r="J50" s="142"/>
      <c r="K50" s="142"/>
      <c r="L50" s="5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5"/>
      <c r="B61" s="40"/>
      <c r="C61" s="35"/>
      <c r="D61" s="143" t="s">
        <v>49</v>
      </c>
      <c r="E61" s="144"/>
      <c r="F61" s="145" t="s">
        <v>50</v>
      </c>
      <c r="G61" s="143" t="s">
        <v>49</v>
      </c>
      <c r="H61" s="144"/>
      <c r="I61" s="144"/>
      <c r="J61" s="146" t="s">
        <v>50</v>
      </c>
      <c r="K61" s="144"/>
      <c r="L61" s="5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5"/>
      <c r="B65" s="40"/>
      <c r="C65" s="35"/>
      <c r="D65" s="141" t="s">
        <v>51</v>
      </c>
      <c r="E65" s="147"/>
      <c r="F65" s="147"/>
      <c r="G65" s="141" t="s">
        <v>52</v>
      </c>
      <c r="H65" s="147"/>
      <c r="I65" s="147"/>
      <c r="J65" s="147"/>
      <c r="K65" s="147"/>
      <c r="L65" s="5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5"/>
      <c r="B76" s="40"/>
      <c r="C76" s="35"/>
      <c r="D76" s="143" t="s">
        <v>49</v>
      </c>
      <c r="E76" s="144"/>
      <c r="F76" s="145" t="s">
        <v>50</v>
      </c>
      <c r="G76" s="143" t="s">
        <v>49</v>
      </c>
      <c r="H76" s="144"/>
      <c r="I76" s="144"/>
      <c r="J76" s="146" t="s">
        <v>50</v>
      </c>
      <c r="K76" s="144"/>
      <c r="L76" s="5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8"/>
      <c r="C77" s="149"/>
      <c r="D77" s="149"/>
      <c r="E77" s="149"/>
      <c r="F77" s="149"/>
      <c r="G77" s="149"/>
      <c r="H77" s="149"/>
      <c r="I77" s="149"/>
      <c r="J77" s="149"/>
      <c r="K77" s="149"/>
      <c r="L77" s="5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5" customHeight="1">
      <c r="A81" s="35"/>
      <c r="B81" s="150"/>
      <c r="C81" s="151"/>
      <c r="D81" s="151"/>
      <c r="E81" s="151"/>
      <c r="F81" s="151"/>
      <c r="G81" s="151"/>
      <c r="H81" s="151"/>
      <c r="I81" s="151"/>
      <c r="J81" s="151"/>
      <c r="K81" s="151"/>
      <c r="L81" s="5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5" customHeight="1">
      <c r="A82" s="35"/>
      <c r="B82" s="36"/>
      <c r="C82" s="24" t="s">
        <v>133</v>
      </c>
      <c r="D82" s="37"/>
      <c r="E82" s="37"/>
      <c r="F82" s="37"/>
      <c r="G82" s="37"/>
      <c r="H82" s="37"/>
      <c r="I82" s="37"/>
      <c r="J82" s="37"/>
      <c r="K82" s="37"/>
      <c r="L82" s="5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15</v>
      </c>
      <c r="D84" s="37"/>
      <c r="E84" s="37"/>
      <c r="F84" s="37"/>
      <c r="G84" s="37"/>
      <c r="H84" s="37"/>
      <c r="I84" s="37"/>
      <c r="J84" s="37"/>
      <c r="K84" s="37"/>
      <c r="L84" s="5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28" t="str">
        <f>E7</f>
        <v>Obnova areálu a kaštieľa Dolná Krupá</v>
      </c>
      <c r="F85" s="329"/>
      <c r="G85" s="329"/>
      <c r="H85" s="329"/>
      <c r="I85" s="37"/>
      <c r="J85" s="37"/>
      <c r="K85" s="37"/>
      <c r="L85" s="5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131</v>
      </c>
      <c r="D86" s="37"/>
      <c r="E86" s="37"/>
      <c r="F86" s="37"/>
      <c r="G86" s="37"/>
      <c r="H86" s="37"/>
      <c r="I86" s="37"/>
      <c r="J86" s="37"/>
      <c r="K86" s="37"/>
      <c r="L86" s="5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324" t="str">
        <f>E9</f>
        <v>20230110 - Kaštieľ-ZTI</v>
      </c>
      <c r="F87" s="327"/>
      <c r="G87" s="327"/>
      <c r="H87" s="327"/>
      <c r="I87" s="37"/>
      <c r="J87" s="37"/>
      <c r="K87" s="37"/>
      <c r="L87" s="5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19</v>
      </c>
      <c r="D89" s="37"/>
      <c r="E89" s="37"/>
      <c r="F89" s="28" t="str">
        <f>F12</f>
        <v>Kaštieľ Dolná Krupá</v>
      </c>
      <c r="G89" s="37"/>
      <c r="H89" s="37"/>
      <c r="I89" s="30" t="s">
        <v>21</v>
      </c>
      <c r="J89" s="71" t="str">
        <f>IF(J12="","",J12)</f>
        <v>30. 1. 2023</v>
      </c>
      <c r="K89" s="37"/>
      <c r="L89" s="5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2" customHeight="1">
      <c r="A91" s="35"/>
      <c r="B91" s="36"/>
      <c r="C91" s="30" t="s">
        <v>23</v>
      </c>
      <c r="D91" s="37"/>
      <c r="E91" s="37"/>
      <c r="F91" s="28" t="str">
        <f>E15</f>
        <v>SNM, Vajanského nábrežie 2, 810 06 Bratislava</v>
      </c>
      <c r="G91" s="37"/>
      <c r="H91" s="37"/>
      <c r="I91" s="30" t="s">
        <v>29</v>
      </c>
      <c r="J91" s="33" t="str">
        <f>E21</f>
        <v>Ing.Vladimír Kobliška</v>
      </c>
      <c r="K91" s="37"/>
      <c r="L91" s="5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2" customHeight="1">
      <c r="A92" s="35"/>
      <c r="B92" s="36"/>
      <c r="C92" s="30" t="s">
        <v>27</v>
      </c>
      <c r="D92" s="37"/>
      <c r="E92" s="37"/>
      <c r="F92" s="28" t="str">
        <f>IF(E18="","",E18)</f>
        <v>Vyplň údaj</v>
      </c>
      <c r="G92" s="37"/>
      <c r="H92" s="37"/>
      <c r="I92" s="30" t="s">
        <v>32</v>
      </c>
      <c r="J92" s="33" t="str">
        <f>E24</f>
        <v>Ing.Vladimír Kobliška</v>
      </c>
      <c r="K92" s="37"/>
      <c r="L92" s="5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52" t="s">
        <v>134</v>
      </c>
      <c r="D94" s="153"/>
      <c r="E94" s="153"/>
      <c r="F94" s="153"/>
      <c r="G94" s="153"/>
      <c r="H94" s="153"/>
      <c r="I94" s="153"/>
      <c r="J94" s="154" t="s">
        <v>135</v>
      </c>
      <c r="K94" s="153"/>
      <c r="L94" s="5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" customHeight="1">
      <c r="A96" s="35"/>
      <c r="B96" s="36"/>
      <c r="C96" s="155" t="s">
        <v>136</v>
      </c>
      <c r="D96" s="37"/>
      <c r="E96" s="37"/>
      <c r="F96" s="37"/>
      <c r="G96" s="37"/>
      <c r="H96" s="37"/>
      <c r="I96" s="37"/>
      <c r="J96" s="89">
        <f>J137</f>
        <v>0</v>
      </c>
      <c r="K96" s="37"/>
      <c r="L96" s="5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137</v>
      </c>
    </row>
    <row r="97" spans="2:12" s="9" customFormat="1" ht="24.95" customHeight="1">
      <c r="B97" s="156"/>
      <c r="C97" s="157"/>
      <c r="D97" s="158" t="s">
        <v>3143</v>
      </c>
      <c r="E97" s="159"/>
      <c r="F97" s="159"/>
      <c r="G97" s="159"/>
      <c r="H97" s="159"/>
      <c r="I97" s="159"/>
      <c r="J97" s="160">
        <f>J138</f>
        <v>0</v>
      </c>
      <c r="K97" s="157"/>
      <c r="L97" s="161"/>
    </row>
    <row r="98" spans="2:12" s="10" customFormat="1" ht="19.899999999999999" customHeight="1">
      <c r="B98" s="162"/>
      <c r="C98" s="163"/>
      <c r="D98" s="164" t="s">
        <v>3144</v>
      </c>
      <c r="E98" s="165"/>
      <c r="F98" s="165"/>
      <c r="G98" s="165"/>
      <c r="H98" s="165"/>
      <c r="I98" s="165"/>
      <c r="J98" s="166">
        <f>J139</f>
        <v>0</v>
      </c>
      <c r="K98" s="163"/>
      <c r="L98" s="167"/>
    </row>
    <row r="99" spans="2:12" s="10" customFormat="1" ht="19.899999999999999" customHeight="1">
      <c r="B99" s="162"/>
      <c r="C99" s="163"/>
      <c r="D99" s="164" t="s">
        <v>3145</v>
      </c>
      <c r="E99" s="165"/>
      <c r="F99" s="165"/>
      <c r="G99" s="165"/>
      <c r="H99" s="165"/>
      <c r="I99" s="165"/>
      <c r="J99" s="166">
        <f>J152</f>
        <v>0</v>
      </c>
      <c r="K99" s="163"/>
      <c r="L99" s="167"/>
    </row>
    <row r="100" spans="2:12" s="10" customFormat="1" ht="19.899999999999999" customHeight="1">
      <c r="B100" s="162"/>
      <c r="C100" s="163"/>
      <c r="D100" s="164" t="s">
        <v>3146</v>
      </c>
      <c r="E100" s="165"/>
      <c r="F100" s="165"/>
      <c r="G100" s="165"/>
      <c r="H100" s="165"/>
      <c r="I100" s="165"/>
      <c r="J100" s="166">
        <f>J154</f>
        <v>0</v>
      </c>
      <c r="K100" s="163"/>
      <c r="L100" s="167"/>
    </row>
    <row r="101" spans="2:12" s="10" customFormat="1" ht="19.899999999999999" customHeight="1">
      <c r="B101" s="162"/>
      <c r="C101" s="163"/>
      <c r="D101" s="164" t="s">
        <v>309</v>
      </c>
      <c r="E101" s="165"/>
      <c r="F101" s="165"/>
      <c r="G101" s="165"/>
      <c r="H101" s="165"/>
      <c r="I101" s="165"/>
      <c r="J101" s="166">
        <f>J158</f>
        <v>0</v>
      </c>
      <c r="K101" s="163"/>
      <c r="L101" s="167"/>
    </row>
    <row r="102" spans="2:12" s="10" customFormat="1" ht="19.899999999999999" customHeight="1">
      <c r="B102" s="162"/>
      <c r="C102" s="163"/>
      <c r="D102" s="164" t="s">
        <v>3147</v>
      </c>
      <c r="E102" s="165"/>
      <c r="F102" s="165"/>
      <c r="G102" s="165"/>
      <c r="H102" s="165"/>
      <c r="I102" s="165"/>
      <c r="J102" s="166">
        <f>J170</f>
        <v>0</v>
      </c>
      <c r="K102" s="163"/>
      <c r="L102" s="167"/>
    </row>
    <row r="103" spans="2:12" s="10" customFormat="1" ht="19.899999999999999" customHeight="1">
      <c r="B103" s="162"/>
      <c r="C103" s="163"/>
      <c r="D103" s="164" t="s">
        <v>3148</v>
      </c>
      <c r="E103" s="165"/>
      <c r="F103" s="165"/>
      <c r="G103" s="165"/>
      <c r="H103" s="165"/>
      <c r="I103" s="165"/>
      <c r="J103" s="166">
        <f>J172</f>
        <v>0</v>
      </c>
      <c r="K103" s="163"/>
      <c r="L103" s="167"/>
    </row>
    <row r="104" spans="2:12" s="10" customFormat="1" ht="19.899999999999999" customHeight="1">
      <c r="B104" s="162"/>
      <c r="C104" s="163"/>
      <c r="D104" s="164" t="s">
        <v>3149</v>
      </c>
      <c r="E104" s="165"/>
      <c r="F104" s="165"/>
      <c r="G104" s="165"/>
      <c r="H104" s="165"/>
      <c r="I104" s="165"/>
      <c r="J104" s="166">
        <f>J189</f>
        <v>0</v>
      </c>
      <c r="K104" s="163"/>
      <c r="L104" s="167"/>
    </row>
    <row r="105" spans="2:12" s="10" customFormat="1" ht="19.899999999999999" customHeight="1">
      <c r="B105" s="162"/>
      <c r="C105" s="163"/>
      <c r="D105" s="164" t="s">
        <v>3150</v>
      </c>
      <c r="E105" s="165"/>
      <c r="F105" s="165"/>
      <c r="G105" s="165"/>
      <c r="H105" s="165"/>
      <c r="I105" s="165"/>
      <c r="J105" s="166">
        <f>J191</f>
        <v>0</v>
      </c>
      <c r="K105" s="163"/>
      <c r="L105" s="167"/>
    </row>
    <row r="106" spans="2:12" s="10" customFormat="1" ht="19.899999999999999" customHeight="1">
      <c r="B106" s="162"/>
      <c r="C106" s="163"/>
      <c r="D106" s="164" t="s">
        <v>3151</v>
      </c>
      <c r="E106" s="165"/>
      <c r="F106" s="165"/>
      <c r="G106" s="165"/>
      <c r="H106" s="165"/>
      <c r="I106" s="165"/>
      <c r="J106" s="166">
        <f>J195</f>
        <v>0</v>
      </c>
      <c r="K106" s="163"/>
      <c r="L106" s="167"/>
    </row>
    <row r="107" spans="2:12" s="10" customFormat="1" ht="19.899999999999999" customHeight="1">
      <c r="B107" s="162"/>
      <c r="C107" s="163"/>
      <c r="D107" s="164" t="s">
        <v>3152</v>
      </c>
      <c r="E107" s="165"/>
      <c r="F107" s="165"/>
      <c r="G107" s="165"/>
      <c r="H107" s="165"/>
      <c r="I107" s="165"/>
      <c r="J107" s="166">
        <f>J201</f>
        <v>0</v>
      </c>
      <c r="K107" s="163"/>
      <c r="L107" s="167"/>
    </row>
    <row r="108" spans="2:12" s="10" customFormat="1" ht="14.85" customHeight="1">
      <c r="B108" s="162"/>
      <c r="C108" s="163"/>
      <c r="D108" s="164" t="s">
        <v>3153</v>
      </c>
      <c r="E108" s="165"/>
      <c r="F108" s="165"/>
      <c r="G108" s="165"/>
      <c r="H108" s="165"/>
      <c r="I108" s="165"/>
      <c r="J108" s="166">
        <f>J202</f>
        <v>0</v>
      </c>
      <c r="K108" s="163"/>
      <c r="L108" s="167"/>
    </row>
    <row r="109" spans="2:12" s="10" customFormat="1" ht="14.85" customHeight="1">
      <c r="B109" s="162"/>
      <c r="C109" s="163"/>
      <c r="D109" s="164" t="s">
        <v>3154</v>
      </c>
      <c r="E109" s="165"/>
      <c r="F109" s="165"/>
      <c r="G109" s="165"/>
      <c r="H109" s="165"/>
      <c r="I109" s="165"/>
      <c r="J109" s="166">
        <f>J213</f>
        <v>0</v>
      </c>
      <c r="K109" s="163"/>
      <c r="L109" s="167"/>
    </row>
    <row r="110" spans="2:12" s="10" customFormat="1" ht="14.85" customHeight="1">
      <c r="B110" s="162"/>
      <c r="C110" s="163"/>
      <c r="D110" s="164" t="s">
        <v>3155</v>
      </c>
      <c r="E110" s="165"/>
      <c r="F110" s="165"/>
      <c r="G110" s="165"/>
      <c r="H110" s="165"/>
      <c r="I110" s="165"/>
      <c r="J110" s="166">
        <f>J222</f>
        <v>0</v>
      </c>
      <c r="K110" s="163"/>
      <c r="L110" s="167"/>
    </row>
    <row r="111" spans="2:12" s="9" customFormat="1" ht="24.95" customHeight="1">
      <c r="B111" s="156"/>
      <c r="C111" s="157"/>
      <c r="D111" s="158" t="s">
        <v>3156</v>
      </c>
      <c r="E111" s="159"/>
      <c r="F111" s="159"/>
      <c r="G111" s="159"/>
      <c r="H111" s="159"/>
      <c r="I111" s="159"/>
      <c r="J111" s="160">
        <f>J247</f>
        <v>0</v>
      </c>
      <c r="K111" s="157"/>
      <c r="L111" s="161"/>
    </row>
    <row r="112" spans="2:12" s="10" customFormat="1" ht="19.899999999999999" customHeight="1">
      <c r="B112" s="162"/>
      <c r="C112" s="163"/>
      <c r="D112" s="164" t="s">
        <v>3157</v>
      </c>
      <c r="E112" s="165"/>
      <c r="F112" s="165"/>
      <c r="G112" s="165"/>
      <c r="H112" s="165"/>
      <c r="I112" s="165"/>
      <c r="J112" s="166">
        <f>J248</f>
        <v>0</v>
      </c>
      <c r="K112" s="163"/>
      <c r="L112" s="167"/>
    </row>
    <row r="113" spans="1:31" s="10" customFormat="1" ht="19.899999999999999" customHeight="1">
      <c r="B113" s="162"/>
      <c r="C113" s="163"/>
      <c r="D113" s="164" t="s">
        <v>3158</v>
      </c>
      <c r="E113" s="165"/>
      <c r="F113" s="165"/>
      <c r="G113" s="165"/>
      <c r="H113" s="165"/>
      <c r="I113" s="165"/>
      <c r="J113" s="166">
        <f>J250</f>
        <v>0</v>
      </c>
      <c r="K113" s="163"/>
      <c r="L113" s="167"/>
    </row>
    <row r="114" spans="1:31" s="10" customFormat="1" ht="19.899999999999999" customHeight="1">
      <c r="B114" s="162"/>
      <c r="C114" s="163"/>
      <c r="D114" s="164" t="s">
        <v>3159</v>
      </c>
      <c r="E114" s="165"/>
      <c r="F114" s="165"/>
      <c r="G114" s="165"/>
      <c r="H114" s="165"/>
      <c r="I114" s="165"/>
      <c r="J114" s="166">
        <f>J254</f>
        <v>0</v>
      </c>
      <c r="K114" s="163"/>
      <c r="L114" s="167"/>
    </row>
    <row r="115" spans="1:31" s="10" customFormat="1" ht="19.899999999999999" customHeight="1">
      <c r="B115" s="162"/>
      <c r="C115" s="163"/>
      <c r="D115" s="164" t="s">
        <v>3160</v>
      </c>
      <c r="E115" s="165"/>
      <c r="F115" s="165"/>
      <c r="G115" s="165"/>
      <c r="H115" s="165"/>
      <c r="I115" s="165"/>
      <c r="J115" s="166">
        <f>J285</f>
        <v>0</v>
      </c>
      <c r="K115" s="163"/>
      <c r="L115" s="167"/>
    </row>
    <row r="116" spans="1:31" s="10" customFormat="1" ht="19.899999999999999" customHeight="1">
      <c r="B116" s="162"/>
      <c r="C116" s="163"/>
      <c r="D116" s="164" t="s">
        <v>3161</v>
      </c>
      <c r="E116" s="165"/>
      <c r="F116" s="165"/>
      <c r="G116" s="165"/>
      <c r="H116" s="165"/>
      <c r="I116" s="165"/>
      <c r="J116" s="166">
        <f>J331</f>
        <v>0</v>
      </c>
      <c r="K116" s="163"/>
      <c r="L116" s="167"/>
    </row>
    <row r="117" spans="1:31" s="10" customFormat="1" ht="19.899999999999999" customHeight="1">
      <c r="B117" s="162"/>
      <c r="C117" s="163"/>
      <c r="D117" s="164" t="s">
        <v>3162</v>
      </c>
      <c r="E117" s="165"/>
      <c r="F117" s="165"/>
      <c r="G117" s="165"/>
      <c r="H117" s="165"/>
      <c r="I117" s="165"/>
      <c r="J117" s="166">
        <f>J374</f>
        <v>0</v>
      </c>
      <c r="K117" s="163"/>
      <c r="L117" s="167"/>
    </row>
    <row r="118" spans="1:31" s="2" customFormat="1" ht="21.75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5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31" s="2" customFormat="1" ht="6.95" customHeight="1">
      <c r="A119" s="35"/>
      <c r="B119" s="59"/>
      <c r="C119" s="60"/>
      <c r="D119" s="60"/>
      <c r="E119" s="60"/>
      <c r="F119" s="60"/>
      <c r="G119" s="60"/>
      <c r="H119" s="60"/>
      <c r="I119" s="60"/>
      <c r="J119" s="60"/>
      <c r="K119" s="60"/>
      <c r="L119" s="5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3" spans="1:31" s="2" customFormat="1" ht="6.95" customHeight="1">
      <c r="A123" s="35"/>
      <c r="B123" s="61"/>
      <c r="C123" s="62"/>
      <c r="D123" s="62"/>
      <c r="E123" s="62"/>
      <c r="F123" s="62"/>
      <c r="G123" s="62"/>
      <c r="H123" s="62"/>
      <c r="I123" s="62"/>
      <c r="J123" s="62"/>
      <c r="K123" s="62"/>
      <c r="L123" s="56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31" s="2" customFormat="1" ht="24.95" customHeight="1">
      <c r="A124" s="35"/>
      <c r="B124" s="36"/>
      <c r="C124" s="24" t="s">
        <v>142</v>
      </c>
      <c r="D124" s="37"/>
      <c r="E124" s="37"/>
      <c r="F124" s="37"/>
      <c r="G124" s="37"/>
      <c r="H124" s="37"/>
      <c r="I124" s="37"/>
      <c r="J124" s="37"/>
      <c r="K124" s="37"/>
      <c r="L124" s="56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31" s="2" customFormat="1" ht="6.95" customHeight="1">
      <c r="A125" s="35"/>
      <c r="B125" s="36"/>
      <c r="C125" s="37"/>
      <c r="D125" s="37"/>
      <c r="E125" s="37"/>
      <c r="F125" s="37"/>
      <c r="G125" s="37"/>
      <c r="H125" s="37"/>
      <c r="I125" s="37"/>
      <c r="J125" s="37"/>
      <c r="K125" s="37"/>
      <c r="L125" s="56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s="2" customFormat="1" ht="12" customHeight="1">
      <c r="A126" s="35"/>
      <c r="B126" s="36"/>
      <c r="C126" s="30" t="s">
        <v>15</v>
      </c>
      <c r="D126" s="37"/>
      <c r="E126" s="37"/>
      <c r="F126" s="37"/>
      <c r="G126" s="37"/>
      <c r="H126" s="37"/>
      <c r="I126" s="37"/>
      <c r="J126" s="37"/>
      <c r="K126" s="37"/>
      <c r="L126" s="56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16.5" customHeight="1">
      <c r="A127" s="35"/>
      <c r="B127" s="36"/>
      <c r="C127" s="37"/>
      <c r="D127" s="37"/>
      <c r="E127" s="328" t="str">
        <f>E7</f>
        <v>Obnova areálu a kaštieľa Dolná Krupá</v>
      </c>
      <c r="F127" s="329"/>
      <c r="G127" s="329"/>
      <c r="H127" s="329"/>
      <c r="I127" s="37"/>
      <c r="J127" s="37"/>
      <c r="K127" s="37"/>
      <c r="L127" s="56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s="2" customFormat="1" ht="12" customHeight="1">
      <c r="A128" s="35"/>
      <c r="B128" s="36"/>
      <c r="C128" s="30" t="s">
        <v>131</v>
      </c>
      <c r="D128" s="37"/>
      <c r="E128" s="37"/>
      <c r="F128" s="37"/>
      <c r="G128" s="37"/>
      <c r="H128" s="37"/>
      <c r="I128" s="37"/>
      <c r="J128" s="37"/>
      <c r="K128" s="37"/>
      <c r="L128" s="56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pans="1:65" s="2" customFormat="1" ht="16.5" customHeight="1">
      <c r="A129" s="35"/>
      <c r="B129" s="36"/>
      <c r="C129" s="37"/>
      <c r="D129" s="37"/>
      <c r="E129" s="324" t="str">
        <f>E9</f>
        <v>20230110 - Kaštieľ-ZTI</v>
      </c>
      <c r="F129" s="327"/>
      <c r="G129" s="327"/>
      <c r="H129" s="327"/>
      <c r="I129" s="37"/>
      <c r="J129" s="37"/>
      <c r="K129" s="37"/>
      <c r="L129" s="56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pans="1:65" s="2" customFormat="1" ht="6.95" customHeight="1">
      <c r="A130" s="35"/>
      <c r="B130" s="36"/>
      <c r="C130" s="37"/>
      <c r="D130" s="37"/>
      <c r="E130" s="37"/>
      <c r="F130" s="37"/>
      <c r="G130" s="37"/>
      <c r="H130" s="37"/>
      <c r="I130" s="37"/>
      <c r="J130" s="37"/>
      <c r="K130" s="37"/>
      <c r="L130" s="56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  <row r="131" spans="1:65" s="2" customFormat="1" ht="12" customHeight="1">
      <c r="A131" s="35"/>
      <c r="B131" s="36"/>
      <c r="C131" s="30" t="s">
        <v>19</v>
      </c>
      <c r="D131" s="37"/>
      <c r="E131" s="37"/>
      <c r="F131" s="28" t="str">
        <f>F12</f>
        <v>Kaštieľ Dolná Krupá</v>
      </c>
      <c r="G131" s="37"/>
      <c r="H131" s="37"/>
      <c r="I131" s="30" t="s">
        <v>21</v>
      </c>
      <c r="J131" s="71" t="str">
        <f>IF(J12="","",J12)</f>
        <v>30. 1. 2023</v>
      </c>
      <c r="K131" s="37"/>
      <c r="L131" s="56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</row>
    <row r="132" spans="1:65" s="2" customFormat="1" ht="6.95" customHeight="1">
      <c r="A132" s="35"/>
      <c r="B132" s="36"/>
      <c r="C132" s="37"/>
      <c r="D132" s="37"/>
      <c r="E132" s="37"/>
      <c r="F132" s="37"/>
      <c r="G132" s="37"/>
      <c r="H132" s="37"/>
      <c r="I132" s="37"/>
      <c r="J132" s="37"/>
      <c r="K132" s="37"/>
      <c r="L132" s="56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</row>
    <row r="133" spans="1:65" s="2" customFormat="1" ht="15.2" customHeight="1">
      <c r="A133" s="35"/>
      <c r="B133" s="36"/>
      <c r="C133" s="30" t="s">
        <v>23</v>
      </c>
      <c r="D133" s="37"/>
      <c r="E133" s="37"/>
      <c r="F133" s="28" t="str">
        <f>E15</f>
        <v>SNM, Vajanského nábrežie 2, 810 06 Bratislava</v>
      </c>
      <c r="G133" s="37"/>
      <c r="H133" s="37"/>
      <c r="I133" s="30" t="s">
        <v>29</v>
      </c>
      <c r="J133" s="33" t="str">
        <f>E21</f>
        <v>Ing.Vladimír Kobliška</v>
      </c>
      <c r="K133" s="37"/>
      <c r="L133" s="56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</row>
    <row r="134" spans="1:65" s="2" customFormat="1" ht="15.2" customHeight="1">
      <c r="A134" s="35"/>
      <c r="B134" s="36"/>
      <c r="C134" s="30" t="s">
        <v>27</v>
      </c>
      <c r="D134" s="37"/>
      <c r="E134" s="37"/>
      <c r="F134" s="28" t="str">
        <f>IF(E18="","",E18)</f>
        <v>Vyplň údaj</v>
      </c>
      <c r="G134" s="37"/>
      <c r="H134" s="37"/>
      <c r="I134" s="30" t="s">
        <v>32</v>
      </c>
      <c r="J134" s="33" t="str">
        <f>E24</f>
        <v>Ing.Vladimír Kobliška</v>
      </c>
      <c r="K134" s="37"/>
      <c r="L134" s="56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</row>
    <row r="135" spans="1:65" s="2" customFormat="1" ht="10.35" customHeight="1">
      <c r="A135" s="35"/>
      <c r="B135" s="36"/>
      <c r="C135" s="37"/>
      <c r="D135" s="37"/>
      <c r="E135" s="37"/>
      <c r="F135" s="37"/>
      <c r="G135" s="37"/>
      <c r="H135" s="37"/>
      <c r="I135" s="37"/>
      <c r="J135" s="37"/>
      <c r="K135" s="37"/>
      <c r="L135" s="56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</row>
    <row r="136" spans="1:65" s="11" customFormat="1" ht="29.25" customHeight="1">
      <c r="A136" s="168"/>
      <c r="B136" s="169"/>
      <c r="C136" s="170" t="s">
        <v>143</v>
      </c>
      <c r="D136" s="171" t="s">
        <v>59</v>
      </c>
      <c r="E136" s="171" t="s">
        <v>55</v>
      </c>
      <c r="F136" s="171" t="s">
        <v>56</v>
      </c>
      <c r="G136" s="171" t="s">
        <v>144</v>
      </c>
      <c r="H136" s="171" t="s">
        <v>145</v>
      </c>
      <c r="I136" s="171" t="s">
        <v>146</v>
      </c>
      <c r="J136" s="172" t="s">
        <v>135</v>
      </c>
      <c r="K136" s="173" t="s">
        <v>147</v>
      </c>
      <c r="L136" s="174"/>
      <c r="M136" s="80" t="s">
        <v>1</v>
      </c>
      <c r="N136" s="81" t="s">
        <v>38</v>
      </c>
      <c r="O136" s="81" t="s">
        <v>148</v>
      </c>
      <c r="P136" s="81" t="s">
        <v>149</v>
      </c>
      <c r="Q136" s="81" t="s">
        <v>150</v>
      </c>
      <c r="R136" s="81" t="s">
        <v>151</v>
      </c>
      <c r="S136" s="81" t="s">
        <v>152</v>
      </c>
      <c r="T136" s="82" t="s">
        <v>153</v>
      </c>
      <c r="U136" s="168"/>
      <c r="V136" s="168"/>
      <c r="W136" s="168"/>
      <c r="X136" s="168"/>
      <c r="Y136" s="168"/>
      <c r="Z136" s="168"/>
      <c r="AA136" s="168"/>
      <c r="AB136" s="168"/>
      <c r="AC136" s="168"/>
      <c r="AD136" s="168"/>
      <c r="AE136" s="168"/>
    </row>
    <row r="137" spans="1:65" s="2" customFormat="1" ht="22.9" customHeight="1">
      <c r="A137" s="35"/>
      <c r="B137" s="36"/>
      <c r="C137" s="87" t="s">
        <v>136</v>
      </c>
      <c r="D137" s="37"/>
      <c r="E137" s="37"/>
      <c r="F137" s="37"/>
      <c r="G137" s="37"/>
      <c r="H137" s="37"/>
      <c r="I137" s="37"/>
      <c r="J137" s="175">
        <f>BK137</f>
        <v>0</v>
      </c>
      <c r="K137" s="37"/>
      <c r="L137" s="40"/>
      <c r="M137" s="83"/>
      <c r="N137" s="176"/>
      <c r="O137" s="84"/>
      <c r="P137" s="177">
        <f>P138+P247</f>
        <v>0</v>
      </c>
      <c r="Q137" s="84"/>
      <c r="R137" s="177">
        <f>R138+R247</f>
        <v>272.65755779999995</v>
      </c>
      <c r="S137" s="84"/>
      <c r="T137" s="178">
        <f>T138+T247</f>
        <v>46.463999999999999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T137" s="18" t="s">
        <v>73</v>
      </c>
      <c r="AU137" s="18" t="s">
        <v>137</v>
      </c>
      <c r="BK137" s="179">
        <f>BK138+BK247</f>
        <v>0</v>
      </c>
    </row>
    <row r="138" spans="1:65" s="12" customFormat="1" ht="25.9" customHeight="1">
      <c r="B138" s="180"/>
      <c r="C138" s="181"/>
      <c r="D138" s="182" t="s">
        <v>73</v>
      </c>
      <c r="E138" s="183" t="s">
        <v>2243</v>
      </c>
      <c r="F138" s="183" t="s">
        <v>3163</v>
      </c>
      <c r="G138" s="181"/>
      <c r="H138" s="181"/>
      <c r="I138" s="184"/>
      <c r="J138" s="185">
        <f>BK138</f>
        <v>0</v>
      </c>
      <c r="K138" s="181"/>
      <c r="L138" s="186"/>
      <c r="M138" s="187"/>
      <c r="N138" s="188"/>
      <c r="O138" s="188"/>
      <c r="P138" s="189">
        <f>P139+P152+P154+P158+P170+P172+P189+P191+P195+P201</f>
        <v>0</v>
      </c>
      <c r="Q138" s="188"/>
      <c r="R138" s="189">
        <f>R139+R152+R154+R158+R170+R172+R189+R191+R195+R201</f>
        <v>269.42362299999996</v>
      </c>
      <c r="S138" s="188"/>
      <c r="T138" s="190">
        <f>T139+T152+T154+T158+T170+T172+T189+T191+T195+T201</f>
        <v>29.306000000000001</v>
      </c>
      <c r="AR138" s="191" t="s">
        <v>82</v>
      </c>
      <c r="AT138" s="192" t="s">
        <v>73</v>
      </c>
      <c r="AU138" s="192" t="s">
        <v>74</v>
      </c>
      <c r="AY138" s="191" t="s">
        <v>157</v>
      </c>
      <c r="BK138" s="193">
        <f>BK139+BK152+BK154+BK158+BK170+BK172+BK189+BK191+BK195+BK201</f>
        <v>0</v>
      </c>
    </row>
    <row r="139" spans="1:65" s="12" customFormat="1" ht="22.9" customHeight="1">
      <c r="B139" s="180"/>
      <c r="C139" s="181"/>
      <c r="D139" s="182" t="s">
        <v>73</v>
      </c>
      <c r="E139" s="194" t="s">
        <v>82</v>
      </c>
      <c r="F139" s="194" t="s">
        <v>3164</v>
      </c>
      <c r="G139" s="181"/>
      <c r="H139" s="181"/>
      <c r="I139" s="184"/>
      <c r="J139" s="195">
        <f>BK139</f>
        <v>0</v>
      </c>
      <c r="K139" s="181"/>
      <c r="L139" s="186"/>
      <c r="M139" s="187"/>
      <c r="N139" s="188"/>
      <c r="O139" s="188"/>
      <c r="P139" s="189">
        <f>SUM(P140:P151)</f>
        <v>0</v>
      </c>
      <c r="Q139" s="188"/>
      <c r="R139" s="189">
        <f>SUM(R140:R151)</f>
        <v>0.15240000000000001</v>
      </c>
      <c r="S139" s="188"/>
      <c r="T139" s="190">
        <f>SUM(T140:T151)</f>
        <v>0</v>
      </c>
      <c r="AR139" s="191" t="s">
        <v>82</v>
      </c>
      <c r="AT139" s="192" t="s">
        <v>73</v>
      </c>
      <c r="AU139" s="192" t="s">
        <v>82</v>
      </c>
      <c r="AY139" s="191" t="s">
        <v>157</v>
      </c>
      <c r="BK139" s="193">
        <f>SUM(BK140:BK151)</f>
        <v>0</v>
      </c>
    </row>
    <row r="140" spans="1:65" s="2" customFormat="1" ht="21.75" customHeight="1">
      <c r="A140" s="35"/>
      <c r="B140" s="36"/>
      <c r="C140" s="196" t="s">
        <v>82</v>
      </c>
      <c r="D140" s="196" t="s">
        <v>160</v>
      </c>
      <c r="E140" s="197" t="s">
        <v>3165</v>
      </c>
      <c r="F140" s="198" t="s">
        <v>3166</v>
      </c>
      <c r="G140" s="199" t="s">
        <v>318</v>
      </c>
      <c r="H140" s="200">
        <v>91</v>
      </c>
      <c r="I140" s="201"/>
      <c r="J140" s="202">
        <f t="shared" ref="J140:J151" si="0">ROUND(I140*H140,2)</f>
        <v>0</v>
      </c>
      <c r="K140" s="203"/>
      <c r="L140" s="40"/>
      <c r="M140" s="204" t="s">
        <v>1</v>
      </c>
      <c r="N140" s="205" t="s">
        <v>40</v>
      </c>
      <c r="O140" s="76"/>
      <c r="P140" s="206">
        <f t="shared" ref="P140:P151" si="1">O140*H140</f>
        <v>0</v>
      </c>
      <c r="Q140" s="206">
        <v>0</v>
      </c>
      <c r="R140" s="206">
        <f t="shared" ref="R140:R151" si="2">Q140*H140</f>
        <v>0</v>
      </c>
      <c r="S140" s="206">
        <v>0</v>
      </c>
      <c r="T140" s="207">
        <f t="shared" ref="T140:T151" si="3"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08" t="s">
        <v>174</v>
      </c>
      <c r="AT140" s="208" t="s">
        <v>160</v>
      </c>
      <c r="AU140" s="208" t="s">
        <v>156</v>
      </c>
      <c r="AY140" s="18" t="s">
        <v>157</v>
      </c>
      <c r="BE140" s="209">
        <f t="shared" ref="BE140:BE151" si="4">IF(N140="základná",J140,0)</f>
        <v>0</v>
      </c>
      <c r="BF140" s="209">
        <f t="shared" ref="BF140:BF151" si="5">IF(N140="znížená",J140,0)</f>
        <v>0</v>
      </c>
      <c r="BG140" s="209">
        <f t="shared" ref="BG140:BG151" si="6">IF(N140="zákl. prenesená",J140,0)</f>
        <v>0</v>
      </c>
      <c r="BH140" s="209">
        <f t="shared" ref="BH140:BH151" si="7">IF(N140="zníž. prenesená",J140,0)</f>
        <v>0</v>
      </c>
      <c r="BI140" s="209">
        <f t="shared" ref="BI140:BI151" si="8">IF(N140="nulová",J140,0)</f>
        <v>0</v>
      </c>
      <c r="BJ140" s="18" t="s">
        <v>156</v>
      </c>
      <c r="BK140" s="209">
        <f t="shared" ref="BK140:BK151" si="9">ROUND(I140*H140,2)</f>
        <v>0</v>
      </c>
      <c r="BL140" s="18" t="s">
        <v>174</v>
      </c>
      <c r="BM140" s="208" t="s">
        <v>3167</v>
      </c>
    </row>
    <row r="141" spans="1:65" s="2" customFormat="1" ht="16.5" customHeight="1">
      <c r="A141" s="35"/>
      <c r="B141" s="36"/>
      <c r="C141" s="248" t="s">
        <v>156</v>
      </c>
      <c r="D141" s="248" t="s">
        <v>204</v>
      </c>
      <c r="E141" s="249" t="s">
        <v>3168</v>
      </c>
      <c r="F141" s="250" t="s">
        <v>3169</v>
      </c>
      <c r="G141" s="251" t="s">
        <v>533</v>
      </c>
      <c r="H141" s="252">
        <v>20</v>
      </c>
      <c r="I141" s="253"/>
      <c r="J141" s="254">
        <f t="shared" si="0"/>
        <v>0</v>
      </c>
      <c r="K141" s="255"/>
      <c r="L141" s="256"/>
      <c r="M141" s="257" t="s">
        <v>1</v>
      </c>
      <c r="N141" s="258" t="s">
        <v>40</v>
      </c>
      <c r="O141" s="76"/>
      <c r="P141" s="206">
        <f t="shared" si="1"/>
        <v>0</v>
      </c>
      <c r="Q141" s="206">
        <v>7.62E-3</v>
      </c>
      <c r="R141" s="206">
        <f t="shared" si="2"/>
        <v>0.15240000000000001</v>
      </c>
      <c r="S141" s="206">
        <v>0</v>
      </c>
      <c r="T141" s="207">
        <f t="shared" si="3"/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08" t="s">
        <v>211</v>
      </c>
      <c r="AT141" s="208" t="s">
        <v>204</v>
      </c>
      <c r="AU141" s="208" t="s">
        <v>156</v>
      </c>
      <c r="AY141" s="18" t="s">
        <v>157</v>
      </c>
      <c r="BE141" s="209">
        <f t="shared" si="4"/>
        <v>0</v>
      </c>
      <c r="BF141" s="209">
        <f t="shared" si="5"/>
        <v>0</v>
      </c>
      <c r="BG141" s="209">
        <f t="shared" si="6"/>
        <v>0</v>
      </c>
      <c r="BH141" s="209">
        <f t="shared" si="7"/>
        <v>0</v>
      </c>
      <c r="BI141" s="209">
        <f t="shared" si="8"/>
        <v>0</v>
      </c>
      <c r="BJ141" s="18" t="s">
        <v>156</v>
      </c>
      <c r="BK141" s="209">
        <f t="shared" si="9"/>
        <v>0</v>
      </c>
      <c r="BL141" s="18" t="s">
        <v>174</v>
      </c>
      <c r="BM141" s="208" t="s">
        <v>3170</v>
      </c>
    </row>
    <row r="142" spans="1:65" s="2" customFormat="1" ht="21.75" customHeight="1">
      <c r="A142" s="35"/>
      <c r="B142" s="36"/>
      <c r="C142" s="196" t="s">
        <v>181</v>
      </c>
      <c r="D142" s="196" t="s">
        <v>160</v>
      </c>
      <c r="E142" s="197" t="s">
        <v>3171</v>
      </c>
      <c r="F142" s="198" t="s">
        <v>3172</v>
      </c>
      <c r="G142" s="199" t="s">
        <v>318</v>
      </c>
      <c r="H142" s="200">
        <v>91</v>
      </c>
      <c r="I142" s="201"/>
      <c r="J142" s="202">
        <f t="shared" si="0"/>
        <v>0</v>
      </c>
      <c r="K142" s="203"/>
      <c r="L142" s="40"/>
      <c r="M142" s="204" t="s">
        <v>1</v>
      </c>
      <c r="N142" s="205" t="s">
        <v>40</v>
      </c>
      <c r="O142" s="76"/>
      <c r="P142" s="206">
        <f t="shared" si="1"/>
        <v>0</v>
      </c>
      <c r="Q142" s="206">
        <v>0</v>
      </c>
      <c r="R142" s="206">
        <f t="shared" si="2"/>
        <v>0</v>
      </c>
      <c r="S142" s="206">
        <v>0</v>
      </c>
      <c r="T142" s="207">
        <f t="shared" si="3"/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08" t="s">
        <v>174</v>
      </c>
      <c r="AT142" s="208" t="s">
        <v>160</v>
      </c>
      <c r="AU142" s="208" t="s">
        <v>156</v>
      </c>
      <c r="AY142" s="18" t="s">
        <v>157</v>
      </c>
      <c r="BE142" s="209">
        <f t="shared" si="4"/>
        <v>0</v>
      </c>
      <c r="BF142" s="209">
        <f t="shared" si="5"/>
        <v>0</v>
      </c>
      <c r="BG142" s="209">
        <f t="shared" si="6"/>
        <v>0</v>
      </c>
      <c r="BH142" s="209">
        <f t="shared" si="7"/>
        <v>0</v>
      </c>
      <c r="BI142" s="209">
        <f t="shared" si="8"/>
        <v>0</v>
      </c>
      <c r="BJ142" s="18" t="s">
        <v>156</v>
      </c>
      <c r="BK142" s="209">
        <f t="shared" si="9"/>
        <v>0</v>
      </c>
      <c r="BL142" s="18" t="s">
        <v>174</v>
      </c>
      <c r="BM142" s="208" t="s">
        <v>3173</v>
      </c>
    </row>
    <row r="143" spans="1:65" s="2" customFormat="1" ht="21.75" customHeight="1">
      <c r="A143" s="35"/>
      <c r="B143" s="36"/>
      <c r="C143" s="196" t="s">
        <v>174</v>
      </c>
      <c r="D143" s="196" t="s">
        <v>160</v>
      </c>
      <c r="E143" s="197" t="s">
        <v>3174</v>
      </c>
      <c r="F143" s="198" t="s">
        <v>3175</v>
      </c>
      <c r="G143" s="199" t="s">
        <v>318</v>
      </c>
      <c r="H143" s="200">
        <v>75</v>
      </c>
      <c r="I143" s="201"/>
      <c r="J143" s="202">
        <f t="shared" si="0"/>
        <v>0</v>
      </c>
      <c r="K143" s="203"/>
      <c r="L143" s="40"/>
      <c r="M143" s="204" t="s">
        <v>1</v>
      </c>
      <c r="N143" s="205" t="s">
        <v>40</v>
      </c>
      <c r="O143" s="76"/>
      <c r="P143" s="206">
        <f t="shared" si="1"/>
        <v>0</v>
      </c>
      <c r="Q143" s="206">
        <v>0</v>
      </c>
      <c r="R143" s="206">
        <f t="shared" si="2"/>
        <v>0</v>
      </c>
      <c r="S143" s="206">
        <v>0</v>
      </c>
      <c r="T143" s="207">
        <f t="shared" si="3"/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08" t="s">
        <v>174</v>
      </c>
      <c r="AT143" s="208" t="s">
        <v>160</v>
      </c>
      <c r="AU143" s="208" t="s">
        <v>156</v>
      </c>
      <c r="AY143" s="18" t="s">
        <v>157</v>
      </c>
      <c r="BE143" s="209">
        <f t="shared" si="4"/>
        <v>0</v>
      </c>
      <c r="BF143" s="209">
        <f t="shared" si="5"/>
        <v>0</v>
      </c>
      <c r="BG143" s="209">
        <f t="shared" si="6"/>
        <v>0</v>
      </c>
      <c r="BH143" s="209">
        <f t="shared" si="7"/>
        <v>0</v>
      </c>
      <c r="BI143" s="209">
        <f t="shared" si="8"/>
        <v>0</v>
      </c>
      <c r="BJ143" s="18" t="s">
        <v>156</v>
      </c>
      <c r="BK143" s="209">
        <f t="shared" si="9"/>
        <v>0</v>
      </c>
      <c r="BL143" s="18" t="s">
        <v>174</v>
      </c>
      <c r="BM143" s="208" t="s">
        <v>3176</v>
      </c>
    </row>
    <row r="144" spans="1:65" s="2" customFormat="1" ht="24.2" customHeight="1">
      <c r="A144" s="35"/>
      <c r="B144" s="36"/>
      <c r="C144" s="196" t="s">
        <v>197</v>
      </c>
      <c r="D144" s="196" t="s">
        <v>160</v>
      </c>
      <c r="E144" s="197" t="s">
        <v>3177</v>
      </c>
      <c r="F144" s="198" t="s">
        <v>3178</v>
      </c>
      <c r="G144" s="199" t="s">
        <v>318</v>
      </c>
      <c r="H144" s="200">
        <v>75</v>
      </c>
      <c r="I144" s="201"/>
      <c r="J144" s="202">
        <f t="shared" si="0"/>
        <v>0</v>
      </c>
      <c r="K144" s="203"/>
      <c r="L144" s="40"/>
      <c r="M144" s="204" t="s">
        <v>1</v>
      </c>
      <c r="N144" s="205" t="s">
        <v>40</v>
      </c>
      <c r="O144" s="76"/>
      <c r="P144" s="206">
        <f t="shared" si="1"/>
        <v>0</v>
      </c>
      <c r="Q144" s="206">
        <v>0</v>
      </c>
      <c r="R144" s="206">
        <f t="shared" si="2"/>
        <v>0</v>
      </c>
      <c r="S144" s="206">
        <v>0</v>
      </c>
      <c r="T144" s="207">
        <f t="shared" si="3"/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08" t="s">
        <v>174</v>
      </c>
      <c r="AT144" s="208" t="s">
        <v>160</v>
      </c>
      <c r="AU144" s="208" t="s">
        <v>156</v>
      </c>
      <c r="AY144" s="18" t="s">
        <v>157</v>
      </c>
      <c r="BE144" s="209">
        <f t="shared" si="4"/>
        <v>0</v>
      </c>
      <c r="BF144" s="209">
        <f t="shared" si="5"/>
        <v>0</v>
      </c>
      <c r="BG144" s="209">
        <f t="shared" si="6"/>
        <v>0</v>
      </c>
      <c r="BH144" s="209">
        <f t="shared" si="7"/>
        <v>0</v>
      </c>
      <c r="BI144" s="209">
        <f t="shared" si="8"/>
        <v>0</v>
      </c>
      <c r="BJ144" s="18" t="s">
        <v>156</v>
      </c>
      <c r="BK144" s="209">
        <f t="shared" si="9"/>
        <v>0</v>
      </c>
      <c r="BL144" s="18" t="s">
        <v>174</v>
      </c>
      <c r="BM144" s="208" t="s">
        <v>3179</v>
      </c>
    </row>
    <row r="145" spans="1:65" s="2" customFormat="1" ht="16.5" customHeight="1">
      <c r="A145" s="35"/>
      <c r="B145" s="36"/>
      <c r="C145" s="196" t="s">
        <v>201</v>
      </c>
      <c r="D145" s="196" t="s">
        <v>160</v>
      </c>
      <c r="E145" s="197" t="s">
        <v>3180</v>
      </c>
      <c r="F145" s="198" t="s">
        <v>3181</v>
      </c>
      <c r="G145" s="199" t="s">
        <v>177</v>
      </c>
      <c r="H145" s="200">
        <v>75</v>
      </c>
      <c r="I145" s="201"/>
      <c r="J145" s="202">
        <f t="shared" si="0"/>
        <v>0</v>
      </c>
      <c r="K145" s="203"/>
      <c r="L145" s="40"/>
      <c r="M145" s="204" t="s">
        <v>1</v>
      </c>
      <c r="N145" s="205" t="s">
        <v>40</v>
      </c>
      <c r="O145" s="76"/>
      <c r="P145" s="206">
        <f t="shared" si="1"/>
        <v>0</v>
      </c>
      <c r="Q145" s="206">
        <v>0</v>
      </c>
      <c r="R145" s="206">
        <f t="shared" si="2"/>
        <v>0</v>
      </c>
      <c r="S145" s="206">
        <v>0</v>
      </c>
      <c r="T145" s="207">
        <f t="shared" si="3"/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08" t="s">
        <v>174</v>
      </c>
      <c r="AT145" s="208" t="s">
        <v>160</v>
      </c>
      <c r="AU145" s="208" t="s">
        <v>156</v>
      </c>
      <c r="AY145" s="18" t="s">
        <v>157</v>
      </c>
      <c r="BE145" s="209">
        <f t="shared" si="4"/>
        <v>0</v>
      </c>
      <c r="BF145" s="209">
        <f t="shared" si="5"/>
        <v>0</v>
      </c>
      <c r="BG145" s="209">
        <f t="shared" si="6"/>
        <v>0</v>
      </c>
      <c r="BH145" s="209">
        <f t="shared" si="7"/>
        <v>0</v>
      </c>
      <c r="BI145" s="209">
        <f t="shared" si="8"/>
        <v>0</v>
      </c>
      <c r="BJ145" s="18" t="s">
        <v>156</v>
      </c>
      <c r="BK145" s="209">
        <f t="shared" si="9"/>
        <v>0</v>
      </c>
      <c r="BL145" s="18" t="s">
        <v>174</v>
      </c>
      <c r="BM145" s="208" t="s">
        <v>3182</v>
      </c>
    </row>
    <row r="146" spans="1:65" s="2" customFormat="1" ht="16.5" customHeight="1">
      <c r="A146" s="35"/>
      <c r="B146" s="36"/>
      <c r="C146" s="196" t="s">
        <v>207</v>
      </c>
      <c r="D146" s="196" t="s">
        <v>160</v>
      </c>
      <c r="E146" s="197" t="s">
        <v>3183</v>
      </c>
      <c r="F146" s="198" t="s">
        <v>3184</v>
      </c>
      <c r="G146" s="199" t="s">
        <v>318</v>
      </c>
      <c r="H146" s="200">
        <v>14</v>
      </c>
      <c r="I146" s="201"/>
      <c r="J146" s="202">
        <f t="shared" si="0"/>
        <v>0</v>
      </c>
      <c r="K146" s="203"/>
      <c r="L146" s="40"/>
      <c r="M146" s="204" t="s">
        <v>1</v>
      </c>
      <c r="N146" s="205" t="s">
        <v>40</v>
      </c>
      <c r="O146" s="76"/>
      <c r="P146" s="206">
        <f t="shared" si="1"/>
        <v>0</v>
      </c>
      <c r="Q146" s="206">
        <v>0</v>
      </c>
      <c r="R146" s="206">
        <f t="shared" si="2"/>
        <v>0</v>
      </c>
      <c r="S146" s="206">
        <v>0</v>
      </c>
      <c r="T146" s="207">
        <f t="shared" si="3"/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08" t="s">
        <v>174</v>
      </c>
      <c r="AT146" s="208" t="s">
        <v>160</v>
      </c>
      <c r="AU146" s="208" t="s">
        <v>156</v>
      </c>
      <c r="AY146" s="18" t="s">
        <v>157</v>
      </c>
      <c r="BE146" s="209">
        <f t="shared" si="4"/>
        <v>0</v>
      </c>
      <c r="BF146" s="209">
        <f t="shared" si="5"/>
        <v>0</v>
      </c>
      <c r="BG146" s="209">
        <f t="shared" si="6"/>
        <v>0</v>
      </c>
      <c r="BH146" s="209">
        <f t="shared" si="7"/>
        <v>0</v>
      </c>
      <c r="BI146" s="209">
        <f t="shared" si="8"/>
        <v>0</v>
      </c>
      <c r="BJ146" s="18" t="s">
        <v>156</v>
      </c>
      <c r="BK146" s="209">
        <f t="shared" si="9"/>
        <v>0</v>
      </c>
      <c r="BL146" s="18" t="s">
        <v>174</v>
      </c>
      <c r="BM146" s="208" t="s">
        <v>3185</v>
      </c>
    </row>
    <row r="147" spans="1:65" s="2" customFormat="1" ht="21.75" customHeight="1">
      <c r="A147" s="35"/>
      <c r="B147" s="36"/>
      <c r="C147" s="196" t="s">
        <v>211</v>
      </c>
      <c r="D147" s="196" t="s">
        <v>160</v>
      </c>
      <c r="E147" s="197" t="s">
        <v>3186</v>
      </c>
      <c r="F147" s="198" t="s">
        <v>3187</v>
      </c>
      <c r="G147" s="199" t="s">
        <v>318</v>
      </c>
      <c r="H147" s="200">
        <v>75</v>
      </c>
      <c r="I147" s="201"/>
      <c r="J147" s="202">
        <f t="shared" si="0"/>
        <v>0</v>
      </c>
      <c r="K147" s="203"/>
      <c r="L147" s="40"/>
      <c r="M147" s="204" t="s">
        <v>1</v>
      </c>
      <c r="N147" s="205" t="s">
        <v>40</v>
      </c>
      <c r="O147" s="76"/>
      <c r="P147" s="206">
        <f t="shared" si="1"/>
        <v>0</v>
      </c>
      <c r="Q147" s="206">
        <v>0</v>
      </c>
      <c r="R147" s="206">
        <f t="shared" si="2"/>
        <v>0</v>
      </c>
      <c r="S147" s="206">
        <v>0</v>
      </c>
      <c r="T147" s="207">
        <f t="shared" si="3"/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08" t="s">
        <v>174</v>
      </c>
      <c r="AT147" s="208" t="s">
        <v>160</v>
      </c>
      <c r="AU147" s="208" t="s">
        <v>156</v>
      </c>
      <c r="AY147" s="18" t="s">
        <v>157</v>
      </c>
      <c r="BE147" s="209">
        <f t="shared" si="4"/>
        <v>0</v>
      </c>
      <c r="BF147" s="209">
        <f t="shared" si="5"/>
        <v>0</v>
      </c>
      <c r="BG147" s="209">
        <f t="shared" si="6"/>
        <v>0</v>
      </c>
      <c r="BH147" s="209">
        <f t="shared" si="7"/>
        <v>0</v>
      </c>
      <c r="BI147" s="209">
        <f t="shared" si="8"/>
        <v>0</v>
      </c>
      <c r="BJ147" s="18" t="s">
        <v>156</v>
      </c>
      <c r="BK147" s="209">
        <f t="shared" si="9"/>
        <v>0</v>
      </c>
      <c r="BL147" s="18" t="s">
        <v>174</v>
      </c>
      <c r="BM147" s="208" t="s">
        <v>3188</v>
      </c>
    </row>
    <row r="148" spans="1:65" s="2" customFormat="1" ht="16.5" customHeight="1">
      <c r="A148" s="35"/>
      <c r="B148" s="36"/>
      <c r="C148" s="196" t="s">
        <v>250</v>
      </c>
      <c r="D148" s="196" t="s">
        <v>160</v>
      </c>
      <c r="E148" s="197" t="s">
        <v>3189</v>
      </c>
      <c r="F148" s="198" t="s">
        <v>3190</v>
      </c>
      <c r="G148" s="199" t="s">
        <v>318</v>
      </c>
      <c r="H148" s="200">
        <v>60</v>
      </c>
      <c r="I148" s="201"/>
      <c r="J148" s="202">
        <f t="shared" si="0"/>
        <v>0</v>
      </c>
      <c r="K148" s="203"/>
      <c r="L148" s="40"/>
      <c r="M148" s="204" t="s">
        <v>1</v>
      </c>
      <c r="N148" s="205" t="s">
        <v>40</v>
      </c>
      <c r="O148" s="76"/>
      <c r="P148" s="206">
        <f t="shared" si="1"/>
        <v>0</v>
      </c>
      <c r="Q148" s="206">
        <v>0</v>
      </c>
      <c r="R148" s="206">
        <f t="shared" si="2"/>
        <v>0</v>
      </c>
      <c r="S148" s="206">
        <v>0</v>
      </c>
      <c r="T148" s="207">
        <f t="shared" si="3"/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08" t="s">
        <v>174</v>
      </c>
      <c r="AT148" s="208" t="s">
        <v>160</v>
      </c>
      <c r="AU148" s="208" t="s">
        <v>156</v>
      </c>
      <c r="AY148" s="18" t="s">
        <v>157</v>
      </c>
      <c r="BE148" s="209">
        <f t="shared" si="4"/>
        <v>0</v>
      </c>
      <c r="BF148" s="209">
        <f t="shared" si="5"/>
        <v>0</v>
      </c>
      <c r="BG148" s="209">
        <f t="shared" si="6"/>
        <v>0</v>
      </c>
      <c r="BH148" s="209">
        <f t="shared" si="7"/>
        <v>0</v>
      </c>
      <c r="BI148" s="209">
        <f t="shared" si="8"/>
        <v>0</v>
      </c>
      <c r="BJ148" s="18" t="s">
        <v>156</v>
      </c>
      <c r="BK148" s="209">
        <f t="shared" si="9"/>
        <v>0</v>
      </c>
      <c r="BL148" s="18" t="s">
        <v>174</v>
      </c>
      <c r="BM148" s="208" t="s">
        <v>3191</v>
      </c>
    </row>
    <row r="149" spans="1:65" s="2" customFormat="1" ht="21.75" customHeight="1">
      <c r="A149" s="35"/>
      <c r="B149" s="36"/>
      <c r="C149" s="196" t="s">
        <v>254</v>
      </c>
      <c r="D149" s="196" t="s">
        <v>160</v>
      </c>
      <c r="E149" s="197" t="s">
        <v>3192</v>
      </c>
      <c r="F149" s="198" t="s">
        <v>3193</v>
      </c>
      <c r="G149" s="199" t="s">
        <v>318</v>
      </c>
      <c r="H149" s="200">
        <v>91</v>
      </c>
      <c r="I149" s="201"/>
      <c r="J149" s="202">
        <f t="shared" si="0"/>
        <v>0</v>
      </c>
      <c r="K149" s="203"/>
      <c r="L149" s="40"/>
      <c r="M149" s="204" t="s">
        <v>1</v>
      </c>
      <c r="N149" s="205" t="s">
        <v>40</v>
      </c>
      <c r="O149" s="76"/>
      <c r="P149" s="206">
        <f t="shared" si="1"/>
        <v>0</v>
      </c>
      <c r="Q149" s="206">
        <v>0</v>
      </c>
      <c r="R149" s="206">
        <f t="shared" si="2"/>
        <v>0</v>
      </c>
      <c r="S149" s="206">
        <v>0</v>
      </c>
      <c r="T149" s="207">
        <f t="shared" si="3"/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08" t="s">
        <v>174</v>
      </c>
      <c r="AT149" s="208" t="s">
        <v>160</v>
      </c>
      <c r="AU149" s="208" t="s">
        <v>156</v>
      </c>
      <c r="AY149" s="18" t="s">
        <v>157</v>
      </c>
      <c r="BE149" s="209">
        <f t="shared" si="4"/>
        <v>0</v>
      </c>
      <c r="BF149" s="209">
        <f t="shared" si="5"/>
        <v>0</v>
      </c>
      <c r="BG149" s="209">
        <f t="shared" si="6"/>
        <v>0</v>
      </c>
      <c r="BH149" s="209">
        <f t="shared" si="7"/>
        <v>0</v>
      </c>
      <c r="BI149" s="209">
        <f t="shared" si="8"/>
        <v>0</v>
      </c>
      <c r="BJ149" s="18" t="s">
        <v>156</v>
      </c>
      <c r="BK149" s="209">
        <f t="shared" si="9"/>
        <v>0</v>
      </c>
      <c r="BL149" s="18" t="s">
        <v>174</v>
      </c>
      <c r="BM149" s="208" t="s">
        <v>3194</v>
      </c>
    </row>
    <row r="150" spans="1:65" s="2" customFormat="1" ht="16.5" customHeight="1">
      <c r="A150" s="35"/>
      <c r="B150" s="36"/>
      <c r="C150" s="196" t="s">
        <v>262</v>
      </c>
      <c r="D150" s="196" t="s">
        <v>160</v>
      </c>
      <c r="E150" s="197" t="s">
        <v>3195</v>
      </c>
      <c r="F150" s="198" t="s">
        <v>3196</v>
      </c>
      <c r="G150" s="199" t="s">
        <v>318</v>
      </c>
      <c r="H150" s="200">
        <v>60</v>
      </c>
      <c r="I150" s="201"/>
      <c r="J150" s="202">
        <f t="shared" si="0"/>
        <v>0</v>
      </c>
      <c r="K150" s="203"/>
      <c r="L150" s="40"/>
      <c r="M150" s="204" t="s">
        <v>1</v>
      </c>
      <c r="N150" s="205" t="s">
        <v>40</v>
      </c>
      <c r="O150" s="76"/>
      <c r="P150" s="206">
        <f t="shared" si="1"/>
        <v>0</v>
      </c>
      <c r="Q150" s="206">
        <v>0</v>
      </c>
      <c r="R150" s="206">
        <f t="shared" si="2"/>
        <v>0</v>
      </c>
      <c r="S150" s="206">
        <v>0</v>
      </c>
      <c r="T150" s="207">
        <f t="shared" si="3"/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08" t="s">
        <v>174</v>
      </c>
      <c r="AT150" s="208" t="s">
        <v>160</v>
      </c>
      <c r="AU150" s="208" t="s">
        <v>156</v>
      </c>
      <c r="AY150" s="18" t="s">
        <v>157</v>
      </c>
      <c r="BE150" s="209">
        <f t="shared" si="4"/>
        <v>0</v>
      </c>
      <c r="BF150" s="209">
        <f t="shared" si="5"/>
        <v>0</v>
      </c>
      <c r="BG150" s="209">
        <f t="shared" si="6"/>
        <v>0</v>
      </c>
      <c r="BH150" s="209">
        <f t="shared" si="7"/>
        <v>0</v>
      </c>
      <c r="BI150" s="209">
        <f t="shared" si="8"/>
        <v>0</v>
      </c>
      <c r="BJ150" s="18" t="s">
        <v>156</v>
      </c>
      <c r="BK150" s="209">
        <f t="shared" si="9"/>
        <v>0</v>
      </c>
      <c r="BL150" s="18" t="s">
        <v>174</v>
      </c>
      <c r="BM150" s="208" t="s">
        <v>3197</v>
      </c>
    </row>
    <row r="151" spans="1:65" s="2" customFormat="1" ht="16.5" customHeight="1">
      <c r="A151" s="35"/>
      <c r="B151" s="36"/>
      <c r="C151" s="196" t="s">
        <v>268</v>
      </c>
      <c r="D151" s="196" t="s">
        <v>160</v>
      </c>
      <c r="E151" s="197" t="s">
        <v>3198</v>
      </c>
      <c r="F151" s="198" t="s">
        <v>3199</v>
      </c>
      <c r="G151" s="199" t="s">
        <v>318</v>
      </c>
      <c r="H151" s="200">
        <v>60</v>
      </c>
      <c r="I151" s="201"/>
      <c r="J151" s="202">
        <f t="shared" si="0"/>
        <v>0</v>
      </c>
      <c r="K151" s="203"/>
      <c r="L151" s="40"/>
      <c r="M151" s="204" t="s">
        <v>1</v>
      </c>
      <c r="N151" s="205" t="s">
        <v>40</v>
      </c>
      <c r="O151" s="76"/>
      <c r="P151" s="206">
        <f t="shared" si="1"/>
        <v>0</v>
      </c>
      <c r="Q151" s="206">
        <v>0</v>
      </c>
      <c r="R151" s="206">
        <f t="shared" si="2"/>
        <v>0</v>
      </c>
      <c r="S151" s="206">
        <v>0</v>
      </c>
      <c r="T151" s="207">
        <f t="shared" si="3"/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08" t="s">
        <v>174</v>
      </c>
      <c r="AT151" s="208" t="s">
        <v>160</v>
      </c>
      <c r="AU151" s="208" t="s">
        <v>156</v>
      </c>
      <c r="AY151" s="18" t="s">
        <v>157</v>
      </c>
      <c r="BE151" s="209">
        <f t="shared" si="4"/>
        <v>0</v>
      </c>
      <c r="BF151" s="209">
        <f t="shared" si="5"/>
        <v>0</v>
      </c>
      <c r="BG151" s="209">
        <f t="shared" si="6"/>
        <v>0</v>
      </c>
      <c r="BH151" s="209">
        <f t="shared" si="7"/>
        <v>0</v>
      </c>
      <c r="BI151" s="209">
        <f t="shared" si="8"/>
        <v>0</v>
      </c>
      <c r="BJ151" s="18" t="s">
        <v>156</v>
      </c>
      <c r="BK151" s="209">
        <f t="shared" si="9"/>
        <v>0</v>
      </c>
      <c r="BL151" s="18" t="s">
        <v>174</v>
      </c>
      <c r="BM151" s="208" t="s">
        <v>3200</v>
      </c>
    </row>
    <row r="152" spans="1:65" s="12" customFormat="1" ht="22.9" customHeight="1">
      <c r="B152" s="180"/>
      <c r="C152" s="181"/>
      <c r="D152" s="182" t="s">
        <v>73</v>
      </c>
      <c r="E152" s="194" t="s">
        <v>174</v>
      </c>
      <c r="F152" s="194" t="s">
        <v>3201</v>
      </c>
      <c r="G152" s="181"/>
      <c r="H152" s="181"/>
      <c r="I152" s="184"/>
      <c r="J152" s="195">
        <f>BK152</f>
        <v>0</v>
      </c>
      <c r="K152" s="181"/>
      <c r="L152" s="186"/>
      <c r="M152" s="187"/>
      <c r="N152" s="188"/>
      <c r="O152" s="188"/>
      <c r="P152" s="189">
        <f>P153</f>
        <v>0</v>
      </c>
      <c r="Q152" s="188"/>
      <c r="R152" s="189">
        <f>R153</f>
        <v>12.479082</v>
      </c>
      <c r="S152" s="188"/>
      <c r="T152" s="190">
        <f>T153</f>
        <v>0</v>
      </c>
      <c r="AR152" s="191" t="s">
        <v>82</v>
      </c>
      <c r="AT152" s="192" t="s">
        <v>73</v>
      </c>
      <c r="AU152" s="192" t="s">
        <v>82</v>
      </c>
      <c r="AY152" s="191" t="s">
        <v>157</v>
      </c>
      <c r="BK152" s="193">
        <f>BK153</f>
        <v>0</v>
      </c>
    </row>
    <row r="153" spans="1:65" s="2" customFormat="1" ht="24.2" customHeight="1">
      <c r="A153" s="35"/>
      <c r="B153" s="36"/>
      <c r="C153" s="196" t="s">
        <v>274</v>
      </c>
      <c r="D153" s="196" t="s">
        <v>160</v>
      </c>
      <c r="E153" s="197" t="s">
        <v>3202</v>
      </c>
      <c r="F153" s="198" t="s">
        <v>3203</v>
      </c>
      <c r="G153" s="199" t="s">
        <v>318</v>
      </c>
      <c r="H153" s="200">
        <v>6.6</v>
      </c>
      <c r="I153" s="201"/>
      <c r="J153" s="202">
        <f>ROUND(I153*H153,2)</f>
        <v>0</v>
      </c>
      <c r="K153" s="203"/>
      <c r="L153" s="40"/>
      <c r="M153" s="204" t="s">
        <v>1</v>
      </c>
      <c r="N153" s="205" t="s">
        <v>40</v>
      </c>
      <c r="O153" s="76"/>
      <c r="P153" s="206">
        <f>O153*H153</f>
        <v>0</v>
      </c>
      <c r="Q153" s="206">
        <v>1.8907700000000001</v>
      </c>
      <c r="R153" s="206">
        <f>Q153*H153</f>
        <v>12.479082</v>
      </c>
      <c r="S153" s="206">
        <v>0</v>
      </c>
      <c r="T153" s="207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08" t="s">
        <v>174</v>
      </c>
      <c r="AT153" s="208" t="s">
        <v>160</v>
      </c>
      <c r="AU153" s="208" t="s">
        <v>156</v>
      </c>
      <c r="AY153" s="18" t="s">
        <v>157</v>
      </c>
      <c r="BE153" s="209">
        <f>IF(N153="základná",J153,0)</f>
        <v>0</v>
      </c>
      <c r="BF153" s="209">
        <f>IF(N153="znížená",J153,0)</f>
        <v>0</v>
      </c>
      <c r="BG153" s="209">
        <f>IF(N153="zákl. prenesená",J153,0)</f>
        <v>0</v>
      </c>
      <c r="BH153" s="209">
        <f>IF(N153="zníž. prenesená",J153,0)</f>
        <v>0</v>
      </c>
      <c r="BI153" s="209">
        <f>IF(N153="nulová",J153,0)</f>
        <v>0</v>
      </c>
      <c r="BJ153" s="18" t="s">
        <v>156</v>
      </c>
      <c r="BK153" s="209">
        <f>ROUND(I153*H153,2)</f>
        <v>0</v>
      </c>
      <c r="BL153" s="18" t="s">
        <v>174</v>
      </c>
      <c r="BM153" s="208" t="s">
        <v>3204</v>
      </c>
    </row>
    <row r="154" spans="1:65" s="12" customFormat="1" ht="22.9" customHeight="1">
      <c r="B154" s="180"/>
      <c r="C154" s="181"/>
      <c r="D154" s="182" t="s">
        <v>73</v>
      </c>
      <c r="E154" s="194" t="s">
        <v>197</v>
      </c>
      <c r="F154" s="194" t="s">
        <v>3205</v>
      </c>
      <c r="G154" s="181"/>
      <c r="H154" s="181"/>
      <c r="I154" s="184"/>
      <c r="J154" s="195">
        <f>BK154</f>
        <v>0</v>
      </c>
      <c r="K154" s="181"/>
      <c r="L154" s="186"/>
      <c r="M154" s="187"/>
      <c r="N154" s="188"/>
      <c r="O154" s="188"/>
      <c r="P154" s="189">
        <f>SUM(P155:P157)</f>
        <v>0</v>
      </c>
      <c r="Q154" s="188"/>
      <c r="R154" s="189">
        <f>SUM(R155:R157)</f>
        <v>88.723829999999992</v>
      </c>
      <c r="S154" s="188"/>
      <c r="T154" s="190">
        <f>SUM(T155:T157)</f>
        <v>0</v>
      </c>
      <c r="AR154" s="191" t="s">
        <v>82</v>
      </c>
      <c r="AT154" s="192" t="s">
        <v>73</v>
      </c>
      <c r="AU154" s="192" t="s">
        <v>82</v>
      </c>
      <c r="AY154" s="191" t="s">
        <v>157</v>
      </c>
      <c r="BK154" s="193">
        <f>SUM(BK155:BK157)</f>
        <v>0</v>
      </c>
    </row>
    <row r="155" spans="1:65" s="2" customFormat="1" ht="24.2" customHeight="1">
      <c r="A155" s="35"/>
      <c r="B155" s="36"/>
      <c r="C155" s="196" t="s">
        <v>278</v>
      </c>
      <c r="D155" s="196" t="s">
        <v>160</v>
      </c>
      <c r="E155" s="197" t="s">
        <v>3206</v>
      </c>
      <c r="F155" s="198" t="s">
        <v>3207</v>
      </c>
      <c r="G155" s="199" t="s">
        <v>225</v>
      </c>
      <c r="H155" s="200">
        <v>75</v>
      </c>
      <c r="I155" s="201"/>
      <c r="J155" s="202">
        <f>ROUND(I155*H155,2)</f>
        <v>0</v>
      </c>
      <c r="K155" s="203"/>
      <c r="L155" s="40"/>
      <c r="M155" s="204" t="s">
        <v>1</v>
      </c>
      <c r="N155" s="205" t="s">
        <v>40</v>
      </c>
      <c r="O155" s="76"/>
      <c r="P155" s="206">
        <f>O155*H155</f>
        <v>0</v>
      </c>
      <c r="Q155" s="206">
        <v>0.4945</v>
      </c>
      <c r="R155" s="206">
        <f>Q155*H155</f>
        <v>37.087499999999999</v>
      </c>
      <c r="S155" s="206">
        <v>0</v>
      </c>
      <c r="T155" s="207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08" t="s">
        <v>174</v>
      </c>
      <c r="AT155" s="208" t="s">
        <v>160</v>
      </c>
      <c r="AU155" s="208" t="s">
        <v>156</v>
      </c>
      <c r="AY155" s="18" t="s">
        <v>157</v>
      </c>
      <c r="BE155" s="209">
        <f>IF(N155="základná",J155,0)</f>
        <v>0</v>
      </c>
      <c r="BF155" s="209">
        <f>IF(N155="znížená",J155,0)</f>
        <v>0</v>
      </c>
      <c r="BG155" s="209">
        <f>IF(N155="zákl. prenesená",J155,0)</f>
        <v>0</v>
      </c>
      <c r="BH155" s="209">
        <f>IF(N155="zníž. prenesená",J155,0)</f>
        <v>0</v>
      </c>
      <c r="BI155" s="209">
        <f>IF(N155="nulová",J155,0)</f>
        <v>0</v>
      </c>
      <c r="BJ155" s="18" t="s">
        <v>156</v>
      </c>
      <c r="BK155" s="209">
        <f>ROUND(I155*H155,2)</f>
        <v>0</v>
      </c>
      <c r="BL155" s="18" t="s">
        <v>174</v>
      </c>
      <c r="BM155" s="208" t="s">
        <v>3208</v>
      </c>
    </row>
    <row r="156" spans="1:65" s="2" customFormat="1" ht="24.2" customHeight="1">
      <c r="A156" s="35"/>
      <c r="B156" s="36"/>
      <c r="C156" s="196" t="s">
        <v>290</v>
      </c>
      <c r="D156" s="196" t="s">
        <v>160</v>
      </c>
      <c r="E156" s="197" t="s">
        <v>3209</v>
      </c>
      <c r="F156" s="198" t="s">
        <v>3210</v>
      </c>
      <c r="G156" s="199" t="s">
        <v>225</v>
      </c>
      <c r="H156" s="200">
        <v>75</v>
      </c>
      <c r="I156" s="201"/>
      <c r="J156" s="202">
        <f>ROUND(I156*H156,2)</f>
        <v>0</v>
      </c>
      <c r="K156" s="203"/>
      <c r="L156" s="40"/>
      <c r="M156" s="204" t="s">
        <v>1</v>
      </c>
      <c r="N156" s="205" t="s">
        <v>40</v>
      </c>
      <c r="O156" s="76"/>
      <c r="P156" s="206">
        <f>O156*H156</f>
        <v>0</v>
      </c>
      <c r="Q156" s="206">
        <v>0.33862999999999999</v>
      </c>
      <c r="R156" s="206">
        <f>Q156*H156</f>
        <v>25.39725</v>
      </c>
      <c r="S156" s="206">
        <v>0</v>
      </c>
      <c r="T156" s="207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08" t="s">
        <v>174</v>
      </c>
      <c r="AT156" s="208" t="s">
        <v>160</v>
      </c>
      <c r="AU156" s="208" t="s">
        <v>156</v>
      </c>
      <c r="AY156" s="18" t="s">
        <v>157</v>
      </c>
      <c r="BE156" s="209">
        <f>IF(N156="základná",J156,0)</f>
        <v>0</v>
      </c>
      <c r="BF156" s="209">
        <f>IF(N156="znížená",J156,0)</f>
        <v>0</v>
      </c>
      <c r="BG156" s="209">
        <f>IF(N156="zákl. prenesená",J156,0)</f>
        <v>0</v>
      </c>
      <c r="BH156" s="209">
        <f>IF(N156="zníž. prenesená",J156,0)</f>
        <v>0</v>
      </c>
      <c r="BI156" s="209">
        <f>IF(N156="nulová",J156,0)</f>
        <v>0</v>
      </c>
      <c r="BJ156" s="18" t="s">
        <v>156</v>
      </c>
      <c r="BK156" s="209">
        <f>ROUND(I156*H156,2)</f>
        <v>0</v>
      </c>
      <c r="BL156" s="18" t="s">
        <v>174</v>
      </c>
      <c r="BM156" s="208" t="s">
        <v>3211</v>
      </c>
    </row>
    <row r="157" spans="1:65" s="2" customFormat="1" ht="24.2" customHeight="1">
      <c r="A157" s="35"/>
      <c r="B157" s="36"/>
      <c r="C157" s="196" t="s">
        <v>164</v>
      </c>
      <c r="D157" s="196" t="s">
        <v>160</v>
      </c>
      <c r="E157" s="197" t="s">
        <v>3212</v>
      </c>
      <c r="F157" s="198" t="s">
        <v>3213</v>
      </c>
      <c r="G157" s="199" t="s">
        <v>225</v>
      </c>
      <c r="H157" s="200">
        <v>42</v>
      </c>
      <c r="I157" s="201"/>
      <c r="J157" s="202">
        <f>ROUND(I157*H157,2)</f>
        <v>0</v>
      </c>
      <c r="K157" s="203"/>
      <c r="L157" s="40"/>
      <c r="M157" s="204" t="s">
        <v>1</v>
      </c>
      <c r="N157" s="205" t="s">
        <v>40</v>
      </c>
      <c r="O157" s="76"/>
      <c r="P157" s="206">
        <f>O157*H157</f>
        <v>0</v>
      </c>
      <c r="Q157" s="206">
        <v>0.62473999999999996</v>
      </c>
      <c r="R157" s="206">
        <f>Q157*H157</f>
        <v>26.239079999999998</v>
      </c>
      <c r="S157" s="206">
        <v>0</v>
      </c>
      <c r="T157" s="207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08" t="s">
        <v>174</v>
      </c>
      <c r="AT157" s="208" t="s">
        <v>160</v>
      </c>
      <c r="AU157" s="208" t="s">
        <v>156</v>
      </c>
      <c r="AY157" s="18" t="s">
        <v>157</v>
      </c>
      <c r="BE157" s="209">
        <f>IF(N157="základná",J157,0)</f>
        <v>0</v>
      </c>
      <c r="BF157" s="209">
        <f>IF(N157="znížená",J157,0)</f>
        <v>0</v>
      </c>
      <c r="BG157" s="209">
        <f>IF(N157="zákl. prenesená",J157,0)</f>
        <v>0</v>
      </c>
      <c r="BH157" s="209">
        <f>IF(N157="zníž. prenesená",J157,0)</f>
        <v>0</v>
      </c>
      <c r="BI157" s="209">
        <f>IF(N157="nulová",J157,0)</f>
        <v>0</v>
      </c>
      <c r="BJ157" s="18" t="s">
        <v>156</v>
      </c>
      <c r="BK157" s="209">
        <f>ROUND(I157*H157,2)</f>
        <v>0</v>
      </c>
      <c r="BL157" s="18" t="s">
        <v>174</v>
      </c>
      <c r="BM157" s="208" t="s">
        <v>3214</v>
      </c>
    </row>
    <row r="158" spans="1:65" s="12" customFormat="1" ht="22.9" customHeight="1">
      <c r="B158" s="180"/>
      <c r="C158" s="181"/>
      <c r="D158" s="182" t="s">
        <v>73</v>
      </c>
      <c r="E158" s="194" t="s">
        <v>211</v>
      </c>
      <c r="F158" s="194" t="s">
        <v>334</v>
      </c>
      <c r="G158" s="181"/>
      <c r="H158" s="181"/>
      <c r="I158" s="184"/>
      <c r="J158" s="195">
        <f>BK158</f>
        <v>0</v>
      </c>
      <c r="K158" s="181"/>
      <c r="L158" s="186"/>
      <c r="M158" s="187"/>
      <c r="N158" s="188"/>
      <c r="O158" s="188"/>
      <c r="P158" s="189">
        <f>SUM(P159:P169)</f>
        <v>0</v>
      </c>
      <c r="Q158" s="188"/>
      <c r="R158" s="189">
        <f>SUM(R159:R169)</f>
        <v>7.7000000000000007E-4</v>
      </c>
      <c r="S158" s="188"/>
      <c r="T158" s="190">
        <f>SUM(T159:T169)</f>
        <v>0</v>
      </c>
      <c r="AR158" s="191" t="s">
        <v>82</v>
      </c>
      <c r="AT158" s="192" t="s">
        <v>73</v>
      </c>
      <c r="AU158" s="192" t="s">
        <v>82</v>
      </c>
      <c r="AY158" s="191" t="s">
        <v>157</v>
      </c>
      <c r="BK158" s="193">
        <f>SUM(BK159:BK169)</f>
        <v>0</v>
      </c>
    </row>
    <row r="159" spans="1:65" s="2" customFormat="1" ht="33" customHeight="1">
      <c r="A159" s="35"/>
      <c r="B159" s="36"/>
      <c r="C159" s="196" t="s">
        <v>375</v>
      </c>
      <c r="D159" s="196" t="s">
        <v>160</v>
      </c>
      <c r="E159" s="197" t="s">
        <v>3215</v>
      </c>
      <c r="F159" s="198" t="s">
        <v>3216</v>
      </c>
      <c r="G159" s="199" t="s">
        <v>354</v>
      </c>
      <c r="H159" s="200">
        <v>77</v>
      </c>
      <c r="I159" s="201"/>
      <c r="J159" s="202">
        <f>ROUND(I159*H159,2)</f>
        <v>0</v>
      </c>
      <c r="K159" s="203"/>
      <c r="L159" s="40"/>
      <c r="M159" s="204" t="s">
        <v>1</v>
      </c>
      <c r="N159" s="205" t="s">
        <v>40</v>
      </c>
      <c r="O159" s="76"/>
      <c r="P159" s="206">
        <f>O159*H159</f>
        <v>0</v>
      </c>
      <c r="Q159" s="206">
        <v>1.0000000000000001E-5</v>
      </c>
      <c r="R159" s="206">
        <f>Q159*H159</f>
        <v>7.7000000000000007E-4</v>
      </c>
      <c r="S159" s="206">
        <v>0</v>
      </c>
      <c r="T159" s="207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08" t="s">
        <v>174</v>
      </c>
      <c r="AT159" s="208" t="s">
        <v>160</v>
      </c>
      <c r="AU159" s="208" t="s">
        <v>156</v>
      </c>
      <c r="AY159" s="18" t="s">
        <v>157</v>
      </c>
      <c r="BE159" s="209">
        <f>IF(N159="základná",J159,0)</f>
        <v>0</v>
      </c>
      <c r="BF159" s="209">
        <f>IF(N159="znížená",J159,0)</f>
        <v>0</v>
      </c>
      <c r="BG159" s="209">
        <f>IF(N159="zákl. prenesená",J159,0)</f>
        <v>0</v>
      </c>
      <c r="BH159" s="209">
        <f>IF(N159="zníž. prenesená",J159,0)</f>
        <v>0</v>
      </c>
      <c r="BI159" s="209">
        <f>IF(N159="nulová",J159,0)</f>
        <v>0</v>
      </c>
      <c r="BJ159" s="18" t="s">
        <v>156</v>
      </c>
      <c r="BK159" s="209">
        <f>ROUND(I159*H159,2)</f>
        <v>0</v>
      </c>
      <c r="BL159" s="18" t="s">
        <v>174</v>
      </c>
      <c r="BM159" s="208" t="s">
        <v>3217</v>
      </c>
    </row>
    <row r="160" spans="1:65" s="2" customFormat="1" ht="33" customHeight="1">
      <c r="A160" s="35"/>
      <c r="B160" s="36"/>
      <c r="C160" s="196" t="s">
        <v>380</v>
      </c>
      <c r="D160" s="196" t="s">
        <v>160</v>
      </c>
      <c r="E160" s="197" t="s">
        <v>3218</v>
      </c>
      <c r="F160" s="198" t="s">
        <v>3219</v>
      </c>
      <c r="G160" s="199" t="s">
        <v>533</v>
      </c>
      <c r="H160" s="200">
        <v>9</v>
      </c>
      <c r="I160" s="201"/>
      <c r="J160" s="202">
        <f>ROUND(I160*H160,2)</f>
        <v>0</v>
      </c>
      <c r="K160" s="203"/>
      <c r="L160" s="40"/>
      <c r="M160" s="204" t="s">
        <v>1</v>
      </c>
      <c r="N160" s="205" t="s">
        <v>40</v>
      </c>
      <c r="O160" s="76"/>
      <c r="P160" s="206">
        <f>O160*H160</f>
        <v>0</v>
      </c>
      <c r="Q160" s="206">
        <v>0</v>
      </c>
      <c r="R160" s="206">
        <f>Q160*H160</f>
        <v>0</v>
      </c>
      <c r="S160" s="206">
        <v>0</v>
      </c>
      <c r="T160" s="207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08" t="s">
        <v>174</v>
      </c>
      <c r="AT160" s="208" t="s">
        <v>160</v>
      </c>
      <c r="AU160" s="208" t="s">
        <v>156</v>
      </c>
      <c r="AY160" s="18" t="s">
        <v>157</v>
      </c>
      <c r="BE160" s="209">
        <f>IF(N160="základná",J160,0)</f>
        <v>0</v>
      </c>
      <c r="BF160" s="209">
        <f>IF(N160="znížená",J160,0)</f>
        <v>0</v>
      </c>
      <c r="BG160" s="209">
        <f>IF(N160="zákl. prenesená",J160,0)</f>
        <v>0</v>
      </c>
      <c r="BH160" s="209">
        <f>IF(N160="zníž. prenesená",J160,0)</f>
        <v>0</v>
      </c>
      <c r="BI160" s="209">
        <f>IF(N160="nulová",J160,0)</f>
        <v>0</v>
      </c>
      <c r="BJ160" s="18" t="s">
        <v>156</v>
      </c>
      <c r="BK160" s="209">
        <f>ROUND(I160*H160,2)</f>
        <v>0</v>
      </c>
      <c r="BL160" s="18" t="s">
        <v>174</v>
      </c>
      <c r="BM160" s="208" t="s">
        <v>3220</v>
      </c>
    </row>
    <row r="161" spans="1:65" s="2" customFormat="1" ht="24.2" customHeight="1">
      <c r="A161" s="35"/>
      <c r="B161" s="36"/>
      <c r="C161" s="196" t="s">
        <v>385</v>
      </c>
      <c r="D161" s="196" t="s">
        <v>160</v>
      </c>
      <c r="E161" s="197" t="s">
        <v>3221</v>
      </c>
      <c r="F161" s="198" t="s">
        <v>3222</v>
      </c>
      <c r="G161" s="199" t="s">
        <v>354</v>
      </c>
      <c r="H161" s="200">
        <v>77</v>
      </c>
      <c r="I161" s="201"/>
      <c r="J161" s="202">
        <f>ROUND(I161*H161,2)</f>
        <v>0</v>
      </c>
      <c r="K161" s="203"/>
      <c r="L161" s="40"/>
      <c r="M161" s="204" t="s">
        <v>1</v>
      </c>
      <c r="N161" s="205" t="s">
        <v>40</v>
      </c>
      <c r="O161" s="76"/>
      <c r="P161" s="206">
        <f>O161*H161</f>
        <v>0</v>
      </c>
      <c r="Q161" s="206">
        <v>0</v>
      </c>
      <c r="R161" s="206">
        <f>Q161*H161</f>
        <v>0</v>
      </c>
      <c r="S161" s="206">
        <v>0</v>
      </c>
      <c r="T161" s="207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08" t="s">
        <v>174</v>
      </c>
      <c r="AT161" s="208" t="s">
        <v>160</v>
      </c>
      <c r="AU161" s="208" t="s">
        <v>156</v>
      </c>
      <c r="AY161" s="18" t="s">
        <v>157</v>
      </c>
      <c r="BE161" s="209">
        <f>IF(N161="základná",J161,0)</f>
        <v>0</v>
      </c>
      <c r="BF161" s="209">
        <f>IF(N161="znížená",J161,0)</f>
        <v>0</v>
      </c>
      <c r="BG161" s="209">
        <f>IF(N161="zákl. prenesená",J161,0)</f>
        <v>0</v>
      </c>
      <c r="BH161" s="209">
        <f>IF(N161="zníž. prenesená",J161,0)</f>
        <v>0</v>
      </c>
      <c r="BI161" s="209">
        <f>IF(N161="nulová",J161,0)</f>
        <v>0</v>
      </c>
      <c r="BJ161" s="18" t="s">
        <v>156</v>
      </c>
      <c r="BK161" s="209">
        <f>ROUND(I161*H161,2)</f>
        <v>0</v>
      </c>
      <c r="BL161" s="18" t="s">
        <v>174</v>
      </c>
      <c r="BM161" s="208" t="s">
        <v>3223</v>
      </c>
    </row>
    <row r="162" spans="1:65" s="2" customFormat="1" ht="24.2" customHeight="1">
      <c r="A162" s="35"/>
      <c r="B162" s="36"/>
      <c r="C162" s="248" t="s">
        <v>7</v>
      </c>
      <c r="D162" s="248" t="s">
        <v>204</v>
      </c>
      <c r="E162" s="249" t="s">
        <v>3224</v>
      </c>
      <c r="F162" s="250" t="s">
        <v>3225</v>
      </c>
      <c r="G162" s="251" t="s">
        <v>354</v>
      </c>
      <c r="H162" s="252">
        <v>62.22</v>
      </c>
      <c r="I162" s="253"/>
      <c r="J162" s="254">
        <f>ROUND(I162*H162,2)</f>
        <v>0</v>
      </c>
      <c r="K162" s="255"/>
      <c r="L162" s="256"/>
      <c r="M162" s="257" t="s">
        <v>1</v>
      </c>
      <c r="N162" s="258" t="s">
        <v>40</v>
      </c>
      <c r="O162" s="76"/>
      <c r="P162" s="206">
        <f>O162*H162</f>
        <v>0</v>
      </c>
      <c r="Q162" s="206">
        <v>0</v>
      </c>
      <c r="R162" s="206">
        <f>Q162*H162</f>
        <v>0</v>
      </c>
      <c r="S162" s="206">
        <v>0</v>
      </c>
      <c r="T162" s="207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08" t="s">
        <v>211</v>
      </c>
      <c r="AT162" s="208" t="s">
        <v>204</v>
      </c>
      <c r="AU162" s="208" t="s">
        <v>156</v>
      </c>
      <c r="AY162" s="18" t="s">
        <v>157</v>
      </c>
      <c r="BE162" s="209">
        <f>IF(N162="základná",J162,0)</f>
        <v>0</v>
      </c>
      <c r="BF162" s="209">
        <f>IF(N162="znížená",J162,0)</f>
        <v>0</v>
      </c>
      <c r="BG162" s="209">
        <f>IF(N162="zákl. prenesená",J162,0)</f>
        <v>0</v>
      </c>
      <c r="BH162" s="209">
        <f>IF(N162="zníž. prenesená",J162,0)</f>
        <v>0</v>
      </c>
      <c r="BI162" s="209">
        <f>IF(N162="nulová",J162,0)</f>
        <v>0</v>
      </c>
      <c r="BJ162" s="18" t="s">
        <v>156</v>
      </c>
      <c r="BK162" s="209">
        <f>ROUND(I162*H162,2)</f>
        <v>0</v>
      </c>
      <c r="BL162" s="18" t="s">
        <v>174</v>
      </c>
      <c r="BM162" s="208" t="s">
        <v>3226</v>
      </c>
    </row>
    <row r="163" spans="1:65" s="13" customFormat="1">
      <c r="B163" s="210"/>
      <c r="C163" s="211"/>
      <c r="D163" s="212" t="s">
        <v>166</v>
      </c>
      <c r="E163" s="213" t="s">
        <v>1</v>
      </c>
      <c r="F163" s="214" t="s">
        <v>3227</v>
      </c>
      <c r="G163" s="211"/>
      <c r="H163" s="213" t="s">
        <v>1</v>
      </c>
      <c r="I163" s="215"/>
      <c r="J163" s="211"/>
      <c r="K163" s="211"/>
      <c r="L163" s="216"/>
      <c r="M163" s="217"/>
      <c r="N163" s="218"/>
      <c r="O163" s="218"/>
      <c r="P163" s="218"/>
      <c r="Q163" s="218"/>
      <c r="R163" s="218"/>
      <c r="S163" s="218"/>
      <c r="T163" s="219"/>
      <c r="AT163" s="220" t="s">
        <v>166</v>
      </c>
      <c r="AU163" s="220" t="s">
        <v>156</v>
      </c>
      <c r="AV163" s="13" t="s">
        <v>82</v>
      </c>
      <c r="AW163" s="13" t="s">
        <v>31</v>
      </c>
      <c r="AX163" s="13" t="s">
        <v>74</v>
      </c>
      <c r="AY163" s="220" t="s">
        <v>157</v>
      </c>
    </row>
    <row r="164" spans="1:65" s="14" customFormat="1">
      <c r="B164" s="221"/>
      <c r="C164" s="222"/>
      <c r="D164" s="212" t="s">
        <v>166</v>
      </c>
      <c r="E164" s="223" t="s">
        <v>1</v>
      </c>
      <c r="F164" s="224" t="s">
        <v>3228</v>
      </c>
      <c r="G164" s="222"/>
      <c r="H164" s="225">
        <v>62.22</v>
      </c>
      <c r="I164" s="226"/>
      <c r="J164" s="222"/>
      <c r="K164" s="222"/>
      <c r="L164" s="227"/>
      <c r="M164" s="228"/>
      <c r="N164" s="229"/>
      <c r="O164" s="229"/>
      <c r="P164" s="229"/>
      <c r="Q164" s="229"/>
      <c r="R164" s="229"/>
      <c r="S164" s="229"/>
      <c r="T164" s="230"/>
      <c r="AT164" s="231" t="s">
        <v>166</v>
      </c>
      <c r="AU164" s="231" t="s">
        <v>156</v>
      </c>
      <c r="AV164" s="14" t="s">
        <v>156</v>
      </c>
      <c r="AW164" s="14" t="s">
        <v>31</v>
      </c>
      <c r="AX164" s="14" t="s">
        <v>74</v>
      </c>
      <c r="AY164" s="231" t="s">
        <v>157</v>
      </c>
    </row>
    <row r="165" spans="1:65" s="15" customFormat="1">
      <c r="B165" s="232"/>
      <c r="C165" s="233"/>
      <c r="D165" s="212" t="s">
        <v>166</v>
      </c>
      <c r="E165" s="234" t="s">
        <v>1</v>
      </c>
      <c r="F165" s="235" t="s">
        <v>173</v>
      </c>
      <c r="G165" s="233"/>
      <c r="H165" s="236">
        <v>62.22</v>
      </c>
      <c r="I165" s="237"/>
      <c r="J165" s="233"/>
      <c r="K165" s="233"/>
      <c r="L165" s="238"/>
      <c r="M165" s="239"/>
      <c r="N165" s="240"/>
      <c r="O165" s="240"/>
      <c r="P165" s="240"/>
      <c r="Q165" s="240"/>
      <c r="R165" s="240"/>
      <c r="S165" s="240"/>
      <c r="T165" s="241"/>
      <c r="AT165" s="242" t="s">
        <v>166</v>
      </c>
      <c r="AU165" s="242" t="s">
        <v>156</v>
      </c>
      <c r="AV165" s="15" t="s">
        <v>174</v>
      </c>
      <c r="AW165" s="15" t="s">
        <v>31</v>
      </c>
      <c r="AX165" s="15" t="s">
        <v>82</v>
      </c>
      <c r="AY165" s="242" t="s">
        <v>157</v>
      </c>
    </row>
    <row r="166" spans="1:65" s="2" customFormat="1" ht="21.75" customHeight="1">
      <c r="A166" s="35"/>
      <c r="B166" s="36"/>
      <c r="C166" s="196" t="s">
        <v>394</v>
      </c>
      <c r="D166" s="196" t="s">
        <v>160</v>
      </c>
      <c r="E166" s="197" t="s">
        <v>3229</v>
      </c>
      <c r="F166" s="198" t="s">
        <v>3230</v>
      </c>
      <c r="G166" s="199" t="s">
        <v>354</v>
      </c>
      <c r="H166" s="200">
        <v>61</v>
      </c>
      <c r="I166" s="201"/>
      <c r="J166" s="202">
        <f>ROUND(I166*H166,2)</f>
        <v>0</v>
      </c>
      <c r="K166" s="203"/>
      <c r="L166" s="40"/>
      <c r="M166" s="204" t="s">
        <v>1</v>
      </c>
      <c r="N166" s="205" t="s">
        <v>40</v>
      </c>
      <c r="O166" s="76"/>
      <c r="P166" s="206">
        <f>O166*H166</f>
        <v>0</v>
      </c>
      <c r="Q166" s="206">
        <v>0</v>
      </c>
      <c r="R166" s="206">
        <f>Q166*H166</f>
        <v>0</v>
      </c>
      <c r="S166" s="206">
        <v>0</v>
      </c>
      <c r="T166" s="207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08" t="s">
        <v>174</v>
      </c>
      <c r="AT166" s="208" t="s">
        <v>160</v>
      </c>
      <c r="AU166" s="208" t="s">
        <v>156</v>
      </c>
      <c r="AY166" s="18" t="s">
        <v>157</v>
      </c>
      <c r="BE166" s="209">
        <f>IF(N166="základná",J166,0)</f>
        <v>0</v>
      </c>
      <c r="BF166" s="209">
        <f>IF(N166="znížená",J166,0)</f>
        <v>0</v>
      </c>
      <c r="BG166" s="209">
        <f>IF(N166="zákl. prenesená",J166,0)</f>
        <v>0</v>
      </c>
      <c r="BH166" s="209">
        <f>IF(N166="zníž. prenesená",J166,0)</f>
        <v>0</v>
      </c>
      <c r="BI166" s="209">
        <f>IF(N166="nulová",J166,0)</f>
        <v>0</v>
      </c>
      <c r="BJ166" s="18" t="s">
        <v>156</v>
      </c>
      <c r="BK166" s="209">
        <f>ROUND(I166*H166,2)</f>
        <v>0</v>
      </c>
      <c r="BL166" s="18" t="s">
        <v>174</v>
      </c>
      <c r="BM166" s="208" t="s">
        <v>3231</v>
      </c>
    </row>
    <row r="167" spans="1:65" s="13" customFormat="1">
      <c r="B167" s="210"/>
      <c r="C167" s="211"/>
      <c r="D167" s="212" t="s">
        <v>166</v>
      </c>
      <c r="E167" s="213" t="s">
        <v>1</v>
      </c>
      <c r="F167" s="214" t="s">
        <v>3232</v>
      </c>
      <c r="G167" s="211"/>
      <c r="H167" s="213" t="s">
        <v>1</v>
      </c>
      <c r="I167" s="215"/>
      <c r="J167" s="211"/>
      <c r="K167" s="211"/>
      <c r="L167" s="216"/>
      <c r="M167" s="217"/>
      <c r="N167" s="218"/>
      <c r="O167" s="218"/>
      <c r="P167" s="218"/>
      <c r="Q167" s="218"/>
      <c r="R167" s="218"/>
      <c r="S167" s="218"/>
      <c r="T167" s="219"/>
      <c r="AT167" s="220" t="s">
        <v>166</v>
      </c>
      <c r="AU167" s="220" t="s">
        <v>156</v>
      </c>
      <c r="AV167" s="13" t="s">
        <v>82</v>
      </c>
      <c r="AW167" s="13" t="s">
        <v>31</v>
      </c>
      <c r="AX167" s="13" t="s">
        <v>74</v>
      </c>
      <c r="AY167" s="220" t="s">
        <v>157</v>
      </c>
    </row>
    <row r="168" spans="1:65" s="14" customFormat="1">
      <c r="B168" s="221"/>
      <c r="C168" s="222"/>
      <c r="D168" s="212" t="s">
        <v>166</v>
      </c>
      <c r="E168" s="223" t="s">
        <v>1</v>
      </c>
      <c r="F168" s="224" t="s">
        <v>3233</v>
      </c>
      <c r="G168" s="222"/>
      <c r="H168" s="225">
        <v>61</v>
      </c>
      <c r="I168" s="226"/>
      <c r="J168" s="222"/>
      <c r="K168" s="222"/>
      <c r="L168" s="227"/>
      <c r="M168" s="228"/>
      <c r="N168" s="229"/>
      <c r="O168" s="229"/>
      <c r="P168" s="229"/>
      <c r="Q168" s="229"/>
      <c r="R168" s="229"/>
      <c r="S168" s="229"/>
      <c r="T168" s="230"/>
      <c r="AT168" s="231" t="s">
        <v>166</v>
      </c>
      <c r="AU168" s="231" t="s">
        <v>156</v>
      </c>
      <c r="AV168" s="14" t="s">
        <v>156</v>
      </c>
      <c r="AW168" s="14" t="s">
        <v>31</v>
      </c>
      <c r="AX168" s="14" t="s">
        <v>74</v>
      </c>
      <c r="AY168" s="231" t="s">
        <v>157</v>
      </c>
    </row>
    <row r="169" spans="1:65" s="15" customFormat="1">
      <c r="B169" s="232"/>
      <c r="C169" s="233"/>
      <c r="D169" s="212" t="s">
        <v>166</v>
      </c>
      <c r="E169" s="234" t="s">
        <v>1</v>
      </c>
      <c r="F169" s="235" t="s">
        <v>173</v>
      </c>
      <c r="G169" s="233"/>
      <c r="H169" s="236">
        <v>61</v>
      </c>
      <c r="I169" s="237"/>
      <c r="J169" s="233"/>
      <c r="K169" s="233"/>
      <c r="L169" s="238"/>
      <c r="M169" s="239"/>
      <c r="N169" s="240"/>
      <c r="O169" s="240"/>
      <c r="P169" s="240"/>
      <c r="Q169" s="240"/>
      <c r="R169" s="240"/>
      <c r="S169" s="240"/>
      <c r="T169" s="241"/>
      <c r="AT169" s="242" t="s">
        <v>166</v>
      </c>
      <c r="AU169" s="242" t="s">
        <v>156</v>
      </c>
      <c r="AV169" s="15" t="s">
        <v>174</v>
      </c>
      <c r="AW169" s="15" t="s">
        <v>31</v>
      </c>
      <c r="AX169" s="15" t="s">
        <v>82</v>
      </c>
      <c r="AY169" s="242" t="s">
        <v>157</v>
      </c>
    </row>
    <row r="170" spans="1:65" s="12" customFormat="1" ht="22.9" customHeight="1">
      <c r="B170" s="180"/>
      <c r="C170" s="181"/>
      <c r="D170" s="182" t="s">
        <v>73</v>
      </c>
      <c r="E170" s="194" t="s">
        <v>3234</v>
      </c>
      <c r="F170" s="194" t="s">
        <v>3235</v>
      </c>
      <c r="G170" s="181"/>
      <c r="H170" s="181"/>
      <c r="I170" s="184"/>
      <c r="J170" s="195">
        <f>BK170</f>
        <v>0</v>
      </c>
      <c r="K170" s="181"/>
      <c r="L170" s="186"/>
      <c r="M170" s="187"/>
      <c r="N170" s="188"/>
      <c r="O170" s="188"/>
      <c r="P170" s="189">
        <f>P171</f>
        <v>0</v>
      </c>
      <c r="Q170" s="188"/>
      <c r="R170" s="189">
        <f>R171</f>
        <v>2.2439999999999998E-2</v>
      </c>
      <c r="S170" s="188"/>
      <c r="T170" s="190">
        <f>T171</f>
        <v>26.400000000000002</v>
      </c>
      <c r="AR170" s="191" t="s">
        <v>82</v>
      </c>
      <c r="AT170" s="192" t="s">
        <v>73</v>
      </c>
      <c r="AU170" s="192" t="s">
        <v>82</v>
      </c>
      <c r="AY170" s="191" t="s">
        <v>157</v>
      </c>
      <c r="BK170" s="193">
        <f>BK171</f>
        <v>0</v>
      </c>
    </row>
    <row r="171" spans="1:65" s="2" customFormat="1" ht="24.2" customHeight="1">
      <c r="A171" s="35"/>
      <c r="B171" s="36"/>
      <c r="C171" s="196" t="s">
        <v>400</v>
      </c>
      <c r="D171" s="196" t="s">
        <v>160</v>
      </c>
      <c r="E171" s="197" t="s">
        <v>3236</v>
      </c>
      <c r="F171" s="198" t="s">
        <v>3237</v>
      </c>
      <c r="G171" s="199" t="s">
        <v>318</v>
      </c>
      <c r="H171" s="200">
        <v>12</v>
      </c>
      <c r="I171" s="201"/>
      <c r="J171" s="202">
        <f>ROUND(I171*H171,2)</f>
        <v>0</v>
      </c>
      <c r="K171" s="203"/>
      <c r="L171" s="40"/>
      <c r="M171" s="204" t="s">
        <v>1</v>
      </c>
      <c r="N171" s="205" t="s">
        <v>40</v>
      </c>
      <c r="O171" s="76"/>
      <c r="P171" s="206">
        <f>O171*H171</f>
        <v>0</v>
      </c>
      <c r="Q171" s="206">
        <v>1.8699999999999999E-3</v>
      </c>
      <c r="R171" s="206">
        <f>Q171*H171</f>
        <v>2.2439999999999998E-2</v>
      </c>
      <c r="S171" s="206">
        <v>2.2000000000000002</v>
      </c>
      <c r="T171" s="207">
        <f>S171*H171</f>
        <v>26.400000000000002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08" t="s">
        <v>174</v>
      </c>
      <c r="AT171" s="208" t="s">
        <v>160</v>
      </c>
      <c r="AU171" s="208" t="s">
        <v>156</v>
      </c>
      <c r="AY171" s="18" t="s">
        <v>157</v>
      </c>
      <c r="BE171" s="209">
        <f>IF(N171="základná",J171,0)</f>
        <v>0</v>
      </c>
      <c r="BF171" s="209">
        <f>IF(N171="znížená",J171,0)</f>
        <v>0</v>
      </c>
      <c r="BG171" s="209">
        <f>IF(N171="zákl. prenesená",J171,0)</f>
        <v>0</v>
      </c>
      <c r="BH171" s="209">
        <f>IF(N171="zníž. prenesená",J171,0)</f>
        <v>0</v>
      </c>
      <c r="BI171" s="209">
        <f>IF(N171="nulová",J171,0)</f>
        <v>0</v>
      </c>
      <c r="BJ171" s="18" t="s">
        <v>156</v>
      </c>
      <c r="BK171" s="209">
        <f>ROUND(I171*H171,2)</f>
        <v>0</v>
      </c>
      <c r="BL171" s="18" t="s">
        <v>174</v>
      </c>
      <c r="BM171" s="208" t="s">
        <v>3238</v>
      </c>
    </row>
    <row r="172" spans="1:65" s="12" customFormat="1" ht="22.9" customHeight="1">
      <c r="B172" s="180"/>
      <c r="C172" s="181"/>
      <c r="D172" s="182" t="s">
        <v>73</v>
      </c>
      <c r="E172" s="194" t="s">
        <v>2292</v>
      </c>
      <c r="F172" s="194" t="s">
        <v>3239</v>
      </c>
      <c r="G172" s="181"/>
      <c r="H172" s="181"/>
      <c r="I172" s="184"/>
      <c r="J172" s="195">
        <f>BK172</f>
        <v>0</v>
      </c>
      <c r="K172" s="181"/>
      <c r="L172" s="186"/>
      <c r="M172" s="187"/>
      <c r="N172" s="188"/>
      <c r="O172" s="188"/>
      <c r="P172" s="189">
        <f>SUM(P173:P188)</f>
        <v>0</v>
      </c>
      <c r="Q172" s="188"/>
      <c r="R172" s="189">
        <f>SUM(R173:R188)</f>
        <v>0.36581999999999998</v>
      </c>
      <c r="S172" s="188"/>
      <c r="T172" s="190">
        <f>SUM(T173:T188)</f>
        <v>0</v>
      </c>
      <c r="AR172" s="191" t="s">
        <v>82</v>
      </c>
      <c r="AT172" s="192" t="s">
        <v>73</v>
      </c>
      <c r="AU172" s="192" t="s">
        <v>82</v>
      </c>
      <c r="AY172" s="191" t="s">
        <v>157</v>
      </c>
      <c r="BK172" s="193">
        <f>SUM(BK173:BK188)</f>
        <v>0</v>
      </c>
    </row>
    <row r="173" spans="1:65" s="2" customFormat="1" ht="21.75" customHeight="1">
      <c r="A173" s="35"/>
      <c r="B173" s="36"/>
      <c r="C173" s="196" t="s">
        <v>404</v>
      </c>
      <c r="D173" s="196" t="s">
        <v>160</v>
      </c>
      <c r="E173" s="197" t="s">
        <v>3240</v>
      </c>
      <c r="F173" s="198" t="s">
        <v>3166</v>
      </c>
      <c r="G173" s="199" t="s">
        <v>318</v>
      </c>
      <c r="H173" s="200">
        <v>248.3</v>
      </c>
      <c r="I173" s="201"/>
      <c r="J173" s="202">
        <f t="shared" ref="J173:J188" si="10">ROUND(I173*H173,2)</f>
        <v>0</v>
      </c>
      <c r="K173" s="203"/>
      <c r="L173" s="40"/>
      <c r="M173" s="204" t="s">
        <v>1</v>
      </c>
      <c r="N173" s="205" t="s">
        <v>40</v>
      </c>
      <c r="O173" s="76"/>
      <c r="P173" s="206">
        <f t="shared" ref="P173:P188" si="11">O173*H173</f>
        <v>0</v>
      </c>
      <c r="Q173" s="206">
        <v>0</v>
      </c>
      <c r="R173" s="206">
        <f t="shared" ref="R173:R188" si="12">Q173*H173</f>
        <v>0</v>
      </c>
      <c r="S173" s="206">
        <v>0</v>
      </c>
      <c r="T173" s="207">
        <f t="shared" ref="T173:T188" si="13"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08" t="s">
        <v>174</v>
      </c>
      <c r="AT173" s="208" t="s">
        <v>160</v>
      </c>
      <c r="AU173" s="208" t="s">
        <v>156</v>
      </c>
      <c r="AY173" s="18" t="s">
        <v>157</v>
      </c>
      <c r="BE173" s="209">
        <f t="shared" ref="BE173:BE188" si="14">IF(N173="základná",J173,0)</f>
        <v>0</v>
      </c>
      <c r="BF173" s="209">
        <f t="shared" ref="BF173:BF188" si="15">IF(N173="znížená",J173,0)</f>
        <v>0</v>
      </c>
      <c r="BG173" s="209">
        <f t="shared" ref="BG173:BG188" si="16">IF(N173="zákl. prenesená",J173,0)</f>
        <v>0</v>
      </c>
      <c r="BH173" s="209">
        <f t="shared" ref="BH173:BH188" si="17">IF(N173="zníž. prenesená",J173,0)</f>
        <v>0</v>
      </c>
      <c r="BI173" s="209">
        <f t="shared" ref="BI173:BI188" si="18">IF(N173="nulová",J173,0)</f>
        <v>0</v>
      </c>
      <c r="BJ173" s="18" t="s">
        <v>156</v>
      </c>
      <c r="BK173" s="209">
        <f t="shared" ref="BK173:BK188" si="19">ROUND(I173*H173,2)</f>
        <v>0</v>
      </c>
      <c r="BL173" s="18" t="s">
        <v>174</v>
      </c>
      <c r="BM173" s="208" t="s">
        <v>3241</v>
      </c>
    </row>
    <row r="174" spans="1:65" s="2" customFormat="1" ht="21.75" customHeight="1">
      <c r="A174" s="35"/>
      <c r="B174" s="36"/>
      <c r="C174" s="196" t="s">
        <v>408</v>
      </c>
      <c r="D174" s="196" t="s">
        <v>160</v>
      </c>
      <c r="E174" s="197" t="s">
        <v>3242</v>
      </c>
      <c r="F174" s="198" t="s">
        <v>3172</v>
      </c>
      <c r="G174" s="199" t="s">
        <v>318</v>
      </c>
      <c r="H174" s="200">
        <v>248.3</v>
      </c>
      <c r="I174" s="201"/>
      <c r="J174" s="202">
        <f t="shared" si="10"/>
        <v>0</v>
      </c>
      <c r="K174" s="203"/>
      <c r="L174" s="40"/>
      <c r="M174" s="204" t="s">
        <v>1</v>
      </c>
      <c r="N174" s="205" t="s">
        <v>40</v>
      </c>
      <c r="O174" s="76"/>
      <c r="P174" s="206">
        <f t="shared" si="11"/>
        <v>0</v>
      </c>
      <c r="Q174" s="206">
        <v>0</v>
      </c>
      <c r="R174" s="206">
        <f t="shared" si="12"/>
        <v>0</v>
      </c>
      <c r="S174" s="206">
        <v>0</v>
      </c>
      <c r="T174" s="207">
        <f t="shared" si="13"/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08" t="s">
        <v>174</v>
      </c>
      <c r="AT174" s="208" t="s">
        <v>160</v>
      </c>
      <c r="AU174" s="208" t="s">
        <v>156</v>
      </c>
      <c r="AY174" s="18" t="s">
        <v>157</v>
      </c>
      <c r="BE174" s="209">
        <f t="shared" si="14"/>
        <v>0</v>
      </c>
      <c r="BF174" s="209">
        <f t="shared" si="15"/>
        <v>0</v>
      </c>
      <c r="BG174" s="209">
        <f t="shared" si="16"/>
        <v>0</v>
      </c>
      <c r="BH174" s="209">
        <f t="shared" si="17"/>
        <v>0</v>
      </c>
      <c r="BI174" s="209">
        <f t="shared" si="18"/>
        <v>0</v>
      </c>
      <c r="BJ174" s="18" t="s">
        <v>156</v>
      </c>
      <c r="BK174" s="209">
        <f t="shared" si="19"/>
        <v>0</v>
      </c>
      <c r="BL174" s="18" t="s">
        <v>174</v>
      </c>
      <c r="BM174" s="208" t="s">
        <v>3243</v>
      </c>
    </row>
    <row r="175" spans="1:65" s="2" customFormat="1" ht="21.75" customHeight="1">
      <c r="A175" s="35"/>
      <c r="B175" s="36"/>
      <c r="C175" s="196" t="s">
        <v>412</v>
      </c>
      <c r="D175" s="196" t="s">
        <v>160</v>
      </c>
      <c r="E175" s="197" t="s">
        <v>3244</v>
      </c>
      <c r="F175" s="198" t="s">
        <v>3175</v>
      </c>
      <c r="G175" s="199" t="s">
        <v>318</v>
      </c>
      <c r="H175" s="200">
        <v>248.3</v>
      </c>
      <c r="I175" s="201"/>
      <c r="J175" s="202">
        <f t="shared" si="10"/>
        <v>0</v>
      </c>
      <c r="K175" s="203"/>
      <c r="L175" s="40"/>
      <c r="M175" s="204" t="s">
        <v>1</v>
      </c>
      <c r="N175" s="205" t="s">
        <v>40</v>
      </c>
      <c r="O175" s="76"/>
      <c r="P175" s="206">
        <f t="shared" si="11"/>
        <v>0</v>
      </c>
      <c r="Q175" s="206">
        <v>0</v>
      </c>
      <c r="R175" s="206">
        <f t="shared" si="12"/>
        <v>0</v>
      </c>
      <c r="S175" s="206">
        <v>0</v>
      </c>
      <c r="T175" s="207">
        <f t="shared" si="13"/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08" t="s">
        <v>174</v>
      </c>
      <c r="AT175" s="208" t="s">
        <v>160</v>
      </c>
      <c r="AU175" s="208" t="s">
        <v>156</v>
      </c>
      <c r="AY175" s="18" t="s">
        <v>157</v>
      </c>
      <c r="BE175" s="209">
        <f t="shared" si="14"/>
        <v>0</v>
      </c>
      <c r="BF175" s="209">
        <f t="shared" si="15"/>
        <v>0</v>
      </c>
      <c r="BG175" s="209">
        <f t="shared" si="16"/>
        <v>0</v>
      </c>
      <c r="BH175" s="209">
        <f t="shared" si="17"/>
        <v>0</v>
      </c>
      <c r="BI175" s="209">
        <f t="shared" si="18"/>
        <v>0</v>
      </c>
      <c r="BJ175" s="18" t="s">
        <v>156</v>
      </c>
      <c r="BK175" s="209">
        <f t="shared" si="19"/>
        <v>0</v>
      </c>
      <c r="BL175" s="18" t="s">
        <v>174</v>
      </c>
      <c r="BM175" s="208" t="s">
        <v>3245</v>
      </c>
    </row>
    <row r="176" spans="1:65" s="2" customFormat="1" ht="24.2" customHeight="1">
      <c r="A176" s="35"/>
      <c r="B176" s="36"/>
      <c r="C176" s="196" t="s">
        <v>419</v>
      </c>
      <c r="D176" s="196" t="s">
        <v>160</v>
      </c>
      <c r="E176" s="197" t="s">
        <v>3246</v>
      </c>
      <c r="F176" s="198" t="s">
        <v>3178</v>
      </c>
      <c r="G176" s="199" t="s">
        <v>318</v>
      </c>
      <c r="H176" s="200">
        <v>57.3</v>
      </c>
      <c r="I176" s="201"/>
      <c r="J176" s="202">
        <f t="shared" si="10"/>
        <v>0</v>
      </c>
      <c r="K176" s="203"/>
      <c r="L176" s="40"/>
      <c r="M176" s="204" t="s">
        <v>1</v>
      </c>
      <c r="N176" s="205" t="s">
        <v>40</v>
      </c>
      <c r="O176" s="76"/>
      <c r="P176" s="206">
        <f t="shared" si="11"/>
        <v>0</v>
      </c>
      <c r="Q176" s="206">
        <v>0</v>
      </c>
      <c r="R176" s="206">
        <f t="shared" si="12"/>
        <v>0</v>
      </c>
      <c r="S176" s="206">
        <v>0</v>
      </c>
      <c r="T176" s="207">
        <f t="shared" si="13"/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08" t="s">
        <v>174</v>
      </c>
      <c r="AT176" s="208" t="s">
        <v>160</v>
      </c>
      <c r="AU176" s="208" t="s">
        <v>156</v>
      </c>
      <c r="AY176" s="18" t="s">
        <v>157</v>
      </c>
      <c r="BE176" s="209">
        <f t="shared" si="14"/>
        <v>0</v>
      </c>
      <c r="BF176" s="209">
        <f t="shared" si="15"/>
        <v>0</v>
      </c>
      <c r="BG176" s="209">
        <f t="shared" si="16"/>
        <v>0</v>
      </c>
      <c r="BH176" s="209">
        <f t="shared" si="17"/>
        <v>0</v>
      </c>
      <c r="BI176" s="209">
        <f t="shared" si="18"/>
        <v>0</v>
      </c>
      <c r="BJ176" s="18" t="s">
        <v>156</v>
      </c>
      <c r="BK176" s="209">
        <f t="shared" si="19"/>
        <v>0</v>
      </c>
      <c r="BL176" s="18" t="s">
        <v>174</v>
      </c>
      <c r="BM176" s="208" t="s">
        <v>3247</v>
      </c>
    </row>
    <row r="177" spans="1:65" s="2" customFormat="1" ht="16.5" customHeight="1">
      <c r="A177" s="35"/>
      <c r="B177" s="36"/>
      <c r="C177" s="196" t="s">
        <v>423</v>
      </c>
      <c r="D177" s="196" t="s">
        <v>160</v>
      </c>
      <c r="E177" s="197" t="s">
        <v>3248</v>
      </c>
      <c r="F177" s="198" t="s">
        <v>3181</v>
      </c>
      <c r="G177" s="199" t="s">
        <v>177</v>
      </c>
      <c r="H177" s="200">
        <v>68</v>
      </c>
      <c r="I177" s="201"/>
      <c r="J177" s="202">
        <f t="shared" si="10"/>
        <v>0</v>
      </c>
      <c r="K177" s="203"/>
      <c r="L177" s="40"/>
      <c r="M177" s="204" t="s">
        <v>1</v>
      </c>
      <c r="N177" s="205" t="s">
        <v>40</v>
      </c>
      <c r="O177" s="76"/>
      <c r="P177" s="206">
        <f t="shared" si="11"/>
        <v>0</v>
      </c>
      <c r="Q177" s="206">
        <v>0</v>
      </c>
      <c r="R177" s="206">
        <f t="shared" si="12"/>
        <v>0</v>
      </c>
      <c r="S177" s="206">
        <v>0</v>
      </c>
      <c r="T177" s="207">
        <f t="shared" si="13"/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08" t="s">
        <v>174</v>
      </c>
      <c r="AT177" s="208" t="s">
        <v>160</v>
      </c>
      <c r="AU177" s="208" t="s">
        <v>156</v>
      </c>
      <c r="AY177" s="18" t="s">
        <v>157</v>
      </c>
      <c r="BE177" s="209">
        <f t="shared" si="14"/>
        <v>0</v>
      </c>
      <c r="BF177" s="209">
        <f t="shared" si="15"/>
        <v>0</v>
      </c>
      <c r="BG177" s="209">
        <f t="shared" si="16"/>
        <v>0</v>
      </c>
      <c r="BH177" s="209">
        <f t="shared" si="17"/>
        <v>0</v>
      </c>
      <c r="BI177" s="209">
        <f t="shared" si="18"/>
        <v>0</v>
      </c>
      <c r="BJ177" s="18" t="s">
        <v>156</v>
      </c>
      <c r="BK177" s="209">
        <f t="shared" si="19"/>
        <v>0</v>
      </c>
      <c r="BL177" s="18" t="s">
        <v>174</v>
      </c>
      <c r="BM177" s="208" t="s">
        <v>3249</v>
      </c>
    </row>
    <row r="178" spans="1:65" s="2" customFormat="1" ht="16.5" customHeight="1">
      <c r="A178" s="35"/>
      <c r="B178" s="36"/>
      <c r="C178" s="196" t="s">
        <v>566</v>
      </c>
      <c r="D178" s="196" t="s">
        <v>160</v>
      </c>
      <c r="E178" s="197" t="s">
        <v>3250</v>
      </c>
      <c r="F178" s="198" t="s">
        <v>3184</v>
      </c>
      <c r="G178" s="199" t="s">
        <v>318</v>
      </c>
      <c r="H178" s="200">
        <v>57.3</v>
      </c>
      <c r="I178" s="201"/>
      <c r="J178" s="202">
        <f t="shared" si="10"/>
        <v>0</v>
      </c>
      <c r="K178" s="203"/>
      <c r="L178" s="40"/>
      <c r="M178" s="204" t="s">
        <v>1</v>
      </c>
      <c r="N178" s="205" t="s">
        <v>40</v>
      </c>
      <c r="O178" s="76"/>
      <c r="P178" s="206">
        <f t="shared" si="11"/>
        <v>0</v>
      </c>
      <c r="Q178" s="206">
        <v>0</v>
      </c>
      <c r="R178" s="206">
        <f t="shared" si="12"/>
        <v>0</v>
      </c>
      <c r="S178" s="206">
        <v>0</v>
      </c>
      <c r="T178" s="207">
        <f t="shared" si="13"/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08" t="s">
        <v>174</v>
      </c>
      <c r="AT178" s="208" t="s">
        <v>160</v>
      </c>
      <c r="AU178" s="208" t="s">
        <v>156</v>
      </c>
      <c r="AY178" s="18" t="s">
        <v>157</v>
      </c>
      <c r="BE178" s="209">
        <f t="shared" si="14"/>
        <v>0</v>
      </c>
      <c r="BF178" s="209">
        <f t="shared" si="15"/>
        <v>0</v>
      </c>
      <c r="BG178" s="209">
        <f t="shared" si="16"/>
        <v>0</v>
      </c>
      <c r="BH178" s="209">
        <f t="shared" si="17"/>
        <v>0</v>
      </c>
      <c r="BI178" s="209">
        <f t="shared" si="18"/>
        <v>0</v>
      </c>
      <c r="BJ178" s="18" t="s">
        <v>156</v>
      </c>
      <c r="BK178" s="209">
        <f t="shared" si="19"/>
        <v>0</v>
      </c>
      <c r="BL178" s="18" t="s">
        <v>174</v>
      </c>
      <c r="BM178" s="208" t="s">
        <v>3251</v>
      </c>
    </row>
    <row r="179" spans="1:65" s="2" customFormat="1" ht="21.75" customHeight="1">
      <c r="A179" s="35"/>
      <c r="B179" s="36"/>
      <c r="C179" s="196" t="s">
        <v>572</v>
      </c>
      <c r="D179" s="196" t="s">
        <v>160</v>
      </c>
      <c r="E179" s="197" t="s">
        <v>3252</v>
      </c>
      <c r="F179" s="198" t="s">
        <v>3187</v>
      </c>
      <c r="G179" s="199" t="s">
        <v>318</v>
      </c>
      <c r="H179" s="200">
        <v>57.3</v>
      </c>
      <c r="I179" s="201"/>
      <c r="J179" s="202">
        <f t="shared" si="10"/>
        <v>0</v>
      </c>
      <c r="K179" s="203"/>
      <c r="L179" s="40"/>
      <c r="M179" s="204" t="s">
        <v>1</v>
      </c>
      <c r="N179" s="205" t="s">
        <v>40</v>
      </c>
      <c r="O179" s="76"/>
      <c r="P179" s="206">
        <f t="shared" si="11"/>
        <v>0</v>
      </c>
      <c r="Q179" s="206">
        <v>0</v>
      </c>
      <c r="R179" s="206">
        <f t="shared" si="12"/>
        <v>0</v>
      </c>
      <c r="S179" s="206">
        <v>0</v>
      </c>
      <c r="T179" s="207">
        <f t="shared" si="13"/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08" t="s">
        <v>174</v>
      </c>
      <c r="AT179" s="208" t="s">
        <v>160</v>
      </c>
      <c r="AU179" s="208" t="s">
        <v>156</v>
      </c>
      <c r="AY179" s="18" t="s">
        <v>157</v>
      </c>
      <c r="BE179" s="209">
        <f t="shared" si="14"/>
        <v>0</v>
      </c>
      <c r="BF179" s="209">
        <f t="shared" si="15"/>
        <v>0</v>
      </c>
      <c r="BG179" s="209">
        <f t="shared" si="16"/>
        <v>0</v>
      </c>
      <c r="BH179" s="209">
        <f t="shared" si="17"/>
        <v>0</v>
      </c>
      <c r="BI179" s="209">
        <f t="shared" si="18"/>
        <v>0</v>
      </c>
      <c r="BJ179" s="18" t="s">
        <v>156</v>
      </c>
      <c r="BK179" s="209">
        <f t="shared" si="19"/>
        <v>0</v>
      </c>
      <c r="BL179" s="18" t="s">
        <v>174</v>
      </c>
      <c r="BM179" s="208" t="s">
        <v>3253</v>
      </c>
    </row>
    <row r="180" spans="1:65" s="2" customFormat="1" ht="16.5" customHeight="1">
      <c r="A180" s="35"/>
      <c r="B180" s="36"/>
      <c r="C180" s="196" t="s">
        <v>577</v>
      </c>
      <c r="D180" s="196" t="s">
        <v>160</v>
      </c>
      <c r="E180" s="197" t="s">
        <v>3254</v>
      </c>
      <c r="F180" s="198" t="s">
        <v>3190</v>
      </c>
      <c r="G180" s="199" t="s">
        <v>318</v>
      </c>
      <c r="H180" s="200">
        <v>57.3</v>
      </c>
      <c r="I180" s="201"/>
      <c r="J180" s="202">
        <f t="shared" si="10"/>
        <v>0</v>
      </c>
      <c r="K180" s="203"/>
      <c r="L180" s="40"/>
      <c r="M180" s="204" t="s">
        <v>1</v>
      </c>
      <c r="N180" s="205" t="s">
        <v>40</v>
      </c>
      <c r="O180" s="76"/>
      <c r="P180" s="206">
        <f t="shared" si="11"/>
        <v>0</v>
      </c>
      <c r="Q180" s="206">
        <v>0</v>
      </c>
      <c r="R180" s="206">
        <f t="shared" si="12"/>
        <v>0</v>
      </c>
      <c r="S180" s="206">
        <v>0</v>
      </c>
      <c r="T180" s="207">
        <f t="shared" si="13"/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08" t="s">
        <v>174</v>
      </c>
      <c r="AT180" s="208" t="s">
        <v>160</v>
      </c>
      <c r="AU180" s="208" t="s">
        <v>156</v>
      </c>
      <c r="AY180" s="18" t="s">
        <v>157</v>
      </c>
      <c r="BE180" s="209">
        <f t="shared" si="14"/>
        <v>0</v>
      </c>
      <c r="BF180" s="209">
        <f t="shared" si="15"/>
        <v>0</v>
      </c>
      <c r="BG180" s="209">
        <f t="shared" si="16"/>
        <v>0</v>
      </c>
      <c r="BH180" s="209">
        <f t="shared" si="17"/>
        <v>0</v>
      </c>
      <c r="BI180" s="209">
        <f t="shared" si="18"/>
        <v>0</v>
      </c>
      <c r="BJ180" s="18" t="s">
        <v>156</v>
      </c>
      <c r="BK180" s="209">
        <f t="shared" si="19"/>
        <v>0</v>
      </c>
      <c r="BL180" s="18" t="s">
        <v>174</v>
      </c>
      <c r="BM180" s="208" t="s">
        <v>3255</v>
      </c>
    </row>
    <row r="181" spans="1:65" s="2" customFormat="1" ht="24.2" customHeight="1">
      <c r="A181" s="35"/>
      <c r="B181" s="36"/>
      <c r="C181" s="196" t="s">
        <v>580</v>
      </c>
      <c r="D181" s="196" t="s">
        <v>160</v>
      </c>
      <c r="E181" s="197" t="s">
        <v>3256</v>
      </c>
      <c r="F181" s="198" t="s">
        <v>3257</v>
      </c>
      <c r="G181" s="199" t="s">
        <v>318</v>
      </c>
      <c r="H181" s="200">
        <v>248.3</v>
      </c>
      <c r="I181" s="201"/>
      <c r="J181" s="202">
        <f t="shared" si="10"/>
        <v>0</v>
      </c>
      <c r="K181" s="203"/>
      <c r="L181" s="40"/>
      <c r="M181" s="204" t="s">
        <v>1</v>
      </c>
      <c r="N181" s="205" t="s">
        <v>40</v>
      </c>
      <c r="O181" s="76"/>
      <c r="P181" s="206">
        <f t="shared" si="11"/>
        <v>0</v>
      </c>
      <c r="Q181" s="206">
        <v>0</v>
      </c>
      <c r="R181" s="206">
        <f t="shared" si="12"/>
        <v>0</v>
      </c>
      <c r="S181" s="206">
        <v>0</v>
      </c>
      <c r="T181" s="207">
        <f t="shared" si="13"/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08" t="s">
        <v>174</v>
      </c>
      <c r="AT181" s="208" t="s">
        <v>160</v>
      </c>
      <c r="AU181" s="208" t="s">
        <v>156</v>
      </c>
      <c r="AY181" s="18" t="s">
        <v>157</v>
      </c>
      <c r="BE181" s="209">
        <f t="shared" si="14"/>
        <v>0</v>
      </c>
      <c r="BF181" s="209">
        <f t="shared" si="15"/>
        <v>0</v>
      </c>
      <c r="BG181" s="209">
        <f t="shared" si="16"/>
        <v>0</v>
      </c>
      <c r="BH181" s="209">
        <f t="shared" si="17"/>
        <v>0</v>
      </c>
      <c r="BI181" s="209">
        <f t="shared" si="18"/>
        <v>0</v>
      </c>
      <c r="BJ181" s="18" t="s">
        <v>156</v>
      </c>
      <c r="BK181" s="209">
        <f t="shared" si="19"/>
        <v>0</v>
      </c>
      <c r="BL181" s="18" t="s">
        <v>174</v>
      </c>
      <c r="BM181" s="208" t="s">
        <v>3258</v>
      </c>
    </row>
    <row r="182" spans="1:65" s="2" customFormat="1" ht="21.75" customHeight="1">
      <c r="A182" s="35"/>
      <c r="B182" s="36"/>
      <c r="C182" s="196" t="s">
        <v>378</v>
      </c>
      <c r="D182" s="196" t="s">
        <v>160</v>
      </c>
      <c r="E182" s="197" t="s">
        <v>3259</v>
      </c>
      <c r="F182" s="198" t="s">
        <v>3193</v>
      </c>
      <c r="G182" s="199" t="s">
        <v>318</v>
      </c>
      <c r="H182" s="200">
        <v>248.3</v>
      </c>
      <c r="I182" s="201"/>
      <c r="J182" s="202">
        <f t="shared" si="10"/>
        <v>0</v>
      </c>
      <c r="K182" s="203"/>
      <c r="L182" s="40"/>
      <c r="M182" s="204" t="s">
        <v>1</v>
      </c>
      <c r="N182" s="205" t="s">
        <v>40</v>
      </c>
      <c r="O182" s="76"/>
      <c r="P182" s="206">
        <f t="shared" si="11"/>
        <v>0</v>
      </c>
      <c r="Q182" s="206">
        <v>0</v>
      </c>
      <c r="R182" s="206">
        <f t="shared" si="12"/>
        <v>0</v>
      </c>
      <c r="S182" s="206">
        <v>0</v>
      </c>
      <c r="T182" s="207">
        <f t="shared" si="13"/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08" t="s">
        <v>174</v>
      </c>
      <c r="AT182" s="208" t="s">
        <v>160</v>
      </c>
      <c r="AU182" s="208" t="s">
        <v>156</v>
      </c>
      <c r="AY182" s="18" t="s">
        <v>157</v>
      </c>
      <c r="BE182" s="209">
        <f t="shared" si="14"/>
        <v>0</v>
      </c>
      <c r="BF182" s="209">
        <f t="shared" si="15"/>
        <v>0</v>
      </c>
      <c r="BG182" s="209">
        <f t="shared" si="16"/>
        <v>0</v>
      </c>
      <c r="BH182" s="209">
        <f t="shared" si="17"/>
        <v>0</v>
      </c>
      <c r="BI182" s="209">
        <f t="shared" si="18"/>
        <v>0</v>
      </c>
      <c r="BJ182" s="18" t="s">
        <v>156</v>
      </c>
      <c r="BK182" s="209">
        <f t="shared" si="19"/>
        <v>0</v>
      </c>
      <c r="BL182" s="18" t="s">
        <v>174</v>
      </c>
      <c r="BM182" s="208" t="s">
        <v>3260</v>
      </c>
    </row>
    <row r="183" spans="1:65" s="2" customFormat="1" ht="16.5" customHeight="1">
      <c r="A183" s="35"/>
      <c r="B183" s="36"/>
      <c r="C183" s="196" t="s">
        <v>591</v>
      </c>
      <c r="D183" s="196" t="s">
        <v>160</v>
      </c>
      <c r="E183" s="197" t="s">
        <v>3261</v>
      </c>
      <c r="F183" s="198" t="s">
        <v>3196</v>
      </c>
      <c r="G183" s="199" t="s">
        <v>318</v>
      </c>
      <c r="H183" s="200">
        <v>57.3</v>
      </c>
      <c r="I183" s="201"/>
      <c r="J183" s="202">
        <f t="shared" si="10"/>
        <v>0</v>
      </c>
      <c r="K183" s="203"/>
      <c r="L183" s="40"/>
      <c r="M183" s="204" t="s">
        <v>1</v>
      </c>
      <c r="N183" s="205" t="s">
        <v>40</v>
      </c>
      <c r="O183" s="76"/>
      <c r="P183" s="206">
        <f t="shared" si="11"/>
        <v>0</v>
      </c>
      <c r="Q183" s="206">
        <v>0</v>
      </c>
      <c r="R183" s="206">
        <f t="shared" si="12"/>
        <v>0</v>
      </c>
      <c r="S183" s="206">
        <v>0</v>
      </c>
      <c r="T183" s="207">
        <f t="shared" si="13"/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08" t="s">
        <v>174</v>
      </c>
      <c r="AT183" s="208" t="s">
        <v>160</v>
      </c>
      <c r="AU183" s="208" t="s">
        <v>156</v>
      </c>
      <c r="AY183" s="18" t="s">
        <v>157</v>
      </c>
      <c r="BE183" s="209">
        <f t="shared" si="14"/>
        <v>0</v>
      </c>
      <c r="BF183" s="209">
        <f t="shared" si="15"/>
        <v>0</v>
      </c>
      <c r="BG183" s="209">
        <f t="shared" si="16"/>
        <v>0</v>
      </c>
      <c r="BH183" s="209">
        <f t="shared" si="17"/>
        <v>0</v>
      </c>
      <c r="BI183" s="209">
        <f t="shared" si="18"/>
        <v>0</v>
      </c>
      <c r="BJ183" s="18" t="s">
        <v>156</v>
      </c>
      <c r="BK183" s="209">
        <f t="shared" si="19"/>
        <v>0</v>
      </c>
      <c r="BL183" s="18" t="s">
        <v>174</v>
      </c>
      <c r="BM183" s="208" t="s">
        <v>3262</v>
      </c>
    </row>
    <row r="184" spans="1:65" s="2" customFormat="1" ht="16.5" customHeight="1">
      <c r="A184" s="35"/>
      <c r="B184" s="36"/>
      <c r="C184" s="196" t="s">
        <v>595</v>
      </c>
      <c r="D184" s="196" t="s">
        <v>160</v>
      </c>
      <c r="E184" s="197" t="s">
        <v>3263</v>
      </c>
      <c r="F184" s="198" t="s">
        <v>3199</v>
      </c>
      <c r="G184" s="199" t="s">
        <v>318</v>
      </c>
      <c r="H184" s="200">
        <v>57.3</v>
      </c>
      <c r="I184" s="201"/>
      <c r="J184" s="202">
        <f t="shared" si="10"/>
        <v>0</v>
      </c>
      <c r="K184" s="203"/>
      <c r="L184" s="40"/>
      <c r="M184" s="204" t="s">
        <v>1</v>
      </c>
      <c r="N184" s="205" t="s">
        <v>40</v>
      </c>
      <c r="O184" s="76"/>
      <c r="P184" s="206">
        <f t="shared" si="11"/>
        <v>0</v>
      </c>
      <c r="Q184" s="206">
        <v>0</v>
      </c>
      <c r="R184" s="206">
        <f t="shared" si="12"/>
        <v>0</v>
      </c>
      <c r="S184" s="206">
        <v>0</v>
      </c>
      <c r="T184" s="207">
        <f t="shared" si="13"/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08" t="s">
        <v>174</v>
      </c>
      <c r="AT184" s="208" t="s">
        <v>160</v>
      </c>
      <c r="AU184" s="208" t="s">
        <v>156</v>
      </c>
      <c r="AY184" s="18" t="s">
        <v>157</v>
      </c>
      <c r="BE184" s="209">
        <f t="shared" si="14"/>
        <v>0</v>
      </c>
      <c r="BF184" s="209">
        <f t="shared" si="15"/>
        <v>0</v>
      </c>
      <c r="BG184" s="209">
        <f t="shared" si="16"/>
        <v>0</v>
      </c>
      <c r="BH184" s="209">
        <f t="shared" si="17"/>
        <v>0</v>
      </c>
      <c r="BI184" s="209">
        <f t="shared" si="18"/>
        <v>0</v>
      </c>
      <c r="BJ184" s="18" t="s">
        <v>156</v>
      </c>
      <c r="BK184" s="209">
        <f t="shared" si="19"/>
        <v>0</v>
      </c>
      <c r="BL184" s="18" t="s">
        <v>174</v>
      </c>
      <c r="BM184" s="208" t="s">
        <v>3264</v>
      </c>
    </row>
    <row r="185" spans="1:65" s="2" customFormat="1" ht="16.5" customHeight="1">
      <c r="A185" s="35"/>
      <c r="B185" s="36"/>
      <c r="C185" s="248" t="s">
        <v>599</v>
      </c>
      <c r="D185" s="248" t="s">
        <v>204</v>
      </c>
      <c r="E185" s="249" t="s">
        <v>3265</v>
      </c>
      <c r="F185" s="279" t="s">
        <v>3266</v>
      </c>
      <c r="G185" s="251" t="s">
        <v>533</v>
      </c>
      <c r="H185" s="252">
        <v>25</v>
      </c>
      <c r="I185" s="253"/>
      <c r="J185" s="254">
        <f t="shared" si="10"/>
        <v>0</v>
      </c>
      <c r="K185" s="255"/>
      <c r="L185" s="256"/>
      <c r="M185" s="257" t="s">
        <v>1</v>
      </c>
      <c r="N185" s="258" t="s">
        <v>40</v>
      </c>
      <c r="O185" s="76"/>
      <c r="P185" s="206">
        <f t="shared" si="11"/>
        <v>0</v>
      </c>
      <c r="Q185" s="206">
        <v>7.62E-3</v>
      </c>
      <c r="R185" s="206">
        <f t="shared" si="12"/>
        <v>0.1905</v>
      </c>
      <c r="S185" s="206">
        <v>0</v>
      </c>
      <c r="T185" s="207">
        <f t="shared" si="13"/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08" t="s">
        <v>211</v>
      </c>
      <c r="AT185" s="208" t="s">
        <v>204</v>
      </c>
      <c r="AU185" s="208" t="s">
        <v>156</v>
      </c>
      <c r="AY185" s="18" t="s">
        <v>157</v>
      </c>
      <c r="BE185" s="209">
        <f t="shared" si="14"/>
        <v>0</v>
      </c>
      <c r="BF185" s="209">
        <f t="shared" si="15"/>
        <v>0</v>
      </c>
      <c r="BG185" s="209">
        <f t="shared" si="16"/>
        <v>0</v>
      </c>
      <c r="BH185" s="209">
        <f t="shared" si="17"/>
        <v>0</v>
      </c>
      <c r="BI185" s="209">
        <f t="shared" si="18"/>
        <v>0</v>
      </c>
      <c r="BJ185" s="18" t="s">
        <v>156</v>
      </c>
      <c r="BK185" s="209">
        <f t="shared" si="19"/>
        <v>0</v>
      </c>
      <c r="BL185" s="18" t="s">
        <v>174</v>
      </c>
      <c r="BM185" s="208" t="s">
        <v>3267</v>
      </c>
    </row>
    <row r="186" spans="1:65" s="2" customFormat="1" ht="24.2" customHeight="1">
      <c r="A186" s="35"/>
      <c r="B186" s="36"/>
      <c r="C186" s="248" t="s">
        <v>603</v>
      </c>
      <c r="D186" s="248" t="s">
        <v>204</v>
      </c>
      <c r="E186" s="249" t="s">
        <v>3268</v>
      </c>
      <c r="F186" s="250" t="s">
        <v>3269</v>
      </c>
      <c r="G186" s="251" t="s">
        <v>533</v>
      </c>
      <c r="H186" s="252">
        <v>6</v>
      </c>
      <c r="I186" s="253"/>
      <c r="J186" s="254">
        <f t="shared" si="10"/>
        <v>0</v>
      </c>
      <c r="K186" s="255"/>
      <c r="L186" s="256"/>
      <c r="M186" s="257" t="s">
        <v>1</v>
      </c>
      <c r="N186" s="258" t="s">
        <v>40</v>
      </c>
      <c r="O186" s="76"/>
      <c r="P186" s="206">
        <f t="shared" si="11"/>
        <v>0</v>
      </c>
      <c r="Q186" s="206">
        <v>7.4999999999999997E-3</v>
      </c>
      <c r="R186" s="206">
        <f t="shared" si="12"/>
        <v>4.4999999999999998E-2</v>
      </c>
      <c r="S186" s="206">
        <v>0</v>
      </c>
      <c r="T186" s="207">
        <f t="shared" si="13"/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08" t="s">
        <v>211</v>
      </c>
      <c r="AT186" s="208" t="s">
        <v>204</v>
      </c>
      <c r="AU186" s="208" t="s">
        <v>156</v>
      </c>
      <c r="AY186" s="18" t="s">
        <v>157</v>
      </c>
      <c r="BE186" s="209">
        <f t="shared" si="14"/>
        <v>0</v>
      </c>
      <c r="BF186" s="209">
        <f t="shared" si="15"/>
        <v>0</v>
      </c>
      <c r="BG186" s="209">
        <f t="shared" si="16"/>
        <v>0</v>
      </c>
      <c r="BH186" s="209">
        <f t="shared" si="17"/>
        <v>0</v>
      </c>
      <c r="BI186" s="209">
        <f t="shared" si="18"/>
        <v>0</v>
      </c>
      <c r="BJ186" s="18" t="s">
        <v>156</v>
      </c>
      <c r="BK186" s="209">
        <f t="shared" si="19"/>
        <v>0</v>
      </c>
      <c r="BL186" s="18" t="s">
        <v>174</v>
      </c>
      <c r="BM186" s="208" t="s">
        <v>3270</v>
      </c>
    </row>
    <row r="187" spans="1:65" s="2" customFormat="1" ht="16.5" customHeight="1">
      <c r="A187" s="35"/>
      <c r="B187" s="36"/>
      <c r="C187" s="248" t="s">
        <v>609</v>
      </c>
      <c r="D187" s="248" t="s">
        <v>204</v>
      </c>
      <c r="E187" s="249" t="s">
        <v>3271</v>
      </c>
      <c r="F187" s="250" t="s">
        <v>3272</v>
      </c>
      <c r="G187" s="251" t="s">
        <v>533</v>
      </c>
      <c r="H187" s="252">
        <v>2</v>
      </c>
      <c r="I187" s="253"/>
      <c r="J187" s="254">
        <f t="shared" si="10"/>
        <v>0</v>
      </c>
      <c r="K187" s="255"/>
      <c r="L187" s="256"/>
      <c r="M187" s="257" t="s">
        <v>1</v>
      </c>
      <c r="N187" s="258" t="s">
        <v>40</v>
      </c>
      <c r="O187" s="76"/>
      <c r="P187" s="206">
        <f t="shared" si="11"/>
        <v>0</v>
      </c>
      <c r="Q187" s="206">
        <v>2.9999999999999997E-4</v>
      </c>
      <c r="R187" s="206">
        <f t="shared" si="12"/>
        <v>5.9999999999999995E-4</v>
      </c>
      <c r="S187" s="206">
        <v>0</v>
      </c>
      <c r="T187" s="207">
        <f t="shared" si="13"/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08" t="s">
        <v>211</v>
      </c>
      <c r="AT187" s="208" t="s">
        <v>204</v>
      </c>
      <c r="AU187" s="208" t="s">
        <v>156</v>
      </c>
      <c r="AY187" s="18" t="s">
        <v>157</v>
      </c>
      <c r="BE187" s="209">
        <f t="shared" si="14"/>
        <v>0</v>
      </c>
      <c r="BF187" s="209">
        <f t="shared" si="15"/>
        <v>0</v>
      </c>
      <c r="BG187" s="209">
        <f t="shared" si="16"/>
        <v>0</v>
      </c>
      <c r="BH187" s="209">
        <f t="shared" si="17"/>
        <v>0</v>
      </c>
      <c r="BI187" s="209">
        <f t="shared" si="18"/>
        <v>0</v>
      </c>
      <c r="BJ187" s="18" t="s">
        <v>156</v>
      </c>
      <c r="BK187" s="209">
        <f t="shared" si="19"/>
        <v>0</v>
      </c>
      <c r="BL187" s="18" t="s">
        <v>174</v>
      </c>
      <c r="BM187" s="208" t="s">
        <v>3273</v>
      </c>
    </row>
    <row r="188" spans="1:65" s="2" customFormat="1" ht="16.5" customHeight="1">
      <c r="A188" s="35"/>
      <c r="B188" s="36"/>
      <c r="C188" s="248" t="s">
        <v>613</v>
      </c>
      <c r="D188" s="248" t="s">
        <v>204</v>
      </c>
      <c r="E188" s="249" t="s">
        <v>3274</v>
      </c>
      <c r="F188" s="250" t="s">
        <v>3275</v>
      </c>
      <c r="G188" s="251" t="s">
        <v>533</v>
      </c>
      <c r="H188" s="252">
        <v>12</v>
      </c>
      <c r="I188" s="253"/>
      <c r="J188" s="254">
        <f t="shared" si="10"/>
        <v>0</v>
      </c>
      <c r="K188" s="255"/>
      <c r="L188" s="256"/>
      <c r="M188" s="257" t="s">
        <v>1</v>
      </c>
      <c r="N188" s="258" t="s">
        <v>40</v>
      </c>
      <c r="O188" s="76"/>
      <c r="P188" s="206">
        <f t="shared" si="11"/>
        <v>0</v>
      </c>
      <c r="Q188" s="206">
        <v>1.081E-2</v>
      </c>
      <c r="R188" s="206">
        <f t="shared" si="12"/>
        <v>0.12972</v>
      </c>
      <c r="S188" s="206">
        <v>0</v>
      </c>
      <c r="T188" s="207">
        <f t="shared" si="13"/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08" t="s">
        <v>211</v>
      </c>
      <c r="AT188" s="208" t="s">
        <v>204</v>
      </c>
      <c r="AU188" s="208" t="s">
        <v>156</v>
      </c>
      <c r="AY188" s="18" t="s">
        <v>157</v>
      </c>
      <c r="BE188" s="209">
        <f t="shared" si="14"/>
        <v>0</v>
      </c>
      <c r="BF188" s="209">
        <f t="shared" si="15"/>
        <v>0</v>
      </c>
      <c r="BG188" s="209">
        <f t="shared" si="16"/>
        <v>0</v>
      </c>
      <c r="BH188" s="209">
        <f t="shared" si="17"/>
        <v>0</v>
      </c>
      <c r="BI188" s="209">
        <f t="shared" si="18"/>
        <v>0</v>
      </c>
      <c r="BJ188" s="18" t="s">
        <v>156</v>
      </c>
      <c r="BK188" s="209">
        <f t="shared" si="19"/>
        <v>0</v>
      </c>
      <c r="BL188" s="18" t="s">
        <v>174</v>
      </c>
      <c r="BM188" s="208" t="s">
        <v>3276</v>
      </c>
    </row>
    <row r="189" spans="1:65" s="12" customFormat="1" ht="22.9" customHeight="1">
      <c r="B189" s="180"/>
      <c r="C189" s="181"/>
      <c r="D189" s="182" t="s">
        <v>73</v>
      </c>
      <c r="E189" s="194" t="s">
        <v>2269</v>
      </c>
      <c r="F189" s="194" t="s">
        <v>3277</v>
      </c>
      <c r="G189" s="181"/>
      <c r="H189" s="181"/>
      <c r="I189" s="184"/>
      <c r="J189" s="195">
        <f>BK189</f>
        <v>0</v>
      </c>
      <c r="K189" s="181"/>
      <c r="L189" s="186"/>
      <c r="M189" s="187"/>
      <c r="N189" s="188"/>
      <c r="O189" s="188"/>
      <c r="P189" s="189">
        <f>P190</f>
        <v>0</v>
      </c>
      <c r="Q189" s="188"/>
      <c r="R189" s="189">
        <f>R190</f>
        <v>108.341121</v>
      </c>
      <c r="S189" s="188"/>
      <c r="T189" s="190">
        <f>T190</f>
        <v>0</v>
      </c>
      <c r="AR189" s="191" t="s">
        <v>82</v>
      </c>
      <c r="AT189" s="192" t="s">
        <v>73</v>
      </c>
      <c r="AU189" s="192" t="s">
        <v>82</v>
      </c>
      <c r="AY189" s="191" t="s">
        <v>157</v>
      </c>
      <c r="BK189" s="193">
        <f>BK190</f>
        <v>0</v>
      </c>
    </row>
    <row r="190" spans="1:65" s="2" customFormat="1" ht="24.2" customHeight="1">
      <c r="A190" s="35"/>
      <c r="B190" s="36"/>
      <c r="C190" s="196" t="s">
        <v>617</v>
      </c>
      <c r="D190" s="196" t="s">
        <v>160</v>
      </c>
      <c r="E190" s="197" t="s">
        <v>3278</v>
      </c>
      <c r="F190" s="198" t="s">
        <v>3203</v>
      </c>
      <c r="G190" s="199" t="s">
        <v>318</v>
      </c>
      <c r="H190" s="200">
        <v>57.3</v>
      </c>
      <c r="I190" s="201"/>
      <c r="J190" s="202">
        <f>ROUND(I190*H190,2)</f>
        <v>0</v>
      </c>
      <c r="K190" s="203"/>
      <c r="L190" s="40"/>
      <c r="M190" s="204" t="s">
        <v>1</v>
      </c>
      <c r="N190" s="205" t="s">
        <v>40</v>
      </c>
      <c r="O190" s="76"/>
      <c r="P190" s="206">
        <f>O190*H190</f>
        <v>0</v>
      </c>
      <c r="Q190" s="206">
        <v>1.8907700000000001</v>
      </c>
      <c r="R190" s="206">
        <f>Q190*H190</f>
        <v>108.341121</v>
      </c>
      <c r="S190" s="206">
        <v>0</v>
      </c>
      <c r="T190" s="207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08" t="s">
        <v>174</v>
      </c>
      <c r="AT190" s="208" t="s">
        <v>160</v>
      </c>
      <c r="AU190" s="208" t="s">
        <v>156</v>
      </c>
      <c r="AY190" s="18" t="s">
        <v>157</v>
      </c>
      <c r="BE190" s="209">
        <f>IF(N190="základná",J190,0)</f>
        <v>0</v>
      </c>
      <c r="BF190" s="209">
        <f>IF(N190="znížená",J190,0)</f>
        <v>0</v>
      </c>
      <c r="BG190" s="209">
        <f>IF(N190="zákl. prenesená",J190,0)</f>
        <v>0</v>
      </c>
      <c r="BH190" s="209">
        <f>IF(N190="zníž. prenesená",J190,0)</f>
        <v>0</v>
      </c>
      <c r="BI190" s="209">
        <f>IF(N190="nulová",J190,0)</f>
        <v>0</v>
      </c>
      <c r="BJ190" s="18" t="s">
        <v>156</v>
      </c>
      <c r="BK190" s="209">
        <f>ROUND(I190*H190,2)</f>
        <v>0</v>
      </c>
      <c r="BL190" s="18" t="s">
        <v>174</v>
      </c>
      <c r="BM190" s="208" t="s">
        <v>3279</v>
      </c>
    </row>
    <row r="191" spans="1:65" s="12" customFormat="1" ht="22.9" customHeight="1">
      <c r="B191" s="180"/>
      <c r="C191" s="181"/>
      <c r="D191" s="182" t="s">
        <v>73</v>
      </c>
      <c r="E191" s="194" t="s">
        <v>3280</v>
      </c>
      <c r="F191" s="194" t="s">
        <v>3281</v>
      </c>
      <c r="G191" s="181"/>
      <c r="H191" s="181"/>
      <c r="I191" s="184"/>
      <c r="J191" s="195">
        <f>BK191</f>
        <v>0</v>
      </c>
      <c r="K191" s="181"/>
      <c r="L191" s="186"/>
      <c r="M191" s="187"/>
      <c r="N191" s="188"/>
      <c r="O191" s="188"/>
      <c r="P191" s="189">
        <f>SUM(P192:P194)</f>
        <v>0</v>
      </c>
      <c r="Q191" s="188"/>
      <c r="R191" s="189">
        <f>SUM(R192:R194)</f>
        <v>58.449249999999992</v>
      </c>
      <c r="S191" s="188"/>
      <c r="T191" s="190">
        <f>SUM(T192:T194)</f>
        <v>0</v>
      </c>
      <c r="AR191" s="191" t="s">
        <v>82</v>
      </c>
      <c r="AT191" s="192" t="s">
        <v>73</v>
      </c>
      <c r="AU191" s="192" t="s">
        <v>82</v>
      </c>
      <c r="AY191" s="191" t="s">
        <v>157</v>
      </c>
      <c r="BK191" s="193">
        <f>SUM(BK192:BK194)</f>
        <v>0</v>
      </c>
    </row>
    <row r="192" spans="1:65" s="2" customFormat="1" ht="24.2" customHeight="1">
      <c r="A192" s="35"/>
      <c r="B192" s="36"/>
      <c r="C192" s="196" t="s">
        <v>623</v>
      </c>
      <c r="D192" s="196" t="s">
        <v>160</v>
      </c>
      <c r="E192" s="197" t="s">
        <v>3282</v>
      </c>
      <c r="F192" s="198" t="s">
        <v>3207</v>
      </c>
      <c r="G192" s="199" t="s">
        <v>225</v>
      </c>
      <c r="H192" s="200">
        <v>30</v>
      </c>
      <c r="I192" s="201"/>
      <c r="J192" s="202">
        <f>ROUND(I192*H192,2)</f>
        <v>0</v>
      </c>
      <c r="K192" s="203"/>
      <c r="L192" s="40"/>
      <c r="M192" s="204" t="s">
        <v>1</v>
      </c>
      <c r="N192" s="205" t="s">
        <v>40</v>
      </c>
      <c r="O192" s="76"/>
      <c r="P192" s="206">
        <f>O192*H192</f>
        <v>0</v>
      </c>
      <c r="Q192" s="206">
        <v>0.4945</v>
      </c>
      <c r="R192" s="206">
        <f>Q192*H192</f>
        <v>14.834999999999999</v>
      </c>
      <c r="S192" s="206">
        <v>0</v>
      </c>
      <c r="T192" s="207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08" t="s">
        <v>174</v>
      </c>
      <c r="AT192" s="208" t="s">
        <v>160</v>
      </c>
      <c r="AU192" s="208" t="s">
        <v>156</v>
      </c>
      <c r="AY192" s="18" t="s">
        <v>157</v>
      </c>
      <c r="BE192" s="209">
        <f>IF(N192="základná",J192,0)</f>
        <v>0</v>
      </c>
      <c r="BF192" s="209">
        <f>IF(N192="znížená",J192,0)</f>
        <v>0</v>
      </c>
      <c r="BG192" s="209">
        <f>IF(N192="zákl. prenesená",J192,0)</f>
        <v>0</v>
      </c>
      <c r="BH192" s="209">
        <f>IF(N192="zníž. prenesená",J192,0)</f>
        <v>0</v>
      </c>
      <c r="BI192" s="209">
        <f>IF(N192="nulová",J192,0)</f>
        <v>0</v>
      </c>
      <c r="BJ192" s="18" t="s">
        <v>156</v>
      </c>
      <c r="BK192" s="209">
        <f>ROUND(I192*H192,2)</f>
        <v>0</v>
      </c>
      <c r="BL192" s="18" t="s">
        <v>174</v>
      </c>
      <c r="BM192" s="208" t="s">
        <v>3283</v>
      </c>
    </row>
    <row r="193" spans="1:65" s="2" customFormat="1" ht="24.2" customHeight="1">
      <c r="A193" s="35"/>
      <c r="B193" s="36"/>
      <c r="C193" s="196" t="s">
        <v>629</v>
      </c>
      <c r="D193" s="196" t="s">
        <v>160</v>
      </c>
      <c r="E193" s="197" t="s">
        <v>3284</v>
      </c>
      <c r="F193" s="198" t="s">
        <v>3210</v>
      </c>
      <c r="G193" s="199" t="s">
        <v>225</v>
      </c>
      <c r="H193" s="200">
        <v>55</v>
      </c>
      <c r="I193" s="201"/>
      <c r="J193" s="202">
        <f>ROUND(I193*H193,2)</f>
        <v>0</v>
      </c>
      <c r="K193" s="203"/>
      <c r="L193" s="40"/>
      <c r="M193" s="204" t="s">
        <v>1</v>
      </c>
      <c r="N193" s="205" t="s">
        <v>40</v>
      </c>
      <c r="O193" s="76"/>
      <c r="P193" s="206">
        <f>O193*H193</f>
        <v>0</v>
      </c>
      <c r="Q193" s="206">
        <v>0.33862999999999999</v>
      </c>
      <c r="R193" s="206">
        <f>Q193*H193</f>
        <v>18.624649999999999</v>
      </c>
      <c r="S193" s="206">
        <v>0</v>
      </c>
      <c r="T193" s="207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08" t="s">
        <v>174</v>
      </c>
      <c r="AT193" s="208" t="s">
        <v>160</v>
      </c>
      <c r="AU193" s="208" t="s">
        <v>156</v>
      </c>
      <c r="AY193" s="18" t="s">
        <v>157</v>
      </c>
      <c r="BE193" s="209">
        <f>IF(N193="základná",J193,0)</f>
        <v>0</v>
      </c>
      <c r="BF193" s="209">
        <f>IF(N193="znížená",J193,0)</f>
        <v>0</v>
      </c>
      <c r="BG193" s="209">
        <f>IF(N193="zákl. prenesená",J193,0)</f>
        <v>0</v>
      </c>
      <c r="BH193" s="209">
        <f>IF(N193="zníž. prenesená",J193,0)</f>
        <v>0</v>
      </c>
      <c r="BI193" s="209">
        <f>IF(N193="nulová",J193,0)</f>
        <v>0</v>
      </c>
      <c r="BJ193" s="18" t="s">
        <v>156</v>
      </c>
      <c r="BK193" s="209">
        <f>ROUND(I193*H193,2)</f>
        <v>0</v>
      </c>
      <c r="BL193" s="18" t="s">
        <v>174</v>
      </c>
      <c r="BM193" s="208" t="s">
        <v>3285</v>
      </c>
    </row>
    <row r="194" spans="1:65" s="2" customFormat="1" ht="24.2" customHeight="1">
      <c r="A194" s="35"/>
      <c r="B194" s="36"/>
      <c r="C194" s="196" t="s">
        <v>632</v>
      </c>
      <c r="D194" s="196" t="s">
        <v>160</v>
      </c>
      <c r="E194" s="197" t="s">
        <v>3286</v>
      </c>
      <c r="F194" s="198" t="s">
        <v>3213</v>
      </c>
      <c r="G194" s="199" t="s">
        <v>225</v>
      </c>
      <c r="H194" s="200">
        <v>40</v>
      </c>
      <c r="I194" s="201"/>
      <c r="J194" s="202">
        <f>ROUND(I194*H194,2)</f>
        <v>0</v>
      </c>
      <c r="K194" s="203"/>
      <c r="L194" s="40"/>
      <c r="M194" s="204" t="s">
        <v>1</v>
      </c>
      <c r="N194" s="205" t="s">
        <v>40</v>
      </c>
      <c r="O194" s="76"/>
      <c r="P194" s="206">
        <f>O194*H194</f>
        <v>0</v>
      </c>
      <c r="Q194" s="206">
        <v>0.62473999999999996</v>
      </c>
      <c r="R194" s="206">
        <f>Q194*H194</f>
        <v>24.989599999999999</v>
      </c>
      <c r="S194" s="206">
        <v>0</v>
      </c>
      <c r="T194" s="207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08" t="s">
        <v>174</v>
      </c>
      <c r="AT194" s="208" t="s">
        <v>160</v>
      </c>
      <c r="AU194" s="208" t="s">
        <v>156</v>
      </c>
      <c r="AY194" s="18" t="s">
        <v>157</v>
      </c>
      <c r="BE194" s="209">
        <f>IF(N194="základná",J194,0)</f>
        <v>0</v>
      </c>
      <c r="BF194" s="209">
        <f>IF(N194="znížená",J194,0)</f>
        <v>0</v>
      </c>
      <c r="BG194" s="209">
        <f>IF(N194="zákl. prenesená",J194,0)</f>
        <v>0</v>
      </c>
      <c r="BH194" s="209">
        <f>IF(N194="zníž. prenesená",J194,0)</f>
        <v>0</v>
      </c>
      <c r="BI194" s="209">
        <f>IF(N194="nulová",J194,0)</f>
        <v>0</v>
      </c>
      <c r="BJ194" s="18" t="s">
        <v>156</v>
      </c>
      <c r="BK194" s="209">
        <f>ROUND(I194*H194,2)</f>
        <v>0</v>
      </c>
      <c r="BL194" s="18" t="s">
        <v>174</v>
      </c>
      <c r="BM194" s="208" t="s">
        <v>3287</v>
      </c>
    </row>
    <row r="195" spans="1:65" s="12" customFormat="1" ht="22.9" customHeight="1">
      <c r="B195" s="180"/>
      <c r="C195" s="181"/>
      <c r="D195" s="182" t="s">
        <v>73</v>
      </c>
      <c r="E195" s="194" t="s">
        <v>2282</v>
      </c>
      <c r="F195" s="194" t="s">
        <v>3288</v>
      </c>
      <c r="G195" s="181"/>
      <c r="H195" s="181"/>
      <c r="I195" s="184"/>
      <c r="J195" s="195">
        <f>BK195</f>
        <v>0</v>
      </c>
      <c r="K195" s="181"/>
      <c r="L195" s="186"/>
      <c r="M195" s="187"/>
      <c r="N195" s="188"/>
      <c r="O195" s="188"/>
      <c r="P195" s="189">
        <f>SUM(P196:P200)</f>
        <v>0</v>
      </c>
      <c r="Q195" s="188"/>
      <c r="R195" s="189">
        <f>SUM(R196:R200)</f>
        <v>7.7999999999999996E-3</v>
      </c>
      <c r="S195" s="188"/>
      <c r="T195" s="190">
        <f>SUM(T196:T200)</f>
        <v>0</v>
      </c>
      <c r="AR195" s="191" t="s">
        <v>82</v>
      </c>
      <c r="AT195" s="192" t="s">
        <v>73</v>
      </c>
      <c r="AU195" s="192" t="s">
        <v>82</v>
      </c>
      <c r="AY195" s="191" t="s">
        <v>157</v>
      </c>
      <c r="BK195" s="193">
        <f>SUM(BK196:BK200)</f>
        <v>0</v>
      </c>
    </row>
    <row r="196" spans="1:65" s="2" customFormat="1" ht="24.2" customHeight="1">
      <c r="A196" s="35"/>
      <c r="B196" s="36"/>
      <c r="C196" s="196" t="s">
        <v>636</v>
      </c>
      <c r="D196" s="196" t="s">
        <v>160</v>
      </c>
      <c r="E196" s="197" t="s">
        <v>3289</v>
      </c>
      <c r="F196" s="198" t="s">
        <v>3290</v>
      </c>
      <c r="G196" s="199" t="s">
        <v>354</v>
      </c>
      <c r="H196" s="200">
        <v>30</v>
      </c>
      <c r="I196" s="201"/>
      <c r="J196" s="202">
        <f>ROUND(I196*H196,2)</f>
        <v>0</v>
      </c>
      <c r="K196" s="203"/>
      <c r="L196" s="40"/>
      <c r="M196" s="204" t="s">
        <v>1</v>
      </c>
      <c r="N196" s="205" t="s">
        <v>40</v>
      </c>
      <c r="O196" s="76"/>
      <c r="P196" s="206">
        <f>O196*H196</f>
        <v>0</v>
      </c>
      <c r="Q196" s="206">
        <v>6.0000000000000002E-5</v>
      </c>
      <c r="R196" s="206">
        <f>Q196*H196</f>
        <v>1.8E-3</v>
      </c>
      <c r="S196" s="206">
        <v>0</v>
      </c>
      <c r="T196" s="207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08" t="s">
        <v>174</v>
      </c>
      <c r="AT196" s="208" t="s">
        <v>160</v>
      </c>
      <c r="AU196" s="208" t="s">
        <v>156</v>
      </c>
      <c r="AY196" s="18" t="s">
        <v>157</v>
      </c>
      <c r="BE196" s="209">
        <f>IF(N196="základná",J196,0)</f>
        <v>0</v>
      </c>
      <c r="BF196" s="209">
        <f>IF(N196="znížená",J196,0)</f>
        <v>0</v>
      </c>
      <c r="BG196" s="209">
        <f>IF(N196="zákl. prenesená",J196,0)</f>
        <v>0</v>
      </c>
      <c r="BH196" s="209">
        <f>IF(N196="zníž. prenesená",J196,0)</f>
        <v>0</v>
      </c>
      <c r="BI196" s="209">
        <f>IF(N196="nulová",J196,0)</f>
        <v>0</v>
      </c>
      <c r="BJ196" s="18" t="s">
        <v>156</v>
      </c>
      <c r="BK196" s="209">
        <f>ROUND(I196*H196,2)</f>
        <v>0</v>
      </c>
      <c r="BL196" s="18" t="s">
        <v>174</v>
      </c>
      <c r="BM196" s="208" t="s">
        <v>3291</v>
      </c>
    </row>
    <row r="197" spans="1:65" s="2" customFormat="1" ht="16.5" customHeight="1">
      <c r="A197" s="35"/>
      <c r="B197" s="36"/>
      <c r="C197" s="196" t="s">
        <v>641</v>
      </c>
      <c r="D197" s="196" t="s">
        <v>160</v>
      </c>
      <c r="E197" s="197" t="s">
        <v>3292</v>
      </c>
      <c r="F197" s="278" t="s">
        <v>3293</v>
      </c>
      <c r="G197" s="199" t="s">
        <v>354</v>
      </c>
      <c r="H197" s="200">
        <v>101</v>
      </c>
      <c r="I197" s="201"/>
      <c r="J197" s="202">
        <f>ROUND(I197*H197,2)</f>
        <v>0</v>
      </c>
      <c r="K197" s="203"/>
      <c r="L197" s="40"/>
      <c r="M197" s="204" t="s">
        <v>1</v>
      </c>
      <c r="N197" s="205" t="s">
        <v>40</v>
      </c>
      <c r="O197" s="76"/>
      <c r="P197" s="206">
        <f>O197*H197</f>
        <v>0</v>
      </c>
      <c r="Q197" s="206">
        <v>0</v>
      </c>
      <c r="R197" s="206">
        <f>Q197*H197</f>
        <v>0</v>
      </c>
      <c r="S197" s="206">
        <v>0</v>
      </c>
      <c r="T197" s="207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08" t="s">
        <v>174</v>
      </c>
      <c r="AT197" s="208" t="s">
        <v>160</v>
      </c>
      <c r="AU197" s="208" t="s">
        <v>156</v>
      </c>
      <c r="AY197" s="18" t="s">
        <v>157</v>
      </c>
      <c r="BE197" s="209">
        <f>IF(N197="základná",J197,0)</f>
        <v>0</v>
      </c>
      <c r="BF197" s="209">
        <f>IF(N197="znížená",J197,0)</f>
        <v>0</v>
      </c>
      <c r="BG197" s="209">
        <f>IF(N197="zákl. prenesená",J197,0)</f>
        <v>0</v>
      </c>
      <c r="BH197" s="209">
        <f>IF(N197="zníž. prenesená",J197,0)</f>
        <v>0</v>
      </c>
      <c r="BI197" s="209">
        <f>IF(N197="nulová",J197,0)</f>
        <v>0</v>
      </c>
      <c r="BJ197" s="18" t="s">
        <v>156</v>
      </c>
      <c r="BK197" s="209">
        <f>ROUND(I197*H197,2)</f>
        <v>0</v>
      </c>
      <c r="BL197" s="18" t="s">
        <v>174</v>
      </c>
      <c r="BM197" s="208" t="s">
        <v>3294</v>
      </c>
    </row>
    <row r="198" spans="1:65" s="2" customFormat="1" ht="24.2" customHeight="1">
      <c r="A198" s="35"/>
      <c r="B198" s="36"/>
      <c r="C198" s="196" t="s">
        <v>646</v>
      </c>
      <c r="D198" s="196" t="s">
        <v>160</v>
      </c>
      <c r="E198" s="197" t="s">
        <v>3295</v>
      </c>
      <c r="F198" s="278" t="s">
        <v>3296</v>
      </c>
      <c r="G198" s="199" t="s">
        <v>354</v>
      </c>
      <c r="H198" s="200">
        <v>60</v>
      </c>
      <c r="I198" s="201"/>
      <c r="J198" s="202">
        <f>ROUND(I198*H198,2)</f>
        <v>0</v>
      </c>
      <c r="K198" s="203"/>
      <c r="L198" s="40"/>
      <c r="M198" s="204" t="s">
        <v>1</v>
      </c>
      <c r="N198" s="205" t="s">
        <v>40</v>
      </c>
      <c r="O198" s="76"/>
      <c r="P198" s="206">
        <f>O198*H198</f>
        <v>0</v>
      </c>
      <c r="Q198" s="206">
        <v>1E-4</v>
      </c>
      <c r="R198" s="206">
        <f>Q198*H198</f>
        <v>6.0000000000000001E-3</v>
      </c>
      <c r="S198" s="206">
        <v>0</v>
      </c>
      <c r="T198" s="207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08" t="s">
        <v>174</v>
      </c>
      <c r="AT198" s="208" t="s">
        <v>160</v>
      </c>
      <c r="AU198" s="208" t="s">
        <v>156</v>
      </c>
      <c r="AY198" s="18" t="s">
        <v>157</v>
      </c>
      <c r="BE198" s="209">
        <f>IF(N198="základná",J198,0)</f>
        <v>0</v>
      </c>
      <c r="BF198" s="209">
        <f>IF(N198="znížená",J198,0)</f>
        <v>0</v>
      </c>
      <c r="BG198" s="209">
        <f>IF(N198="zákl. prenesená",J198,0)</f>
        <v>0</v>
      </c>
      <c r="BH198" s="209">
        <f>IF(N198="zníž. prenesená",J198,0)</f>
        <v>0</v>
      </c>
      <c r="BI198" s="209">
        <f>IF(N198="nulová",J198,0)</f>
        <v>0</v>
      </c>
      <c r="BJ198" s="18" t="s">
        <v>156</v>
      </c>
      <c r="BK198" s="209">
        <f>ROUND(I198*H198,2)</f>
        <v>0</v>
      </c>
      <c r="BL198" s="18" t="s">
        <v>174</v>
      </c>
      <c r="BM198" s="208" t="s">
        <v>3297</v>
      </c>
    </row>
    <row r="199" spans="1:65" s="2" customFormat="1" ht="24.2" customHeight="1">
      <c r="A199" s="35"/>
      <c r="B199" s="36"/>
      <c r="C199" s="196" t="s">
        <v>651</v>
      </c>
      <c r="D199" s="196" t="s">
        <v>160</v>
      </c>
      <c r="E199" s="197" t="s">
        <v>3298</v>
      </c>
      <c r="F199" s="278" t="s">
        <v>3299</v>
      </c>
      <c r="G199" s="199" t="s">
        <v>354</v>
      </c>
      <c r="H199" s="200">
        <v>60</v>
      </c>
      <c r="I199" s="201"/>
      <c r="J199" s="202">
        <f>ROUND(I199*H199,2)</f>
        <v>0</v>
      </c>
      <c r="K199" s="203"/>
      <c r="L199" s="40"/>
      <c r="M199" s="204" t="s">
        <v>1</v>
      </c>
      <c r="N199" s="205" t="s">
        <v>40</v>
      </c>
      <c r="O199" s="76"/>
      <c r="P199" s="206">
        <f>O199*H199</f>
        <v>0</v>
      </c>
      <c r="Q199" s="206">
        <v>0</v>
      </c>
      <c r="R199" s="206">
        <f>Q199*H199</f>
        <v>0</v>
      </c>
      <c r="S199" s="206">
        <v>0</v>
      </c>
      <c r="T199" s="207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08" t="s">
        <v>174</v>
      </c>
      <c r="AT199" s="208" t="s">
        <v>160</v>
      </c>
      <c r="AU199" s="208" t="s">
        <v>156</v>
      </c>
      <c r="AY199" s="18" t="s">
        <v>157</v>
      </c>
      <c r="BE199" s="209">
        <f>IF(N199="základná",J199,0)</f>
        <v>0</v>
      </c>
      <c r="BF199" s="209">
        <f>IF(N199="znížená",J199,0)</f>
        <v>0</v>
      </c>
      <c r="BG199" s="209">
        <f>IF(N199="zákl. prenesená",J199,0)</f>
        <v>0</v>
      </c>
      <c r="BH199" s="209">
        <f>IF(N199="zníž. prenesená",J199,0)</f>
        <v>0</v>
      </c>
      <c r="BI199" s="209">
        <f>IF(N199="nulová",J199,0)</f>
        <v>0</v>
      </c>
      <c r="BJ199" s="18" t="s">
        <v>156</v>
      </c>
      <c r="BK199" s="209">
        <f>ROUND(I199*H199,2)</f>
        <v>0</v>
      </c>
      <c r="BL199" s="18" t="s">
        <v>174</v>
      </c>
      <c r="BM199" s="208" t="s">
        <v>3300</v>
      </c>
    </row>
    <row r="200" spans="1:65" s="2" customFormat="1" ht="24.2" customHeight="1">
      <c r="A200" s="35"/>
      <c r="B200" s="36"/>
      <c r="C200" s="196" t="s">
        <v>655</v>
      </c>
      <c r="D200" s="196" t="s">
        <v>160</v>
      </c>
      <c r="E200" s="197" t="s">
        <v>3301</v>
      </c>
      <c r="F200" s="198" t="s">
        <v>3222</v>
      </c>
      <c r="G200" s="199" t="s">
        <v>354</v>
      </c>
      <c r="H200" s="200">
        <v>191</v>
      </c>
      <c r="I200" s="201"/>
      <c r="J200" s="202">
        <f>ROUND(I200*H200,2)</f>
        <v>0</v>
      </c>
      <c r="K200" s="203"/>
      <c r="L200" s="40"/>
      <c r="M200" s="204" t="s">
        <v>1</v>
      </c>
      <c r="N200" s="205" t="s">
        <v>40</v>
      </c>
      <c r="O200" s="76"/>
      <c r="P200" s="206">
        <f>O200*H200</f>
        <v>0</v>
      </c>
      <c r="Q200" s="206">
        <v>0</v>
      </c>
      <c r="R200" s="206">
        <f>Q200*H200</f>
        <v>0</v>
      </c>
      <c r="S200" s="206">
        <v>0</v>
      </c>
      <c r="T200" s="207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08" t="s">
        <v>174</v>
      </c>
      <c r="AT200" s="208" t="s">
        <v>160</v>
      </c>
      <c r="AU200" s="208" t="s">
        <v>156</v>
      </c>
      <c r="AY200" s="18" t="s">
        <v>157</v>
      </c>
      <c r="BE200" s="209">
        <f>IF(N200="základná",J200,0)</f>
        <v>0</v>
      </c>
      <c r="BF200" s="209">
        <f>IF(N200="znížená",J200,0)</f>
        <v>0</v>
      </c>
      <c r="BG200" s="209">
        <f>IF(N200="zákl. prenesená",J200,0)</f>
        <v>0</v>
      </c>
      <c r="BH200" s="209">
        <f>IF(N200="zníž. prenesená",J200,0)</f>
        <v>0</v>
      </c>
      <c r="BI200" s="209">
        <f>IF(N200="nulová",J200,0)</f>
        <v>0</v>
      </c>
      <c r="BJ200" s="18" t="s">
        <v>156</v>
      </c>
      <c r="BK200" s="209">
        <f>ROUND(I200*H200,2)</f>
        <v>0</v>
      </c>
      <c r="BL200" s="18" t="s">
        <v>174</v>
      </c>
      <c r="BM200" s="208" t="s">
        <v>3302</v>
      </c>
    </row>
    <row r="201" spans="1:65" s="12" customFormat="1" ht="22.9" customHeight="1">
      <c r="B201" s="180"/>
      <c r="C201" s="181"/>
      <c r="D201" s="182" t="s">
        <v>73</v>
      </c>
      <c r="E201" s="194" t="s">
        <v>3303</v>
      </c>
      <c r="F201" s="194" t="s">
        <v>3304</v>
      </c>
      <c r="G201" s="181"/>
      <c r="H201" s="181"/>
      <c r="I201" s="184"/>
      <c r="J201" s="195">
        <f>BK201</f>
        <v>0</v>
      </c>
      <c r="K201" s="181"/>
      <c r="L201" s="186"/>
      <c r="M201" s="187"/>
      <c r="N201" s="188"/>
      <c r="O201" s="188"/>
      <c r="P201" s="189">
        <f>P202+P213+P222</f>
        <v>0</v>
      </c>
      <c r="Q201" s="188"/>
      <c r="R201" s="189">
        <f>R202+R213+R222</f>
        <v>0.88110999999999984</v>
      </c>
      <c r="S201" s="188"/>
      <c r="T201" s="190">
        <f>T202+T213+T222</f>
        <v>2.9059999999999997</v>
      </c>
      <c r="AR201" s="191" t="s">
        <v>156</v>
      </c>
      <c r="AT201" s="192" t="s">
        <v>73</v>
      </c>
      <c r="AU201" s="192" t="s">
        <v>82</v>
      </c>
      <c r="AY201" s="191" t="s">
        <v>157</v>
      </c>
      <c r="BK201" s="193">
        <f>BK202+BK213+BK222</f>
        <v>0</v>
      </c>
    </row>
    <row r="202" spans="1:65" s="12" customFormat="1" ht="20.85" customHeight="1">
      <c r="B202" s="180"/>
      <c r="C202" s="181"/>
      <c r="D202" s="182" t="s">
        <v>73</v>
      </c>
      <c r="E202" s="194" t="s">
        <v>788</v>
      </c>
      <c r="F202" s="194" t="s">
        <v>3305</v>
      </c>
      <c r="G202" s="181"/>
      <c r="H202" s="181"/>
      <c r="I202" s="184"/>
      <c r="J202" s="195">
        <f>BK202</f>
        <v>0</v>
      </c>
      <c r="K202" s="181"/>
      <c r="L202" s="186"/>
      <c r="M202" s="187"/>
      <c r="N202" s="188"/>
      <c r="O202" s="188"/>
      <c r="P202" s="189">
        <f>SUM(P203:P212)</f>
        <v>0</v>
      </c>
      <c r="Q202" s="188"/>
      <c r="R202" s="189">
        <f>SUM(R203:R212)</f>
        <v>0.52381999999999995</v>
      </c>
      <c r="S202" s="188"/>
      <c r="T202" s="190">
        <f>SUM(T203:T212)</f>
        <v>1.8719999999999999</v>
      </c>
      <c r="AR202" s="191" t="s">
        <v>156</v>
      </c>
      <c r="AT202" s="192" t="s">
        <v>73</v>
      </c>
      <c r="AU202" s="192" t="s">
        <v>156</v>
      </c>
      <c r="AY202" s="191" t="s">
        <v>157</v>
      </c>
      <c r="BK202" s="193">
        <f>SUM(BK203:BK212)</f>
        <v>0</v>
      </c>
    </row>
    <row r="203" spans="1:65" s="2" customFormat="1" ht="21.75" customHeight="1">
      <c r="A203" s="35"/>
      <c r="B203" s="36"/>
      <c r="C203" s="196" t="s">
        <v>660</v>
      </c>
      <c r="D203" s="196" t="s">
        <v>160</v>
      </c>
      <c r="E203" s="197" t="s">
        <v>3306</v>
      </c>
      <c r="F203" s="198" t="s">
        <v>3307</v>
      </c>
      <c r="G203" s="199" t="s">
        <v>354</v>
      </c>
      <c r="H203" s="200">
        <v>72</v>
      </c>
      <c r="I203" s="201"/>
      <c r="J203" s="202">
        <f t="shared" ref="J203:J212" si="20">ROUND(I203*H203,2)</f>
        <v>0</v>
      </c>
      <c r="K203" s="203"/>
      <c r="L203" s="40"/>
      <c r="M203" s="204" t="s">
        <v>1</v>
      </c>
      <c r="N203" s="205" t="s">
        <v>40</v>
      </c>
      <c r="O203" s="76"/>
      <c r="P203" s="206">
        <f t="shared" ref="P203:P212" si="21">O203*H203</f>
        <v>0</v>
      </c>
      <c r="Q203" s="206">
        <v>0</v>
      </c>
      <c r="R203" s="206">
        <f t="shared" ref="R203:R212" si="22">Q203*H203</f>
        <v>0</v>
      </c>
      <c r="S203" s="206">
        <v>2.5999999999999999E-2</v>
      </c>
      <c r="T203" s="207">
        <f t="shared" ref="T203:T212" si="23">S203*H203</f>
        <v>1.8719999999999999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08" t="s">
        <v>164</v>
      </c>
      <c r="AT203" s="208" t="s">
        <v>160</v>
      </c>
      <c r="AU203" s="208" t="s">
        <v>181</v>
      </c>
      <c r="AY203" s="18" t="s">
        <v>157</v>
      </c>
      <c r="BE203" s="209">
        <f t="shared" ref="BE203:BE212" si="24">IF(N203="základná",J203,0)</f>
        <v>0</v>
      </c>
      <c r="BF203" s="209">
        <f t="shared" ref="BF203:BF212" si="25">IF(N203="znížená",J203,0)</f>
        <v>0</v>
      </c>
      <c r="BG203" s="209">
        <f t="shared" ref="BG203:BG212" si="26">IF(N203="zákl. prenesená",J203,0)</f>
        <v>0</v>
      </c>
      <c r="BH203" s="209">
        <f t="shared" ref="BH203:BH212" si="27">IF(N203="zníž. prenesená",J203,0)</f>
        <v>0</v>
      </c>
      <c r="BI203" s="209">
        <f t="shared" ref="BI203:BI212" si="28">IF(N203="nulová",J203,0)</f>
        <v>0</v>
      </c>
      <c r="BJ203" s="18" t="s">
        <v>156</v>
      </c>
      <c r="BK203" s="209">
        <f t="shared" ref="BK203:BK212" si="29">ROUND(I203*H203,2)</f>
        <v>0</v>
      </c>
      <c r="BL203" s="18" t="s">
        <v>164</v>
      </c>
      <c r="BM203" s="208" t="s">
        <v>3308</v>
      </c>
    </row>
    <row r="204" spans="1:65" s="2" customFormat="1" ht="24.2" customHeight="1">
      <c r="A204" s="35"/>
      <c r="B204" s="36"/>
      <c r="C204" s="196" t="s">
        <v>663</v>
      </c>
      <c r="D204" s="196" t="s">
        <v>160</v>
      </c>
      <c r="E204" s="197" t="s">
        <v>3309</v>
      </c>
      <c r="F204" s="198" t="s">
        <v>3310</v>
      </c>
      <c r="G204" s="199" t="s">
        <v>354</v>
      </c>
      <c r="H204" s="200">
        <v>3</v>
      </c>
      <c r="I204" s="201"/>
      <c r="J204" s="202">
        <f t="shared" si="20"/>
        <v>0</v>
      </c>
      <c r="K204" s="203"/>
      <c r="L204" s="40"/>
      <c r="M204" s="204" t="s">
        <v>1</v>
      </c>
      <c r="N204" s="205" t="s">
        <v>40</v>
      </c>
      <c r="O204" s="76"/>
      <c r="P204" s="206">
        <f t="shared" si="21"/>
        <v>0</v>
      </c>
      <c r="Q204" s="206">
        <v>1.6100000000000001E-3</v>
      </c>
      <c r="R204" s="206">
        <f t="shared" si="22"/>
        <v>4.8300000000000001E-3</v>
      </c>
      <c r="S204" s="206">
        <v>0</v>
      </c>
      <c r="T204" s="207">
        <f t="shared" si="23"/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08" t="s">
        <v>164</v>
      </c>
      <c r="AT204" s="208" t="s">
        <v>160</v>
      </c>
      <c r="AU204" s="208" t="s">
        <v>181</v>
      </c>
      <c r="AY204" s="18" t="s">
        <v>157</v>
      </c>
      <c r="BE204" s="209">
        <f t="shared" si="24"/>
        <v>0</v>
      </c>
      <c r="BF204" s="209">
        <f t="shared" si="25"/>
        <v>0</v>
      </c>
      <c r="BG204" s="209">
        <f t="shared" si="26"/>
        <v>0</v>
      </c>
      <c r="BH204" s="209">
        <f t="shared" si="27"/>
        <v>0</v>
      </c>
      <c r="BI204" s="209">
        <f t="shared" si="28"/>
        <v>0</v>
      </c>
      <c r="BJ204" s="18" t="s">
        <v>156</v>
      </c>
      <c r="BK204" s="209">
        <f t="shared" si="29"/>
        <v>0</v>
      </c>
      <c r="BL204" s="18" t="s">
        <v>164</v>
      </c>
      <c r="BM204" s="208" t="s">
        <v>3311</v>
      </c>
    </row>
    <row r="205" spans="1:65" s="2" customFormat="1" ht="24.2" customHeight="1">
      <c r="A205" s="35"/>
      <c r="B205" s="36"/>
      <c r="C205" s="248" t="s">
        <v>667</v>
      </c>
      <c r="D205" s="248" t="s">
        <v>204</v>
      </c>
      <c r="E205" s="249" t="s">
        <v>3312</v>
      </c>
      <c r="F205" s="250" t="s">
        <v>3313</v>
      </c>
      <c r="G205" s="251" t="s">
        <v>533</v>
      </c>
      <c r="H205" s="252">
        <v>9</v>
      </c>
      <c r="I205" s="253"/>
      <c r="J205" s="254">
        <f t="shared" si="20"/>
        <v>0</v>
      </c>
      <c r="K205" s="255"/>
      <c r="L205" s="256"/>
      <c r="M205" s="257" t="s">
        <v>1</v>
      </c>
      <c r="N205" s="258" t="s">
        <v>40</v>
      </c>
      <c r="O205" s="76"/>
      <c r="P205" s="206">
        <f t="shared" si="21"/>
        <v>0</v>
      </c>
      <c r="Q205" s="206">
        <v>2.7E-2</v>
      </c>
      <c r="R205" s="206">
        <f t="shared" si="22"/>
        <v>0.24299999999999999</v>
      </c>
      <c r="S205" s="206">
        <v>0</v>
      </c>
      <c r="T205" s="207">
        <f t="shared" si="23"/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08" t="s">
        <v>378</v>
      </c>
      <c r="AT205" s="208" t="s">
        <v>204</v>
      </c>
      <c r="AU205" s="208" t="s">
        <v>181</v>
      </c>
      <c r="AY205" s="18" t="s">
        <v>157</v>
      </c>
      <c r="BE205" s="209">
        <f t="shared" si="24"/>
        <v>0</v>
      </c>
      <c r="BF205" s="209">
        <f t="shared" si="25"/>
        <v>0</v>
      </c>
      <c r="BG205" s="209">
        <f t="shared" si="26"/>
        <v>0</v>
      </c>
      <c r="BH205" s="209">
        <f t="shared" si="27"/>
        <v>0</v>
      </c>
      <c r="BI205" s="209">
        <f t="shared" si="28"/>
        <v>0</v>
      </c>
      <c r="BJ205" s="18" t="s">
        <v>156</v>
      </c>
      <c r="BK205" s="209">
        <f t="shared" si="29"/>
        <v>0</v>
      </c>
      <c r="BL205" s="18" t="s">
        <v>164</v>
      </c>
      <c r="BM205" s="208" t="s">
        <v>3314</v>
      </c>
    </row>
    <row r="206" spans="1:65" s="2" customFormat="1" ht="24.2" customHeight="1">
      <c r="A206" s="35"/>
      <c r="B206" s="36"/>
      <c r="C206" s="196" t="s">
        <v>671</v>
      </c>
      <c r="D206" s="196" t="s">
        <v>160</v>
      </c>
      <c r="E206" s="197" t="s">
        <v>3315</v>
      </c>
      <c r="F206" s="198" t="s">
        <v>3316</v>
      </c>
      <c r="G206" s="199" t="s">
        <v>354</v>
      </c>
      <c r="H206" s="200">
        <v>77</v>
      </c>
      <c r="I206" s="201"/>
      <c r="J206" s="202">
        <f t="shared" si="20"/>
        <v>0</v>
      </c>
      <c r="K206" s="203"/>
      <c r="L206" s="40"/>
      <c r="M206" s="204" t="s">
        <v>1</v>
      </c>
      <c r="N206" s="205" t="s">
        <v>40</v>
      </c>
      <c r="O206" s="76"/>
      <c r="P206" s="206">
        <f t="shared" si="21"/>
        <v>0</v>
      </c>
      <c r="Q206" s="206">
        <v>3.5200000000000001E-3</v>
      </c>
      <c r="R206" s="206">
        <f t="shared" si="22"/>
        <v>0.27104</v>
      </c>
      <c r="S206" s="206">
        <v>0</v>
      </c>
      <c r="T206" s="207">
        <f t="shared" si="23"/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08" t="s">
        <v>164</v>
      </c>
      <c r="AT206" s="208" t="s">
        <v>160</v>
      </c>
      <c r="AU206" s="208" t="s">
        <v>181</v>
      </c>
      <c r="AY206" s="18" t="s">
        <v>157</v>
      </c>
      <c r="BE206" s="209">
        <f t="shared" si="24"/>
        <v>0</v>
      </c>
      <c r="BF206" s="209">
        <f t="shared" si="25"/>
        <v>0</v>
      </c>
      <c r="BG206" s="209">
        <f t="shared" si="26"/>
        <v>0</v>
      </c>
      <c r="BH206" s="209">
        <f t="shared" si="27"/>
        <v>0</v>
      </c>
      <c r="BI206" s="209">
        <f t="shared" si="28"/>
        <v>0</v>
      </c>
      <c r="BJ206" s="18" t="s">
        <v>156</v>
      </c>
      <c r="BK206" s="209">
        <f t="shared" si="29"/>
        <v>0</v>
      </c>
      <c r="BL206" s="18" t="s">
        <v>164</v>
      </c>
      <c r="BM206" s="208" t="s">
        <v>3317</v>
      </c>
    </row>
    <row r="207" spans="1:65" s="2" customFormat="1" ht="21.75" customHeight="1">
      <c r="A207" s="35"/>
      <c r="B207" s="36"/>
      <c r="C207" s="196" t="s">
        <v>674</v>
      </c>
      <c r="D207" s="196" t="s">
        <v>160</v>
      </c>
      <c r="E207" s="197" t="s">
        <v>3318</v>
      </c>
      <c r="F207" s="198" t="s">
        <v>3319</v>
      </c>
      <c r="G207" s="199" t="s">
        <v>533</v>
      </c>
      <c r="H207" s="200">
        <v>3</v>
      </c>
      <c r="I207" s="201"/>
      <c r="J207" s="202">
        <f t="shared" si="20"/>
        <v>0</v>
      </c>
      <c r="K207" s="203"/>
      <c r="L207" s="40"/>
      <c r="M207" s="204" t="s">
        <v>1</v>
      </c>
      <c r="N207" s="205" t="s">
        <v>40</v>
      </c>
      <c r="O207" s="76"/>
      <c r="P207" s="206">
        <f t="shared" si="21"/>
        <v>0</v>
      </c>
      <c r="Q207" s="206">
        <v>0</v>
      </c>
      <c r="R207" s="206">
        <f t="shared" si="22"/>
        <v>0</v>
      </c>
      <c r="S207" s="206">
        <v>0</v>
      </c>
      <c r="T207" s="207">
        <f t="shared" si="23"/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08" t="s">
        <v>164</v>
      </c>
      <c r="AT207" s="208" t="s">
        <v>160</v>
      </c>
      <c r="AU207" s="208" t="s">
        <v>181</v>
      </c>
      <c r="AY207" s="18" t="s">
        <v>157</v>
      </c>
      <c r="BE207" s="209">
        <f t="shared" si="24"/>
        <v>0</v>
      </c>
      <c r="BF207" s="209">
        <f t="shared" si="25"/>
        <v>0</v>
      </c>
      <c r="BG207" s="209">
        <f t="shared" si="26"/>
        <v>0</v>
      </c>
      <c r="BH207" s="209">
        <f t="shared" si="27"/>
        <v>0</v>
      </c>
      <c r="BI207" s="209">
        <f t="shared" si="28"/>
        <v>0</v>
      </c>
      <c r="BJ207" s="18" t="s">
        <v>156</v>
      </c>
      <c r="BK207" s="209">
        <f t="shared" si="29"/>
        <v>0</v>
      </c>
      <c r="BL207" s="18" t="s">
        <v>164</v>
      </c>
      <c r="BM207" s="208" t="s">
        <v>3320</v>
      </c>
    </row>
    <row r="208" spans="1:65" s="2" customFormat="1" ht="24.2" customHeight="1">
      <c r="A208" s="35"/>
      <c r="B208" s="36"/>
      <c r="C208" s="196" t="s">
        <v>680</v>
      </c>
      <c r="D208" s="196" t="s">
        <v>160</v>
      </c>
      <c r="E208" s="197" t="s">
        <v>3321</v>
      </c>
      <c r="F208" s="198" t="s">
        <v>3322</v>
      </c>
      <c r="G208" s="199" t="s">
        <v>533</v>
      </c>
      <c r="H208" s="200">
        <v>2</v>
      </c>
      <c r="I208" s="201"/>
      <c r="J208" s="202">
        <f t="shared" si="20"/>
        <v>0</v>
      </c>
      <c r="K208" s="203"/>
      <c r="L208" s="40"/>
      <c r="M208" s="204" t="s">
        <v>1</v>
      </c>
      <c r="N208" s="205" t="s">
        <v>40</v>
      </c>
      <c r="O208" s="76"/>
      <c r="P208" s="206">
        <f t="shared" si="21"/>
        <v>0</v>
      </c>
      <c r="Q208" s="206">
        <v>1.01E-3</v>
      </c>
      <c r="R208" s="206">
        <f t="shared" si="22"/>
        <v>2.0200000000000001E-3</v>
      </c>
      <c r="S208" s="206">
        <v>0</v>
      </c>
      <c r="T208" s="207">
        <f t="shared" si="23"/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08" t="s">
        <v>164</v>
      </c>
      <c r="AT208" s="208" t="s">
        <v>160</v>
      </c>
      <c r="AU208" s="208" t="s">
        <v>181</v>
      </c>
      <c r="AY208" s="18" t="s">
        <v>157</v>
      </c>
      <c r="BE208" s="209">
        <f t="shared" si="24"/>
        <v>0</v>
      </c>
      <c r="BF208" s="209">
        <f t="shared" si="25"/>
        <v>0</v>
      </c>
      <c r="BG208" s="209">
        <f t="shared" si="26"/>
        <v>0</v>
      </c>
      <c r="BH208" s="209">
        <f t="shared" si="27"/>
        <v>0</v>
      </c>
      <c r="BI208" s="209">
        <f t="shared" si="28"/>
        <v>0</v>
      </c>
      <c r="BJ208" s="18" t="s">
        <v>156</v>
      </c>
      <c r="BK208" s="209">
        <f t="shared" si="29"/>
        <v>0</v>
      </c>
      <c r="BL208" s="18" t="s">
        <v>164</v>
      </c>
      <c r="BM208" s="208" t="s">
        <v>3323</v>
      </c>
    </row>
    <row r="209" spans="1:65" s="2" customFormat="1" ht="16.5" customHeight="1">
      <c r="A209" s="35"/>
      <c r="B209" s="36"/>
      <c r="C209" s="196" t="s">
        <v>687</v>
      </c>
      <c r="D209" s="196" t="s">
        <v>160</v>
      </c>
      <c r="E209" s="197" t="s">
        <v>3324</v>
      </c>
      <c r="F209" s="198" t="s">
        <v>3325</v>
      </c>
      <c r="G209" s="199" t="s">
        <v>533</v>
      </c>
      <c r="H209" s="200">
        <v>4</v>
      </c>
      <c r="I209" s="201"/>
      <c r="J209" s="202">
        <f t="shared" si="20"/>
        <v>0</v>
      </c>
      <c r="K209" s="203"/>
      <c r="L209" s="40"/>
      <c r="M209" s="204" t="s">
        <v>1</v>
      </c>
      <c r="N209" s="205" t="s">
        <v>40</v>
      </c>
      <c r="O209" s="76"/>
      <c r="P209" s="206">
        <f t="shared" si="21"/>
        <v>0</v>
      </c>
      <c r="Q209" s="206">
        <v>2.9E-4</v>
      </c>
      <c r="R209" s="206">
        <f t="shared" si="22"/>
        <v>1.16E-3</v>
      </c>
      <c r="S209" s="206">
        <v>0</v>
      </c>
      <c r="T209" s="207">
        <f t="shared" si="23"/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08" t="s">
        <v>164</v>
      </c>
      <c r="AT209" s="208" t="s">
        <v>160</v>
      </c>
      <c r="AU209" s="208" t="s">
        <v>181</v>
      </c>
      <c r="AY209" s="18" t="s">
        <v>157</v>
      </c>
      <c r="BE209" s="209">
        <f t="shared" si="24"/>
        <v>0</v>
      </c>
      <c r="BF209" s="209">
        <f t="shared" si="25"/>
        <v>0</v>
      </c>
      <c r="BG209" s="209">
        <f t="shared" si="26"/>
        <v>0</v>
      </c>
      <c r="BH209" s="209">
        <f t="shared" si="27"/>
        <v>0</v>
      </c>
      <c r="BI209" s="209">
        <f t="shared" si="28"/>
        <v>0</v>
      </c>
      <c r="BJ209" s="18" t="s">
        <v>156</v>
      </c>
      <c r="BK209" s="209">
        <f t="shared" si="29"/>
        <v>0</v>
      </c>
      <c r="BL209" s="18" t="s">
        <v>164</v>
      </c>
      <c r="BM209" s="208" t="s">
        <v>3326</v>
      </c>
    </row>
    <row r="210" spans="1:65" s="2" customFormat="1" ht="16.5" customHeight="1">
      <c r="A210" s="35"/>
      <c r="B210" s="36"/>
      <c r="C210" s="196" t="s">
        <v>694</v>
      </c>
      <c r="D210" s="196" t="s">
        <v>160</v>
      </c>
      <c r="E210" s="197" t="s">
        <v>3327</v>
      </c>
      <c r="F210" s="198" t="s">
        <v>3328</v>
      </c>
      <c r="G210" s="199" t="s">
        <v>533</v>
      </c>
      <c r="H210" s="200">
        <v>3</v>
      </c>
      <c r="I210" s="201"/>
      <c r="J210" s="202">
        <f t="shared" si="20"/>
        <v>0</v>
      </c>
      <c r="K210" s="203"/>
      <c r="L210" s="40"/>
      <c r="M210" s="204" t="s">
        <v>1</v>
      </c>
      <c r="N210" s="205" t="s">
        <v>40</v>
      </c>
      <c r="O210" s="76"/>
      <c r="P210" s="206">
        <f t="shared" si="21"/>
        <v>0</v>
      </c>
      <c r="Q210" s="206">
        <v>2.3000000000000001E-4</v>
      </c>
      <c r="R210" s="206">
        <f t="shared" si="22"/>
        <v>6.9000000000000008E-4</v>
      </c>
      <c r="S210" s="206">
        <v>0</v>
      </c>
      <c r="T210" s="207">
        <f t="shared" si="23"/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08" t="s">
        <v>164</v>
      </c>
      <c r="AT210" s="208" t="s">
        <v>160</v>
      </c>
      <c r="AU210" s="208" t="s">
        <v>181</v>
      </c>
      <c r="AY210" s="18" t="s">
        <v>157</v>
      </c>
      <c r="BE210" s="209">
        <f t="shared" si="24"/>
        <v>0</v>
      </c>
      <c r="BF210" s="209">
        <f t="shared" si="25"/>
        <v>0</v>
      </c>
      <c r="BG210" s="209">
        <f t="shared" si="26"/>
        <v>0</v>
      </c>
      <c r="BH210" s="209">
        <f t="shared" si="27"/>
        <v>0</v>
      </c>
      <c r="BI210" s="209">
        <f t="shared" si="28"/>
        <v>0</v>
      </c>
      <c r="BJ210" s="18" t="s">
        <v>156</v>
      </c>
      <c r="BK210" s="209">
        <f t="shared" si="29"/>
        <v>0</v>
      </c>
      <c r="BL210" s="18" t="s">
        <v>164</v>
      </c>
      <c r="BM210" s="208" t="s">
        <v>3329</v>
      </c>
    </row>
    <row r="211" spans="1:65" s="2" customFormat="1" ht="16.5" customHeight="1">
      <c r="A211" s="35"/>
      <c r="B211" s="36"/>
      <c r="C211" s="196" t="s">
        <v>698</v>
      </c>
      <c r="D211" s="196" t="s">
        <v>160</v>
      </c>
      <c r="E211" s="197" t="s">
        <v>3330</v>
      </c>
      <c r="F211" s="198" t="s">
        <v>3331</v>
      </c>
      <c r="G211" s="199" t="s">
        <v>533</v>
      </c>
      <c r="H211" s="200">
        <v>4</v>
      </c>
      <c r="I211" s="201"/>
      <c r="J211" s="202">
        <f t="shared" si="20"/>
        <v>0</v>
      </c>
      <c r="K211" s="203"/>
      <c r="L211" s="40"/>
      <c r="M211" s="204" t="s">
        <v>1</v>
      </c>
      <c r="N211" s="205" t="s">
        <v>40</v>
      </c>
      <c r="O211" s="76"/>
      <c r="P211" s="206">
        <f t="shared" si="21"/>
        <v>0</v>
      </c>
      <c r="Q211" s="206">
        <v>2.7E-4</v>
      </c>
      <c r="R211" s="206">
        <f t="shared" si="22"/>
        <v>1.08E-3</v>
      </c>
      <c r="S211" s="206">
        <v>0</v>
      </c>
      <c r="T211" s="207">
        <f t="shared" si="23"/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208" t="s">
        <v>164</v>
      </c>
      <c r="AT211" s="208" t="s">
        <v>160</v>
      </c>
      <c r="AU211" s="208" t="s">
        <v>181</v>
      </c>
      <c r="AY211" s="18" t="s">
        <v>157</v>
      </c>
      <c r="BE211" s="209">
        <f t="shared" si="24"/>
        <v>0</v>
      </c>
      <c r="BF211" s="209">
        <f t="shared" si="25"/>
        <v>0</v>
      </c>
      <c r="BG211" s="209">
        <f t="shared" si="26"/>
        <v>0</v>
      </c>
      <c r="BH211" s="209">
        <f t="shared" si="27"/>
        <v>0</v>
      </c>
      <c r="BI211" s="209">
        <f t="shared" si="28"/>
        <v>0</v>
      </c>
      <c r="BJ211" s="18" t="s">
        <v>156</v>
      </c>
      <c r="BK211" s="209">
        <f t="shared" si="29"/>
        <v>0</v>
      </c>
      <c r="BL211" s="18" t="s">
        <v>164</v>
      </c>
      <c r="BM211" s="208" t="s">
        <v>3332</v>
      </c>
    </row>
    <row r="212" spans="1:65" s="2" customFormat="1" ht="16.5" customHeight="1">
      <c r="A212" s="35"/>
      <c r="B212" s="36"/>
      <c r="C212" s="196" t="s">
        <v>703</v>
      </c>
      <c r="D212" s="196" t="s">
        <v>160</v>
      </c>
      <c r="E212" s="197" t="s">
        <v>3333</v>
      </c>
      <c r="F212" s="198" t="s">
        <v>3334</v>
      </c>
      <c r="G212" s="199" t="s">
        <v>2745</v>
      </c>
      <c r="H212" s="200">
        <v>20</v>
      </c>
      <c r="I212" s="201"/>
      <c r="J212" s="202">
        <f t="shared" si="20"/>
        <v>0</v>
      </c>
      <c r="K212" s="203"/>
      <c r="L212" s="40"/>
      <c r="M212" s="204" t="s">
        <v>1</v>
      </c>
      <c r="N212" s="205" t="s">
        <v>40</v>
      </c>
      <c r="O212" s="76"/>
      <c r="P212" s="206">
        <f t="shared" si="21"/>
        <v>0</v>
      </c>
      <c r="Q212" s="206">
        <v>0</v>
      </c>
      <c r="R212" s="206">
        <f t="shared" si="22"/>
        <v>0</v>
      </c>
      <c r="S212" s="206">
        <v>0</v>
      </c>
      <c r="T212" s="207">
        <f t="shared" si="23"/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08" t="s">
        <v>164</v>
      </c>
      <c r="AT212" s="208" t="s">
        <v>160</v>
      </c>
      <c r="AU212" s="208" t="s">
        <v>181</v>
      </c>
      <c r="AY212" s="18" t="s">
        <v>157</v>
      </c>
      <c r="BE212" s="209">
        <f t="shared" si="24"/>
        <v>0</v>
      </c>
      <c r="BF212" s="209">
        <f t="shared" si="25"/>
        <v>0</v>
      </c>
      <c r="BG212" s="209">
        <f t="shared" si="26"/>
        <v>0</v>
      </c>
      <c r="BH212" s="209">
        <f t="shared" si="27"/>
        <v>0</v>
      </c>
      <c r="BI212" s="209">
        <f t="shared" si="28"/>
        <v>0</v>
      </c>
      <c r="BJ212" s="18" t="s">
        <v>156</v>
      </c>
      <c r="BK212" s="209">
        <f t="shared" si="29"/>
        <v>0</v>
      </c>
      <c r="BL212" s="18" t="s">
        <v>164</v>
      </c>
      <c r="BM212" s="208" t="s">
        <v>3335</v>
      </c>
    </row>
    <row r="213" spans="1:65" s="12" customFormat="1" ht="20.85" customHeight="1">
      <c r="B213" s="180"/>
      <c r="C213" s="181"/>
      <c r="D213" s="182" t="s">
        <v>73</v>
      </c>
      <c r="E213" s="194" t="s">
        <v>3336</v>
      </c>
      <c r="F213" s="194" t="s">
        <v>3337</v>
      </c>
      <c r="G213" s="181"/>
      <c r="H213" s="181"/>
      <c r="I213" s="184"/>
      <c r="J213" s="195">
        <f>BK213</f>
        <v>0</v>
      </c>
      <c r="K213" s="181"/>
      <c r="L213" s="186"/>
      <c r="M213" s="187"/>
      <c r="N213" s="188"/>
      <c r="O213" s="188"/>
      <c r="P213" s="189">
        <f>SUM(P214:P221)</f>
        <v>0</v>
      </c>
      <c r="Q213" s="188"/>
      <c r="R213" s="189">
        <f>SUM(R214:R221)</f>
        <v>0.26784999999999998</v>
      </c>
      <c r="S213" s="188"/>
      <c r="T213" s="190">
        <f>SUM(T214:T221)</f>
        <v>1</v>
      </c>
      <c r="AR213" s="191" t="s">
        <v>156</v>
      </c>
      <c r="AT213" s="192" t="s">
        <v>73</v>
      </c>
      <c r="AU213" s="192" t="s">
        <v>156</v>
      </c>
      <c r="AY213" s="191" t="s">
        <v>157</v>
      </c>
      <c r="BK213" s="193">
        <f>SUM(BK214:BK221)</f>
        <v>0</v>
      </c>
    </row>
    <row r="214" spans="1:65" s="2" customFormat="1" ht="21.75" customHeight="1">
      <c r="A214" s="35"/>
      <c r="B214" s="36"/>
      <c r="C214" s="196" t="s">
        <v>708</v>
      </c>
      <c r="D214" s="196" t="s">
        <v>160</v>
      </c>
      <c r="E214" s="197" t="s">
        <v>3338</v>
      </c>
      <c r="F214" s="198" t="s">
        <v>3339</v>
      </c>
      <c r="G214" s="199" t="s">
        <v>354</v>
      </c>
      <c r="H214" s="200">
        <v>500</v>
      </c>
      <c r="I214" s="201"/>
      <c r="J214" s="202">
        <f t="shared" ref="J214:J221" si="30">ROUND(I214*H214,2)</f>
        <v>0</v>
      </c>
      <c r="K214" s="203"/>
      <c r="L214" s="40"/>
      <c r="M214" s="204" t="s">
        <v>1</v>
      </c>
      <c r="N214" s="205" t="s">
        <v>40</v>
      </c>
      <c r="O214" s="76"/>
      <c r="P214" s="206">
        <f t="shared" ref="P214:P221" si="31">O214*H214</f>
        <v>0</v>
      </c>
      <c r="Q214" s="206">
        <v>0</v>
      </c>
      <c r="R214" s="206">
        <f t="shared" ref="R214:R221" si="32">Q214*H214</f>
        <v>0</v>
      </c>
      <c r="S214" s="206">
        <v>2E-3</v>
      </c>
      <c r="T214" s="207">
        <f t="shared" ref="T214:T221" si="33">S214*H214</f>
        <v>1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08" t="s">
        <v>164</v>
      </c>
      <c r="AT214" s="208" t="s">
        <v>160</v>
      </c>
      <c r="AU214" s="208" t="s">
        <v>181</v>
      </c>
      <c r="AY214" s="18" t="s">
        <v>157</v>
      </c>
      <c r="BE214" s="209">
        <f t="shared" ref="BE214:BE221" si="34">IF(N214="základná",J214,0)</f>
        <v>0</v>
      </c>
      <c r="BF214" s="209">
        <f t="shared" ref="BF214:BF221" si="35">IF(N214="znížená",J214,0)</f>
        <v>0</v>
      </c>
      <c r="BG214" s="209">
        <f t="shared" ref="BG214:BG221" si="36">IF(N214="zákl. prenesená",J214,0)</f>
        <v>0</v>
      </c>
      <c r="BH214" s="209">
        <f t="shared" ref="BH214:BH221" si="37">IF(N214="zníž. prenesená",J214,0)</f>
        <v>0</v>
      </c>
      <c r="BI214" s="209">
        <f t="shared" ref="BI214:BI221" si="38">IF(N214="nulová",J214,0)</f>
        <v>0</v>
      </c>
      <c r="BJ214" s="18" t="s">
        <v>156</v>
      </c>
      <c r="BK214" s="209">
        <f t="shared" ref="BK214:BK221" si="39">ROUND(I214*H214,2)</f>
        <v>0</v>
      </c>
      <c r="BL214" s="18" t="s">
        <v>164</v>
      </c>
      <c r="BM214" s="208" t="s">
        <v>3340</v>
      </c>
    </row>
    <row r="215" spans="1:65" s="2" customFormat="1" ht="16.5" customHeight="1">
      <c r="A215" s="35"/>
      <c r="B215" s="36"/>
      <c r="C215" s="196" t="s">
        <v>713</v>
      </c>
      <c r="D215" s="196" t="s">
        <v>160</v>
      </c>
      <c r="E215" s="197" t="s">
        <v>3341</v>
      </c>
      <c r="F215" s="198" t="s">
        <v>3342</v>
      </c>
      <c r="G215" s="199" t="s">
        <v>3343</v>
      </c>
      <c r="H215" s="200">
        <v>2</v>
      </c>
      <c r="I215" s="201"/>
      <c r="J215" s="202">
        <f t="shared" si="30"/>
        <v>0</v>
      </c>
      <c r="K215" s="203"/>
      <c r="L215" s="40"/>
      <c r="M215" s="204" t="s">
        <v>1</v>
      </c>
      <c r="N215" s="205" t="s">
        <v>40</v>
      </c>
      <c r="O215" s="76"/>
      <c r="P215" s="206">
        <f t="shared" si="31"/>
        <v>0</v>
      </c>
      <c r="Q215" s="206">
        <v>5.0000000000000002E-5</v>
      </c>
      <c r="R215" s="206">
        <f t="shared" si="32"/>
        <v>1E-4</v>
      </c>
      <c r="S215" s="206">
        <v>0</v>
      </c>
      <c r="T215" s="207">
        <f t="shared" si="33"/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08" t="s">
        <v>164</v>
      </c>
      <c r="AT215" s="208" t="s">
        <v>160</v>
      </c>
      <c r="AU215" s="208" t="s">
        <v>181</v>
      </c>
      <c r="AY215" s="18" t="s">
        <v>157</v>
      </c>
      <c r="BE215" s="209">
        <f t="shared" si="34"/>
        <v>0</v>
      </c>
      <c r="BF215" s="209">
        <f t="shared" si="35"/>
        <v>0</v>
      </c>
      <c r="BG215" s="209">
        <f t="shared" si="36"/>
        <v>0</v>
      </c>
      <c r="BH215" s="209">
        <f t="shared" si="37"/>
        <v>0</v>
      </c>
      <c r="BI215" s="209">
        <f t="shared" si="38"/>
        <v>0</v>
      </c>
      <c r="BJ215" s="18" t="s">
        <v>156</v>
      </c>
      <c r="BK215" s="209">
        <f t="shared" si="39"/>
        <v>0</v>
      </c>
      <c r="BL215" s="18" t="s">
        <v>164</v>
      </c>
      <c r="BM215" s="208" t="s">
        <v>3344</v>
      </c>
    </row>
    <row r="216" spans="1:65" s="2" customFormat="1" ht="24.2" customHeight="1">
      <c r="A216" s="35"/>
      <c r="B216" s="36"/>
      <c r="C216" s="196" t="s">
        <v>717</v>
      </c>
      <c r="D216" s="196" t="s">
        <v>160</v>
      </c>
      <c r="E216" s="197" t="s">
        <v>3345</v>
      </c>
      <c r="F216" s="198" t="s">
        <v>3346</v>
      </c>
      <c r="G216" s="199" t="s">
        <v>3343</v>
      </c>
      <c r="H216" s="200">
        <v>2</v>
      </c>
      <c r="I216" s="201"/>
      <c r="J216" s="202">
        <f t="shared" si="30"/>
        <v>0</v>
      </c>
      <c r="K216" s="203"/>
      <c r="L216" s="40"/>
      <c r="M216" s="204" t="s">
        <v>1</v>
      </c>
      <c r="N216" s="205" t="s">
        <v>40</v>
      </c>
      <c r="O216" s="76"/>
      <c r="P216" s="206">
        <f t="shared" si="31"/>
        <v>0</v>
      </c>
      <c r="Q216" s="206">
        <v>5.7049999999999997E-2</v>
      </c>
      <c r="R216" s="206">
        <f t="shared" si="32"/>
        <v>0.11409999999999999</v>
      </c>
      <c r="S216" s="206">
        <v>0</v>
      </c>
      <c r="T216" s="207">
        <f t="shared" si="33"/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208" t="s">
        <v>164</v>
      </c>
      <c r="AT216" s="208" t="s">
        <v>160</v>
      </c>
      <c r="AU216" s="208" t="s">
        <v>181</v>
      </c>
      <c r="AY216" s="18" t="s">
        <v>157</v>
      </c>
      <c r="BE216" s="209">
        <f t="shared" si="34"/>
        <v>0</v>
      </c>
      <c r="BF216" s="209">
        <f t="shared" si="35"/>
        <v>0</v>
      </c>
      <c r="BG216" s="209">
        <f t="shared" si="36"/>
        <v>0</v>
      </c>
      <c r="BH216" s="209">
        <f t="shared" si="37"/>
        <v>0</v>
      </c>
      <c r="BI216" s="209">
        <f t="shared" si="38"/>
        <v>0</v>
      </c>
      <c r="BJ216" s="18" t="s">
        <v>156</v>
      </c>
      <c r="BK216" s="209">
        <f t="shared" si="39"/>
        <v>0</v>
      </c>
      <c r="BL216" s="18" t="s">
        <v>164</v>
      </c>
      <c r="BM216" s="208" t="s">
        <v>3347</v>
      </c>
    </row>
    <row r="217" spans="1:65" s="2" customFormat="1" ht="24.2" customHeight="1">
      <c r="A217" s="35"/>
      <c r="B217" s="36"/>
      <c r="C217" s="196" t="s">
        <v>721</v>
      </c>
      <c r="D217" s="196" t="s">
        <v>160</v>
      </c>
      <c r="E217" s="197" t="s">
        <v>3348</v>
      </c>
      <c r="F217" s="198" t="s">
        <v>3349</v>
      </c>
      <c r="G217" s="199" t="s">
        <v>354</v>
      </c>
      <c r="H217" s="200">
        <v>50</v>
      </c>
      <c r="I217" s="201"/>
      <c r="J217" s="202">
        <f t="shared" si="30"/>
        <v>0</v>
      </c>
      <c r="K217" s="203"/>
      <c r="L217" s="40"/>
      <c r="M217" s="204" t="s">
        <v>1</v>
      </c>
      <c r="N217" s="205" t="s">
        <v>40</v>
      </c>
      <c r="O217" s="76"/>
      <c r="P217" s="206">
        <f t="shared" si="31"/>
        <v>0</v>
      </c>
      <c r="Q217" s="206">
        <v>3.8000000000000002E-4</v>
      </c>
      <c r="R217" s="206">
        <f t="shared" si="32"/>
        <v>1.9E-2</v>
      </c>
      <c r="S217" s="206">
        <v>0</v>
      </c>
      <c r="T217" s="207">
        <f t="shared" si="33"/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08" t="s">
        <v>164</v>
      </c>
      <c r="AT217" s="208" t="s">
        <v>160</v>
      </c>
      <c r="AU217" s="208" t="s">
        <v>181</v>
      </c>
      <c r="AY217" s="18" t="s">
        <v>157</v>
      </c>
      <c r="BE217" s="209">
        <f t="shared" si="34"/>
        <v>0</v>
      </c>
      <c r="BF217" s="209">
        <f t="shared" si="35"/>
        <v>0</v>
      </c>
      <c r="BG217" s="209">
        <f t="shared" si="36"/>
        <v>0</v>
      </c>
      <c r="BH217" s="209">
        <f t="shared" si="37"/>
        <v>0</v>
      </c>
      <c r="BI217" s="209">
        <f t="shared" si="38"/>
        <v>0</v>
      </c>
      <c r="BJ217" s="18" t="s">
        <v>156</v>
      </c>
      <c r="BK217" s="209">
        <f t="shared" si="39"/>
        <v>0</v>
      </c>
      <c r="BL217" s="18" t="s">
        <v>164</v>
      </c>
      <c r="BM217" s="208" t="s">
        <v>3350</v>
      </c>
    </row>
    <row r="218" spans="1:65" s="2" customFormat="1" ht="21.75" customHeight="1">
      <c r="A218" s="35"/>
      <c r="B218" s="36"/>
      <c r="C218" s="196" t="s">
        <v>726</v>
      </c>
      <c r="D218" s="196" t="s">
        <v>160</v>
      </c>
      <c r="E218" s="197" t="s">
        <v>3351</v>
      </c>
      <c r="F218" s="198" t="s">
        <v>3352</v>
      </c>
      <c r="G218" s="199" t="s">
        <v>354</v>
      </c>
      <c r="H218" s="200">
        <v>792</v>
      </c>
      <c r="I218" s="201"/>
      <c r="J218" s="202">
        <f t="shared" si="30"/>
        <v>0</v>
      </c>
      <c r="K218" s="203"/>
      <c r="L218" s="40"/>
      <c r="M218" s="204" t="s">
        <v>1</v>
      </c>
      <c r="N218" s="205" t="s">
        <v>40</v>
      </c>
      <c r="O218" s="76"/>
      <c r="P218" s="206">
        <f t="shared" si="31"/>
        <v>0</v>
      </c>
      <c r="Q218" s="206">
        <v>1.7000000000000001E-4</v>
      </c>
      <c r="R218" s="206">
        <f t="shared" si="32"/>
        <v>0.13464000000000001</v>
      </c>
      <c r="S218" s="206">
        <v>0</v>
      </c>
      <c r="T218" s="207">
        <f t="shared" si="33"/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208" t="s">
        <v>164</v>
      </c>
      <c r="AT218" s="208" t="s">
        <v>160</v>
      </c>
      <c r="AU218" s="208" t="s">
        <v>181</v>
      </c>
      <c r="AY218" s="18" t="s">
        <v>157</v>
      </c>
      <c r="BE218" s="209">
        <f t="shared" si="34"/>
        <v>0</v>
      </c>
      <c r="BF218" s="209">
        <f t="shared" si="35"/>
        <v>0</v>
      </c>
      <c r="BG218" s="209">
        <f t="shared" si="36"/>
        <v>0</v>
      </c>
      <c r="BH218" s="209">
        <f t="shared" si="37"/>
        <v>0</v>
      </c>
      <c r="BI218" s="209">
        <f t="shared" si="38"/>
        <v>0</v>
      </c>
      <c r="BJ218" s="18" t="s">
        <v>156</v>
      </c>
      <c r="BK218" s="209">
        <f t="shared" si="39"/>
        <v>0</v>
      </c>
      <c r="BL218" s="18" t="s">
        <v>164</v>
      </c>
      <c r="BM218" s="208" t="s">
        <v>3353</v>
      </c>
    </row>
    <row r="219" spans="1:65" s="2" customFormat="1" ht="21.75" customHeight="1">
      <c r="A219" s="35"/>
      <c r="B219" s="36"/>
      <c r="C219" s="196" t="s">
        <v>731</v>
      </c>
      <c r="D219" s="196" t="s">
        <v>160</v>
      </c>
      <c r="E219" s="197" t="s">
        <v>3354</v>
      </c>
      <c r="F219" s="198" t="s">
        <v>3355</v>
      </c>
      <c r="G219" s="199" t="s">
        <v>354</v>
      </c>
      <c r="H219" s="200">
        <v>842</v>
      </c>
      <c r="I219" s="201"/>
      <c r="J219" s="202">
        <f t="shared" si="30"/>
        <v>0</v>
      </c>
      <c r="K219" s="203"/>
      <c r="L219" s="40"/>
      <c r="M219" s="204" t="s">
        <v>1</v>
      </c>
      <c r="N219" s="205" t="s">
        <v>40</v>
      </c>
      <c r="O219" s="76"/>
      <c r="P219" s="206">
        <f t="shared" si="31"/>
        <v>0</v>
      </c>
      <c r="Q219" s="206">
        <v>0</v>
      </c>
      <c r="R219" s="206">
        <f t="shared" si="32"/>
        <v>0</v>
      </c>
      <c r="S219" s="206">
        <v>0</v>
      </c>
      <c r="T219" s="207">
        <f t="shared" si="33"/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08" t="s">
        <v>164</v>
      </c>
      <c r="AT219" s="208" t="s">
        <v>160</v>
      </c>
      <c r="AU219" s="208" t="s">
        <v>181</v>
      </c>
      <c r="AY219" s="18" t="s">
        <v>157</v>
      </c>
      <c r="BE219" s="209">
        <f t="shared" si="34"/>
        <v>0</v>
      </c>
      <c r="BF219" s="209">
        <f t="shared" si="35"/>
        <v>0</v>
      </c>
      <c r="BG219" s="209">
        <f t="shared" si="36"/>
        <v>0</v>
      </c>
      <c r="BH219" s="209">
        <f t="shared" si="37"/>
        <v>0</v>
      </c>
      <c r="BI219" s="209">
        <f t="shared" si="38"/>
        <v>0</v>
      </c>
      <c r="BJ219" s="18" t="s">
        <v>156</v>
      </c>
      <c r="BK219" s="209">
        <f t="shared" si="39"/>
        <v>0</v>
      </c>
      <c r="BL219" s="18" t="s">
        <v>164</v>
      </c>
      <c r="BM219" s="208" t="s">
        <v>3356</v>
      </c>
    </row>
    <row r="220" spans="1:65" s="2" customFormat="1" ht="16.5" customHeight="1">
      <c r="A220" s="35"/>
      <c r="B220" s="36"/>
      <c r="C220" s="196" t="s">
        <v>735</v>
      </c>
      <c r="D220" s="196" t="s">
        <v>160</v>
      </c>
      <c r="E220" s="197" t="s">
        <v>3357</v>
      </c>
      <c r="F220" s="198" t="s">
        <v>3358</v>
      </c>
      <c r="G220" s="199" t="s">
        <v>533</v>
      </c>
      <c r="H220" s="200">
        <v>1</v>
      </c>
      <c r="I220" s="201"/>
      <c r="J220" s="202">
        <f t="shared" si="30"/>
        <v>0</v>
      </c>
      <c r="K220" s="203"/>
      <c r="L220" s="40"/>
      <c r="M220" s="204" t="s">
        <v>1</v>
      </c>
      <c r="N220" s="205" t="s">
        <v>40</v>
      </c>
      <c r="O220" s="76"/>
      <c r="P220" s="206">
        <f t="shared" si="31"/>
        <v>0</v>
      </c>
      <c r="Q220" s="206">
        <v>1.0000000000000001E-5</v>
      </c>
      <c r="R220" s="206">
        <f t="shared" si="32"/>
        <v>1.0000000000000001E-5</v>
      </c>
      <c r="S220" s="206">
        <v>0</v>
      </c>
      <c r="T220" s="207">
        <f t="shared" si="33"/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208" t="s">
        <v>164</v>
      </c>
      <c r="AT220" s="208" t="s">
        <v>160</v>
      </c>
      <c r="AU220" s="208" t="s">
        <v>181</v>
      </c>
      <c r="AY220" s="18" t="s">
        <v>157</v>
      </c>
      <c r="BE220" s="209">
        <f t="shared" si="34"/>
        <v>0</v>
      </c>
      <c r="BF220" s="209">
        <f t="shared" si="35"/>
        <v>0</v>
      </c>
      <c r="BG220" s="209">
        <f t="shared" si="36"/>
        <v>0</v>
      </c>
      <c r="BH220" s="209">
        <f t="shared" si="37"/>
        <v>0</v>
      </c>
      <c r="BI220" s="209">
        <f t="shared" si="38"/>
        <v>0</v>
      </c>
      <c r="BJ220" s="18" t="s">
        <v>156</v>
      </c>
      <c r="BK220" s="209">
        <f t="shared" si="39"/>
        <v>0</v>
      </c>
      <c r="BL220" s="18" t="s">
        <v>164</v>
      </c>
      <c r="BM220" s="208" t="s">
        <v>3359</v>
      </c>
    </row>
    <row r="221" spans="1:65" s="2" customFormat="1" ht="24.2" customHeight="1">
      <c r="A221" s="35"/>
      <c r="B221" s="36"/>
      <c r="C221" s="196" t="s">
        <v>739</v>
      </c>
      <c r="D221" s="196" t="s">
        <v>160</v>
      </c>
      <c r="E221" s="197" t="s">
        <v>3360</v>
      </c>
      <c r="F221" s="198" t="s">
        <v>3361</v>
      </c>
      <c r="G221" s="199" t="s">
        <v>177</v>
      </c>
      <c r="H221" s="200">
        <v>0.26800000000000002</v>
      </c>
      <c r="I221" s="201"/>
      <c r="J221" s="202">
        <f t="shared" si="30"/>
        <v>0</v>
      </c>
      <c r="K221" s="203"/>
      <c r="L221" s="40"/>
      <c r="M221" s="204" t="s">
        <v>1</v>
      </c>
      <c r="N221" s="205" t="s">
        <v>40</v>
      </c>
      <c r="O221" s="76"/>
      <c r="P221" s="206">
        <f t="shared" si="31"/>
        <v>0</v>
      </c>
      <c r="Q221" s="206">
        <v>0</v>
      </c>
      <c r="R221" s="206">
        <f t="shared" si="32"/>
        <v>0</v>
      </c>
      <c r="S221" s="206">
        <v>0</v>
      </c>
      <c r="T221" s="207">
        <f t="shared" si="33"/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208" t="s">
        <v>164</v>
      </c>
      <c r="AT221" s="208" t="s">
        <v>160</v>
      </c>
      <c r="AU221" s="208" t="s">
        <v>181</v>
      </c>
      <c r="AY221" s="18" t="s">
        <v>157</v>
      </c>
      <c r="BE221" s="209">
        <f t="shared" si="34"/>
        <v>0</v>
      </c>
      <c r="BF221" s="209">
        <f t="shared" si="35"/>
        <v>0</v>
      </c>
      <c r="BG221" s="209">
        <f t="shared" si="36"/>
        <v>0</v>
      </c>
      <c r="BH221" s="209">
        <f t="shared" si="37"/>
        <v>0</v>
      </c>
      <c r="BI221" s="209">
        <f t="shared" si="38"/>
        <v>0</v>
      </c>
      <c r="BJ221" s="18" t="s">
        <v>156</v>
      </c>
      <c r="BK221" s="209">
        <f t="shared" si="39"/>
        <v>0</v>
      </c>
      <c r="BL221" s="18" t="s">
        <v>164</v>
      </c>
      <c r="BM221" s="208" t="s">
        <v>3362</v>
      </c>
    </row>
    <row r="222" spans="1:65" s="12" customFormat="1" ht="20.85" customHeight="1">
      <c r="B222" s="180"/>
      <c r="C222" s="181"/>
      <c r="D222" s="182" t="s">
        <v>73</v>
      </c>
      <c r="E222" s="194" t="s">
        <v>3363</v>
      </c>
      <c r="F222" s="194" t="s">
        <v>3364</v>
      </c>
      <c r="G222" s="181"/>
      <c r="H222" s="181"/>
      <c r="I222" s="184"/>
      <c r="J222" s="195">
        <f>BK222</f>
        <v>0</v>
      </c>
      <c r="K222" s="181"/>
      <c r="L222" s="186"/>
      <c r="M222" s="187"/>
      <c r="N222" s="188"/>
      <c r="O222" s="188"/>
      <c r="P222" s="189">
        <f>SUM(P223:P246)</f>
        <v>0</v>
      </c>
      <c r="Q222" s="188"/>
      <c r="R222" s="189">
        <f>SUM(R223:R246)</f>
        <v>8.9440000000000019E-2</v>
      </c>
      <c r="S222" s="188"/>
      <c r="T222" s="190">
        <f>SUM(T223:T246)</f>
        <v>3.4000000000000002E-2</v>
      </c>
      <c r="AR222" s="191" t="s">
        <v>156</v>
      </c>
      <c r="AT222" s="192" t="s">
        <v>73</v>
      </c>
      <c r="AU222" s="192" t="s">
        <v>156</v>
      </c>
      <c r="AY222" s="191" t="s">
        <v>157</v>
      </c>
      <c r="BK222" s="193">
        <f>SUM(BK223:BK246)</f>
        <v>0</v>
      </c>
    </row>
    <row r="223" spans="1:65" s="2" customFormat="1" ht="21.75" customHeight="1">
      <c r="A223" s="35"/>
      <c r="B223" s="36"/>
      <c r="C223" s="196" t="s">
        <v>745</v>
      </c>
      <c r="D223" s="196" t="s">
        <v>160</v>
      </c>
      <c r="E223" s="197" t="s">
        <v>3365</v>
      </c>
      <c r="F223" s="198" t="s">
        <v>3366</v>
      </c>
      <c r="G223" s="199" t="s">
        <v>533</v>
      </c>
      <c r="H223" s="200">
        <v>26</v>
      </c>
      <c r="I223" s="201"/>
      <c r="J223" s="202">
        <f t="shared" ref="J223:J246" si="40">ROUND(I223*H223,2)</f>
        <v>0</v>
      </c>
      <c r="K223" s="203"/>
      <c r="L223" s="40"/>
      <c r="M223" s="204" t="s">
        <v>1</v>
      </c>
      <c r="N223" s="205" t="s">
        <v>40</v>
      </c>
      <c r="O223" s="76"/>
      <c r="P223" s="206">
        <f t="shared" ref="P223:P246" si="41">O223*H223</f>
        <v>0</v>
      </c>
      <c r="Q223" s="206">
        <v>2.9999999999999997E-4</v>
      </c>
      <c r="R223" s="206">
        <f t="shared" ref="R223:R246" si="42">Q223*H223</f>
        <v>7.7999999999999996E-3</v>
      </c>
      <c r="S223" s="206">
        <v>0</v>
      </c>
      <c r="T223" s="207">
        <f t="shared" ref="T223:T246" si="43"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08" t="s">
        <v>164</v>
      </c>
      <c r="AT223" s="208" t="s">
        <v>160</v>
      </c>
      <c r="AU223" s="208" t="s">
        <v>181</v>
      </c>
      <c r="AY223" s="18" t="s">
        <v>157</v>
      </c>
      <c r="BE223" s="209">
        <f t="shared" ref="BE223:BE246" si="44">IF(N223="základná",J223,0)</f>
        <v>0</v>
      </c>
      <c r="BF223" s="209">
        <f t="shared" ref="BF223:BF246" si="45">IF(N223="znížená",J223,0)</f>
        <v>0</v>
      </c>
      <c r="BG223" s="209">
        <f t="shared" ref="BG223:BG246" si="46">IF(N223="zákl. prenesená",J223,0)</f>
        <v>0</v>
      </c>
      <c r="BH223" s="209">
        <f t="shared" ref="BH223:BH246" si="47">IF(N223="zníž. prenesená",J223,0)</f>
        <v>0</v>
      </c>
      <c r="BI223" s="209">
        <f t="shared" ref="BI223:BI246" si="48">IF(N223="nulová",J223,0)</f>
        <v>0</v>
      </c>
      <c r="BJ223" s="18" t="s">
        <v>156</v>
      </c>
      <c r="BK223" s="209">
        <f t="shared" ref="BK223:BK246" si="49">ROUND(I223*H223,2)</f>
        <v>0</v>
      </c>
      <c r="BL223" s="18" t="s">
        <v>164</v>
      </c>
      <c r="BM223" s="208" t="s">
        <v>3367</v>
      </c>
    </row>
    <row r="224" spans="1:65" s="2" customFormat="1" ht="24.2" customHeight="1">
      <c r="A224" s="35"/>
      <c r="B224" s="36"/>
      <c r="C224" s="196" t="s">
        <v>750</v>
      </c>
      <c r="D224" s="196" t="s">
        <v>160</v>
      </c>
      <c r="E224" s="197" t="s">
        <v>3368</v>
      </c>
      <c r="F224" s="198" t="s">
        <v>3369</v>
      </c>
      <c r="G224" s="199" t="s">
        <v>3343</v>
      </c>
      <c r="H224" s="200">
        <v>3</v>
      </c>
      <c r="I224" s="201"/>
      <c r="J224" s="202">
        <f t="shared" si="40"/>
        <v>0</v>
      </c>
      <c r="K224" s="203"/>
      <c r="L224" s="40"/>
      <c r="M224" s="204" t="s">
        <v>1</v>
      </c>
      <c r="N224" s="205" t="s">
        <v>40</v>
      </c>
      <c r="O224" s="76"/>
      <c r="P224" s="206">
        <f t="shared" si="41"/>
        <v>0</v>
      </c>
      <c r="Q224" s="206">
        <v>1.07E-3</v>
      </c>
      <c r="R224" s="206">
        <f t="shared" si="42"/>
        <v>3.2100000000000002E-3</v>
      </c>
      <c r="S224" s="206">
        <v>0</v>
      </c>
      <c r="T224" s="207">
        <f t="shared" si="43"/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208" t="s">
        <v>164</v>
      </c>
      <c r="AT224" s="208" t="s">
        <v>160</v>
      </c>
      <c r="AU224" s="208" t="s">
        <v>181</v>
      </c>
      <c r="AY224" s="18" t="s">
        <v>157</v>
      </c>
      <c r="BE224" s="209">
        <f t="shared" si="44"/>
        <v>0</v>
      </c>
      <c r="BF224" s="209">
        <f t="shared" si="45"/>
        <v>0</v>
      </c>
      <c r="BG224" s="209">
        <f t="shared" si="46"/>
        <v>0</v>
      </c>
      <c r="BH224" s="209">
        <f t="shared" si="47"/>
        <v>0</v>
      </c>
      <c r="BI224" s="209">
        <f t="shared" si="48"/>
        <v>0</v>
      </c>
      <c r="BJ224" s="18" t="s">
        <v>156</v>
      </c>
      <c r="BK224" s="209">
        <f t="shared" si="49"/>
        <v>0</v>
      </c>
      <c r="BL224" s="18" t="s">
        <v>164</v>
      </c>
      <c r="BM224" s="208" t="s">
        <v>3370</v>
      </c>
    </row>
    <row r="225" spans="1:65" s="2" customFormat="1" ht="21.75" customHeight="1">
      <c r="A225" s="35"/>
      <c r="B225" s="36"/>
      <c r="C225" s="196" t="s">
        <v>754</v>
      </c>
      <c r="D225" s="196" t="s">
        <v>160</v>
      </c>
      <c r="E225" s="197" t="s">
        <v>3371</v>
      </c>
      <c r="F225" s="198" t="s">
        <v>3372</v>
      </c>
      <c r="G225" s="199" t="s">
        <v>3343</v>
      </c>
      <c r="H225" s="200">
        <v>3</v>
      </c>
      <c r="I225" s="201"/>
      <c r="J225" s="202">
        <f t="shared" si="40"/>
        <v>0</v>
      </c>
      <c r="K225" s="203"/>
      <c r="L225" s="40"/>
      <c r="M225" s="204" t="s">
        <v>1</v>
      </c>
      <c r="N225" s="205" t="s">
        <v>40</v>
      </c>
      <c r="O225" s="76"/>
      <c r="P225" s="206">
        <f t="shared" si="41"/>
        <v>0</v>
      </c>
      <c r="Q225" s="206">
        <v>8.0000000000000007E-5</v>
      </c>
      <c r="R225" s="206">
        <f t="shared" si="42"/>
        <v>2.4000000000000003E-4</v>
      </c>
      <c r="S225" s="206">
        <v>0</v>
      </c>
      <c r="T225" s="207">
        <f t="shared" si="43"/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208" t="s">
        <v>164</v>
      </c>
      <c r="AT225" s="208" t="s">
        <v>160</v>
      </c>
      <c r="AU225" s="208" t="s">
        <v>181</v>
      </c>
      <c r="AY225" s="18" t="s">
        <v>157</v>
      </c>
      <c r="BE225" s="209">
        <f t="shared" si="44"/>
        <v>0</v>
      </c>
      <c r="BF225" s="209">
        <f t="shared" si="45"/>
        <v>0</v>
      </c>
      <c r="BG225" s="209">
        <f t="shared" si="46"/>
        <v>0</v>
      </c>
      <c r="BH225" s="209">
        <f t="shared" si="47"/>
        <v>0</v>
      </c>
      <c r="BI225" s="209">
        <f t="shared" si="48"/>
        <v>0</v>
      </c>
      <c r="BJ225" s="18" t="s">
        <v>156</v>
      </c>
      <c r="BK225" s="209">
        <f t="shared" si="49"/>
        <v>0</v>
      </c>
      <c r="BL225" s="18" t="s">
        <v>164</v>
      </c>
      <c r="BM225" s="208" t="s">
        <v>3373</v>
      </c>
    </row>
    <row r="226" spans="1:65" s="2" customFormat="1" ht="24.2" customHeight="1">
      <c r="A226" s="35"/>
      <c r="B226" s="36"/>
      <c r="C226" s="196" t="s">
        <v>760</v>
      </c>
      <c r="D226" s="196" t="s">
        <v>160</v>
      </c>
      <c r="E226" s="197" t="s">
        <v>3374</v>
      </c>
      <c r="F226" s="198" t="s">
        <v>3375</v>
      </c>
      <c r="G226" s="199" t="s">
        <v>3343</v>
      </c>
      <c r="H226" s="200">
        <v>1</v>
      </c>
      <c r="I226" s="201"/>
      <c r="J226" s="202">
        <f t="shared" si="40"/>
        <v>0</v>
      </c>
      <c r="K226" s="203"/>
      <c r="L226" s="40"/>
      <c r="M226" s="204" t="s">
        <v>1</v>
      </c>
      <c r="N226" s="205" t="s">
        <v>40</v>
      </c>
      <c r="O226" s="76"/>
      <c r="P226" s="206">
        <f t="shared" si="41"/>
        <v>0</v>
      </c>
      <c r="Q226" s="206">
        <v>1.6119999999999999E-2</v>
      </c>
      <c r="R226" s="206">
        <f t="shared" si="42"/>
        <v>1.6119999999999999E-2</v>
      </c>
      <c r="S226" s="206">
        <v>0</v>
      </c>
      <c r="T226" s="207">
        <f t="shared" si="43"/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208" t="s">
        <v>164</v>
      </c>
      <c r="AT226" s="208" t="s">
        <v>160</v>
      </c>
      <c r="AU226" s="208" t="s">
        <v>181</v>
      </c>
      <c r="AY226" s="18" t="s">
        <v>157</v>
      </c>
      <c r="BE226" s="209">
        <f t="shared" si="44"/>
        <v>0</v>
      </c>
      <c r="BF226" s="209">
        <f t="shared" si="45"/>
        <v>0</v>
      </c>
      <c r="BG226" s="209">
        <f t="shared" si="46"/>
        <v>0</v>
      </c>
      <c r="BH226" s="209">
        <f t="shared" si="47"/>
        <v>0</v>
      </c>
      <c r="BI226" s="209">
        <f t="shared" si="48"/>
        <v>0</v>
      </c>
      <c r="BJ226" s="18" t="s">
        <v>156</v>
      </c>
      <c r="BK226" s="209">
        <f t="shared" si="49"/>
        <v>0</v>
      </c>
      <c r="BL226" s="18" t="s">
        <v>164</v>
      </c>
      <c r="BM226" s="208" t="s">
        <v>3376</v>
      </c>
    </row>
    <row r="227" spans="1:65" s="2" customFormat="1" ht="16.5" customHeight="1">
      <c r="A227" s="35"/>
      <c r="B227" s="36"/>
      <c r="C227" s="196" t="s">
        <v>764</v>
      </c>
      <c r="D227" s="196" t="s">
        <v>160</v>
      </c>
      <c r="E227" s="197" t="s">
        <v>3377</v>
      </c>
      <c r="F227" s="198" t="s">
        <v>3378</v>
      </c>
      <c r="G227" s="199" t="s">
        <v>3343</v>
      </c>
      <c r="H227" s="200">
        <v>1</v>
      </c>
      <c r="I227" s="201"/>
      <c r="J227" s="202">
        <f t="shared" si="40"/>
        <v>0</v>
      </c>
      <c r="K227" s="203"/>
      <c r="L227" s="40"/>
      <c r="M227" s="204" t="s">
        <v>1</v>
      </c>
      <c r="N227" s="205" t="s">
        <v>40</v>
      </c>
      <c r="O227" s="76"/>
      <c r="P227" s="206">
        <f t="shared" si="41"/>
        <v>0</v>
      </c>
      <c r="Q227" s="206">
        <v>1.08E-3</v>
      </c>
      <c r="R227" s="206">
        <f t="shared" si="42"/>
        <v>1.08E-3</v>
      </c>
      <c r="S227" s="206">
        <v>0</v>
      </c>
      <c r="T227" s="207">
        <f t="shared" si="43"/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208" t="s">
        <v>164</v>
      </c>
      <c r="AT227" s="208" t="s">
        <v>160</v>
      </c>
      <c r="AU227" s="208" t="s">
        <v>181</v>
      </c>
      <c r="AY227" s="18" t="s">
        <v>157</v>
      </c>
      <c r="BE227" s="209">
        <f t="shared" si="44"/>
        <v>0</v>
      </c>
      <c r="BF227" s="209">
        <f t="shared" si="45"/>
        <v>0</v>
      </c>
      <c r="BG227" s="209">
        <f t="shared" si="46"/>
        <v>0</v>
      </c>
      <c r="BH227" s="209">
        <f t="shared" si="47"/>
        <v>0</v>
      </c>
      <c r="BI227" s="209">
        <f t="shared" si="48"/>
        <v>0</v>
      </c>
      <c r="BJ227" s="18" t="s">
        <v>156</v>
      </c>
      <c r="BK227" s="209">
        <f t="shared" si="49"/>
        <v>0</v>
      </c>
      <c r="BL227" s="18" t="s">
        <v>164</v>
      </c>
      <c r="BM227" s="208" t="s">
        <v>3379</v>
      </c>
    </row>
    <row r="228" spans="1:65" s="2" customFormat="1" ht="16.5" customHeight="1">
      <c r="A228" s="35"/>
      <c r="B228" s="36"/>
      <c r="C228" s="196" t="s">
        <v>770</v>
      </c>
      <c r="D228" s="196" t="s">
        <v>160</v>
      </c>
      <c r="E228" s="197" t="s">
        <v>3380</v>
      </c>
      <c r="F228" s="198" t="s">
        <v>3381</v>
      </c>
      <c r="G228" s="199" t="s">
        <v>3382</v>
      </c>
      <c r="H228" s="200">
        <v>1</v>
      </c>
      <c r="I228" s="201"/>
      <c r="J228" s="202">
        <f t="shared" si="40"/>
        <v>0</v>
      </c>
      <c r="K228" s="203"/>
      <c r="L228" s="40"/>
      <c r="M228" s="204" t="s">
        <v>1</v>
      </c>
      <c r="N228" s="205" t="s">
        <v>40</v>
      </c>
      <c r="O228" s="76"/>
      <c r="P228" s="206">
        <f t="shared" si="41"/>
        <v>0</v>
      </c>
      <c r="Q228" s="206">
        <v>0</v>
      </c>
      <c r="R228" s="206">
        <f t="shared" si="42"/>
        <v>0</v>
      </c>
      <c r="S228" s="206">
        <v>3.4000000000000002E-2</v>
      </c>
      <c r="T228" s="207">
        <f t="shared" si="43"/>
        <v>3.4000000000000002E-2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208" t="s">
        <v>164</v>
      </c>
      <c r="AT228" s="208" t="s">
        <v>160</v>
      </c>
      <c r="AU228" s="208" t="s">
        <v>181</v>
      </c>
      <c r="AY228" s="18" t="s">
        <v>157</v>
      </c>
      <c r="BE228" s="209">
        <f t="shared" si="44"/>
        <v>0</v>
      </c>
      <c r="BF228" s="209">
        <f t="shared" si="45"/>
        <v>0</v>
      </c>
      <c r="BG228" s="209">
        <f t="shared" si="46"/>
        <v>0</v>
      </c>
      <c r="BH228" s="209">
        <f t="shared" si="47"/>
        <v>0</v>
      </c>
      <c r="BI228" s="209">
        <f t="shared" si="48"/>
        <v>0</v>
      </c>
      <c r="BJ228" s="18" t="s">
        <v>156</v>
      </c>
      <c r="BK228" s="209">
        <f t="shared" si="49"/>
        <v>0</v>
      </c>
      <c r="BL228" s="18" t="s">
        <v>164</v>
      </c>
      <c r="BM228" s="208" t="s">
        <v>3383</v>
      </c>
    </row>
    <row r="229" spans="1:65" s="2" customFormat="1" ht="16.5" customHeight="1">
      <c r="A229" s="35"/>
      <c r="B229" s="36"/>
      <c r="C229" s="196" t="s">
        <v>774</v>
      </c>
      <c r="D229" s="196" t="s">
        <v>160</v>
      </c>
      <c r="E229" s="197" t="s">
        <v>3384</v>
      </c>
      <c r="F229" s="198" t="s">
        <v>3385</v>
      </c>
      <c r="G229" s="199" t="s">
        <v>533</v>
      </c>
      <c r="H229" s="200">
        <v>2</v>
      </c>
      <c r="I229" s="201"/>
      <c r="J229" s="202">
        <f t="shared" si="40"/>
        <v>0</v>
      </c>
      <c r="K229" s="203"/>
      <c r="L229" s="40"/>
      <c r="M229" s="204" t="s">
        <v>1</v>
      </c>
      <c r="N229" s="205" t="s">
        <v>40</v>
      </c>
      <c r="O229" s="76"/>
      <c r="P229" s="206">
        <f t="shared" si="41"/>
        <v>0</v>
      </c>
      <c r="Q229" s="206">
        <v>7.5000000000000002E-4</v>
      </c>
      <c r="R229" s="206">
        <f t="shared" si="42"/>
        <v>1.5E-3</v>
      </c>
      <c r="S229" s="206">
        <v>0</v>
      </c>
      <c r="T229" s="207">
        <f t="shared" si="43"/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208" t="s">
        <v>164</v>
      </c>
      <c r="AT229" s="208" t="s">
        <v>160</v>
      </c>
      <c r="AU229" s="208" t="s">
        <v>181</v>
      </c>
      <c r="AY229" s="18" t="s">
        <v>157</v>
      </c>
      <c r="BE229" s="209">
        <f t="shared" si="44"/>
        <v>0</v>
      </c>
      <c r="BF229" s="209">
        <f t="shared" si="45"/>
        <v>0</v>
      </c>
      <c r="BG229" s="209">
        <f t="shared" si="46"/>
        <v>0</v>
      </c>
      <c r="BH229" s="209">
        <f t="shared" si="47"/>
        <v>0</v>
      </c>
      <c r="BI229" s="209">
        <f t="shared" si="48"/>
        <v>0</v>
      </c>
      <c r="BJ229" s="18" t="s">
        <v>156</v>
      </c>
      <c r="BK229" s="209">
        <f t="shared" si="49"/>
        <v>0</v>
      </c>
      <c r="BL229" s="18" t="s">
        <v>164</v>
      </c>
      <c r="BM229" s="208" t="s">
        <v>3386</v>
      </c>
    </row>
    <row r="230" spans="1:65" s="2" customFormat="1" ht="16.5" customHeight="1">
      <c r="A230" s="35"/>
      <c r="B230" s="36"/>
      <c r="C230" s="196" t="s">
        <v>784</v>
      </c>
      <c r="D230" s="196" t="s">
        <v>160</v>
      </c>
      <c r="E230" s="197" t="s">
        <v>3387</v>
      </c>
      <c r="F230" s="198" t="s">
        <v>3388</v>
      </c>
      <c r="G230" s="199" t="s">
        <v>3343</v>
      </c>
      <c r="H230" s="200">
        <v>74</v>
      </c>
      <c r="I230" s="201"/>
      <c r="J230" s="202">
        <f t="shared" si="40"/>
        <v>0</v>
      </c>
      <c r="K230" s="203"/>
      <c r="L230" s="40"/>
      <c r="M230" s="204" t="s">
        <v>1</v>
      </c>
      <c r="N230" s="205" t="s">
        <v>40</v>
      </c>
      <c r="O230" s="76"/>
      <c r="P230" s="206">
        <f t="shared" si="41"/>
        <v>0</v>
      </c>
      <c r="Q230" s="206">
        <v>3.8999999999999999E-4</v>
      </c>
      <c r="R230" s="206">
        <f t="shared" si="42"/>
        <v>2.886E-2</v>
      </c>
      <c r="S230" s="206">
        <v>0</v>
      </c>
      <c r="T230" s="207">
        <f t="shared" si="43"/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208" t="s">
        <v>164</v>
      </c>
      <c r="AT230" s="208" t="s">
        <v>160</v>
      </c>
      <c r="AU230" s="208" t="s">
        <v>181</v>
      </c>
      <c r="AY230" s="18" t="s">
        <v>157</v>
      </c>
      <c r="BE230" s="209">
        <f t="shared" si="44"/>
        <v>0</v>
      </c>
      <c r="BF230" s="209">
        <f t="shared" si="45"/>
        <v>0</v>
      </c>
      <c r="BG230" s="209">
        <f t="shared" si="46"/>
        <v>0</v>
      </c>
      <c r="BH230" s="209">
        <f t="shared" si="47"/>
        <v>0</v>
      </c>
      <c r="BI230" s="209">
        <f t="shared" si="48"/>
        <v>0</v>
      </c>
      <c r="BJ230" s="18" t="s">
        <v>156</v>
      </c>
      <c r="BK230" s="209">
        <f t="shared" si="49"/>
        <v>0</v>
      </c>
      <c r="BL230" s="18" t="s">
        <v>164</v>
      </c>
      <c r="BM230" s="208" t="s">
        <v>3389</v>
      </c>
    </row>
    <row r="231" spans="1:65" s="2" customFormat="1" ht="21.75" customHeight="1">
      <c r="A231" s="35"/>
      <c r="B231" s="36"/>
      <c r="C231" s="196" t="s">
        <v>790</v>
      </c>
      <c r="D231" s="196" t="s">
        <v>160</v>
      </c>
      <c r="E231" s="197" t="s">
        <v>3390</v>
      </c>
      <c r="F231" s="198" t="s">
        <v>3391</v>
      </c>
      <c r="G231" s="199" t="s">
        <v>3343</v>
      </c>
      <c r="H231" s="200">
        <v>74</v>
      </c>
      <c r="I231" s="201"/>
      <c r="J231" s="202">
        <f t="shared" si="40"/>
        <v>0</v>
      </c>
      <c r="K231" s="203"/>
      <c r="L231" s="40"/>
      <c r="M231" s="204" t="s">
        <v>1</v>
      </c>
      <c r="N231" s="205" t="s">
        <v>40</v>
      </c>
      <c r="O231" s="76"/>
      <c r="P231" s="206">
        <f t="shared" si="41"/>
        <v>0</v>
      </c>
      <c r="Q231" s="206">
        <v>4.0000000000000003E-5</v>
      </c>
      <c r="R231" s="206">
        <f t="shared" si="42"/>
        <v>2.9600000000000004E-3</v>
      </c>
      <c r="S231" s="206">
        <v>0</v>
      </c>
      <c r="T231" s="207">
        <f t="shared" si="43"/>
        <v>0</v>
      </c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R231" s="208" t="s">
        <v>164</v>
      </c>
      <c r="AT231" s="208" t="s">
        <v>160</v>
      </c>
      <c r="AU231" s="208" t="s">
        <v>181</v>
      </c>
      <c r="AY231" s="18" t="s">
        <v>157</v>
      </c>
      <c r="BE231" s="209">
        <f t="shared" si="44"/>
        <v>0</v>
      </c>
      <c r="BF231" s="209">
        <f t="shared" si="45"/>
        <v>0</v>
      </c>
      <c r="BG231" s="209">
        <f t="shared" si="46"/>
        <v>0</v>
      </c>
      <c r="BH231" s="209">
        <f t="shared" si="47"/>
        <v>0</v>
      </c>
      <c r="BI231" s="209">
        <f t="shared" si="48"/>
        <v>0</v>
      </c>
      <c r="BJ231" s="18" t="s">
        <v>156</v>
      </c>
      <c r="BK231" s="209">
        <f t="shared" si="49"/>
        <v>0</v>
      </c>
      <c r="BL231" s="18" t="s">
        <v>164</v>
      </c>
      <c r="BM231" s="208" t="s">
        <v>3392</v>
      </c>
    </row>
    <row r="232" spans="1:65" s="2" customFormat="1" ht="21.75" customHeight="1">
      <c r="A232" s="35"/>
      <c r="B232" s="36"/>
      <c r="C232" s="196" t="s">
        <v>794</v>
      </c>
      <c r="D232" s="196" t="s">
        <v>160</v>
      </c>
      <c r="E232" s="197" t="s">
        <v>3393</v>
      </c>
      <c r="F232" s="198" t="s">
        <v>3394</v>
      </c>
      <c r="G232" s="199" t="s">
        <v>3343</v>
      </c>
      <c r="H232" s="200">
        <v>4</v>
      </c>
      <c r="I232" s="201"/>
      <c r="J232" s="202">
        <f t="shared" si="40"/>
        <v>0</v>
      </c>
      <c r="K232" s="203"/>
      <c r="L232" s="40"/>
      <c r="M232" s="204" t="s">
        <v>1</v>
      </c>
      <c r="N232" s="205" t="s">
        <v>40</v>
      </c>
      <c r="O232" s="76"/>
      <c r="P232" s="206">
        <f t="shared" si="41"/>
        <v>0</v>
      </c>
      <c r="Q232" s="206">
        <v>1.1199999999999999E-3</v>
      </c>
      <c r="R232" s="206">
        <f t="shared" si="42"/>
        <v>4.4799999999999996E-3</v>
      </c>
      <c r="S232" s="206">
        <v>0</v>
      </c>
      <c r="T232" s="207">
        <f t="shared" si="43"/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208" t="s">
        <v>164</v>
      </c>
      <c r="AT232" s="208" t="s">
        <v>160</v>
      </c>
      <c r="AU232" s="208" t="s">
        <v>181</v>
      </c>
      <c r="AY232" s="18" t="s">
        <v>157</v>
      </c>
      <c r="BE232" s="209">
        <f t="shared" si="44"/>
        <v>0</v>
      </c>
      <c r="BF232" s="209">
        <f t="shared" si="45"/>
        <v>0</v>
      </c>
      <c r="BG232" s="209">
        <f t="shared" si="46"/>
        <v>0</v>
      </c>
      <c r="BH232" s="209">
        <f t="shared" si="47"/>
        <v>0</v>
      </c>
      <c r="BI232" s="209">
        <f t="shared" si="48"/>
        <v>0</v>
      </c>
      <c r="BJ232" s="18" t="s">
        <v>156</v>
      </c>
      <c r="BK232" s="209">
        <f t="shared" si="49"/>
        <v>0</v>
      </c>
      <c r="BL232" s="18" t="s">
        <v>164</v>
      </c>
      <c r="BM232" s="208" t="s">
        <v>3395</v>
      </c>
    </row>
    <row r="233" spans="1:65" s="2" customFormat="1" ht="24.2" customHeight="1">
      <c r="A233" s="35"/>
      <c r="B233" s="36"/>
      <c r="C233" s="196" t="s">
        <v>801</v>
      </c>
      <c r="D233" s="196" t="s">
        <v>160</v>
      </c>
      <c r="E233" s="197" t="s">
        <v>3396</v>
      </c>
      <c r="F233" s="198" t="s">
        <v>3397</v>
      </c>
      <c r="G233" s="199" t="s">
        <v>533</v>
      </c>
      <c r="H233" s="200">
        <v>3</v>
      </c>
      <c r="I233" s="201"/>
      <c r="J233" s="202">
        <f t="shared" si="40"/>
        <v>0</v>
      </c>
      <c r="K233" s="203"/>
      <c r="L233" s="40"/>
      <c r="M233" s="204" t="s">
        <v>1</v>
      </c>
      <c r="N233" s="205" t="s">
        <v>40</v>
      </c>
      <c r="O233" s="76"/>
      <c r="P233" s="206">
        <f t="shared" si="41"/>
        <v>0</v>
      </c>
      <c r="Q233" s="206">
        <v>1.3699999999999999E-3</v>
      </c>
      <c r="R233" s="206">
        <f t="shared" si="42"/>
        <v>4.1099999999999999E-3</v>
      </c>
      <c r="S233" s="206">
        <v>0</v>
      </c>
      <c r="T233" s="207">
        <f t="shared" si="43"/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208" t="s">
        <v>164</v>
      </c>
      <c r="AT233" s="208" t="s">
        <v>160</v>
      </c>
      <c r="AU233" s="208" t="s">
        <v>181</v>
      </c>
      <c r="AY233" s="18" t="s">
        <v>157</v>
      </c>
      <c r="BE233" s="209">
        <f t="shared" si="44"/>
        <v>0</v>
      </c>
      <c r="BF233" s="209">
        <f t="shared" si="45"/>
        <v>0</v>
      </c>
      <c r="BG233" s="209">
        <f t="shared" si="46"/>
        <v>0</v>
      </c>
      <c r="BH233" s="209">
        <f t="shared" si="47"/>
        <v>0</v>
      </c>
      <c r="BI233" s="209">
        <f t="shared" si="48"/>
        <v>0</v>
      </c>
      <c r="BJ233" s="18" t="s">
        <v>156</v>
      </c>
      <c r="BK233" s="209">
        <f t="shared" si="49"/>
        <v>0</v>
      </c>
      <c r="BL233" s="18" t="s">
        <v>164</v>
      </c>
      <c r="BM233" s="208" t="s">
        <v>3398</v>
      </c>
    </row>
    <row r="234" spans="1:65" s="2" customFormat="1" ht="24.2" customHeight="1">
      <c r="A234" s="35"/>
      <c r="B234" s="36"/>
      <c r="C234" s="196" t="s">
        <v>808</v>
      </c>
      <c r="D234" s="196" t="s">
        <v>160</v>
      </c>
      <c r="E234" s="197" t="s">
        <v>3399</v>
      </c>
      <c r="F234" s="198" t="s">
        <v>3400</v>
      </c>
      <c r="G234" s="199" t="s">
        <v>533</v>
      </c>
      <c r="H234" s="200">
        <v>2</v>
      </c>
      <c r="I234" s="201"/>
      <c r="J234" s="202">
        <f t="shared" si="40"/>
        <v>0</v>
      </c>
      <c r="K234" s="203"/>
      <c r="L234" s="40"/>
      <c r="M234" s="204" t="s">
        <v>1</v>
      </c>
      <c r="N234" s="205" t="s">
        <v>40</v>
      </c>
      <c r="O234" s="76"/>
      <c r="P234" s="206">
        <f t="shared" si="41"/>
        <v>0</v>
      </c>
      <c r="Q234" s="206">
        <v>1.8400000000000001E-3</v>
      </c>
      <c r="R234" s="206">
        <f t="shared" si="42"/>
        <v>3.6800000000000001E-3</v>
      </c>
      <c r="S234" s="206">
        <v>0</v>
      </c>
      <c r="T234" s="207">
        <f t="shared" si="43"/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208" t="s">
        <v>164</v>
      </c>
      <c r="AT234" s="208" t="s">
        <v>160</v>
      </c>
      <c r="AU234" s="208" t="s">
        <v>181</v>
      </c>
      <c r="AY234" s="18" t="s">
        <v>157</v>
      </c>
      <c r="BE234" s="209">
        <f t="shared" si="44"/>
        <v>0</v>
      </c>
      <c r="BF234" s="209">
        <f t="shared" si="45"/>
        <v>0</v>
      </c>
      <c r="BG234" s="209">
        <f t="shared" si="46"/>
        <v>0</v>
      </c>
      <c r="BH234" s="209">
        <f t="shared" si="47"/>
        <v>0</v>
      </c>
      <c r="BI234" s="209">
        <f t="shared" si="48"/>
        <v>0</v>
      </c>
      <c r="BJ234" s="18" t="s">
        <v>156</v>
      </c>
      <c r="BK234" s="209">
        <f t="shared" si="49"/>
        <v>0</v>
      </c>
      <c r="BL234" s="18" t="s">
        <v>164</v>
      </c>
      <c r="BM234" s="208" t="s">
        <v>3401</v>
      </c>
    </row>
    <row r="235" spans="1:65" s="2" customFormat="1" ht="16.5" customHeight="1">
      <c r="A235" s="35"/>
      <c r="B235" s="36"/>
      <c r="C235" s="196" t="s">
        <v>812</v>
      </c>
      <c r="D235" s="196" t="s">
        <v>160</v>
      </c>
      <c r="E235" s="197" t="s">
        <v>3402</v>
      </c>
      <c r="F235" s="198" t="s">
        <v>3403</v>
      </c>
      <c r="G235" s="199" t="s">
        <v>533</v>
      </c>
      <c r="H235" s="200">
        <v>1</v>
      </c>
      <c r="I235" s="201"/>
      <c r="J235" s="202">
        <f t="shared" si="40"/>
        <v>0</v>
      </c>
      <c r="K235" s="203"/>
      <c r="L235" s="40"/>
      <c r="M235" s="204" t="s">
        <v>1</v>
      </c>
      <c r="N235" s="205" t="s">
        <v>40</v>
      </c>
      <c r="O235" s="76"/>
      <c r="P235" s="206">
        <f t="shared" si="41"/>
        <v>0</v>
      </c>
      <c r="Q235" s="206">
        <v>8.0000000000000007E-5</v>
      </c>
      <c r="R235" s="206">
        <f t="shared" si="42"/>
        <v>8.0000000000000007E-5</v>
      </c>
      <c r="S235" s="206">
        <v>0</v>
      </c>
      <c r="T235" s="207">
        <f t="shared" si="43"/>
        <v>0</v>
      </c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208" t="s">
        <v>164</v>
      </c>
      <c r="AT235" s="208" t="s">
        <v>160</v>
      </c>
      <c r="AU235" s="208" t="s">
        <v>181</v>
      </c>
      <c r="AY235" s="18" t="s">
        <v>157</v>
      </c>
      <c r="BE235" s="209">
        <f t="shared" si="44"/>
        <v>0</v>
      </c>
      <c r="BF235" s="209">
        <f t="shared" si="45"/>
        <v>0</v>
      </c>
      <c r="BG235" s="209">
        <f t="shared" si="46"/>
        <v>0</v>
      </c>
      <c r="BH235" s="209">
        <f t="shared" si="47"/>
        <v>0</v>
      </c>
      <c r="BI235" s="209">
        <f t="shared" si="48"/>
        <v>0</v>
      </c>
      <c r="BJ235" s="18" t="s">
        <v>156</v>
      </c>
      <c r="BK235" s="209">
        <f t="shared" si="49"/>
        <v>0</v>
      </c>
      <c r="BL235" s="18" t="s">
        <v>164</v>
      </c>
      <c r="BM235" s="208" t="s">
        <v>3404</v>
      </c>
    </row>
    <row r="236" spans="1:65" s="2" customFormat="1" ht="16.5" customHeight="1">
      <c r="A236" s="35"/>
      <c r="B236" s="36"/>
      <c r="C236" s="196" t="s">
        <v>1531</v>
      </c>
      <c r="D236" s="196" t="s">
        <v>160</v>
      </c>
      <c r="E236" s="197" t="s">
        <v>3405</v>
      </c>
      <c r="F236" s="198" t="s">
        <v>3406</v>
      </c>
      <c r="G236" s="199" t="s">
        <v>533</v>
      </c>
      <c r="H236" s="200">
        <v>4</v>
      </c>
      <c r="I236" s="201"/>
      <c r="J236" s="202">
        <f t="shared" si="40"/>
        <v>0</v>
      </c>
      <c r="K236" s="203"/>
      <c r="L236" s="40"/>
      <c r="M236" s="204" t="s">
        <v>1</v>
      </c>
      <c r="N236" s="205" t="s">
        <v>40</v>
      </c>
      <c r="O236" s="76"/>
      <c r="P236" s="206">
        <f t="shared" si="41"/>
        <v>0</v>
      </c>
      <c r="Q236" s="206">
        <v>8.0000000000000007E-5</v>
      </c>
      <c r="R236" s="206">
        <f t="shared" si="42"/>
        <v>3.2000000000000003E-4</v>
      </c>
      <c r="S236" s="206">
        <v>0</v>
      </c>
      <c r="T236" s="207">
        <f t="shared" si="43"/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208" t="s">
        <v>164</v>
      </c>
      <c r="AT236" s="208" t="s">
        <v>160</v>
      </c>
      <c r="AU236" s="208" t="s">
        <v>181</v>
      </c>
      <c r="AY236" s="18" t="s">
        <v>157</v>
      </c>
      <c r="BE236" s="209">
        <f t="shared" si="44"/>
        <v>0</v>
      </c>
      <c r="BF236" s="209">
        <f t="shared" si="45"/>
        <v>0</v>
      </c>
      <c r="BG236" s="209">
        <f t="shared" si="46"/>
        <v>0</v>
      </c>
      <c r="BH236" s="209">
        <f t="shared" si="47"/>
        <v>0</v>
      </c>
      <c r="BI236" s="209">
        <f t="shared" si="48"/>
        <v>0</v>
      </c>
      <c r="BJ236" s="18" t="s">
        <v>156</v>
      </c>
      <c r="BK236" s="209">
        <f t="shared" si="49"/>
        <v>0</v>
      </c>
      <c r="BL236" s="18" t="s">
        <v>164</v>
      </c>
      <c r="BM236" s="208" t="s">
        <v>3407</v>
      </c>
    </row>
    <row r="237" spans="1:65" s="2" customFormat="1" ht="21.75" customHeight="1">
      <c r="A237" s="35"/>
      <c r="B237" s="36"/>
      <c r="C237" s="196" t="s">
        <v>1536</v>
      </c>
      <c r="D237" s="196" t="s">
        <v>160</v>
      </c>
      <c r="E237" s="197" t="s">
        <v>3408</v>
      </c>
      <c r="F237" s="198" t="s">
        <v>3409</v>
      </c>
      <c r="G237" s="199" t="s">
        <v>533</v>
      </c>
      <c r="H237" s="200">
        <v>3</v>
      </c>
      <c r="I237" s="201"/>
      <c r="J237" s="202">
        <f t="shared" si="40"/>
        <v>0</v>
      </c>
      <c r="K237" s="203"/>
      <c r="L237" s="40"/>
      <c r="M237" s="204" t="s">
        <v>1</v>
      </c>
      <c r="N237" s="205" t="s">
        <v>40</v>
      </c>
      <c r="O237" s="76"/>
      <c r="P237" s="206">
        <f t="shared" si="41"/>
        <v>0</v>
      </c>
      <c r="Q237" s="206">
        <v>0</v>
      </c>
      <c r="R237" s="206">
        <f t="shared" si="42"/>
        <v>0</v>
      </c>
      <c r="S237" s="206">
        <v>0</v>
      </c>
      <c r="T237" s="207">
        <f t="shared" si="43"/>
        <v>0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208" t="s">
        <v>164</v>
      </c>
      <c r="AT237" s="208" t="s">
        <v>160</v>
      </c>
      <c r="AU237" s="208" t="s">
        <v>181</v>
      </c>
      <c r="AY237" s="18" t="s">
        <v>157</v>
      </c>
      <c r="BE237" s="209">
        <f t="shared" si="44"/>
        <v>0</v>
      </c>
      <c r="BF237" s="209">
        <f t="shared" si="45"/>
        <v>0</v>
      </c>
      <c r="BG237" s="209">
        <f t="shared" si="46"/>
        <v>0</v>
      </c>
      <c r="BH237" s="209">
        <f t="shared" si="47"/>
        <v>0</v>
      </c>
      <c r="BI237" s="209">
        <f t="shared" si="48"/>
        <v>0</v>
      </c>
      <c r="BJ237" s="18" t="s">
        <v>156</v>
      </c>
      <c r="BK237" s="209">
        <f t="shared" si="49"/>
        <v>0</v>
      </c>
      <c r="BL237" s="18" t="s">
        <v>164</v>
      </c>
      <c r="BM237" s="208" t="s">
        <v>3410</v>
      </c>
    </row>
    <row r="238" spans="1:65" s="2" customFormat="1" ht="24.2" customHeight="1">
      <c r="A238" s="35"/>
      <c r="B238" s="36"/>
      <c r="C238" s="196" t="s">
        <v>1541</v>
      </c>
      <c r="D238" s="196" t="s">
        <v>160</v>
      </c>
      <c r="E238" s="197" t="s">
        <v>3411</v>
      </c>
      <c r="F238" s="198" t="s">
        <v>3412</v>
      </c>
      <c r="G238" s="199" t="s">
        <v>3343</v>
      </c>
      <c r="H238" s="200">
        <v>1</v>
      </c>
      <c r="I238" s="201"/>
      <c r="J238" s="202">
        <f t="shared" si="40"/>
        <v>0</v>
      </c>
      <c r="K238" s="203"/>
      <c r="L238" s="40"/>
      <c r="M238" s="204" t="s">
        <v>1</v>
      </c>
      <c r="N238" s="205" t="s">
        <v>40</v>
      </c>
      <c r="O238" s="76"/>
      <c r="P238" s="206">
        <f t="shared" si="41"/>
        <v>0</v>
      </c>
      <c r="Q238" s="206">
        <v>2.1199999999999999E-3</v>
      </c>
      <c r="R238" s="206">
        <f t="shared" si="42"/>
        <v>2.1199999999999999E-3</v>
      </c>
      <c r="S238" s="206">
        <v>0</v>
      </c>
      <c r="T238" s="207">
        <f t="shared" si="43"/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208" t="s">
        <v>164</v>
      </c>
      <c r="AT238" s="208" t="s">
        <v>160</v>
      </c>
      <c r="AU238" s="208" t="s">
        <v>181</v>
      </c>
      <c r="AY238" s="18" t="s">
        <v>157</v>
      </c>
      <c r="BE238" s="209">
        <f t="shared" si="44"/>
        <v>0</v>
      </c>
      <c r="BF238" s="209">
        <f t="shared" si="45"/>
        <v>0</v>
      </c>
      <c r="BG238" s="209">
        <f t="shared" si="46"/>
        <v>0</v>
      </c>
      <c r="BH238" s="209">
        <f t="shared" si="47"/>
        <v>0</v>
      </c>
      <c r="BI238" s="209">
        <f t="shared" si="48"/>
        <v>0</v>
      </c>
      <c r="BJ238" s="18" t="s">
        <v>156</v>
      </c>
      <c r="BK238" s="209">
        <f t="shared" si="49"/>
        <v>0</v>
      </c>
      <c r="BL238" s="18" t="s">
        <v>164</v>
      </c>
      <c r="BM238" s="208" t="s">
        <v>3413</v>
      </c>
    </row>
    <row r="239" spans="1:65" s="2" customFormat="1" ht="21.75" customHeight="1">
      <c r="A239" s="35"/>
      <c r="B239" s="36"/>
      <c r="C239" s="196" t="s">
        <v>1546</v>
      </c>
      <c r="D239" s="196" t="s">
        <v>160</v>
      </c>
      <c r="E239" s="197" t="s">
        <v>3414</v>
      </c>
      <c r="F239" s="198" t="s">
        <v>3415</v>
      </c>
      <c r="G239" s="199" t="s">
        <v>3343</v>
      </c>
      <c r="H239" s="200">
        <v>1</v>
      </c>
      <c r="I239" s="201"/>
      <c r="J239" s="202">
        <f t="shared" si="40"/>
        <v>0</v>
      </c>
      <c r="K239" s="203"/>
      <c r="L239" s="40"/>
      <c r="M239" s="204" t="s">
        <v>1</v>
      </c>
      <c r="N239" s="205" t="s">
        <v>40</v>
      </c>
      <c r="O239" s="76"/>
      <c r="P239" s="206">
        <f t="shared" si="41"/>
        <v>0</v>
      </c>
      <c r="Q239" s="206">
        <v>5.0000000000000002E-5</v>
      </c>
      <c r="R239" s="206">
        <f t="shared" si="42"/>
        <v>5.0000000000000002E-5</v>
      </c>
      <c r="S239" s="206">
        <v>0</v>
      </c>
      <c r="T239" s="207">
        <f t="shared" si="43"/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208" t="s">
        <v>164</v>
      </c>
      <c r="AT239" s="208" t="s">
        <v>160</v>
      </c>
      <c r="AU239" s="208" t="s">
        <v>181</v>
      </c>
      <c r="AY239" s="18" t="s">
        <v>157</v>
      </c>
      <c r="BE239" s="209">
        <f t="shared" si="44"/>
        <v>0</v>
      </c>
      <c r="BF239" s="209">
        <f t="shared" si="45"/>
        <v>0</v>
      </c>
      <c r="BG239" s="209">
        <f t="shared" si="46"/>
        <v>0</v>
      </c>
      <c r="BH239" s="209">
        <f t="shared" si="47"/>
        <v>0</v>
      </c>
      <c r="BI239" s="209">
        <f t="shared" si="48"/>
        <v>0</v>
      </c>
      <c r="BJ239" s="18" t="s">
        <v>156</v>
      </c>
      <c r="BK239" s="209">
        <f t="shared" si="49"/>
        <v>0</v>
      </c>
      <c r="BL239" s="18" t="s">
        <v>164</v>
      </c>
      <c r="BM239" s="208" t="s">
        <v>3416</v>
      </c>
    </row>
    <row r="240" spans="1:65" s="2" customFormat="1" ht="16.5" customHeight="1">
      <c r="A240" s="35"/>
      <c r="B240" s="36"/>
      <c r="C240" s="196" t="s">
        <v>1553</v>
      </c>
      <c r="D240" s="196" t="s">
        <v>160</v>
      </c>
      <c r="E240" s="197" t="s">
        <v>3417</v>
      </c>
      <c r="F240" s="198" t="s">
        <v>3418</v>
      </c>
      <c r="G240" s="199" t="s">
        <v>533</v>
      </c>
      <c r="H240" s="200">
        <v>1</v>
      </c>
      <c r="I240" s="201"/>
      <c r="J240" s="202">
        <f t="shared" si="40"/>
        <v>0</v>
      </c>
      <c r="K240" s="203"/>
      <c r="L240" s="40"/>
      <c r="M240" s="204" t="s">
        <v>1</v>
      </c>
      <c r="N240" s="205" t="s">
        <v>40</v>
      </c>
      <c r="O240" s="76"/>
      <c r="P240" s="206">
        <f t="shared" si="41"/>
        <v>0</v>
      </c>
      <c r="Q240" s="206">
        <v>2.0000000000000002E-5</v>
      </c>
      <c r="R240" s="206">
        <f t="shared" si="42"/>
        <v>2.0000000000000002E-5</v>
      </c>
      <c r="S240" s="206">
        <v>0</v>
      </c>
      <c r="T240" s="207">
        <f t="shared" si="43"/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208" t="s">
        <v>164</v>
      </c>
      <c r="AT240" s="208" t="s">
        <v>160</v>
      </c>
      <c r="AU240" s="208" t="s">
        <v>181</v>
      </c>
      <c r="AY240" s="18" t="s">
        <v>157</v>
      </c>
      <c r="BE240" s="209">
        <f t="shared" si="44"/>
        <v>0</v>
      </c>
      <c r="BF240" s="209">
        <f t="shared" si="45"/>
        <v>0</v>
      </c>
      <c r="BG240" s="209">
        <f t="shared" si="46"/>
        <v>0</v>
      </c>
      <c r="BH240" s="209">
        <f t="shared" si="47"/>
        <v>0</v>
      </c>
      <c r="BI240" s="209">
        <f t="shared" si="48"/>
        <v>0</v>
      </c>
      <c r="BJ240" s="18" t="s">
        <v>156</v>
      </c>
      <c r="BK240" s="209">
        <f t="shared" si="49"/>
        <v>0</v>
      </c>
      <c r="BL240" s="18" t="s">
        <v>164</v>
      </c>
      <c r="BM240" s="208" t="s">
        <v>3419</v>
      </c>
    </row>
    <row r="241" spans="1:65" s="2" customFormat="1" ht="16.5" customHeight="1">
      <c r="A241" s="35"/>
      <c r="B241" s="36"/>
      <c r="C241" s="196" t="s">
        <v>1556</v>
      </c>
      <c r="D241" s="196" t="s">
        <v>160</v>
      </c>
      <c r="E241" s="197" t="s">
        <v>3420</v>
      </c>
      <c r="F241" s="198" t="s">
        <v>3421</v>
      </c>
      <c r="G241" s="199" t="s">
        <v>533</v>
      </c>
      <c r="H241" s="200">
        <v>3</v>
      </c>
      <c r="I241" s="201"/>
      <c r="J241" s="202">
        <f t="shared" si="40"/>
        <v>0</v>
      </c>
      <c r="K241" s="203"/>
      <c r="L241" s="40"/>
      <c r="M241" s="204" t="s">
        <v>1</v>
      </c>
      <c r="N241" s="205" t="s">
        <v>40</v>
      </c>
      <c r="O241" s="76"/>
      <c r="P241" s="206">
        <f t="shared" si="41"/>
        <v>0</v>
      </c>
      <c r="Q241" s="206">
        <v>9.0000000000000006E-5</v>
      </c>
      <c r="R241" s="206">
        <f t="shared" si="42"/>
        <v>2.7E-4</v>
      </c>
      <c r="S241" s="206">
        <v>0</v>
      </c>
      <c r="T241" s="207">
        <f t="shared" si="43"/>
        <v>0</v>
      </c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R241" s="208" t="s">
        <v>164</v>
      </c>
      <c r="AT241" s="208" t="s">
        <v>160</v>
      </c>
      <c r="AU241" s="208" t="s">
        <v>181</v>
      </c>
      <c r="AY241" s="18" t="s">
        <v>157</v>
      </c>
      <c r="BE241" s="209">
        <f t="shared" si="44"/>
        <v>0</v>
      </c>
      <c r="BF241" s="209">
        <f t="shared" si="45"/>
        <v>0</v>
      </c>
      <c r="BG241" s="209">
        <f t="shared" si="46"/>
        <v>0</v>
      </c>
      <c r="BH241" s="209">
        <f t="shared" si="47"/>
        <v>0</v>
      </c>
      <c r="BI241" s="209">
        <f t="shared" si="48"/>
        <v>0</v>
      </c>
      <c r="BJ241" s="18" t="s">
        <v>156</v>
      </c>
      <c r="BK241" s="209">
        <f t="shared" si="49"/>
        <v>0</v>
      </c>
      <c r="BL241" s="18" t="s">
        <v>164</v>
      </c>
      <c r="BM241" s="208" t="s">
        <v>3422</v>
      </c>
    </row>
    <row r="242" spans="1:65" s="2" customFormat="1" ht="24.2" customHeight="1">
      <c r="A242" s="35"/>
      <c r="B242" s="36"/>
      <c r="C242" s="196" t="s">
        <v>1559</v>
      </c>
      <c r="D242" s="196" t="s">
        <v>160</v>
      </c>
      <c r="E242" s="197" t="s">
        <v>3423</v>
      </c>
      <c r="F242" s="198" t="s">
        <v>3424</v>
      </c>
      <c r="G242" s="199" t="s">
        <v>533</v>
      </c>
      <c r="H242" s="200">
        <v>5</v>
      </c>
      <c r="I242" s="201"/>
      <c r="J242" s="202">
        <f t="shared" si="40"/>
        <v>0</v>
      </c>
      <c r="K242" s="203"/>
      <c r="L242" s="40"/>
      <c r="M242" s="204" t="s">
        <v>1</v>
      </c>
      <c r="N242" s="205" t="s">
        <v>40</v>
      </c>
      <c r="O242" s="76"/>
      <c r="P242" s="206">
        <f t="shared" si="41"/>
        <v>0</v>
      </c>
      <c r="Q242" s="206">
        <v>9.0000000000000006E-5</v>
      </c>
      <c r="R242" s="206">
        <f t="shared" si="42"/>
        <v>4.5000000000000004E-4</v>
      </c>
      <c r="S242" s="206">
        <v>0</v>
      </c>
      <c r="T242" s="207">
        <f t="shared" si="43"/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208" t="s">
        <v>164</v>
      </c>
      <c r="AT242" s="208" t="s">
        <v>160</v>
      </c>
      <c r="AU242" s="208" t="s">
        <v>181</v>
      </c>
      <c r="AY242" s="18" t="s">
        <v>157</v>
      </c>
      <c r="BE242" s="209">
        <f t="shared" si="44"/>
        <v>0</v>
      </c>
      <c r="BF242" s="209">
        <f t="shared" si="45"/>
        <v>0</v>
      </c>
      <c r="BG242" s="209">
        <f t="shared" si="46"/>
        <v>0</v>
      </c>
      <c r="BH242" s="209">
        <f t="shared" si="47"/>
        <v>0</v>
      </c>
      <c r="BI242" s="209">
        <f t="shared" si="48"/>
        <v>0</v>
      </c>
      <c r="BJ242" s="18" t="s">
        <v>156</v>
      </c>
      <c r="BK242" s="209">
        <f t="shared" si="49"/>
        <v>0</v>
      </c>
      <c r="BL242" s="18" t="s">
        <v>164</v>
      </c>
      <c r="BM242" s="208" t="s">
        <v>3425</v>
      </c>
    </row>
    <row r="243" spans="1:65" s="2" customFormat="1" ht="16.5" customHeight="1">
      <c r="A243" s="35"/>
      <c r="B243" s="36"/>
      <c r="C243" s="196" t="s">
        <v>1564</v>
      </c>
      <c r="D243" s="196" t="s">
        <v>160</v>
      </c>
      <c r="E243" s="197" t="s">
        <v>3426</v>
      </c>
      <c r="F243" s="198" t="s">
        <v>3427</v>
      </c>
      <c r="G243" s="199" t="s">
        <v>533</v>
      </c>
      <c r="H243" s="200">
        <v>1</v>
      </c>
      <c r="I243" s="201"/>
      <c r="J243" s="202">
        <f t="shared" si="40"/>
        <v>0</v>
      </c>
      <c r="K243" s="203"/>
      <c r="L243" s="40"/>
      <c r="M243" s="204" t="s">
        <v>1</v>
      </c>
      <c r="N243" s="205" t="s">
        <v>40</v>
      </c>
      <c r="O243" s="76"/>
      <c r="P243" s="206">
        <f t="shared" si="41"/>
        <v>0</v>
      </c>
      <c r="Q243" s="206">
        <v>9.0000000000000006E-5</v>
      </c>
      <c r="R243" s="206">
        <f t="shared" si="42"/>
        <v>9.0000000000000006E-5</v>
      </c>
      <c r="S243" s="206">
        <v>0</v>
      </c>
      <c r="T243" s="207">
        <f t="shared" si="43"/>
        <v>0</v>
      </c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R243" s="208" t="s">
        <v>164</v>
      </c>
      <c r="AT243" s="208" t="s">
        <v>160</v>
      </c>
      <c r="AU243" s="208" t="s">
        <v>181</v>
      </c>
      <c r="AY243" s="18" t="s">
        <v>157</v>
      </c>
      <c r="BE243" s="209">
        <f t="shared" si="44"/>
        <v>0</v>
      </c>
      <c r="BF243" s="209">
        <f t="shared" si="45"/>
        <v>0</v>
      </c>
      <c r="BG243" s="209">
        <f t="shared" si="46"/>
        <v>0</v>
      </c>
      <c r="BH243" s="209">
        <f t="shared" si="47"/>
        <v>0</v>
      </c>
      <c r="BI243" s="209">
        <f t="shared" si="48"/>
        <v>0</v>
      </c>
      <c r="BJ243" s="18" t="s">
        <v>156</v>
      </c>
      <c r="BK243" s="209">
        <f t="shared" si="49"/>
        <v>0</v>
      </c>
      <c r="BL243" s="18" t="s">
        <v>164</v>
      </c>
      <c r="BM243" s="208" t="s">
        <v>3428</v>
      </c>
    </row>
    <row r="244" spans="1:65" s="2" customFormat="1" ht="16.5" customHeight="1">
      <c r="A244" s="35"/>
      <c r="B244" s="36"/>
      <c r="C244" s="196" t="s">
        <v>1568</v>
      </c>
      <c r="D244" s="196" t="s">
        <v>160</v>
      </c>
      <c r="E244" s="197" t="s">
        <v>3429</v>
      </c>
      <c r="F244" s="198" t="s">
        <v>3430</v>
      </c>
      <c r="G244" s="199" t="s">
        <v>533</v>
      </c>
      <c r="H244" s="200">
        <v>12</v>
      </c>
      <c r="I244" s="201"/>
      <c r="J244" s="202">
        <f t="shared" si="40"/>
        <v>0</v>
      </c>
      <c r="K244" s="203"/>
      <c r="L244" s="40"/>
      <c r="M244" s="204" t="s">
        <v>1</v>
      </c>
      <c r="N244" s="205" t="s">
        <v>40</v>
      </c>
      <c r="O244" s="76"/>
      <c r="P244" s="206">
        <f t="shared" si="41"/>
        <v>0</v>
      </c>
      <c r="Q244" s="206">
        <v>1E-3</v>
      </c>
      <c r="R244" s="206">
        <f t="shared" si="42"/>
        <v>1.2E-2</v>
      </c>
      <c r="S244" s="206">
        <v>0</v>
      </c>
      <c r="T244" s="207">
        <f t="shared" si="43"/>
        <v>0</v>
      </c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R244" s="208" t="s">
        <v>164</v>
      </c>
      <c r="AT244" s="208" t="s">
        <v>160</v>
      </c>
      <c r="AU244" s="208" t="s">
        <v>181</v>
      </c>
      <c r="AY244" s="18" t="s">
        <v>157</v>
      </c>
      <c r="BE244" s="209">
        <f t="shared" si="44"/>
        <v>0</v>
      </c>
      <c r="BF244" s="209">
        <f t="shared" si="45"/>
        <v>0</v>
      </c>
      <c r="BG244" s="209">
        <f t="shared" si="46"/>
        <v>0</v>
      </c>
      <c r="BH244" s="209">
        <f t="shared" si="47"/>
        <v>0</v>
      </c>
      <c r="BI244" s="209">
        <f t="shared" si="48"/>
        <v>0</v>
      </c>
      <c r="BJ244" s="18" t="s">
        <v>156</v>
      </c>
      <c r="BK244" s="209">
        <f t="shared" si="49"/>
        <v>0</v>
      </c>
      <c r="BL244" s="18" t="s">
        <v>164</v>
      </c>
      <c r="BM244" s="208" t="s">
        <v>3431</v>
      </c>
    </row>
    <row r="245" spans="1:65" s="2" customFormat="1" ht="16.5" customHeight="1">
      <c r="A245" s="35"/>
      <c r="B245" s="36"/>
      <c r="C245" s="196" t="s">
        <v>1573</v>
      </c>
      <c r="D245" s="196" t="s">
        <v>160</v>
      </c>
      <c r="E245" s="197" t="s">
        <v>3432</v>
      </c>
      <c r="F245" s="198" t="s">
        <v>3433</v>
      </c>
      <c r="G245" s="199" t="s">
        <v>2745</v>
      </c>
      <c r="H245" s="200">
        <v>80</v>
      </c>
      <c r="I245" s="201"/>
      <c r="J245" s="202">
        <f t="shared" si="40"/>
        <v>0</v>
      </c>
      <c r="K245" s="203"/>
      <c r="L245" s="40"/>
      <c r="M245" s="204" t="s">
        <v>1</v>
      </c>
      <c r="N245" s="205" t="s">
        <v>40</v>
      </c>
      <c r="O245" s="76"/>
      <c r="P245" s="206">
        <f t="shared" si="41"/>
        <v>0</v>
      </c>
      <c r="Q245" s="206">
        <v>0</v>
      </c>
      <c r="R245" s="206">
        <f t="shared" si="42"/>
        <v>0</v>
      </c>
      <c r="S245" s="206">
        <v>0</v>
      </c>
      <c r="T245" s="207">
        <f t="shared" si="43"/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208" t="s">
        <v>164</v>
      </c>
      <c r="AT245" s="208" t="s">
        <v>160</v>
      </c>
      <c r="AU245" s="208" t="s">
        <v>181</v>
      </c>
      <c r="AY245" s="18" t="s">
        <v>157</v>
      </c>
      <c r="BE245" s="209">
        <f t="shared" si="44"/>
        <v>0</v>
      </c>
      <c r="BF245" s="209">
        <f t="shared" si="45"/>
        <v>0</v>
      </c>
      <c r="BG245" s="209">
        <f t="shared" si="46"/>
        <v>0</v>
      </c>
      <c r="BH245" s="209">
        <f t="shared" si="47"/>
        <v>0</v>
      </c>
      <c r="BI245" s="209">
        <f t="shared" si="48"/>
        <v>0</v>
      </c>
      <c r="BJ245" s="18" t="s">
        <v>156</v>
      </c>
      <c r="BK245" s="209">
        <f t="shared" si="49"/>
        <v>0</v>
      </c>
      <c r="BL245" s="18" t="s">
        <v>164</v>
      </c>
      <c r="BM245" s="208" t="s">
        <v>3434</v>
      </c>
    </row>
    <row r="246" spans="1:65" s="2" customFormat="1" ht="24.2" customHeight="1">
      <c r="A246" s="35"/>
      <c r="B246" s="36"/>
      <c r="C246" s="196" t="s">
        <v>1577</v>
      </c>
      <c r="D246" s="196" t="s">
        <v>160</v>
      </c>
      <c r="E246" s="197" t="s">
        <v>3435</v>
      </c>
      <c r="F246" s="198" t="s">
        <v>3436</v>
      </c>
      <c r="G246" s="199" t="s">
        <v>177</v>
      </c>
      <c r="H246" s="200">
        <v>8.8999999999999996E-2</v>
      </c>
      <c r="I246" s="201"/>
      <c r="J246" s="202">
        <f t="shared" si="40"/>
        <v>0</v>
      </c>
      <c r="K246" s="203"/>
      <c r="L246" s="40"/>
      <c r="M246" s="204" t="s">
        <v>1</v>
      </c>
      <c r="N246" s="205" t="s">
        <v>40</v>
      </c>
      <c r="O246" s="76"/>
      <c r="P246" s="206">
        <f t="shared" si="41"/>
        <v>0</v>
      </c>
      <c r="Q246" s="206">
        <v>0</v>
      </c>
      <c r="R246" s="206">
        <f t="shared" si="42"/>
        <v>0</v>
      </c>
      <c r="S246" s="206">
        <v>0</v>
      </c>
      <c r="T246" s="207">
        <f t="shared" si="43"/>
        <v>0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208" t="s">
        <v>164</v>
      </c>
      <c r="AT246" s="208" t="s">
        <v>160</v>
      </c>
      <c r="AU246" s="208" t="s">
        <v>181</v>
      </c>
      <c r="AY246" s="18" t="s">
        <v>157</v>
      </c>
      <c r="BE246" s="209">
        <f t="shared" si="44"/>
        <v>0</v>
      </c>
      <c r="BF246" s="209">
        <f t="shared" si="45"/>
        <v>0</v>
      </c>
      <c r="BG246" s="209">
        <f t="shared" si="46"/>
        <v>0</v>
      </c>
      <c r="BH246" s="209">
        <f t="shared" si="47"/>
        <v>0</v>
      </c>
      <c r="BI246" s="209">
        <f t="shared" si="48"/>
        <v>0</v>
      </c>
      <c r="BJ246" s="18" t="s">
        <v>156</v>
      </c>
      <c r="BK246" s="209">
        <f t="shared" si="49"/>
        <v>0</v>
      </c>
      <c r="BL246" s="18" t="s">
        <v>164</v>
      </c>
      <c r="BM246" s="208" t="s">
        <v>3437</v>
      </c>
    </row>
    <row r="247" spans="1:65" s="12" customFormat="1" ht="25.9" customHeight="1">
      <c r="B247" s="180"/>
      <c r="C247" s="181"/>
      <c r="D247" s="182" t="s">
        <v>73</v>
      </c>
      <c r="E247" s="183" t="s">
        <v>2287</v>
      </c>
      <c r="F247" s="183" t="s">
        <v>3438</v>
      </c>
      <c r="G247" s="181"/>
      <c r="H247" s="181"/>
      <c r="I247" s="184"/>
      <c r="J247" s="185">
        <f>BK247</f>
        <v>0</v>
      </c>
      <c r="K247" s="181"/>
      <c r="L247" s="186"/>
      <c r="M247" s="187"/>
      <c r="N247" s="188"/>
      <c r="O247" s="188"/>
      <c r="P247" s="189">
        <f>P248+P250+P254+P285+P331+P374</f>
        <v>0</v>
      </c>
      <c r="Q247" s="188"/>
      <c r="R247" s="189">
        <f>R248+R250+R254+R285+R331+R374</f>
        <v>3.2339348000000001</v>
      </c>
      <c r="S247" s="188"/>
      <c r="T247" s="190">
        <f>T248+T250+T254+T285+T331+T374</f>
        <v>17.158000000000001</v>
      </c>
      <c r="AR247" s="191" t="s">
        <v>82</v>
      </c>
      <c r="AT247" s="192" t="s">
        <v>73</v>
      </c>
      <c r="AU247" s="192" t="s">
        <v>74</v>
      </c>
      <c r="AY247" s="191" t="s">
        <v>157</v>
      </c>
      <c r="BK247" s="193">
        <f>BK248+BK250+BK254+BK285+BK331+BK374</f>
        <v>0</v>
      </c>
    </row>
    <row r="248" spans="1:65" s="12" customFormat="1" ht="22.9" customHeight="1">
      <c r="B248" s="180"/>
      <c r="C248" s="181"/>
      <c r="D248" s="182" t="s">
        <v>73</v>
      </c>
      <c r="E248" s="194" t="s">
        <v>3439</v>
      </c>
      <c r="F248" s="194" t="s">
        <v>3440</v>
      </c>
      <c r="G248" s="181"/>
      <c r="H248" s="181"/>
      <c r="I248" s="184"/>
      <c r="J248" s="195">
        <f>BK248</f>
        <v>0</v>
      </c>
      <c r="K248" s="181"/>
      <c r="L248" s="186"/>
      <c r="M248" s="187"/>
      <c r="N248" s="188"/>
      <c r="O248" s="188"/>
      <c r="P248" s="189">
        <f>P249</f>
        <v>0</v>
      </c>
      <c r="Q248" s="188"/>
      <c r="R248" s="189">
        <f>R249</f>
        <v>0</v>
      </c>
      <c r="S248" s="188"/>
      <c r="T248" s="190">
        <f>T249</f>
        <v>0</v>
      </c>
      <c r="AR248" s="191" t="s">
        <v>82</v>
      </c>
      <c r="AT248" s="192" t="s">
        <v>73</v>
      </c>
      <c r="AU248" s="192" t="s">
        <v>82</v>
      </c>
      <c r="AY248" s="191" t="s">
        <v>157</v>
      </c>
      <c r="BK248" s="193">
        <f>BK249</f>
        <v>0</v>
      </c>
    </row>
    <row r="249" spans="1:65" s="2" customFormat="1" ht="16.5" customHeight="1">
      <c r="A249" s="35"/>
      <c r="B249" s="36"/>
      <c r="C249" s="196" t="s">
        <v>1579</v>
      </c>
      <c r="D249" s="196" t="s">
        <v>160</v>
      </c>
      <c r="E249" s="197" t="s">
        <v>3441</v>
      </c>
      <c r="F249" s="198" t="s">
        <v>3442</v>
      </c>
      <c r="G249" s="199" t="s">
        <v>533</v>
      </c>
      <c r="H249" s="200">
        <v>2</v>
      </c>
      <c r="I249" s="201"/>
      <c r="J249" s="202">
        <f>ROUND(I249*H249,2)</f>
        <v>0</v>
      </c>
      <c r="K249" s="203"/>
      <c r="L249" s="40"/>
      <c r="M249" s="204" t="s">
        <v>1</v>
      </c>
      <c r="N249" s="205" t="s">
        <v>40</v>
      </c>
      <c r="O249" s="76"/>
      <c r="P249" s="206">
        <f>O249*H249</f>
        <v>0</v>
      </c>
      <c r="Q249" s="206">
        <v>0</v>
      </c>
      <c r="R249" s="206">
        <f>Q249*H249</f>
        <v>0</v>
      </c>
      <c r="S249" s="206">
        <v>0</v>
      </c>
      <c r="T249" s="207">
        <f>S249*H249</f>
        <v>0</v>
      </c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R249" s="208" t="s">
        <v>174</v>
      </c>
      <c r="AT249" s="208" t="s">
        <v>160</v>
      </c>
      <c r="AU249" s="208" t="s">
        <v>156</v>
      </c>
      <c r="AY249" s="18" t="s">
        <v>157</v>
      </c>
      <c r="BE249" s="209">
        <f>IF(N249="základná",J249,0)</f>
        <v>0</v>
      </c>
      <c r="BF249" s="209">
        <f>IF(N249="znížená",J249,0)</f>
        <v>0</v>
      </c>
      <c r="BG249" s="209">
        <f>IF(N249="zákl. prenesená",J249,0)</f>
        <v>0</v>
      </c>
      <c r="BH249" s="209">
        <f>IF(N249="zníž. prenesená",J249,0)</f>
        <v>0</v>
      </c>
      <c r="BI249" s="209">
        <f>IF(N249="nulová",J249,0)</f>
        <v>0</v>
      </c>
      <c r="BJ249" s="18" t="s">
        <v>156</v>
      </c>
      <c r="BK249" s="209">
        <f>ROUND(I249*H249,2)</f>
        <v>0</v>
      </c>
      <c r="BL249" s="18" t="s">
        <v>174</v>
      </c>
      <c r="BM249" s="208" t="s">
        <v>3443</v>
      </c>
    </row>
    <row r="250" spans="1:65" s="12" customFormat="1" ht="22.9" customHeight="1">
      <c r="B250" s="180"/>
      <c r="C250" s="181"/>
      <c r="D250" s="182" t="s">
        <v>73</v>
      </c>
      <c r="E250" s="194" t="s">
        <v>2577</v>
      </c>
      <c r="F250" s="194" t="s">
        <v>3444</v>
      </c>
      <c r="G250" s="181"/>
      <c r="H250" s="181"/>
      <c r="I250" s="184"/>
      <c r="J250" s="195">
        <f>BK250</f>
        <v>0</v>
      </c>
      <c r="K250" s="181"/>
      <c r="L250" s="186"/>
      <c r="M250" s="187"/>
      <c r="N250" s="188"/>
      <c r="O250" s="188"/>
      <c r="P250" s="189">
        <f>SUM(P251:P253)</f>
        <v>0</v>
      </c>
      <c r="Q250" s="188"/>
      <c r="R250" s="189">
        <f>SUM(R251:R253)</f>
        <v>0</v>
      </c>
      <c r="S250" s="188"/>
      <c r="T250" s="190">
        <f>SUM(T251:T253)</f>
        <v>0</v>
      </c>
      <c r="AR250" s="191" t="s">
        <v>82</v>
      </c>
      <c r="AT250" s="192" t="s">
        <v>73</v>
      </c>
      <c r="AU250" s="192" t="s">
        <v>82</v>
      </c>
      <c r="AY250" s="191" t="s">
        <v>157</v>
      </c>
      <c r="BK250" s="193">
        <f>SUM(BK251:BK253)</f>
        <v>0</v>
      </c>
    </row>
    <row r="251" spans="1:65" s="2" customFormat="1" ht="16.5" customHeight="1">
      <c r="A251" s="35"/>
      <c r="B251" s="36"/>
      <c r="C251" s="196" t="s">
        <v>1586</v>
      </c>
      <c r="D251" s="196" t="s">
        <v>160</v>
      </c>
      <c r="E251" s="197" t="s">
        <v>3445</v>
      </c>
      <c r="F251" s="198" t="s">
        <v>3446</v>
      </c>
      <c r="G251" s="199" t="s">
        <v>533</v>
      </c>
      <c r="H251" s="200">
        <v>1</v>
      </c>
      <c r="I251" s="201"/>
      <c r="J251" s="202">
        <f>ROUND(I251*H251,2)</f>
        <v>0</v>
      </c>
      <c r="K251" s="203"/>
      <c r="L251" s="40"/>
      <c r="M251" s="204" t="s">
        <v>1</v>
      </c>
      <c r="N251" s="205" t="s">
        <v>40</v>
      </c>
      <c r="O251" s="76"/>
      <c r="P251" s="206">
        <f>O251*H251</f>
        <v>0</v>
      </c>
      <c r="Q251" s="206">
        <v>0</v>
      </c>
      <c r="R251" s="206">
        <f>Q251*H251</f>
        <v>0</v>
      </c>
      <c r="S251" s="206">
        <v>0</v>
      </c>
      <c r="T251" s="207">
        <f>S251*H251</f>
        <v>0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208" t="s">
        <v>174</v>
      </c>
      <c r="AT251" s="208" t="s">
        <v>160</v>
      </c>
      <c r="AU251" s="208" t="s">
        <v>156</v>
      </c>
      <c r="AY251" s="18" t="s">
        <v>157</v>
      </c>
      <c r="BE251" s="209">
        <f>IF(N251="základná",J251,0)</f>
        <v>0</v>
      </c>
      <c r="BF251" s="209">
        <f>IF(N251="znížená",J251,0)</f>
        <v>0</v>
      </c>
      <c r="BG251" s="209">
        <f>IF(N251="zákl. prenesená",J251,0)</f>
        <v>0</v>
      </c>
      <c r="BH251" s="209">
        <f>IF(N251="zníž. prenesená",J251,0)</f>
        <v>0</v>
      </c>
      <c r="BI251" s="209">
        <f>IF(N251="nulová",J251,0)</f>
        <v>0</v>
      </c>
      <c r="BJ251" s="18" t="s">
        <v>156</v>
      </c>
      <c r="BK251" s="209">
        <f>ROUND(I251*H251,2)</f>
        <v>0</v>
      </c>
      <c r="BL251" s="18" t="s">
        <v>174</v>
      </c>
      <c r="BM251" s="208" t="s">
        <v>3447</v>
      </c>
    </row>
    <row r="252" spans="1:65" s="2" customFormat="1" ht="24.2" customHeight="1">
      <c r="A252" s="35"/>
      <c r="B252" s="36"/>
      <c r="C252" s="248" t="s">
        <v>1589</v>
      </c>
      <c r="D252" s="248" t="s">
        <v>204</v>
      </c>
      <c r="E252" s="249" t="s">
        <v>3448</v>
      </c>
      <c r="F252" s="250" t="s">
        <v>3449</v>
      </c>
      <c r="G252" s="251" t="s">
        <v>3450</v>
      </c>
      <c r="H252" s="252">
        <v>8</v>
      </c>
      <c r="I252" s="253"/>
      <c r="J252" s="254">
        <f>ROUND(I252*H252,2)</f>
        <v>0</v>
      </c>
      <c r="K252" s="255"/>
      <c r="L252" s="256"/>
      <c r="M252" s="257" t="s">
        <v>1</v>
      </c>
      <c r="N252" s="258" t="s">
        <v>40</v>
      </c>
      <c r="O252" s="76"/>
      <c r="P252" s="206">
        <f>O252*H252</f>
        <v>0</v>
      </c>
      <c r="Q252" s="206">
        <v>0</v>
      </c>
      <c r="R252" s="206">
        <f>Q252*H252</f>
        <v>0</v>
      </c>
      <c r="S252" s="206">
        <v>0</v>
      </c>
      <c r="T252" s="207">
        <f>S252*H252</f>
        <v>0</v>
      </c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R252" s="208" t="s">
        <v>211</v>
      </c>
      <c r="AT252" s="208" t="s">
        <v>204</v>
      </c>
      <c r="AU252" s="208" t="s">
        <v>156</v>
      </c>
      <c r="AY252" s="18" t="s">
        <v>157</v>
      </c>
      <c r="BE252" s="209">
        <f>IF(N252="základná",J252,0)</f>
        <v>0</v>
      </c>
      <c r="BF252" s="209">
        <f>IF(N252="znížená",J252,0)</f>
        <v>0</v>
      </c>
      <c r="BG252" s="209">
        <f>IF(N252="zákl. prenesená",J252,0)</f>
        <v>0</v>
      </c>
      <c r="BH252" s="209">
        <f>IF(N252="zníž. prenesená",J252,0)</f>
        <v>0</v>
      </c>
      <c r="BI252" s="209">
        <f>IF(N252="nulová",J252,0)</f>
        <v>0</v>
      </c>
      <c r="BJ252" s="18" t="s">
        <v>156</v>
      </c>
      <c r="BK252" s="209">
        <f>ROUND(I252*H252,2)</f>
        <v>0</v>
      </c>
      <c r="BL252" s="18" t="s">
        <v>174</v>
      </c>
      <c r="BM252" s="208" t="s">
        <v>3451</v>
      </c>
    </row>
    <row r="253" spans="1:65" s="2" customFormat="1" ht="21.75" customHeight="1">
      <c r="A253" s="35"/>
      <c r="B253" s="36"/>
      <c r="C253" s="248" t="s">
        <v>1593</v>
      </c>
      <c r="D253" s="248" t="s">
        <v>204</v>
      </c>
      <c r="E253" s="249" t="s">
        <v>3452</v>
      </c>
      <c r="F253" s="250" t="s">
        <v>3453</v>
      </c>
      <c r="G253" s="251" t="s">
        <v>533</v>
      </c>
      <c r="H253" s="252">
        <v>2</v>
      </c>
      <c r="I253" s="253"/>
      <c r="J253" s="254">
        <f>ROUND(I253*H253,2)</f>
        <v>0</v>
      </c>
      <c r="K253" s="255"/>
      <c r="L253" s="256"/>
      <c r="M253" s="257" t="s">
        <v>1</v>
      </c>
      <c r="N253" s="258" t="s">
        <v>40</v>
      </c>
      <c r="O253" s="76"/>
      <c r="P253" s="206">
        <f>O253*H253</f>
        <v>0</v>
      </c>
      <c r="Q253" s="206">
        <v>0</v>
      </c>
      <c r="R253" s="206">
        <f>Q253*H253</f>
        <v>0</v>
      </c>
      <c r="S253" s="206">
        <v>0</v>
      </c>
      <c r="T253" s="207">
        <f>S253*H253</f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208" t="s">
        <v>211</v>
      </c>
      <c r="AT253" s="208" t="s">
        <v>204</v>
      </c>
      <c r="AU253" s="208" t="s">
        <v>156</v>
      </c>
      <c r="AY253" s="18" t="s">
        <v>157</v>
      </c>
      <c r="BE253" s="209">
        <f>IF(N253="základná",J253,0)</f>
        <v>0</v>
      </c>
      <c r="BF253" s="209">
        <f>IF(N253="znížená",J253,0)</f>
        <v>0</v>
      </c>
      <c r="BG253" s="209">
        <f>IF(N253="zákl. prenesená",J253,0)</f>
        <v>0</v>
      </c>
      <c r="BH253" s="209">
        <f>IF(N253="zníž. prenesená",J253,0)</f>
        <v>0</v>
      </c>
      <c r="BI253" s="209">
        <f>IF(N253="nulová",J253,0)</f>
        <v>0</v>
      </c>
      <c r="BJ253" s="18" t="s">
        <v>156</v>
      </c>
      <c r="BK253" s="209">
        <f>ROUND(I253*H253,2)</f>
        <v>0</v>
      </c>
      <c r="BL253" s="18" t="s">
        <v>174</v>
      </c>
      <c r="BM253" s="208" t="s">
        <v>3454</v>
      </c>
    </row>
    <row r="254" spans="1:65" s="12" customFormat="1" ht="22.9" customHeight="1">
      <c r="B254" s="180"/>
      <c r="C254" s="181"/>
      <c r="D254" s="182" t="s">
        <v>73</v>
      </c>
      <c r="E254" s="194" t="s">
        <v>3455</v>
      </c>
      <c r="F254" s="194" t="s">
        <v>3456</v>
      </c>
      <c r="G254" s="181"/>
      <c r="H254" s="181"/>
      <c r="I254" s="184"/>
      <c r="J254" s="195">
        <f>BK254</f>
        <v>0</v>
      </c>
      <c r="K254" s="181"/>
      <c r="L254" s="186"/>
      <c r="M254" s="187"/>
      <c r="N254" s="188"/>
      <c r="O254" s="188"/>
      <c r="P254" s="189">
        <f>SUM(P255:P284)</f>
        <v>0</v>
      </c>
      <c r="Q254" s="188"/>
      <c r="R254" s="189">
        <f>SUM(R255:R284)</f>
        <v>0.68672</v>
      </c>
      <c r="S254" s="188"/>
      <c r="T254" s="190">
        <f>SUM(T255:T284)</f>
        <v>13.042</v>
      </c>
      <c r="AR254" s="191" t="s">
        <v>82</v>
      </c>
      <c r="AT254" s="192" t="s">
        <v>73</v>
      </c>
      <c r="AU254" s="192" t="s">
        <v>82</v>
      </c>
      <c r="AY254" s="191" t="s">
        <v>157</v>
      </c>
      <c r="BK254" s="193">
        <f>SUM(BK255:BK284)</f>
        <v>0</v>
      </c>
    </row>
    <row r="255" spans="1:65" s="2" customFormat="1" ht="21.75" customHeight="1">
      <c r="A255" s="35"/>
      <c r="B255" s="36"/>
      <c r="C255" s="196" t="s">
        <v>1599</v>
      </c>
      <c r="D255" s="196" t="s">
        <v>160</v>
      </c>
      <c r="E255" s="197" t="s">
        <v>3457</v>
      </c>
      <c r="F255" s="198" t="s">
        <v>3307</v>
      </c>
      <c r="G255" s="199" t="s">
        <v>354</v>
      </c>
      <c r="H255" s="200">
        <v>68</v>
      </c>
      <c r="I255" s="201"/>
      <c r="J255" s="202">
        <f t="shared" ref="J255:J284" si="50">ROUND(I255*H255,2)</f>
        <v>0</v>
      </c>
      <c r="K255" s="203"/>
      <c r="L255" s="40"/>
      <c r="M255" s="204" t="s">
        <v>1</v>
      </c>
      <c r="N255" s="205" t="s">
        <v>40</v>
      </c>
      <c r="O255" s="76"/>
      <c r="P255" s="206">
        <f t="shared" ref="P255:P284" si="51">O255*H255</f>
        <v>0</v>
      </c>
      <c r="Q255" s="206">
        <v>0</v>
      </c>
      <c r="R255" s="206">
        <f t="shared" ref="R255:R284" si="52">Q255*H255</f>
        <v>0</v>
      </c>
      <c r="S255" s="206">
        <v>2.5999999999999999E-2</v>
      </c>
      <c r="T255" s="207">
        <f t="shared" ref="T255:T284" si="53">S255*H255</f>
        <v>1.768</v>
      </c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R255" s="208" t="s">
        <v>174</v>
      </c>
      <c r="AT255" s="208" t="s">
        <v>160</v>
      </c>
      <c r="AU255" s="208" t="s">
        <v>156</v>
      </c>
      <c r="AY255" s="18" t="s">
        <v>157</v>
      </c>
      <c r="BE255" s="209">
        <f t="shared" ref="BE255:BE284" si="54">IF(N255="základná",J255,0)</f>
        <v>0</v>
      </c>
      <c r="BF255" s="209">
        <f t="shared" ref="BF255:BF284" si="55">IF(N255="znížená",J255,0)</f>
        <v>0</v>
      </c>
      <c r="BG255" s="209">
        <f t="shared" ref="BG255:BG284" si="56">IF(N255="zákl. prenesená",J255,0)</f>
        <v>0</v>
      </c>
      <c r="BH255" s="209">
        <f t="shared" ref="BH255:BH284" si="57">IF(N255="zníž. prenesená",J255,0)</f>
        <v>0</v>
      </c>
      <c r="BI255" s="209">
        <f t="shared" ref="BI255:BI284" si="58">IF(N255="nulová",J255,0)</f>
        <v>0</v>
      </c>
      <c r="BJ255" s="18" t="s">
        <v>156</v>
      </c>
      <c r="BK255" s="209">
        <f t="shared" ref="BK255:BK284" si="59">ROUND(I255*H255,2)</f>
        <v>0</v>
      </c>
      <c r="BL255" s="18" t="s">
        <v>174</v>
      </c>
      <c r="BM255" s="208" t="s">
        <v>3458</v>
      </c>
    </row>
    <row r="256" spans="1:65" s="2" customFormat="1" ht="16.5" customHeight="1">
      <c r="A256" s="35"/>
      <c r="B256" s="36"/>
      <c r="C256" s="196" t="s">
        <v>1605</v>
      </c>
      <c r="D256" s="196" t="s">
        <v>160</v>
      </c>
      <c r="E256" s="197" t="s">
        <v>3459</v>
      </c>
      <c r="F256" s="198" t="s">
        <v>3460</v>
      </c>
      <c r="G256" s="199" t="s">
        <v>354</v>
      </c>
      <c r="H256" s="200">
        <v>374</v>
      </c>
      <c r="I256" s="201"/>
      <c r="J256" s="202">
        <f t="shared" si="50"/>
        <v>0</v>
      </c>
      <c r="K256" s="203"/>
      <c r="L256" s="40"/>
      <c r="M256" s="204" t="s">
        <v>1</v>
      </c>
      <c r="N256" s="205" t="s">
        <v>40</v>
      </c>
      <c r="O256" s="76"/>
      <c r="P256" s="206">
        <f t="shared" si="51"/>
        <v>0</v>
      </c>
      <c r="Q256" s="206">
        <v>0</v>
      </c>
      <c r="R256" s="206">
        <f t="shared" si="52"/>
        <v>0</v>
      </c>
      <c r="S256" s="206">
        <v>0.03</v>
      </c>
      <c r="T256" s="207">
        <f t="shared" si="53"/>
        <v>11.219999999999999</v>
      </c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R256" s="208" t="s">
        <v>174</v>
      </c>
      <c r="AT256" s="208" t="s">
        <v>160</v>
      </c>
      <c r="AU256" s="208" t="s">
        <v>156</v>
      </c>
      <c r="AY256" s="18" t="s">
        <v>157</v>
      </c>
      <c r="BE256" s="209">
        <f t="shared" si="54"/>
        <v>0</v>
      </c>
      <c r="BF256" s="209">
        <f t="shared" si="55"/>
        <v>0</v>
      </c>
      <c r="BG256" s="209">
        <f t="shared" si="56"/>
        <v>0</v>
      </c>
      <c r="BH256" s="209">
        <f t="shared" si="57"/>
        <v>0</v>
      </c>
      <c r="BI256" s="209">
        <f t="shared" si="58"/>
        <v>0</v>
      </c>
      <c r="BJ256" s="18" t="s">
        <v>156</v>
      </c>
      <c r="BK256" s="209">
        <f t="shared" si="59"/>
        <v>0</v>
      </c>
      <c r="BL256" s="18" t="s">
        <v>174</v>
      </c>
      <c r="BM256" s="208" t="s">
        <v>3461</v>
      </c>
    </row>
    <row r="257" spans="1:65" s="2" customFormat="1" ht="24.2" customHeight="1">
      <c r="A257" s="35"/>
      <c r="B257" s="36"/>
      <c r="C257" s="196" t="s">
        <v>1610</v>
      </c>
      <c r="D257" s="196" t="s">
        <v>160</v>
      </c>
      <c r="E257" s="197" t="s">
        <v>3462</v>
      </c>
      <c r="F257" s="198" t="s">
        <v>3310</v>
      </c>
      <c r="G257" s="199" t="s">
        <v>354</v>
      </c>
      <c r="H257" s="200">
        <v>7</v>
      </c>
      <c r="I257" s="201"/>
      <c r="J257" s="202">
        <f t="shared" si="50"/>
        <v>0</v>
      </c>
      <c r="K257" s="203"/>
      <c r="L257" s="40"/>
      <c r="M257" s="204" t="s">
        <v>1</v>
      </c>
      <c r="N257" s="205" t="s">
        <v>40</v>
      </c>
      <c r="O257" s="76"/>
      <c r="P257" s="206">
        <f t="shared" si="51"/>
        <v>0</v>
      </c>
      <c r="Q257" s="206">
        <v>1.6100000000000001E-3</v>
      </c>
      <c r="R257" s="206">
        <f t="shared" si="52"/>
        <v>1.1270000000000001E-2</v>
      </c>
      <c r="S257" s="206">
        <v>0</v>
      </c>
      <c r="T257" s="207">
        <f t="shared" si="53"/>
        <v>0</v>
      </c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R257" s="208" t="s">
        <v>174</v>
      </c>
      <c r="AT257" s="208" t="s">
        <v>160</v>
      </c>
      <c r="AU257" s="208" t="s">
        <v>156</v>
      </c>
      <c r="AY257" s="18" t="s">
        <v>157</v>
      </c>
      <c r="BE257" s="209">
        <f t="shared" si="54"/>
        <v>0</v>
      </c>
      <c r="BF257" s="209">
        <f t="shared" si="55"/>
        <v>0</v>
      </c>
      <c r="BG257" s="209">
        <f t="shared" si="56"/>
        <v>0</v>
      </c>
      <c r="BH257" s="209">
        <f t="shared" si="57"/>
        <v>0</v>
      </c>
      <c r="BI257" s="209">
        <f t="shared" si="58"/>
        <v>0</v>
      </c>
      <c r="BJ257" s="18" t="s">
        <v>156</v>
      </c>
      <c r="BK257" s="209">
        <f t="shared" si="59"/>
        <v>0</v>
      </c>
      <c r="BL257" s="18" t="s">
        <v>174</v>
      </c>
      <c r="BM257" s="208" t="s">
        <v>3463</v>
      </c>
    </row>
    <row r="258" spans="1:65" s="2" customFormat="1" ht="24.2" customHeight="1">
      <c r="A258" s="35"/>
      <c r="B258" s="36"/>
      <c r="C258" s="196" t="s">
        <v>1618</v>
      </c>
      <c r="D258" s="196" t="s">
        <v>160</v>
      </c>
      <c r="E258" s="197" t="s">
        <v>3464</v>
      </c>
      <c r="F258" s="198" t="s">
        <v>3465</v>
      </c>
      <c r="G258" s="199" t="s">
        <v>354</v>
      </c>
      <c r="H258" s="200">
        <v>282</v>
      </c>
      <c r="I258" s="201"/>
      <c r="J258" s="202">
        <f t="shared" si="50"/>
        <v>0</v>
      </c>
      <c r="K258" s="203"/>
      <c r="L258" s="40"/>
      <c r="M258" s="204" t="s">
        <v>1</v>
      </c>
      <c r="N258" s="205" t="s">
        <v>40</v>
      </c>
      <c r="O258" s="76"/>
      <c r="P258" s="206">
        <f t="shared" si="51"/>
        <v>0</v>
      </c>
      <c r="Q258" s="206">
        <v>2.0300000000000001E-3</v>
      </c>
      <c r="R258" s="206">
        <f t="shared" si="52"/>
        <v>0.57246000000000008</v>
      </c>
      <c r="S258" s="206">
        <v>0</v>
      </c>
      <c r="T258" s="207">
        <f t="shared" si="53"/>
        <v>0</v>
      </c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R258" s="208" t="s">
        <v>174</v>
      </c>
      <c r="AT258" s="208" t="s">
        <v>160</v>
      </c>
      <c r="AU258" s="208" t="s">
        <v>156</v>
      </c>
      <c r="AY258" s="18" t="s">
        <v>157</v>
      </c>
      <c r="BE258" s="209">
        <f t="shared" si="54"/>
        <v>0</v>
      </c>
      <c r="BF258" s="209">
        <f t="shared" si="55"/>
        <v>0</v>
      </c>
      <c r="BG258" s="209">
        <f t="shared" si="56"/>
        <v>0</v>
      </c>
      <c r="BH258" s="209">
        <f t="shared" si="57"/>
        <v>0</v>
      </c>
      <c r="BI258" s="209">
        <f t="shared" si="58"/>
        <v>0</v>
      </c>
      <c r="BJ258" s="18" t="s">
        <v>156</v>
      </c>
      <c r="BK258" s="209">
        <f t="shared" si="59"/>
        <v>0</v>
      </c>
      <c r="BL258" s="18" t="s">
        <v>174</v>
      </c>
      <c r="BM258" s="208" t="s">
        <v>3466</v>
      </c>
    </row>
    <row r="259" spans="1:65" s="2" customFormat="1" ht="16.5" customHeight="1">
      <c r="A259" s="35"/>
      <c r="B259" s="36"/>
      <c r="C259" s="196" t="s">
        <v>1621</v>
      </c>
      <c r="D259" s="196" t="s">
        <v>160</v>
      </c>
      <c r="E259" s="197" t="s">
        <v>3467</v>
      </c>
      <c r="F259" s="198" t="s">
        <v>3468</v>
      </c>
      <c r="G259" s="199" t="s">
        <v>354</v>
      </c>
      <c r="H259" s="200">
        <v>16</v>
      </c>
      <c r="I259" s="201"/>
      <c r="J259" s="202">
        <f t="shared" si="50"/>
        <v>0</v>
      </c>
      <c r="K259" s="203"/>
      <c r="L259" s="40"/>
      <c r="M259" s="204" t="s">
        <v>1</v>
      </c>
      <c r="N259" s="205" t="s">
        <v>40</v>
      </c>
      <c r="O259" s="76"/>
      <c r="P259" s="206">
        <f t="shared" si="51"/>
        <v>0</v>
      </c>
      <c r="Q259" s="206">
        <v>3.8000000000000002E-4</v>
      </c>
      <c r="R259" s="206">
        <f t="shared" si="52"/>
        <v>6.0800000000000003E-3</v>
      </c>
      <c r="S259" s="206">
        <v>0</v>
      </c>
      <c r="T259" s="207">
        <f t="shared" si="53"/>
        <v>0</v>
      </c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R259" s="208" t="s">
        <v>174</v>
      </c>
      <c r="AT259" s="208" t="s">
        <v>160</v>
      </c>
      <c r="AU259" s="208" t="s">
        <v>156</v>
      </c>
      <c r="AY259" s="18" t="s">
        <v>157</v>
      </c>
      <c r="BE259" s="209">
        <f t="shared" si="54"/>
        <v>0</v>
      </c>
      <c r="BF259" s="209">
        <f t="shared" si="55"/>
        <v>0</v>
      </c>
      <c r="BG259" s="209">
        <f t="shared" si="56"/>
        <v>0</v>
      </c>
      <c r="BH259" s="209">
        <f t="shared" si="57"/>
        <v>0</v>
      </c>
      <c r="BI259" s="209">
        <f t="shared" si="58"/>
        <v>0</v>
      </c>
      <c r="BJ259" s="18" t="s">
        <v>156</v>
      </c>
      <c r="BK259" s="209">
        <f t="shared" si="59"/>
        <v>0</v>
      </c>
      <c r="BL259" s="18" t="s">
        <v>174</v>
      </c>
      <c r="BM259" s="208" t="s">
        <v>3469</v>
      </c>
    </row>
    <row r="260" spans="1:65" s="2" customFormat="1" ht="16.5" customHeight="1">
      <c r="A260" s="35"/>
      <c r="B260" s="36"/>
      <c r="C260" s="196" t="s">
        <v>245</v>
      </c>
      <c r="D260" s="196" t="s">
        <v>160</v>
      </c>
      <c r="E260" s="197" t="s">
        <v>3470</v>
      </c>
      <c r="F260" s="198" t="s">
        <v>3471</v>
      </c>
      <c r="G260" s="199" t="s">
        <v>354</v>
      </c>
      <c r="H260" s="200">
        <v>3</v>
      </c>
      <c r="I260" s="201"/>
      <c r="J260" s="202">
        <f t="shared" si="50"/>
        <v>0</v>
      </c>
      <c r="K260" s="203"/>
      <c r="L260" s="40"/>
      <c r="M260" s="204" t="s">
        <v>1</v>
      </c>
      <c r="N260" s="205" t="s">
        <v>40</v>
      </c>
      <c r="O260" s="76"/>
      <c r="P260" s="206">
        <f t="shared" si="51"/>
        <v>0</v>
      </c>
      <c r="Q260" s="206">
        <v>4.0000000000000002E-4</v>
      </c>
      <c r="R260" s="206">
        <f t="shared" si="52"/>
        <v>1.2000000000000001E-3</v>
      </c>
      <c r="S260" s="206">
        <v>0</v>
      </c>
      <c r="T260" s="207">
        <f t="shared" si="53"/>
        <v>0</v>
      </c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R260" s="208" t="s">
        <v>174</v>
      </c>
      <c r="AT260" s="208" t="s">
        <v>160</v>
      </c>
      <c r="AU260" s="208" t="s">
        <v>156</v>
      </c>
      <c r="AY260" s="18" t="s">
        <v>157</v>
      </c>
      <c r="BE260" s="209">
        <f t="shared" si="54"/>
        <v>0</v>
      </c>
      <c r="BF260" s="209">
        <f t="shared" si="55"/>
        <v>0</v>
      </c>
      <c r="BG260" s="209">
        <f t="shared" si="56"/>
        <v>0</v>
      </c>
      <c r="BH260" s="209">
        <f t="shared" si="57"/>
        <v>0</v>
      </c>
      <c r="BI260" s="209">
        <f t="shared" si="58"/>
        <v>0</v>
      </c>
      <c r="BJ260" s="18" t="s">
        <v>156</v>
      </c>
      <c r="BK260" s="209">
        <f t="shared" si="59"/>
        <v>0</v>
      </c>
      <c r="BL260" s="18" t="s">
        <v>174</v>
      </c>
      <c r="BM260" s="208" t="s">
        <v>3472</v>
      </c>
    </row>
    <row r="261" spans="1:65" s="2" customFormat="1" ht="16.5" customHeight="1">
      <c r="A261" s="35"/>
      <c r="B261" s="36"/>
      <c r="C261" s="196" t="s">
        <v>1630</v>
      </c>
      <c r="D261" s="196" t="s">
        <v>160</v>
      </c>
      <c r="E261" s="197" t="s">
        <v>3473</v>
      </c>
      <c r="F261" s="198" t="s">
        <v>3474</v>
      </c>
      <c r="G261" s="199" t="s">
        <v>354</v>
      </c>
      <c r="H261" s="200">
        <v>3</v>
      </c>
      <c r="I261" s="201"/>
      <c r="J261" s="202">
        <f t="shared" si="50"/>
        <v>0</v>
      </c>
      <c r="K261" s="203"/>
      <c r="L261" s="40"/>
      <c r="M261" s="204" t="s">
        <v>1</v>
      </c>
      <c r="N261" s="205" t="s">
        <v>40</v>
      </c>
      <c r="O261" s="76"/>
      <c r="P261" s="206">
        <f t="shared" si="51"/>
        <v>0</v>
      </c>
      <c r="Q261" s="206">
        <v>7.7999999999999999E-4</v>
      </c>
      <c r="R261" s="206">
        <f t="shared" si="52"/>
        <v>2.3400000000000001E-3</v>
      </c>
      <c r="S261" s="206">
        <v>0</v>
      </c>
      <c r="T261" s="207">
        <f t="shared" si="53"/>
        <v>0</v>
      </c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R261" s="208" t="s">
        <v>174</v>
      </c>
      <c r="AT261" s="208" t="s">
        <v>160</v>
      </c>
      <c r="AU261" s="208" t="s">
        <v>156</v>
      </c>
      <c r="AY261" s="18" t="s">
        <v>157</v>
      </c>
      <c r="BE261" s="209">
        <f t="shared" si="54"/>
        <v>0</v>
      </c>
      <c r="BF261" s="209">
        <f t="shared" si="55"/>
        <v>0</v>
      </c>
      <c r="BG261" s="209">
        <f t="shared" si="56"/>
        <v>0</v>
      </c>
      <c r="BH261" s="209">
        <f t="shared" si="57"/>
        <v>0</v>
      </c>
      <c r="BI261" s="209">
        <f t="shared" si="58"/>
        <v>0</v>
      </c>
      <c r="BJ261" s="18" t="s">
        <v>156</v>
      </c>
      <c r="BK261" s="209">
        <f t="shared" si="59"/>
        <v>0</v>
      </c>
      <c r="BL261" s="18" t="s">
        <v>174</v>
      </c>
      <c r="BM261" s="208" t="s">
        <v>3475</v>
      </c>
    </row>
    <row r="262" spans="1:65" s="2" customFormat="1" ht="21.75" customHeight="1">
      <c r="A262" s="35"/>
      <c r="B262" s="36"/>
      <c r="C262" s="196" t="s">
        <v>1634</v>
      </c>
      <c r="D262" s="196" t="s">
        <v>160</v>
      </c>
      <c r="E262" s="197" t="s">
        <v>3476</v>
      </c>
      <c r="F262" s="198" t="s">
        <v>3319</v>
      </c>
      <c r="G262" s="199" t="s">
        <v>533</v>
      </c>
      <c r="H262" s="200">
        <v>22</v>
      </c>
      <c r="I262" s="201"/>
      <c r="J262" s="202">
        <f t="shared" si="50"/>
        <v>0</v>
      </c>
      <c r="K262" s="203"/>
      <c r="L262" s="40"/>
      <c r="M262" s="204" t="s">
        <v>1</v>
      </c>
      <c r="N262" s="205" t="s">
        <v>40</v>
      </c>
      <c r="O262" s="76"/>
      <c r="P262" s="206">
        <f t="shared" si="51"/>
        <v>0</v>
      </c>
      <c r="Q262" s="206">
        <v>0</v>
      </c>
      <c r="R262" s="206">
        <f t="shared" si="52"/>
        <v>0</v>
      </c>
      <c r="S262" s="206">
        <v>0</v>
      </c>
      <c r="T262" s="207">
        <f t="shared" si="53"/>
        <v>0</v>
      </c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R262" s="208" t="s">
        <v>174</v>
      </c>
      <c r="AT262" s="208" t="s">
        <v>160</v>
      </c>
      <c r="AU262" s="208" t="s">
        <v>156</v>
      </c>
      <c r="AY262" s="18" t="s">
        <v>157</v>
      </c>
      <c r="BE262" s="209">
        <f t="shared" si="54"/>
        <v>0</v>
      </c>
      <c r="BF262" s="209">
        <f t="shared" si="55"/>
        <v>0</v>
      </c>
      <c r="BG262" s="209">
        <f t="shared" si="56"/>
        <v>0</v>
      </c>
      <c r="BH262" s="209">
        <f t="shared" si="57"/>
        <v>0</v>
      </c>
      <c r="BI262" s="209">
        <f t="shared" si="58"/>
        <v>0</v>
      </c>
      <c r="BJ262" s="18" t="s">
        <v>156</v>
      </c>
      <c r="BK262" s="209">
        <f t="shared" si="59"/>
        <v>0</v>
      </c>
      <c r="BL262" s="18" t="s">
        <v>174</v>
      </c>
      <c r="BM262" s="208" t="s">
        <v>3477</v>
      </c>
    </row>
    <row r="263" spans="1:65" s="2" customFormat="1" ht="21.75" customHeight="1">
      <c r="A263" s="35"/>
      <c r="B263" s="36"/>
      <c r="C263" s="196" t="s">
        <v>1638</v>
      </c>
      <c r="D263" s="196" t="s">
        <v>160</v>
      </c>
      <c r="E263" s="197" t="s">
        <v>3478</v>
      </c>
      <c r="F263" s="198" t="s">
        <v>3479</v>
      </c>
      <c r="G263" s="199" t="s">
        <v>533</v>
      </c>
      <c r="H263" s="200">
        <v>27</v>
      </c>
      <c r="I263" s="201"/>
      <c r="J263" s="202">
        <f t="shared" si="50"/>
        <v>0</v>
      </c>
      <c r="K263" s="203"/>
      <c r="L263" s="40"/>
      <c r="M263" s="204" t="s">
        <v>1</v>
      </c>
      <c r="N263" s="205" t="s">
        <v>40</v>
      </c>
      <c r="O263" s="76"/>
      <c r="P263" s="206">
        <f t="shared" si="51"/>
        <v>0</v>
      </c>
      <c r="Q263" s="206">
        <v>0</v>
      </c>
      <c r="R263" s="206">
        <f t="shared" si="52"/>
        <v>0</v>
      </c>
      <c r="S263" s="206">
        <v>0</v>
      </c>
      <c r="T263" s="207">
        <f t="shared" si="53"/>
        <v>0</v>
      </c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R263" s="208" t="s">
        <v>174</v>
      </c>
      <c r="AT263" s="208" t="s">
        <v>160</v>
      </c>
      <c r="AU263" s="208" t="s">
        <v>156</v>
      </c>
      <c r="AY263" s="18" t="s">
        <v>157</v>
      </c>
      <c r="BE263" s="209">
        <f t="shared" si="54"/>
        <v>0</v>
      </c>
      <c r="BF263" s="209">
        <f t="shared" si="55"/>
        <v>0</v>
      </c>
      <c r="BG263" s="209">
        <f t="shared" si="56"/>
        <v>0</v>
      </c>
      <c r="BH263" s="209">
        <f t="shared" si="57"/>
        <v>0</v>
      </c>
      <c r="BI263" s="209">
        <f t="shared" si="58"/>
        <v>0</v>
      </c>
      <c r="BJ263" s="18" t="s">
        <v>156</v>
      </c>
      <c r="BK263" s="209">
        <f t="shared" si="59"/>
        <v>0</v>
      </c>
      <c r="BL263" s="18" t="s">
        <v>174</v>
      </c>
      <c r="BM263" s="208" t="s">
        <v>3480</v>
      </c>
    </row>
    <row r="264" spans="1:65" s="2" customFormat="1" ht="21.75" customHeight="1">
      <c r="A264" s="35"/>
      <c r="B264" s="36"/>
      <c r="C264" s="196" t="s">
        <v>1644</v>
      </c>
      <c r="D264" s="196" t="s">
        <v>160</v>
      </c>
      <c r="E264" s="197" t="s">
        <v>3481</v>
      </c>
      <c r="F264" s="198" t="s">
        <v>3482</v>
      </c>
      <c r="G264" s="199" t="s">
        <v>533</v>
      </c>
      <c r="H264" s="200">
        <v>3</v>
      </c>
      <c r="I264" s="201"/>
      <c r="J264" s="202">
        <f t="shared" si="50"/>
        <v>0</v>
      </c>
      <c r="K264" s="203"/>
      <c r="L264" s="40"/>
      <c r="M264" s="204" t="s">
        <v>1</v>
      </c>
      <c r="N264" s="205" t="s">
        <v>40</v>
      </c>
      <c r="O264" s="76"/>
      <c r="P264" s="206">
        <f t="shared" si="51"/>
        <v>0</v>
      </c>
      <c r="Q264" s="206">
        <v>0</v>
      </c>
      <c r="R264" s="206">
        <f t="shared" si="52"/>
        <v>0</v>
      </c>
      <c r="S264" s="206">
        <v>0</v>
      </c>
      <c r="T264" s="207">
        <f t="shared" si="53"/>
        <v>0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208" t="s">
        <v>174</v>
      </c>
      <c r="AT264" s="208" t="s">
        <v>160</v>
      </c>
      <c r="AU264" s="208" t="s">
        <v>156</v>
      </c>
      <c r="AY264" s="18" t="s">
        <v>157</v>
      </c>
      <c r="BE264" s="209">
        <f t="shared" si="54"/>
        <v>0</v>
      </c>
      <c r="BF264" s="209">
        <f t="shared" si="55"/>
        <v>0</v>
      </c>
      <c r="BG264" s="209">
        <f t="shared" si="56"/>
        <v>0</v>
      </c>
      <c r="BH264" s="209">
        <f t="shared" si="57"/>
        <v>0</v>
      </c>
      <c r="BI264" s="209">
        <f t="shared" si="58"/>
        <v>0</v>
      </c>
      <c r="BJ264" s="18" t="s">
        <v>156</v>
      </c>
      <c r="BK264" s="209">
        <f t="shared" si="59"/>
        <v>0</v>
      </c>
      <c r="BL264" s="18" t="s">
        <v>174</v>
      </c>
      <c r="BM264" s="208" t="s">
        <v>3483</v>
      </c>
    </row>
    <row r="265" spans="1:65" s="2" customFormat="1" ht="21.75" customHeight="1">
      <c r="A265" s="35"/>
      <c r="B265" s="36"/>
      <c r="C265" s="196" t="s">
        <v>1650</v>
      </c>
      <c r="D265" s="196" t="s">
        <v>160</v>
      </c>
      <c r="E265" s="197" t="s">
        <v>3484</v>
      </c>
      <c r="F265" s="198" t="s">
        <v>3485</v>
      </c>
      <c r="G265" s="199" t="s">
        <v>533</v>
      </c>
      <c r="H265" s="200">
        <v>26</v>
      </c>
      <c r="I265" s="201"/>
      <c r="J265" s="202">
        <f t="shared" si="50"/>
        <v>0</v>
      </c>
      <c r="K265" s="203"/>
      <c r="L265" s="40"/>
      <c r="M265" s="204" t="s">
        <v>1</v>
      </c>
      <c r="N265" s="205" t="s">
        <v>40</v>
      </c>
      <c r="O265" s="76"/>
      <c r="P265" s="206">
        <f t="shared" si="51"/>
        <v>0</v>
      </c>
      <c r="Q265" s="206">
        <v>0</v>
      </c>
      <c r="R265" s="206">
        <f t="shared" si="52"/>
        <v>0</v>
      </c>
      <c r="S265" s="206">
        <v>0</v>
      </c>
      <c r="T265" s="207">
        <f t="shared" si="53"/>
        <v>0</v>
      </c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R265" s="208" t="s">
        <v>174</v>
      </c>
      <c r="AT265" s="208" t="s">
        <v>160</v>
      </c>
      <c r="AU265" s="208" t="s">
        <v>156</v>
      </c>
      <c r="AY265" s="18" t="s">
        <v>157</v>
      </c>
      <c r="BE265" s="209">
        <f t="shared" si="54"/>
        <v>0</v>
      </c>
      <c r="BF265" s="209">
        <f t="shared" si="55"/>
        <v>0</v>
      </c>
      <c r="BG265" s="209">
        <f t="shared" si="56"/>
        <v>0</v>
      </c>
      <c r="BH265" s="209">
        <f t="shared" si="57"/>
        <v>0</v>
      </c>
      <c r="BI265" s="209">
        <f t="shared" si="58"/>
        <v>0</v>
      </c>
      <c r="BJ265" s="18" t="s">
        <v>156</v>
      </c>
      <c r="BK265" s="209">
        <f t="shared" si="59"/>
        <v>0</v>
      </c>
      <c r="BL265" s="18" t="s">
        <v>174</v>
      </c>
      <c r="BM265" s="208" t="s">
        <v>3486</v>
      </c>
    </row>
    <row r="266" spans="1:65" s="2" customFormat="1" ht="33" customHeight="1">
      <c r="A266" s="35"/>
      <c r="B266" s="36"/>
      <c r="C266" s="196" t="s">
        <v>1661</v>
      </c>
      <c r="D266" s="196" t="s">
        <v>160</v>
      </c>
      <c r="E266" s="197" t="s">
        <v>3487</v>
      </c>
      <c r="F266" s="198" t="s">
        <v>3488</v>
      </c>
      <c r="G266" s="199" t="s">
        <v>533</v>
      </c>
      <c r="H266" s="200">
        <v>1</v>
      </c>
      <c r="I266" s="201"/>
      <c r="J266" s="202">
        <f t="shared" si="50"/>
        <v>0</v>
      </c>
      <c r="K266" s="203"/>
      <c r="L266" s="40"/>
      <c r="M266" s="204" t="s">
        <v>1</v>
      </c>
      <c r="N266" s="205" t="s">
        <v>40</v>
      </c>
      <c r="O266" s="76"/>
      <c r="P266" s="206">
        <f t="shared" si="51"/>
        <v>0</v>
      </c>
      <c r="Q266" s="206">
        <v>3.6999999999999999E-4</v>
      </c>
      <c r="R266" s="206">
        <f t="shared" si="52"/>
        <v>3.6999999999999999E-4</v>
      </c>
      <c r="S266" s="206">
        <v>0</v>
      </c>
      <c r="T266" s="207">
        <f t="shared" si="53"/>
        <v>0</v>
      </c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R266" s="208" t="s">
        <v>174</v>
      </c>
      <c r="AT266" s="208" t="s">
        <v>160</v>
      </c>
      <c r="AU266" s="208" t="s">
        <v>156</v>
      </c>
      <c r="AY266" s="18" t="s">
        <v>157</v>
      </c>
      <c r="BE266" s="209">
        <f t="shared" si="54"/>
        <v>0</v>
      </c>
      <c r="BF266" s="209">
        <f t="shared" si="55"/>
        <v>0</v>
      </c>
      <c r="BG266" s="209">
        <f t="shared" si="56"/>
        <v>0</v>
      </c>
      <c r="BH266" s="209">
        <f t="shared" si="57"/>
        <v>0</v>
      </c>
      <c r="BI266" s="209">
        <f t="shared" si="58"/>
        <v>0</v>
      </c>
      <c r="BJ266" s="18" t="s">
        <v>156</v>
      </c>
      <c r="BK266" s="209">
        <f t="shared" si="59"/>
        <v>0</v>
      </c>
      <c r="BL266" s="18" t="s">
        <v>174</v>
      </c>
      <c r="BM266" s="208" t="s">
        <v>3489</v>
      </c>
    </row>
    <row r="267" spans="1:65" s="2" customFormat="1" ht="16.5" customHeight="1">
      <c r="A267" s="35"/>
      <c r="B267" s="36"/>
      <c r="C267" s="196" t="s">
        <v>1669</v>
      </c>
      <c r="D267" s="196" t="s">
        <v>160</v>
      </c>
      <c r="E267" s="197" t="s">
        <v>3490</v>
      </c>
      <c r="F267" s="198" t="s">
        <v>3491</v>
      </c>
      <c r="G267" s="199" t="s">
        <v>533</v>
      </c>
      <c r="H267" s="200">
        <v>1</v>
      </c>
      <c r="I267" s="201"/>
      <c r="J267" s="202">
        <f t="shared" si="50"/>
        <v>0</v>
      </c>
      <c r="K267" s="203"/>
      <c r="L267" s="40"/>
      <c r="M267" s="204" t="s">
        <v>1</v>
      </c>
      <c r="N267" s="205" t="s">
        <v>40</v>
      </c>
      <c r="O267" s="76"/>
      <c r="P267" s="206">
        <f t="shared" si="51"/>
        <v>0</v>
      </c>
      <c r="Q267" s="206">
        <v>0</v>
      </c>
      <c r="R267" s="206">
        <f t="shared" si="52"/>
        <v>0</v>
      </c>
      <c r="S267" s="206">
        <v>0</v>
      </c>
      <c r="T267" s="207">
        <f t="shared" si="53"/>
        <v>0</v>
      </c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R267" s="208" t="s">
        <v>174</v>
      </c>
      <c r="AT267" s="208" t="s">
        <v>160</v>
      </c>
      <c r="AU267" s="208" t="s">
        <v>156</v>
      </c>
      <c r="AY267" s="18" t="s">
        <v>157</v>
      </c>
      <c r="BE267" s="209">
        <f t="shared" si="54"/>
        <v>0</v>
      </c>
      <c r="BF267" s="209">
        <f t="shared" si="55"/>
        <v>0</v>
      </c>
      <c r="BG267" s="209">
        <f t="shared" si="56"/>
        <v>0</v>
      </c>
      <c r="BH267" s="209">
        <f t="shared" si="57"/>
        <v>0</v>
      </c>
      <c r="BI267" s="209">
        <f t="shared" si="58"/>
        <v>0</v>
      </c>
      <c r="BJ267" s="18" t="s">
        <v>156</v>
      </c>
      <c r="BK267" s="209">
        <f t="shared" si="59"/>
        <v>0</v>
      </c>
      <c r="BL267" s="18" t="s">
        <v>174</v>
      </c>
      <c r="BM267" s="208" t="s">
        <v>3492</v>
      </c>
    </row>
    <row r="268" spans="1:65" s="2" customFormat="1" ht="16.5" customHeight="1">
      <c r="A268" s="35"/>
      <c r="B268" s="36"/>
      <c r="C268" s="196" t="s">
        <v>1673</v>
      </c>
      <c r="D268" s="196" t="s">
        <v>160</v>
      </c>
      <c r="E268" s="197" t="s">
        <v>3493</v>
      </c>
      <c r="F268" s="198" t="s">
        <v>3494</v>
      </c>
      <c r="G268" s="199" t="s">
        <v>533</v>
      </c>
      <c r="H268" s="200">
        <v>1</v>
      </c>
      <c r="I268" s="201"/>
      <c r="J268" s="202">
        <f t="shared" si="50"/>
        <v>0</v>
      </c>
      <c r="K268" s="203"/>
      <c r="L268" s="40"/>
      <c r="M268" s="204" t="s">
        <v>1</v>
      </c>
      <c r="N268" s="205" t="s">
        <v>40</v>
      </c>
      <c r="O268" s="76"/>
      <c r="P268" s="206">
        <f t="shared" si="51"/>
        <v>0</v>
      </c>
      <c r="Q268" s="206">
        <v>0</v>
      </c>
      <c r="R268" s="206">
        <f t="shared" si="52"/>
        <v>0</v>
      </c>
      <c r="S268" s="206">
        <v>0</v>
      </c>
      <c r="T268" s="207">
        <f t="shared" si="53"/>
        <v>0</v>
      </c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R268" s="208" t="s">
        <v>174</v>
      </c>
      <c r="AT268" s="208" t="s">
        <v>160</v>
      </c>
      <c r="AU268" s="208" t="s">
        <v>156</v>
      </c>
      <c r="AY268" s="18" t="s">
        <v>157</v>
      </c>
      <c r="BE268" s="209">
        <f t="shared" si="54"/>
        <v>0</v>
      </c>
      <c r="BF268" s="209">
        <f t="shared" si="55"/>
        <v>0</v>
      </c>
      <c r="BG268" s="209">
        <f t="shared" si="56"/>
        <v>0</v>
      </c>
      <c r="BH268" s="209">
        <f t="shared" si="57"/>
        <v>0</v>
      </c>
      <c r="BI268" s="209">
        <f t="shared" si="58"/>
        <v>0</v>
      </c>
      <c r="BJ268" s="18" t="s">
        <v>156</v>
      </c>
      <c r="BK268" s="209">
        <f t="shared" si="59"/>
        <v>0</v>
      </c>
      <c r="BL268" s="18" t="s">
        <v>174</v>
      </c>
      <c r="BM268" s="208" t="s">
        <v>3495</v>
      </c>
    </row>
    <row r="269" spans="1:65" s="2" customFormat="1" ht="16.5" customHeight="1">
      <c r="A269" s="35"/>
      <c r="B269" s="36"/>
      <c r="C269" s="196" t="s">
        <v>1677</v>
      </c>
      <c r="D269" s="196" t="s">
        <v>160</v>
      </c>
      <c r="E269" s="197" t="s">
        <v>3496</v>
      </c>
      <c r="F269" s="198" t="s">
        <v>3497</v>
      </c>
      <c r="G269" s="199" t="s">
        <v>533</v>
      </c>
      <c r="H269" s="200">
        <v>18</v>
      </c>
      <c r="I269" s="201"/>
      <c r="J269" s="202">
        <f t="shared" si="50"/>
        <v>0</v>
      </c>
      <c r="K269" s="203"/>
      <c r="L269" s="40"/>
      <c r="M269" s="204" t="s">
        <v>1</v>
      </c>
      <c r="N269" s="205" t="s">
        <v>40</v>
      </c>
      <c r="O269" s="76"/>
      <c r="P269" s="206">
        <f t="shared" si="51"/>
        <v>0</v>
      </c>
      <c r="Q269" s="206">
        <v>0</v>
      </c>
      <c r="R269" s="206">
        <f t="shared" si="52"/>
        <v>0</v>
      </c>
      <c r="S269" s="206">
        <v>3.0000000000000001E-3</v>
      </c>
      <c r="T269" s="207">
        <f t="shared" si="53"/>
        <v>5.3999999999999999E-2</v>
      </c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R269" s="208" t="s">
        <v>174</v>
      </c>
      <c r="AT269" s="208" t="s">
        <v>160</v>
      </c>
      <c r="AU269" s="208" t="s">
        <v>156</v>
      </c>
      <c r="AY269" s="18" t="s">
        <v>157</v>
      </c>
      <c r="BE269" s="209">
        <f t="shared" si="54"/>
        <v>0</v>
      </c>
      <c r="BF269" s="209">
        <f t="shared" si="55"/>
        <v>0</v>
      </c>
      <c r="BG269" s="209">
        <f t="shared" si="56"/>
        <v>0</v>
      </c>
      <c r="BH269" s="209">
        <f t="shared" si="57"/>
        <v>0</v>
      </c>
      <c r="BI269" s="209">
        <f t="shared" si="58"/>
        <v>0</v>
      </c>
      <c r="BJ269" s="18" t="s">
        <v>156</v>
      </c>
      <c r="BK269" s="209">
        <f t="shared" si="59"/>
        <v>0</v>
      </c>
      <c r="BL269" s="18" t="s">
        <v>174</v>
      </c>
      <c r="BM269" s="208" t="s">
        <v>3498</v>
      </c>
    </row>
    <row r="270" spans="1:65" s="2" customFormat="1" ht="16.5" customHeight="1">
      <c r="A270" s="35"/>
      <c r="B270" s="36"/>
      <c r="C270" s="196" t="s">
        <v>1679</v>
      </c>
      <c r="D270" s="196" t="s">
        <v>160</v>
      </c>
      <c r="E270" s="197" t="s">
        <v>3499</v>
      </c>
      <c r="F270" s="198" t="s">
        <v>3500</v>
      </c>
      <c r="G270" s="199" t="s">
        <v>533</v>
      </c>
      <c r="H270" s="200">
        <v>4</v>
      </c>
      <c r="I270" s="201"/>
      <c r="J270" s="202">
        <f t="shared" si="50"/>
        <v>0</v>
      </c>
      <c r="K270" s="203"/>
      <c r="L270" s="40"/>
      <c r="M270" s="204" t="s">
        <v>1</v>
      </c>
      <c r="N270" s="205" t="s">
        <v>40</v>
      </c>
      <c r="O270" s="76"/>
      <c r="P270" s="206">
        <f t="shared" si="51"/>
        <v>0</v>
      </c>
      <c r="Q270" s="206">
        <v>1.06E-3</v>
      </c>
      <c r="R270" s="206">
        <f t="shared" si="52"/>
        <v>4.2399999999999998E-3</v>
      </c>
      <c r="S270" s="206">
        <v>0</v>
      </c>
      <c r="T270" s="207">
        <f t="shared" si="53"/>
        <v>0</v>
      </c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R270" s="208" t="s">
        <v>174</v>
      </c>
      <c r="AT270" s="208" t="s">
        <v>160</v>
      </c>
      <c r="AU270" s="208" t="s">
        <v>156</v>
      </c>
      <c r="AY270" s="18" t="s">
        <v>157</v>
      </c>
      <c r="BE270" s="209">
        <f t="shared" si="54"/>
        <v>0</v>
      </c>
      <c r="BF270" s="209">
        <f t="shared" si="55"/>
        <v>0</v>
      </c>
      <c r="BG270" s="209">
        <f t="shared" si="56"/>
        <v>0</v>
      </c>
      <c r="BH270" s="209">
        <f t="shared" si="57"/>
        <v>0</v>
      </c>
      <c r="BI270" s="209">
        <f t="shared" si="58"/>
        <v>0</v>
      </c>
      <c r="BJ270" s="18" t="s">
        <v>156</v>
      </c>
      <c r="BK270" s="209">
        <f t="shared" si="59"/>
        <v>0</v>
      </c>
      <c r="BL270" s="18" t="s">
        <v>174</v>
      </c>
      <c r="BM270" s="208" t="s">
        <v>3501</v>
      </c>
    </row>
    <row r="271" spans="1:65" s="2" customFormat="1" ht="24.2" customHeight="1">
      <c r="A271" s="35"/>
      <c r="B271" s="36"/>
      <c r="C271" s="196" t="s">
        <v>1683</v>
      </c>
      <c r="D271" s="196" t="s">
        <v>160</v>
      </c>
      <c r="E271" s="197" t="s">
        <v>3502</v>
      </c>
      <c r="F271" s="198" t="s">
        <v>3322</v>
      </c>
      <c r="G271" s="199" t="s">
        <v>533</v>
      </c>
      <c r="H271" s="200">
        <v>2</v>
      </c>
      <c r="I271" s="201"/>
      <c r="J271" s="202">
        <f t="shared" si="50"/>
        <v>0</v>
      </c>
      <c r="K271" s="203"/>
      <c r="L271" s="40"/>
      <c r="M271" s="204" t="s">
        <v>1</v>
      </c>
      <c r="N271" s="205" t="s">
        <v>40</v>
      </c>
      <c r="O271" s="76"/>
      <c r="P271" s="206">
        <f t="shared" si="51"/>
        <v>0</v>
      </c>
      <c r="Q271" s="206">
        <v>1.01E-3</v>
      </c>
      <c r="R271" s="206">
        <f t="shared" si="52"/>
        <v>2.0200000000000001E-3</v>
      </c>
      <c r="S271" s="206">
        <v>0</v>
      </c>
      <c r="T271" s="207">
        <f t="shared" si="53"/>
        <v>0</v>
      </c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R271" s="208" t="s">
        <v>174</v>
      </c>
      <c r="AT271" s="208" t="s">
        <v>160</v>
      </c>
      <c r="AU271" s="208" t="s">
        <v>156</v>
      </c>
      <c r="AY271" s="18" t="s">
        <v>157</v>
      </c>
      <c r="BE271" s="209">
        <f t="shared" si="54"/>
        <v>0</v>
      </c>
      <c r="BF271" s="209">
        <f t="shared" si="55"/>
        <v>0</v>
      </c>
      <c r="BG271" s="209">
        <f t="shared" si="56"/>
        <v>0</v>
      </c>
      <c r="BH271" s="209">
        <f t="shared" si="57"/>
        <v>0</v>
      </c>
      <c r="BI271" s="209">
        <f t="shared" si="58"/>
        <v>0</v>
      </c>
      <c r="BJ271" s="18" t="s">
        <v>156</v>
      </c>
      <c r="BK271" s="209">
        <f t="shared" si="59"/>
        <v>0</v>
      </c>
      <c r="BL271" s="18" t="s">
        <v>174</v>
      </c>
      <c r="BM271" s="208" t="s">
        <v>3503</v>
      </c>
    </row>
    <row r="272" spans="1:65" s="2" customFormat="1" ht="24.2" customHeight="1">
      <c r="A272" s="35"/>
      <c r="B272" s="36"/>
      <c r="C272" s="196" t="s">
        <v>1687</v>
      </c>
      <c r="D272" s="196" t="s">
        <v>160</v>
      </c>
      <c r="E272" s="197" t="s">
        <v>3504</v>
      </c>
      <c r="F272" s="198" t="s">
        <v>3505</v>
      </c>
      <c r="G272" s="199" t="s">
        <v>533</v>
      </c>
      <c r="H272" s="200">
        <v>16</v>
      </c>
      <c r="I272" s="201"/>
      <c r="J272" s="202">
        <f t="shared" si="50"/>
        <v>0</v>
      </c>
      <c r="K272" s="203"/>
      <c r="L272" s="40"/>
      <c r="M272" s="204" t="s">
        <v>1</v>
      </c>
      <c r="N272" s="205" t="s">
        <v>40</v>
      </c>
      <c r="O272" s="76"/>
      <c r="P272" s="206">
        <f t="shared" si="51"/>
        <v>0</v>
      </c>
      <c r="Q272" s="206">
        <v>7.5000000000000002E-4</v>
      </c>
      <c r="R272" s="206">
        <f t="shared" si="52"/>
        <v>1.2E-2</v>
      </c>
      <c r="S272" s="206">
        <v>0</v>
      </c>
      <c r="T272" s="207">
        <f t="shared" si="53"/>
        <v>0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208" t="s">
        <v>174</v>
      </c>
      <c r="AT272" s="208" t="s">
        <v>160</v>
      </c>
      <c r="AU272" s="208" t="s">
        <v>156</v>
      </c>
      <c r="AY272" s="18" t="s">
        <v>157</v>
      </c>
      <c r="BE272" s="209">
        <f t="shared" si="54"/>
        <v>0</v>
      </c>
      <c r="BF272" s="209">
        <f t="shared" si="55"/>
        <v>0</v>
      </c>
      <c r="BG272" s="209">
        <f t="shared" si="56"/>
        <v>0</v>
      </c>
      <c r="BH272" s="209">
        <f t="shared" si="57"/>
        <v>0</v>
      </c>
      <c r="BI272" s="209">
        <f t="shared" si="58"/>
        <v>0</v>
      </c>
      <c r="BJ272" s="18" t="s">
        <v>156</v>
      </c>
      <c r="BK272" s="209">
        <f t="shared" si="59"/>
        <v>0</v>
      </c>
      <c r="BL272" s="18" t="s">
        <v>174</v>
      </c>
      <c r="BM272" s="208" t="s">
        <v>3506</v>
      </c>
    </row>
    <row r="273" spans="1:65" s="2" customFormat="1" ht="16.5" customHeight="1">
      <c r="A273" s="35"/>
      <c r="B273" s="36"/>
      <c r="C273" s="196" t="s">
        <v>1694</v>
      </c>
      <c r="D273" s="196" t="s">
        <v>160</v>
      </c>
      <c r="E273" s="197" t="s">
        <v>3507</v>
      </c>
      <c r="F273" s="198" t="s">
        <v>3328</v>
      </c>
      <c r="G273" s="199" t="s">
        <v>533</v>
      </c>
      <c r="H273" s="200">
        <v>22</v>
      </c>
      <c r="I273" s="201"/>
      <c r="J273" s="202">
        <f t="shared" si="50"/>
        <v>0</v>
      </c>
      <c r="K273" s="203"/>
      <c r="L273" s="40"/>
      <c r="M273" s="204" t="s">
        <v>1</v>
      </c>
      <c r="N273" s="205" t="s">
        <v>40</v>
      </c>
      <c r="O273" s="76"/>
      <c r="P273" s="206">
        <f t="shared" si="51"/>
        <v>0</v>
      </c>
      <c r="Q273" s="206">
        <v>2.3000000000000001E-4</v>
      </c>
      <c r="R273" s="206">
        <f t="shared" si="52"/>
        <v>5.0600000000000003E-3</v>
      </c>
      <c r="S273" s="206">
        <v>0</v>
      </c>
      <c r="T273" s="207">
        <f t="shared" si="53"/>
        <v>0</v>
      </c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R273" s="208" t="s">
        <v>174</v>
      </c>
      <c r="AT273" s="208" t="s">
        <v>160</v>
      </c>
      <c r="AU273" s="208" t="s">
        <v>156</v>
      </c>
      <c r="AY273" s="18" t="s">
        <v>157</v>
      </c>
      <c r="BE273" s="209">
        <f t="shared" si="54"/>
        <v>0</v>
      </c>
      <c r="BF273" s="209">
        <f t="shared" si="55"/>
        <v>0</v>
      </c>
      <c r="BG273" s="209">
        <f t="shared" si="56"/>
        <v>0</v>
      </c>
      <c r="BH273" s="209">
        <f t="shared" si="57"/>
        <v>0</v>
      </c>
      <c r="BI273" s="209">
        <f t="shared" si="58"/>
        <v>0</v>
      </c>
      <c r="BJ273" s="18" t="s">
        <v>156</v>
      </c>
      <c r="BK273" s="209">
        <f t="shared" si="59"/>
        <v>0</v>
      </c>
      <c r="BL273" s="18" t="s">
        <v>174</v>
      </c>
      <c r="BM273" s="208" t="s">
        <v>3508</v>
      </c>
    </row>
    <row r="274" spans="1:65" s="2" customFormat="1" ht="16.5" customHeight="1">
      <c r="A274" s="35"/>
      <c r="B274" s="36"/>
      <c r="C274" s="196" t="s">
        <v>1699</v>
      </c>
      <c r="D274" s="196" t="s">
        <v>160</v>
      </c>
      <c r="E274" s="197" t="s">
        <v>3509</v>
      </c>
      <c r="F274" s="198" t="s">
        <v>3331</v>
      </c>
      <c r="G274" s="199" t="s">
        <v>533</v>
      </c>
      <c r="H274" s="200">
        <v>5</v>
      </c>
      <c r="I274" s="201"/>
      <c r="J274" s="202">
        <f t="shared" si="50"/>
        <v>0</v>
      </c>
      <c r="K274" s="203"/>
      <c r="L274" s="40"/>
      <c r="M274" s="204" t="s">
        <v>1</v>
      </c>
      <c r="N274" s="205" t="s">
        <v>40</v>
      </c>
      <c r="O274" s="76"/>
      <c r="P274" s="206">
        <f t="shared" si="51"/>
        <v>0</v>
      </c>
      <c r="Q274" s="206">
        <v>2.7E-4</v>
      </c>
      <c r="R274" s="206">
        <f t="shared" si="52"/>
        <v>1.3500000000000001E-3</v>
      </c>
      <c r="S274" s="206">
        <v>0</v>
      </c>
      <c r="T274" s="207">
        <f t="shared" si="53"/>
        <v>0</v>
      </c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R274" s="208" t="s">
        <v>174</v>
      </c>
      <c r="AT274" s="208" t="s">
        <v>160</v>
      </c>
      <c r="AU274" s="208" t="s">
        <v>156</v>
      </c>
      <c r="AY274" s="18" t="s">
        <v>157</v>
      </c>
      <c r="BE274" s="209">
        <f t="shared" si="54"/>
        <v>0</v>
      </c>
      <c r="BF274" s="209">
        <f t="shared" si="55"/>
        <v>0</v>
      </c>
      <c r="BG274" s="209">
        <f t="shared" si="56"/>
        <v>0</v>
      </c>
      <c r="BH274" s="209">
        <f t="shared" si="57"/>
        <v>0</v>
      </c>
      <c r="BI274" s="209">
        <f t="shared" si="58"/>
        <v>0</v>
      </c>
      <c r="BJ274" s="18" t="s">
        <v>156</v>
      </c>
      <c r="BK274" s="209">
        <f t="shared" si="59"/>
        <v>0</v>
      </c>
      <c r="BL274" s="18" t="s">
        <v>174</v>
      </c>
      <c r="BM274" s="208" t="s">
        <v>3510</v>
      </c>
    </row>
    <row r="275" spans="1:65" s="2" customFormat="1" ht="24.2" customHeight="1">
      <c r="A275" s="35"/>
      <c r="B275" s="36"/>
      <c r="C275" s="196" t="s">
        <v>1703</v>
      </c>
      <c r="D275" s="196" t="s">
        <v>160</v>
      </c>
      <c r="E275" s="197" t="s">
        <v>3511</v>
      </c>
      <c r="F275" s="198" t="s">
        <v>3512</v>
      </c>
      <c r="G275" s="199" t="s">
        <v>533</v>
      </c>
      <c r="H275" s="200">
        <v>1</v>
      </c>
      <c r="I275" s="201"/>
      <c r="J275" s="202">
        <f t="shared" si="50"/>
        <v>0</v>
      </c>
      <c r="K275" s="203"/>
      <c r="L275" s="40"/>
      <c r="M275" s="204" t="s">
        <v>1</v>
      </c>
      <c r="N275" s="205" t="s">
        <v>40</v>
      </c>
      <c r="O275" s="76"/>
      <c r="P275" s="206">
        <f t="shared" si="51"/>
        <v>0</v>
      </c>
      <c r="Q275" s="206">
        <v>6.4999999999999997E-4</v>
      </c>
      <c r="R275" s="206">
        <f t="shared" si="52"/>
        <v>6.4999999999999997E-4</v>
      </c>
      <c r="S275" s="206">
        <v>0</v>
      </c>
      <c r="T275" s="207">
        <f t="shared" si="53"/>
        <v>0</v>
      </c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R275" s="208" t="s">
        <v>174</v>
      </c>
      <c r="AT275" s="208" t="s">
        <v>160</v>
      </c>
      <c r="AU275" s="208" t="s">
        <v>156</v>
      </c>
      <c r="AY275" s="18" t="s">
        <v>157</v>
      </c>
      <c r="BE275" s="209">
        <f t="shared" si="54"/>
        <v>0</v>
      </c>
      <c r="BF275" s="209">
        <f t="shared" si="55"/>
        <v>0</v>
      </c>
      <c r="BG275" s="209">
        <f t="shared" si="56"/>
        <v>0</v>
      </c>
      <c r="BH275" s="209">
        <f t="shared" si="57"/>
        <v>0</v>
      </c>
      <c r="BI275" s="209">
        <f t="shared" si="58"/>
        <v>0</v>
      </c>
      <c r="BJ275" s="18" t="s">
        <v>156</v>
      </c>
      <c r="BK275" s="209">
        <f t="shared" si="59"/>
        <v>0</v>
      </c>
      <c r="BL275" s="18" t="s">
        <v>174</v>
      </c>
      <c r="BM275" s="208" t="s">
        <v>3513</v>
      </c>
    </row>
    <row r="276" spans="1:65" s="2" customFormat="1" ht="21.75" customHeight="1">
      <c r="A276" s="35"/>
      <c r="B276" s="36"/>
      <c r="C276" s="196" t="s">
        <v>1708</v>
      </c>
      <c r="D276" s="196" t="s">
        <v>160</v>
      </c>
      <c r="E276" s="197" t="s">
        <v>3514</v>
      </c>
      <c r="F276" s="278" t="s">
        <v>3515</v>
      </c>
      <c r="G276" s="199" t="s">
        <v>533</v>
      </c>
      <c r="H276" s="200">
        <v>6</v>
      </c>
      <c r="I276" s="201"/>
      <c r="J276" s="202">
        <f t="shared" si="50"/>
        <v>0</v>
      </c>
      <c r="K276" s="203"/>
      <c r="L276" s="40"/>
      <c r="M276" s="204" t="s">
        <v>1</v>
      </c>
      <c r="N276" s="205" t="s">
        <v>40</v>
      </c>
      <c r="O276" s="76"/>
      <c r="P276" s="206">
        <f t="shared" si="51"/>
        <v>0</v>
      </c>
      <c r="Q276" s="206">
        <v>1.128E-2</v>
      </c>
      <c r="R276" s="206">
        <f t="shared" si="52"/>
        <v>6.7680000000000004E-2</v>
      </c>
      <c r="S276" s="206">
        <v>0</v>
      </c>
      <c r="T276" s="207">
        <f t="shared" si="53"/>
        <v>0</v>
      </c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R276" s="208" t="s">
        <v>174</v>
      </c>
      <c r="AT276" s="208" t="s">
        <v>160</v>
      </c>
      <c r="AU276" s="208" t="s">
        <v>156</v>
      </c>
      <c r="AY276" s="18" t="s">
        <v>157</v>
      </c>
      <c r="BE276" s="209">
        <f t="shared" si="54"/>
        <v>0</v>
      </c>
      <c r="BF276" s="209">
        <f t="shared" si="55"/>
        <v>0</v>
      </c>
      <c r="BG276" s="209">
        <f t="shared" si="56"/>
        <v>0</v>
      </c>
      <c r="BH276" s="209">
        <f t="shared" si="57"/>
        <v>0</v>
      </c>
      <c r="BI276" s="209">
        <f t="shared" si="58"/>
        <v>0</v>
      </c>
      <c r="BJ276" s="18" t="s">
        <v>156</v>
      </c>
      <c r="BK276" s="209">
        <f t="shared" si="59"/>
        <v>0</v>
      </c>
      <c r="BL276" s="18" t="s">
        <v>174</v>
      </c>
      <c r="BM276" s="208" t="s">
        <v>3516</v>
      </c>
    </row>
    <row r="277" spans="1:65" s="2" customFormat="1" ht="16.5" customHeight="1">
      <c r="A277" s="35"/>
      <c r="B277" s="36"/>
      <c r="C277" s="196" t="s">
        <v>1712</v>
      </c>
      <c r="D277" s="196" t="s">
        <v>160</v>
      </c>
      <c r="E277" s="197" t="s">
        <v>3517</v>
      </c>
      <c r="F277" s="198" t="s">
        <v>3518</v>
      </c>
      <c r="G277" s="199" t="s">
        <v>354</v>
      </c>
      <c r="H277" s="200">
        <v>374</v>
      </c>
      <c r="I277" s="201"/>
      <c r="J277" s="202">
        <f t="shared" si="50"/>
        <v>0</v>
      </c>
      <c r="K277" s="203"/>
      <c r="L277" s="40"/>
      <c r="M277" s="204" t="s">
        <v>1</v>
      </c>
      <c r="N277" s="205" t="s">
        <v>40</v>
      </c>
      <c r="O277" s="76"/>
      <c r="P277" s="206">
        <f t="shared" si="51"/>
        <v>0</v>
      </c>
      <c r="Q277" s="206">
        <v>0</v>
      </c>
      <c r="R277" s="206">
        <f t="shared" si="52"/>
        <v>0</v>
      </c>
      <c r="S277" s="206">
        <v>0</v>
      </c>
      <c r="T277" s="207">
        <f t="shared" si="53"/>
        <v>0</v>
      </c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R277" s="208" t="s">
        <v>174</v>
      </c>
      <c r="AT277" s="208" t="s">
        <v>160</v>
      </c>
      <c r="AU277" s="208" t="s">
        <v>156</v>
      </c>
      <c r="AY277" s="18" t="s">
        <v>157</v>
      </c>
      <c r="BE277" s="209">
        <f t="shared" si="54"/>
        <v>0</v>
      </c>
      <c r="BF277" s="209">
        <f t="shared" si="55"/>
        <v>0</v>
      </c>
      <c r="BG277" s="209">
        <f t="shared" si="56"/>
        <v>0</v>
      </c>
      <c r="BH277" s="209">
        <f t="shared" si="57"/>
        <v>0</v>
      </c>
      <c r="BI277" s="209">
        <f t="shared" si="58"/>
        <v>0</v>
      </c>
      <c r="BJ277" s="18" t="s">
        <v>156</v>
      </c>
      <c r="BK277" s="209">
        <f t="shared" si="59"/>
        <v>0</v>
      </c>
      <c r="BL277" s="18" t="s">
        <v>174</v>
      </c>
      <c r="BM277" s="208" t="s">
        <v>3519</v>
      </c>
    </row>
    <row r="278" spans="1:65" s="2" customFormat="1" ht="16.5" customHeight="1">
      <c r="A278" s="35"/>
      <c r="B278" s="36"/>
      <c r="C278" s="196" t="s">
        <v>1717</v>
      </c>
      <c r="D278" s="196" t="s">
        <v>160</v>
      </c>
      <c r="E278" s="197" t="s">
        <v>3520</v>
      </c>
      <c r="F278" s="198" t="s">
        <v>3521</v>
      </c>
      <c r="G278" s="199" t="s">
        <v>354</v>
      </c>
      <c r="H278" s="200">
        <v>161</v>
      </c>
      <c r="I278" s="201"/>
      <c r="J278" s="202">
        <f t="shared" si="50"/>
        <v>0</v>
      </c>
      <c r="K278" s="203"/>
      <c r="L278" s="40"/>
      <c r="M278" s="204" t="s">
        <v>1</v>
      </c>
      <c r="N278" s="205" t="s">
        <v>40</v>
      </c>
      <c r="O278" s="76"/>
      <c r="P278" s="206">
        <f t="shared" si="51"/>
        <v>0</v>
      </c>
      <c r="Q278" s="206">
        <v>0</v>
      </c>
      <c r="R278" s="206">
        <f t="shared" si="52"/>
        <v>0</v>
      </c>
      <c r="S278" s="206">
        <v>0</v>
      </c>
      <c r="T278" s="207">
        <f t="shared" si="53"/>
        <v>0</v>
      </c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R278" s="208" t="s">
        <v>174</v>
      </c>
      <c r="AT278" s="208" t="s">
        <v>160</v>
      </c>
      <c r="AU278" s="208" t="s">
        <v>156</v>
      </c>
      <c r="AY278" s="18" t="s">
        <v>157</v>
      </c>
      <c r="BE278" s="209">
        <f t="shared" si="54"/>
        <v>0</v>
      </c>
      <c r="BF278" s="209">
        <f t="shared" si="55"/>
        <v>0</v>
      </c>
      <c r="BG278" s="209">
        <f t="shared" si="56"/>
        <v>0</v>
      </c>
      <c r="BH278" s="209">
        <f t="shared" si="57"/>
        <v>0</v>
      </c>
      <c r="BI278" s="209">
        <f t="shared" si="58"/>
        <v>0</v>
      </c>
      <c r="BJ278" s="18" t="s">
        <v>156</v>
      </c>
      <c r="BK278" s="209">
        <f t="shared" si="59"/>
        <v>0</v>
      </c>
      <c r="BL278" s="18" t="s">
        <v>174</v>
      </c>
      <c r="BM278" s="208" t="s">
        <v>3522</v>
      </c>
    </row>
    <row r="279" spans="1:65" s="2" customFormat="1" ht="16.5" customHeight="1">
      <c r="A279" s="35"/>
      <c r="B279" s="36"/>
      <c r="C279" s="196" t="s">
        <v>1721</v>
      </c>
      <c r="D279" s="196" t="s">
        <v>160</v>
      </c>
      <c r="E279" s="197" t="s">
        <v>3523</v>
      </c>
      <c r="F279" s="198" t="s">
        <v>3524</v>
      </c>
      <c r="G279" s="199" t="s">
        <v>354</v>
      </c>
      <c r="H279" s="200">
        <v>535</v>
      </c>
      <c r="I279" s="201"/>
      <c r="J279" s="202">
        <f t="shared" si="50"/>
        <v>0</v>
      </c>
      <c r="K279" s="203"/>
      <c r="L279" s="40"/>
      <c r="M279" s="204" t="s">
        <v>1</v>
      </c>
      <c r="N279" s="205" t="s">
        <v>40</v>
      </c>
      <c r="O279" s="76"/>
      <c r="P279" s="206">
        <f t="shared" si="51"/>
        <v>0</v>
      </c>
      <c r="Q279" s="206">
        <v>0</v>
      </c>
      <c r="R279" s="206">
        <f t="shared" si="52"/>
        <v>0</v>
      </c>
      <c r="S279" s="206">
        <v>0</v>
      </c>
      <c r="T279" s="207">
        <f t="shared" si="53"/>
        <v>0</v>
      </c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R279" s="208" t="s">
        <v>174</v>
      </c>
      <c r="AT279" s="208" t="s">
        <v>160</v>
      </c>
      <c r="AU279" s="208" t="s">
        <v>156</v>
      </c>
      <c r="AY279" s="18" t="s">
        <v>157</v>
      </c>
      <c r="BE279" s="209">
        <f t="shared" si="54"/>
        <v>0</v>
      </c>
      <c r="BF279" s="209">
        <f t="shared" si="55"/>
        <v>0</v>
      </c>
      <c r="BG279" s="209">
        <f t="shared" si="56"/>
        <v>0</v>
      </c>
      <c r="BH279" s="209">
        <f t="shared" si="57"/>
        <v>0</v>
      </c>
      <c r="BI279" s="209">
        <f t="shared" si="58"/>
        <v>0</v>
      </c>
      <c r="BJ279" s="18" t="s">
        <v>156</v>
      </c>
      <c r="BK279" s="209">
        <f t="shared" si="59"/>
        <v>0</v>
      </c>
      <c r="BL279" s="18" t="s">
        <v>174</v>
      </c>
      <c r="BM279" s="208" t="s">
        <v>3525</v>
      </c>
    </row>
    <row r="280" spans="1:65" s="2" customFormat="1" ht="24.2" customHeight="1">
      <c r="A280" s="35"/>
      <c r="B280" s="36"/>
      <c r="C280" s="196" t="s">
        <v>1725</v>
      </c>
      <c r="D280" s="196" t="s">
        <v>160</v>
      </c>
      <c r="E280" s="197" t="s">
        <v>3526</v>
      </c>
      <c r="F280" s="198" t="s">
        <v>3527</v>
      </c>
      <c r="G280" s="199" t="s">
        <v>533</v>
      </c>
      <c r="H280" s="200">
        <v>26</v>
      </c>
      <c r="I280" s="201"/>
      <c r="J280" s="202">
        <f t="shared" si="50"/>
        <v>0</v>
      </c>
      <c r="K280" s="203"/>
      <c r="L280" s="40"/>
      <c r="M280" s="204" t="s">
        <v>1</v>
      </c>
      <c r="N280" s="205" t="s">
        <v>40</v>
      </c>
      <c r="O280" s="76"/>
      <c r="P280" s="206">
        <f t="shared" si="51"/>
        <v>0</v>
      </c>
      <c r="Q280" s="206">
        <v>0</v>
      </c>
      <c r="R280" s="206">
        <f t="shared" si="52"/>
        <v>0</v>
      </c>
      <c r="S280" s="206">
        <v>0</v>
      </c>
      <c r="T280" s="207">
        <f t="shared" si="53"/>
        <v>0</v>
      </c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R280" s="208" t="s">
        <v>174</v>
      </c>
      <c r="AT280" s="208" t="s">
        <v>160</v>
      </c>
      <c r="AU280" s="208" t="s">
        <v>156</v>
      </c>
      <c r="AY280" s="18" t="s">
        <v>157</v>
      </c>
      <c r="BE280" s="209">
        <f t="shared" si="54"/>
        <v>0</v>
      </c>
      <c r="BF280" s="209">
        <f t="shared" si="55"/>
        <v>0</v>
      </c>
      <c r="BG280" s="209">
        <f t="shared" si="56"/>
        <v>0</v>
      </c>
      <c r="BH280" s="209">
        <f t="shared" si="57"/>
        <v>0</v>
      </c>
      <c r="BI280" s="209">
        <f t="shared" si="58"/>
        <v>0</v>
      </c>
      <c r="BJ280" s="18" t="s">
        <v>156</v>
      </c>
      <c r="BK280" s="209">
        <f t="shared" si="59"/>
        <v>0</v>
      </c>
      <c r="BL280" s="18" t="s">
        <v>174</v>
      </c>
      <c r="BM280" s="208" t="s">
        <v>3528</v>
      </c>
    </row>
    <row r="281" spans="1:65" s="2" customFormat="1" ht="16.5" customHeight="1">
      <c r="A281" s="35"/>
      <c r="B281" s="36"/>
      <c r="C281" s="196" t="s">
        <v>1729</v>
      </c>
      <c r="D281" s="196" t="s">
        <v>160</v>
      </c>
      <c r="E281" s="197" t="s">
        <v>3529</v>
      </c>
      <c r="F281" s="198" t="s">
        <v>3530</v>
      </c>
      <c r="G281" s="199" t="s">
        <v>533</v>
      </c>
      <c r="H281" s="200">
        <v>1</v>
      </c>
      <c r="I281" s="201"/>
      <c r="J281" s="202">
        <f t="shared" si="50"/>
        <v>0</v>
      </c>
      <c r="K281" s="203"/>
      <c r="L281" s="40"/>
      <c r="M281" s="204" t="s">
        <v>1</v>
      </c>
      <c r="N281" s="205" t="s">
        <v>40</v>
      </c>
      <c r="O281" s="76"/>
      <c r="P281" s="206">
        <f t="shared" si="51"/>
        <v>0</v>
      </c>
      <c r="Q281" s="206">
        <v>0</v>
      </c>
      <c r="R281" s="206">
        <f t="shared" si="52"/>
        <v>0</v>
      </c>
      <c r="S281" s="206">
        <v>0</v>
      </c>
      <c r="T281" s="207">
        <f t="shared" si="53"/>
        <v>0</v>
      </c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R281" s="208" t="s">
        <v>174</v>
      </c>
      <c r="AT281" s="208" t="s">
        <v>160</v>
      </c>
      <c r="AU281" s="208" t="s">
        <v>156</v>
      </c>
      <c r="AY281" s="18" t="s">
        <v>157</v>
      </c>
      <c r="BE281" s="209">
        <f t="shared" si="54"/>
        <v>0</v>
      </c>
      <c r="BF281" s="209">
        <f t="shared" si="55"/>
        <v>0</v>
      </c>
      <c r="BG281" s="209">
        <f t="shared" si="56"/>
        <v>0</v>
      </c>
      <c r="BH281" s="209">
        <f t="shared" si="57"/>
        <v>0</v>
      </c>
      <c r="BI281" s="209">
        <f t="shared" si="58"/>
        <v>0</v>
      </c>
      <c r="BJ281" s="18" t="s">
        <v>156</v>
      </c>
      <c r="BK281" s="209">
        <f t="shared" si="59"/>
        <v>0</v>
      </c>
      <c r="BL281" s="18" t="s">
        <v>174</v>
      </c>
      <c r="BM281" s="208" t="s">
        <v>3531</v>
      </c>
    </row>
    <row r="282" spans="1:65" s="2" customFormat="1" ht="16.5" customHeight="1">
      <c r="A282" s="35"/>
      <c r="B282" s="36"/>
      <c r="C282" s="196" t="s">
        <v>1733</v>
      </c>
      <c r="D282" s="196" t="s">
        <v>160</v>
      </c>
      <c r="E282" s="197" t="s">
        <v>3532</v>
      </c>
      <c r="F282" s="198" t="s">
        <v>3533</v>
      </c>
      <c r="G282" s="199" t="s">
        <v>2745</v>
      </c>
      <c r="H282" s="200">
        <v>150</v>
      </c>
      <c r="I282" s="201"/>
      <c r="J282" s="202">
        <f t="shared" si="50"/>
        <v>0</v>
      </c>
      <c r="K282" s="203"/>
      <c r="L282" s="40"/>
      <c r="M282" s="204" t="s">
        <v>1</v>
      </c>
      <c r="N282" s="205" t="s">
        <v>40</v>
      </c>
      <c r="O282" s="76"/>
      <c r="P282" s="206">
        <f t="shared" si="51"/>
        <v>0</v>
      </c>
      <c r="Q282" s="206">
        <v>0</v>
      </c>
      <c r="R282" s="206">
        <f t="shared" si="52"/>
        <v>0</v>
      </c>
      <c r="S282" s="206">
        <v>0</v>
      </c>
      <c r="T282" s="207">
        <f t="shared" si="53"/>
        <v>0</v>
      </c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R282" s="208" t="s">
        <v>174</v>
      </c>
      <c r="AT282" s="208" t="s">
        <v>160</v>
      </c>
      <c r="AU282" s="208" t="s">
        <v>156</v>
      </c>
      <c r="AY282" s="18" t="s">
        <v>157</v>
      </c>
      <c r="BE282" s="209">
        <f t="shared" si="54"/>
        <v>0</v>
      </c>
      <c r="BF282" s="209">
        <f t="shared" si="55"/>
        <v>0</v>
      </c>
      <c r="BG282" s="209">
        <f t="shared" si="56"/>
        <v>0</v>
      </c>
      <c r="BH282" s="209">
        <f t="shared" si="57"/>
        <v>0</v>
      </c>
      <c r="BI282" s="209">
        <f t="shared" si="58"/>
        <v>0</v>
      </c>
      <c r="BJ282" s="18" t="s">
        <v>156</v>
      </c>
      <c r="BK282" s="209">
        <f t="shared" si="59"/>
        <v>0</v>
      </c>
      <c r="BL282" s="18" t="s">
        <v>174</v>
      </c>
      <c r="BM282" s="208" t="s">
        <v>3534</v>
      </c>
    </row>
    <row r="283" spans="1:65" s="2" customFormat="1" ht="24.2" customHeight="1">
      <c r="A283" s="35"/>
      <c r="B283" s="36"/>
      <c r="C283" s="196" t="s">
        <v>1737</v>
      </c>
      <c r="D283" s="196" t="s">
        <v>160</v>
      </c>
      <c r="E283" s="197" t="s">
        <v>3535</v>
      </c>
      <c r="F283" s="198" t="s">
        <v>3536</v>
      </c>
      <c r="G283" s="199" t="s">
        <v>177</v>
      </c>
      <c r="H283" s="200">
        <v>2.7240000000000002</v>
      </c>
      <c r="I283" s="201"/>
      <c r="J283" s="202">
        <f t="shared" si="50"/>
        <v>0</v>
      </c>
      <c r="K283" s="203"/>
      <c r="L283" s="40"/>
      <c r="M283" s="204" t="s">
        <v>1</v>
      </c>
      <c r="N283" s="205" t="s">
        <v>40</v>
      </c>
      <c r="O283" s="76"/>
      <c r="P283" s="206">
        <f t="shared" si="51"/>
        <v>0</v>
      </c>
      <c r="Q283" s="206">
        <v>0</v>
      </c>
      <c r="R283" s="206">
        <f t="shared" si="52"/>
        <v>0</v>
      </c>
      <c r="S283" s="206">
        <v>0</v>
      </c>
      <c r="T283" s="207">
        <f t="shared" si="53"/>
        <v>0</v>
      </c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R283" s="208" t="s">
        <v>174</v>
      </c>
      <c r="AT283" s="208" t="s">
        <v>160</v>
      </c>
      <c r="AU283" s="208" t="s">
        <v>156</v>
      </c>
      <c r="AY283" s="18" t="s">
        <v>157</v>
      </c>
      <c r="BE283" s="209">
        <f t="shared" si="54"/>
        <v>0</v>
      </c>
      <c r="BF283" s="209">
        <f t="shared" si="55"/>
        <v>0</v>
      </c>
      <c r="BG283" s="209">
        <f t="shared" si="56"/>
        <v>0</v>
      </c>
      <c r="BH283" s="209">
        <f t="shared" si="57"/>
        <v>0</v>
      </c>
      <c r="BI283" s="209">
        <f t="shared" si="58"/>
        <v>0</v>
      </c>
      <c r="BJ283" s="18" t="s">
        <v>156</v>
      </c>
      <c r="BK283" s="209">
        <f t="shared" si="59"/>
        <v>0</v>
      </c>
      <c r="BL283" s="18" t="s">
        <v>174</v>
      </c>
      <c r="BM283" s="208" t="s">
        <v>3537</v>
      </c>
    </row>
    <row r="284" spans="1:65" s="2" customFormat="1" ht="24.2" customHeight="1">
      <c r="A284" s="35"/>
      <c r="B284" s="36"/>
      <c r="C284" s="196" t="s">
        <v>1742</v>
      </c>
      <c r="D284" s="196" t="s">
        <v>160</v>
      </c>
      <c r="E284" s="197" t="s">
        <v>3535</v>
      </c>
      <c r="F284" s="198" t="s">
        <v>3536</v>
      </c>
      <c r="G284" s="199" t="s">
        <v>177</v>
      </c>
      <c r="H284" s="200">
        <v>2.7240000000000002</v>
      </c>
      <c r="I284" s="201"/>
      <c r="J284" s="202">
        <f t="shared" si="50"/>
        <v>0</v>
      </c>
      <c r="K284" s="203"/>
      <c r="L284" s="40"/>
      <c r="M284" s="204" t="s">
        <v>1</v>
      </c>
      <c r="N284" s="205" t="s">
        <v>40</v>
      </c>
      <c r="O284" s="76"/>
      <c r="P284" s="206">
        <f t="shared" si="51"/>
        <v>0</v>
      </c>
      <c r="Q284" s="206">
        <v>0</v>
      </c>
      <c r="R284" s="206">
        <f t="shared" si="52"/>
        <v>0</v>
      </c>
      <c r="S284" s="206">
        <v>0</v>
      </c>
      <c r="T284" s="207">
        <f t="shared" si="53"/>
        <v>0</v>
      </c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R284" s="208" t="s">
        <v>174</v>
      </c>
      <c r="AT284" s="208" t="s">
        <v>160</v>
      </c>
      <c r="AU284" s="208" t="s">
        <v>156</v>
      </c>
      <c r="AY284" s="18" t="s">
        <v>157</v>
      </c>
      <c r="BE284" s="209">
        <f t="shared" si="54"/>
        <v>0</v>
      </c>
      <c r="BF284" s="209">
        <f t="shared" si="55"/>
        <v>0</v>
      </c>
      <c r="BG284" s="209">
        <f t="shared" si="56"/>
        <v>0</v>
      </c>
      <c r="BH284" s="209">
        <f t="shared" si="57"/>
        <v>0</v>
      </c>
      <c r="BI284" s="209">
        <f t="shared" si="58"/>
        <v>0</v>
      </c>
      <c r="BJ284" s="18" t="s">
        <v>156</v>
      </c>
      <c r="BK284" s="209">
        <f t="shared" si="59"/>
        <v>0</v>
      </c>
      <c r="BL284" s="18" t="s">
        <v>174</v>
      </c>
      <c r="BM284" s="208" t="s">
        <v>3538</v>
      </c>
    </row>
    <row r="285" spans="1:65" s="12" customFormat="1" ht="22.9" customHeight="1">
      <c r="B285" s="180"/>
      <c r="C285" s="181"/>
      <c r="D285" s="182" t="s">
        <v>73</v>
      </c>
      <c r="E285" s="194" t="s">
        <v>3539</v>
      </c>
      <c r="F285" s="194" t="s">
        <v>3540</v>
      </c>
      <c r="G285" s="181"/>
      <c r="H285" s="181"/>
      <c r="I285" s="184"/>
      <c r="J285" s="195">
        <f>BK285</f>
        <v>0</v>
      </c>
      <c r="K285" s="181"/>
      <c r="L285" s="186"/>
      <c r="M285" s="187"/>
      <c r="N285" s="188"/>
      <c r="O285" s="188"/>
      <c r="P285" s="189">
        <f>SUM(P286:P330)</f>
        <v>0</v>
      </c>
      <c r="Q285" s="188"/>
      <c r="R285" s="189">
        <f>SUM(R286:R330)</f>
        <v>2.0775000000000001</v>
      </c>
      <c r="S285" s="188"/>
      <c r="T285" s="190">
        <f>SUM(T286:T330)</f>
        <v>2.5760000000000001</v>
      </c>
      <c r="AR285" s="191" t="s">
        <v>82</v>
      </c>
      <c r="AT285" s="192" t="s">
        <v>73</v>
      </c>
      <c r="AU285" s="192" t="s">
        <v>82</v>
      </c>
      <c r="AY285" s="191" t="s">
        <v>157</v>
      </c>
      <c r="BK285" s="193">
        <f>SUM(BK286:BK330)</f>
        <v>0</v>
      </c>
    </row>
    <row r="286" spans="1:65" s="2" customFormat="1" ht="24.2" customHeight="1">
      <c r="A286" s="35"/>
      <c r="B286" s="36"/>
      <c r="C286" s="196" t="s">
        <v>1746</v>
      </c>
      <c r="D286" s="196" t="s">
        <v>160</v>
      </c>
      <c r="E286" s="197" t="s">
        <v>3541</v>
      </c>
      <c r="F286" s="198" t="s">
        <v>3542</v>
      </c>
      <c r="G286" s="199" t="s">
        <v>354</v>
      </c>
      <c r="H286" s="200">
        <v>93</v>
      </c>
      <c r="I286" s="201"/>
      <c r="J286" s="202">
        <f t="shared" ref="J286:J330" si="60">ROUND(I286*H286,2)</f>
        <v>0</v>
      </c>
      <c r="K286" s="203"/>
      <c r="L286" s="40"/>
      <c r="M286" s="204" t="s">
        <v>1</v>
      </c>
      <c r="N286" s="205" t="s">
        <v>40</v>
      </c>
      <c r="O286" s="76"/>
      <c r="P286" s="206">
        <f t="shared" ref="P286:P330" si="61">O286*H286</f>
        <v>0</v>
      </c>
      <c r="Q286" s="206">
        <v>3.5E-4</v>
      </c>
      <c r="R286" s="206">
        <f t="shared" ref="R286:R330" si="62">Q286*H286</f>
        <v>3.2550000000000003E-2</v>
      </c>
      <c r="S286" s="206">
        <v>0</v>
      </c>
      <c r="T286" s="207">
        <f t="shared" ref="T286:T330" si="63">S286*H286</f>
        <v>0</v>
      </c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R286" s="208" t="s">
        <v>174</v>
      </c>
      <c r="AT286" s="208" t="s">
        <v>160</v>
      </c>
      <c r="AU286" s="208" t="s">
        <v>156</v>
      </c>
      <c r="AY286" s="18" t="s">
        <v>157</v>
      </c>
      <c r="BE286" s="209">
        <f t="shared" ref="BE286:BE330" si="64">IF(N286="základná",J286,0)</f>
        <v>0</v>
      </c>
      <c r="BF286" s="209">
        <f t="shared" ref="BF286:BF330" si="65">IF(N286="znížená",J286,0)</f>
        <v>0</v>
      </c>
      <c r="BG286" s="209">
        <f t="shared" ref="BG286:BG330" si="66">IF(N286="zákl. prenesená",J286,0)</f>
        <v>0</v>
      </c>
      <c r="BH286" s="209">
        <f t="shared" ref="BH286:BH330" si="67">IF(N286="zníž. prenesená",J286,0)</f>
        <v>0</v>
      </c>
      <c r="BI286" s="209">
        <f t="shared" ref="BI286:BI330" si="68">IF(N286="nulová",J286,0)</f>
        <v>0</v>
      </c>
      <c r="BJ286" s="18" t="s">
        <v>156</v>
      </c>
      <c r="BK286" s="209">
        <f t="shared" ref="BK286:BK330" si="69">ROUND(I286*H286,2)</f>
        <v>0</v>
      </c>
      <c r="BL286" s="18" t="s">
        <v>174</v>
      </c>
      <c r="BM286" s="208" t="s">
        <v>3543</v>
      </c>
    </row>
    <row r="287" spans="1:65" s="2" customFormat="1" ht="24.2" customHeight="1">
      <c r="A287" s="35"/>
      <c r="B287" s="36"/>
      <c r="C287" s="196" t="s">
        <v>1748</v>
      </c>
      <c r="D287" s="196" t="s">
        <v>160</v>
      </c>
      <c r="E287" s="197" t="s">
        <v>3544</v>
      </c>
      <c r="F287" s="198" t="s">
        <v>3545</v>
      </c>
      <c r="G287" s="199" t="s">
        <v>354</v>
      </c>
      <c r="H287" s="200">
        <v>246</v>
      </c>
      <c r="I287" s="201"/>
      <c r="J287" s="202">
        <f t="shared" si="60"/>
        <v>0</v>
      </c>
      <c r="K287" s="203"/>
      <c r="L287" s="40"/>
      <c r="M287" s="204" t="s">
        <v>1</v>
      </c>
      <c r="N287" s="205" t="s">
        <v>40</v>
      </c>
      <c r="O287" s="76"/>
      <c r="P287" s="206">
        <f t="shared" si="61"/>
        <v>0</v>
      </c>
      <c r="Q287" s="206">
        <v>4.8999999999999998E-4</v>
      </c>
      <c r="R287" s="206">
        <f t="shared" si="62"/>
        <v>0.12053999999999999</v>
      </c>
      <c r="S287" s="206">
        <v>0</v>
      </c>
      <c r="T287" s="207">
        <f t="shared" si="63"/>
        <v>0</v>
      </c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  <c r="AE287" s="35"/>
      <c r="AR287" s="208" t="s">
        <v>174</v>
      </c>
      <c r="AT287" s="208" t="s">
        <v>160</v>
      </c>
      <c r="AU287" s="208" t="s">
        <v>156</v>
      </c>
      <c r="AY287" s="18" t="s">
        <v>157</v>
      </c>
      <c r="BE287" s="209">
        <f t="shared" si="64"/>
        <v>0</v>
      </c>
      <c r="BF287" s="209">
        <f t="shared" si="65"/>
        <v>0</v>
      </c>
      <c r="BG287" s="209">
        <f t="shared" si="66"/>
        <v>0</v>
      </c>
      <c r="BH287" s="209">
        <f t="shared" si="67"/>
        <v>0</v>
      </c>
      <c r="BI287" s="209">
        <f t="shared" si="68"/>
        <v>0</v>
      </c>
      <c r="BJ287" s="18" t="s">
        <v>156</v>
      </c>
      <c r="BK287" s="209">
        <f t="shared" si="69"/>
        <v>0</v>
      </c>
      <c r="BL287" s="18" t="s">
        <v>174</v>
      </c>
      <c r="BM287" s="208" t="s">
        <v>3546</v>
      </c>
    </row>
    <row r="288" spans="1:65" s="2" customFormat="1" ht="24.2" customHeight="1">
      <c r="A288" s="35"/>
      <c r="B288" s="36"/>
      <c r="C288" s="196" t="s">
        <v>1752</v>
      </c>
      <c r="D288" s="196" t="s">
        <v>160</v>
      </c>
      <c r="E288" s="197" t="s">
        <v>3547</v>
      </c>
      <c r="F288" s="198" t="s">
        <v>3548</v>
      </c>
      <c r="G288" s="199" t="s">
        <v>354</v>
      </c>
      <c r="H288" s="200">
        <v>315</v>
      </c>
      <c r="I288" s="201"/>
      <c r="J288" s="202">
        <f t="shared" si="60"/>
        <v>0</v>
      </c>
      <c r="K288" s="203"/>
      <c r="L288" s="40"/>
      <c r="M288" s="204" t="s">
        <v>1</v>
      </c>
      <c r="N288" s="205" t="s">
        <v>40</v>
      </c>
      <c r="O288" s="76"/>
      <c r="P288" s="206">
        <f t="shared" si="61"/>
        <v>0</v>
      </c>
      <c r="Q288" s="206">
        <v>8.1999999999999998E-4</v>
      </c>
      <c r="R288" s="206">
        <f t="shared" si="62"/>
        <v>0.25829999999999997</v>
      </c>
      <c r="S288" s="206">
        <v>0</v>
      </c>
      <c r="T288" s="207">
        <f t="shared" si="63"/>
        <v>0</v>
      </c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  <c r="AR288" s="208" t="s">
        <v>174</v>
      </c>
      <c r="AT288" s="208" t="s">
        <v>160</v>
      </c>
      <c r="AU288" s="208" t="s">
        <v>156</v>
      </c>
      <c r="AY288" s="18" t="s">
        <v>157</v>
      </c>
      <c r="BE288" s="209">
        <f t="shared" si="64"/>
        <v>0</v>
      </c>
      <c r="BF288" s="209">
        <f t="shared" si="65"/>
        <v>0</v>
      </c>
      <c r="BG288" s="209">
        <f t="shared" si="66"/>
        <v>0</v>
      </c>
      <c r="BH288" s="209">
        <f t="shared" si="67"/>
        <v>0</v>
      </c>
      <c r="BI288" s="209">
        <f t="shared" si="68"/>
        <v>0</v>
      </c>
      <c r="BJ288" s="18" t="s">
        <v>156</v>
      </c>
      <c r="BK288" s="209">
        <f t="shared" si="69"/>
        <v>0</v>
      </c>
      <c r="BL288" s="18" t="s">
        <v>174</v>
      </c>
      <c r="BM288" s="208" t="s">
        <v>3549</v>
      </c>
    </row>
    <row r="289" spans="1:65" s="2" customFormat="1" ht="24.2" customHeight="1">
      <c r="A289" s="35"/>
      <c r="B289" s="36"/>
      <c r="C289" s="196" t="s">
        <v>1757</v>
      </c>
      <c r="D289" s="196" t="s">
        <v>160</v>
      </c>
      <c r="E289" s="197" t="s">
        <v>3550</v>
      </c>
      <c r="F289" s="198" t="s">
        <v>3551</v>
      </c>
      <c r="G289" s="199" t="s">
        <v>354</v>
      </c>
      <c r="H289" s="200">
        <v>18</v>
      </c>
      <c r="I289" s="201"/>
      <c r="J289" s="202">
        <f t="shared" si="60"/>
        <v>0</v>
      </c>
      <c r="K289" s="203"/>
      <c r="L289" s="40"/>
      <c r="M289" s="204" t="s">
        <v>1</v>
      </c>
      <c r="N289" s="205" t="s">
        <v>40</v>
      </c>
      <c r="O289" s="76"/>
      <c r="P289" s="206">
        <f t="shared" si="61"/>
        <v>0</v>
      </c>
      <c r="Q289" s="206">
        <v>1.23E-3</v>
      </c>
      <c r="R289" s="206">
        <f t="shared" si="62"/>
        <v>2.214E-2</v>
      </c>
      <c r="S289" s="206">
        <v>0</v>
      </c>
      <c r="T289" s="207">
        <f t="shared" si="63"/>
        <v>0</v>
      </c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R289" s="208" t="s">
        <v>174</v>
      </c>
      <c r="AT289" s="208" t="s">
        <v>160</v>
      </c>
      <c r="AU289" s="208" t="s">
        <v>156</v>
      </c>
      <c r="AY289" s="18" t="s">
        <v>157</v>
      </c>
      <c r="BE289" s="209">
        <f t="shared" si="64"/>
        <v>0</v>
      </c>
      <c r="BF289" s="209">
        <f t="shared" si="65"/>
        <v>0</v>
      </c>
      <c r="BG289" s="209">
        <f t="shared" si="66"/>
        <v>0</v>
      </c>
      <c r="BH289" s="209">
        <f t="shared" si="67"/>
        <v>0</v>
      </c>
      <c r="BI289" s="209">
        <f t="shared" si="68"/>
        <v>0</v>
      </c>
      <c r="BJ289" s="18" t="s">
        <v>156</v>
      </c>
      <c r="BK289" s="209">
        <f t="shared" si="69"/>
        <v>0</v>
      </c>
      <c r="BL289" s="18" t="s">
        <v>174</v>
      </c>
      <c r="BM289" s="208" t="s">
        <v>3552</v>
      </c>
    </row>
    <row r="290" spans="1:65" s="2" customFormat="1" ht="24.2" customHeight="1">
      <c r="A290" s="35"/>
      <c r="B290" s="36"/>
      <c r="C290" s="196" t="s">
        <v>1761</v>
      </c>
      <c r="D290" s="196" t="s">
        <v>160</v>
      </c>
      <c r="E290" s="197" t="s">
        <v>3553</v>
      </c>
      <c r="F290" s="198" t="s">
        <v>3554</v>
      </c>
      <c r="G290" s="199" t="s">
        <v>3343</v>
      </c>
      <c r="H290" s="200">
        <v>55</v>
      </c>
      <c r="I290" s="201"/>
      <c r="J290" s="202">
        <f t="shared" si="60"/>
        <v>0</v>
      </c>
      <c r="K290" s="203"/>
      <c r="L290" s="40"/>
      <c r="M290" s="204" t="s">
        <v>1</v>
      </c>
      <c r="N290" s="205" t="s">
        <v>40</v>
      </c>
      <c r="O290" s="76"/>
      <c r="P290" s="206">
        <f t="shared" si="61"/>
        <v>0</v>
      </c>
      <c r="Q290" s="206">
        <v>1.8699999999999999E-3</v>
      </c>
      <c r="R290" s="206">
        <f t="shared" si="62"/>
        <v>0.10285</v>
      </c>
      <c r="S290" s="206">
        <v>0</v>
      </c>
      <c r="T290" s="207">
        <f t="shared" si="63"/>
        <v>0</v>
      </c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R290" s="208" t="s">
        <v>174</v>
      </c>
      <c r="AT290" s="208" t="s">
        <v>160</v>
      </c>
      <c r="AU290" s="208" t="s">
        <v>156</v>
      </c>
      <c r="AY290" s="18" t="s">
        <v>157</v>
      </c>
      <c r="BE290" s="209">
        <f t="shared" si="64"/>
        <v>0</v>
      </c>
      <c r="BF290" s="209">
        <f t="shared" si="65"/>
        <v>0</v>
      </c>
      <c r="BG290" s="209">
        <f t="shared" si="66"/>
        <v>0</v>
      </c>
      <c r="BH290" s="209">
        <f t="shared" si="67"/>
        <v>0</v>
      </c>
      <c r="BI290" s="209">
        <f t="shared" si="68"/>
        <v>0</v>
      </c>
      <c r="BJ290" s="18" t="s">
        <v>156</v>
      </c>
      <c r="BK290" s="209">
        <f t="shared" si="69"/>
        <v>0</v>
      </c>
      <c r="BL290" s="18" t="s">
        <v>174</v>
      </c>
      <c r="BM290" s="208" t="s">
        <v>3555</v>
      </c>
    </row>
    <row r="291" spans="1:65" s="2" customFormat="1" ht="21.75" customHeight="1">
      <c r="A291" s="35"/>
      <c r="B291" s="36"/>
      <c r="C291" s="196" t="s">
        <v>1766</v>
      </c>
      <c r="D291" s="196" t="s">
        <v>160</v>
      </c>
      <c r="E291" s="197" t="s">
        <v>3556</v>
      </c>
      <c r="F291" s="198" t="s">
        <v>3557</v>
      </c>
      <c r="G291" s="199" t="s">
        <v>354</v>
      </c>
      <c r="H291" s="200">
        <v>28</v>
      </c>
      <c r="I291" s="201"/>
      <c r="J291" s="202">
        <f t="shared" si="60"/>
        <v>0</v>
      </c>
      <c r="K291" s="203"/>
      <c r="L291" s="40"/>
      <c r="M291" s="204" t="s">
        <v>1</v>
      </c>
      <c r="N291" s="205" t="s">
        <v>40</v>
      </c>
      <c r="O291" s="76"/>
      <c r="P291" s="206">
        <f t="shared" si="61"/>
        <v>0</v>
      </c>
      <c r="Q291" s="206">
        <v>6.6899999999999998E-3</v>
      </c>
      <c r="R291" s="206">
        <f t="shared" si="62"/>
        <v>0.18731999999999999</v>
      </c>
      <c r="S291" s="206">
        <v>0</v>
      </c>
      <c r="T291" s="207">
        <f t="shared" si="63"/>
        <v>0</v>
      </c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R291" s="208" t="s">
        <v>174</v>
      </c>
      <c r="AT291" s="208" t="s">
        <v>160</v>
      </c>
      <c r="AU291" s="208" t="s">
        <v>156</v>
      </c>
      <c r="AY291" s="18" t="s">
        <v>157</v>
      </c>
      <c r="BE291" s="209">
        <f t="shared" si="64"/>
        <v>0</v>
      </c>
      <c r="BF291" s="209">
        <f t="shared" si="65"/>
        <v>0</v>
      </c>
      <c r="BG291" s="209">
        <f t="shared" si="66"/>
        <v>0</v>
      </c>
      <c r="BH291" s="209">
        <f t="shared" si="67"/>
        <v>0</v>
      </c>
      <c r="BI291" s="209">
        <f t="shared" si="68"/>
        <v>0</v>
      </c>
      <c r="BJ291" s="18" t="s">
        <v>156</v>
      </c>
      <c r="BK291" s="209">
        <f t="shared" si="69"/>
        <v>0</v>
      </c>
      <c r="BL291" s="18" t="s">
        <v>174</v>
      </c>
      <c r="BM291" s="208" t="s">
        <v>3558</v>
      </c>
    </row>
    <row r="292" spans="1:65" s="2" customFormat="1" ht="21.75" customHeight="1">
      <c r="A292" s="35"/>
      <c r="B292" s="36"/>
      <c r="C292" s="196" t="s">
        <v>1776</v>
      </c>
      <c r="D292" s="196" t="s">
        <v>160</v>
      </c>
      <c r="E292" s="197" t="s">
        <v>3559</v>
      </c>
      <c r="F292" s="198" t="s">
        <v>3560</v>
      </c>
      <c r="G292" s="199" t="s">
        <v>354</v>
      </c>
      <c r="H292" s="200">
        <v>15</v>
      </c>
      <c r="I292" s="201"/>
      <c r="J292" s="202">
        <f t="shared" si="60"/>
        <v>0</v>
      </c>
      <c r="K292" s="203"/>
      <c r="L292" s="40"/>
      <c r="M292" s="204" t="s">
        <v>1</v>
      </c>
      <c r="N292" s="205" t="s">
        <v>40</v>
      </c>
      <c r="O292" s="76"/>
      <c r="P292" s="206">
        <f t="shared" si="61"/>
        <v>0</v>
      </c>
      <c r="Q292" s="206">
        <v>9.7999999999999997E-3</v>
      </c>
      <c r="R292" s="206">
        <f t="shared" si="62"/>
        <v>0.14699999999999999</v>
      </c>
      <c r="S292" s="206">
        <v>0</v>
      </c>
      <c r="T292" s="207">
        <f t="shared" si="63"/>
        <v>0</v>
      </c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/>
      <c r="AR292" s="208" t="s">
        <v>174</v>
      </c>
      <c r="AT292" s="208" t="s">
        <v>160</v>
      </c>
      <c r="AU292" s="208" t="s">
        <v>156</v>
      </c>
      <c r="AY292" s="18" t="s">
        <v>157</v>
      </c>
      <c r="BE292" s="209">
        <f t="shared" si="64"/>
        <v>0</v>
      </c>
      <c r="BF292" s="209">
        <f t="shared" si="65"/>
        <v>0</v>
      </c>
      <c r="BG292" s="209">
        <f t="shared" si="66"/>
        <v>0</v>
      </c>
      <c r="BH292" s="209">
        <f t="shared" si="67"/>
        <v>0</v>
      </c>
      <c r="BI292" s="209">
        <f t="shared" si="68"/>
        <v>0</v>
      </c>
      <c r="BJ292" s="18" t="s">
        <v>156</v>
      </c>
      <c r="BK292" s="209">
        <f t="shared" si="69"/>
        <v>0</v>
      </c>
      <c r="BL292" s="18" t="s">
        <v>174</v>
      </c>
      <c r="BM292" s="208" t="s">
        <v>3561</v>
      </c>
    </row>
    <row r="293" spans="1:65" s="2" customFormat="1" ht="21.75" customHeight="1">
      <c r="A293" s="35"/>
      <c r="B293" s="36"/>
      <c r="C293" s="196" t="s">
        <v>1781</v>
      </c>
      <c r="D293" s="196" t="s">
        <v>160</v>
      </c>
      <c r="E293" s="197" t="s">
        <v>3562</v>
      </c>
      <c r="F293" s="198" t="s">
        <v>3563</v>
      </c>
      <c r="G293" s="199" t="s">
        <v>354</v>
      </c>
      <c r="H293" s="200">
        <v>35</v>
      </c>
      <c r="I293" s="201"/>
      <c r="J293" s="202">
        <f t="shared" si="60"/>
        <v>0</v>
      </c>
      <c r="K293" s="203"/>
      <c r="L293" s="40"/>
      <c r="M293" s="204" t="s">
        <v>1</v>
      </c>
      <c r="N293" s="205" t="s">
        <v>40</v>
      </c>
      <c r="O293" s="76"/>
      <c r="P293" s="206">
        <f t="shared" si="61"/>
        <v>0</v>
      </c>
      <c r="Q293" s="206">
        <v>1.136E-2</v>
      </c>
      <c r="R293" s="206">
        <f t="shared" si="62"/>
        <v>0.39760000000000001</v>
      </c>
      <c r="S293" s="206">
        <v>0</v>
      </c>
      <c r="T293" s="207">
        <f t="shared" si="63"/>
        <v>0</v>
      </c>
      <c r="U293" s="35"/>
      <c r="V293" s="35"/>
      <c r="W293" s="35"/>
      <c r="X293" s="35"/>
      <c r="Y293" s="35"/>
      <c r="Z293" s="35"/>
      <c r="AA293" s="35"/>
      <c r="AB293" s="35"/>
      <c r="AC293" s="35"/>
      <c r="AD293" s="35"/>
      <c r="AE293" s="35"/>
      <c r="AR293" s="208" t="s">
        <v>174</v>
      </c>
      <c r="AT293" s="208" t="s">
        <v>160</v>
      </c>
      <c r="AU293" s="208" t="s">
        <v>156</v>
      </c>
      <c r="AY293" s="18" t="s">
        <v>157</v>
      </c>
      <c r="BE293" s="209">
        <f t="shared" si="64"/>
        <v>0</v>
      </c>
      <c r="BF293" s="209">
        <f t="shared" si="65"/>
        <v>0</v>
      </c>
      <c r="BG293" s="209">
        <f t="shared" si="66"/>
        <v>0</v>
      </c>
      <c r="BH293" s="209">
        <f t="shared" si="67"/>
        <v>0</v>
      </c>
      <c r="BI293" s="209">
        <f t="shared" si="68"/>
        <v>0</v>
      </c>
      <c r="BJ293" s="18" t="s">
        <v>156</v>
      </c>
      <c r="BK293" s="209">
        <f t="shared" si="69"/>
        <v>0</v>
      </c>
      <c r="BL293" s="18" t="s">
        <v>174</v>
      </c>
      <c r="BM293" s="208" t="s">
        <v>3564</v>
      </c>
    </row>
    <row r="294" spans="1:65" s="2" customFormat="1" ht="21.75" customHeight="1">
      <c r="A294" s="35"/>
      <c r="B294" s="36"/>
      <c r="C294" s="196" t="s">
        <v>1785</v>
      </c>
      <c r="D294" s="196" t="s">
        <v>160</v>
      </c>
      <c r="E294" s="197" t="s">
        <v>3565</v>
      </c>
      <c r="F294" s="198" t="s">
        <v>3339</v>
      </c>
      <c r="G294" s="199" t="s">
        <v>354</v>
      </c>
      <c r="H294" s="200">
        <v>654</v>
      </c>
      <c r="I294" s="201"/>
      <c r="J294" s="202">
        <f t="shared" si="60"/>
        <v>0</v>
      </c>
      <c r="K294" s="203"/>
      <c r="L294" s="40"/>
      <c r="M294" s="204" t="s">
        <v>1</v>
      </c>
      <c r="N294" s="205" t="s">
        <v>40</v>
      </c>
      <c r="O294" s="76"/>
      <c r="P294" s="206">
        <f t="shared" si="61"/>
        <v>0</v>
      </c>
      <c r="Q294" s="206">
        <v>0</v>
      </c>
      <c r="R294" s="206">
        <f t="shared" si="62"/>
        <v>0</v>
      </c>
      <c r="S294" s="206">
        <v>2E-3</v>
      </c>
      <c r="T294" s="207">
        <f t="shared" si="63"/>
        <v>1.3080000000000001</v>
      </c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/>
      <c r="AR294" s="208" t="s">
        <v>174</v>
      </c>
      <c r="AT294" s="208" t="s">
        <v>160</v>
      </c>
      <c r="AU294" s="208" t="s">
        <v>156</v>
      </c>
      <c r="AY294" s="18" t="s">
        <v>157</v>
      </c>
      <c r="BE294" s="209">
        <f t="shared" si="64"/>
        <v>0</v>
      </c>
      <c r="BF294" s="209">
        <f t="shared" si="65"/>
        <v>0</v>
      </c>
      <c r="BG294" s="209">
        <f t="shared" si="66"/>
        <v>0</v>
      </c>
      <c r="BH294" s="209">
        <f t="shared" si="67"/>
        <v>0</v>
      </c>
      <c r="BI294" s="209">
        <f t="shared" si="68"/>
        <v>0</v>
      </c>
      <c r="BJ294" s="18" t="s">
        <v>156</v>
      </c>
      <c r="BK294" s="209">
        <f t="shared" si="69"/>
        <v>0</v>
      </c>
      <c r="BL294" s="18" t="s">
        <v>174</v>
      </c>
      <c r="BM294" s="208" t="s">
        <v>3566</v>
      </c>
    </row>
    <row r="295" spans="1:65" s="2" customFormat="1" ht="21.75" customHeight="1">
      <c r="A295" s="35"/>
      <c r="B295" s="36"/>
      <c r="C295" s="196" t="s">
        <v>1791</v>
      </c>
      <c r="D295" s="196" t="s">
        <v>160</v>
      </c>
      <c r="E295" s="197" t="s">
        <v>3567</v>
      </c>
      <c r="F295" s="198" t="s">
        <v>3568</v>
      </c>
      <c r="G295" s="199" t="s">
        <v>354</v>
      </c>
      <c r="H295" s="200">
        <v>85</v>
      </c>
      <c r="I295" s="201"/>
      <c r="J295" s="202">
        <f t="shared" si="60"/>
        <v>0</v>
      </c>
      <c r="K295" s="203"/>
      <c r="L295" s="40"/>
      <c r="M295" s="204" t="s">
        <v>1</v>
      </c>
      <c r="N295" s="205" t="s">
        <v>40</v>
      </c>
      <c r="O295" s="76"/>
      <c r="P295" s="206">
        <f t="shared" si="61"/>
        <v>0</v>
      </c>
      <c r="Q295" s="206">
        <v>0</v>
      </c>
      <c r="R295" s="206">
        <f t="shared" si="62"/>
        <v>0</v>
      </c>
      <c r="S295" s="206">
        <v>4.0000000000000001E-3</v>
      </c>
      <c r="T295" s="207">
        <f t="shared" si="63"/>
        <v>0.34</v>
      </c>
      <c r="U295" s="35"/>
      <c r="V295" s="35"/>
      <c r="W295" s="35"/>
      <c r="X295" s="35"/>
      <c r="Y295" s="35"/>
      <c r="Z295" s="35"/>
      <c r="AA295" s="35"/>
      <c r="AB295" s="35"/>
      <c r="AC295" s="35"/>
      <c r="AD295" s="35"/>
      <c r="AE295" s="35"/>
      <c r="AR295" s="208" t="s">
        <v>174</v>
      </c>
      <c r="AT295" s="208" t="s">
        <v>160</v>
      </c>
      <c r="AU295" s="208" t="s">
        <v>156</v>
      </c>
      <c r="AY295" s="18" t="s">
        <v>157</v>
      </c>
      <c r="BE295" s="209">
        <f t="shared" si="64"/>
        <v>0</v>
      </c>
      <c r="BF295" s="209">
        <f t="shared" si="65"/>
        <v>0</v>
      </c>
      <c r="BG295" s="209">
        <f t="shared" si="66"/>
        <v>0</v>
      </c>
      <c r="BH295" s="209">
        <f t="shared" si="67"/>
        <v>0</v>
      </c>
      <c r="BI295" s="209">
        <f t="shared" si="68"/>
        <v>0</v>
      </c>
      <c r="BJ295" s="18" t="s">
        <v>156</v>
      </c>
      <c r="BK295" s="209">
        <f t="shared" si="69"/>
        <v>0</v>
      </c>
      <c r="BL295" s="18" t="s">
        <v>174</v>
      </c>
      <c r="BM295" s="208" t="s">
        <v>3569</v>
      </c>
    </row>
    <row r="296" spans="1:65" s="2" customFormat="1" ht="21.75" customHeight="1">
      <c r="A296" s="35"/>
      <c r="B296" s="36"/>
      <c r="C296" s="196" t="s">
        <v>1794</v>
      </c>
      <c r="D296" s="196" t="s">
        <v>160</v>
      </c>
      <c r="E296" s="197" t="s">
        <v>3570</v>
      </c>
      <c r="F296" s="198" t="s">
        <v>3571</v>
      </c>
      <c r="G296" s="199" t="s">
        <v>354</v>
      </c>
      <c r="H296" s="200">
        <v>53</v>
      </c>
      <c r="I296" s="201"/>
      <c r="J296" s="202">
        <f t="shared" si="60"/>
        <v>0</v>
      </c>
      <c r="K296" s="203"/>
      <c r="L296" s="40"/>
      <c r="M296" s="204" t="s">
        <v>1</v>
      </c>
      <c r="N296" s="205" t="s">
        <v>40</v>
      </c>
      <c r="O296" s="76"/>
      <c r="P296" s="206">
        <f t="shared" si="61"/>
        <v>0</v>
      </c>
      <c r="Q296" s="206">
        <v>0</v>
      </c>
      <c r="R296" s="206">
        <f t="shared" si="62"/>
        <v>0</v>
      </c>
      <c r="S296" s="206">
        <v>6.0000000000000001E-3</v>
      </c>
      <c r="T296" s="207">
        <f t="shared" si="63"/>
        <v>0.318</v>
      </c>
      <c r="U296" s="35"/>
      <c r="V296" s="35"/>
      <c r="W296" s="35"/>
      <c r="X296" s="35"/>
      <c r="Y296" s="35"/>
      <c r="Z296" s="35"/>
      <c r="AA296" s="35"/>
      <c r="AB296" s="35"/>
      <c r="AC296" s="35"/>
      <c r="AD296" s="35"/>
      <c r="AE296" s="35"/>
      <c r="AR296" s="208" t="s">
        <v>174</v>
      </c>
      <c r="AT296" s="208" t="s">
        <v>160</v>
      </c>
      <c r="AU296" s="208" t="s">
        <v>156</v>
      </c>
      <c r="AY296" s="18" t="s">
        <v>157</v>
      </c>
      <c r="BE296" s="209">
        <f t="shared" si="64"/>
        <v>0</v>
      </c>
      <c r="BF296" s="209">
        <f t="shared" si="65"/>
        <v>0</v>
      </c>
      <c r="BG296" s="209">
        <f t="shared" si="66"/>
        <v>0</v>
      </c>
      <c r="BH296" s="209">
        <f t="shared" si="67"/>
        <v>0</v>
      </c>
      <c r="BI296" s="209">
        <f t="shared" si="68"/>
        <v>0</v>
      </c>
      <c r="BJ296" s="18" t="s">
        <v>156</v>
      </c>
      <c r="BK296" s="209">
        <f t="shared" si="69"/>
        <v>0</v>
      </c>
      <c r="BL296" s="18" t="s">
        <v>174</v>
      </c>
      <c r="BM296" s="208" t="s">
        <v>3572</v>
      </c>
    </row>
    <row r="297" spans="1:65" s="2" customFormat="1" ht="21.75" customHeight="1">
      <c r="A297" s="35"/>
      <c r="B297" s="36"/>
      <c r="C297" s="196" t="s">
        <v>1799</v>
      </c>
      <c r="D297" s="196" t="s">
        <v>160</v>
      </c>
      <c r="E297" s="197" t="s">
        <v>3573</v>
      </c>
      <c r="F297" s="198" t="s">
        <v>3574</v>
      </c>
      <c r="G297" s="199" t="s">
        <v>354</v>
      </c>
      <c r="H297" s="200">
        <v>25</v>
      </c>
      <c r="I297" s="201"/>
      <c r="J297" s="202">
        <f t="shared" si="60"/>
        <v>0</v>
      </c>
      <c r="K297" s="203"/>
      <c r="L297" s="40"/>
      <c r="M297" s="204" t="s">
        <v>1</v>
      </c>
      <c r="N297" s="205" t="s">
        <v>40</v>
      </c>
      <c r="O297" s="76"/>
      <c r="P297" s="206">
        <f t="shared" si="61"/>
        <v>0</v>
      </c>
      <c r="Q297" s="206">
        <v>0</v>
      </c>
      <c r="R297" s="206">
        <f t="shared" si="62"/>
        <v>0</v>
      </c>
      <c r="S297" s="206">
        <v>8.9999999999999993E-3</v>
      </c>
      <c r="T297" s="207">
        <f t="shared" si="63"/>
        <v>0.22499999999999998</v>
      </c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  <c r="AR297" s="208" t="s">
        <v>174</v>
      </c>
      <c r="AT297" s="208" t="s">
        <v>160</v>
      </c>
      <c r="AU297" s="208" t="s">
        <v>156</v>
      </c>
      <c r="AY297" s="18" t="s">
        <v>157</v>
      </c>
      <c r="BE297" s="209">
        <f t="shared" si="64"/>
        <v>0</v>
      </c>
      <c r="BF297" s="209">
        <f t="shared" si="65"/>
        <v>0</v>
      </c>
      <c r="BG297" s="209">
        <f t="shared" si="66"/>
        <v>0</v>
      </c>
      <c r="BH297" s="209">
        <f t="shared" si="67"/>
        <v>0</v>
      </c>
      <c r="BI297" s="209">
        <f t="shared" si="68"/>
        <v>0</v>
      </c>
      <c r="BJ297" s="18" t="s">
        <v>156</v>
      </c>
      <c r="BK297" s="209">
        <f t="shared" si="69"/>
        <v>0</v>
      </c>
      <c r="BL297" s="18" t="s">
        <v>174</v>
      </c>
      <c r="BM297" s="208" t="s">
        <v>3575</v>
      </c>
    </row>
    <row r="298" spans="1:65" s="2" customFormat="1" ht="21.75" customHeight="1">
      <c r="A298" s="35"/>
      <c r="B298" s="36"/>
      <c r="C298" s="196" t="s">
        <v>1801</v>
      </c>
      <c r="D298" s="196" t="s">
        <v>160</v>
      </c>
      <c r="E298" s="197" t="s">
        <v>3576</v>
      </c>
      <c r="F298" s="198" t="s">
        <v>3577</v>
      </c>
      <c r="G298" s="199" t="s">
        <v>354</v>
      </c>
      <c r="H298" s="200">
        <v>35</v>
      </c>
      <c r="I298" s="201"/>
      <c r="J298" s="202">
        <f t="shared" si="60"/>
        <v>0</v>
      </c>
      <c r="K298" s="203"/>
      <c r="L298" s="40"/>
      <c r="M298" s="204" t="s">
        <v>1</v>
      </c>
      <c r="N298" s="205" t="s">
        <v>40</v>
      </c>
      <c r="O298" s="76"/>
      <c r="P298" s="206">
        <f t="shared" si="61"/>
        <v>0</v>
      </c>
      <c r="Q298" s="206">
        <v>0</v>
      </c>
      <c r="R298" s="206">
        <f t="shared" si="62"/>
        <v>0</v>
      </c>
      <c r="S298" s="206">
        <v>1.0999999999999999E-2</v>
      </c>
      <c r="T298" s="207">
        <f t="shared" si="63"/>
        <v>0.38499999999999995</v>
      </c>
      <c r="U298" s="35"/>
      <c r="V298" s="35"/>
      <c r="W298" s="35"/>
      <c r="X298" s="35"/>
      <c r="Y298" s="35"/>
      <c r="Z298" s="35"/>
      <c r="AA298" s="35"/>
      <c r="AB298" s="35"/>
      <c r="AC298" s="35"/>
      <c r="AD298" s="35"/>
      <c r="AE298" s="35"/>
      <c r="AR298" s="208" t="s">
        <v>174</v>
      </c>
      <c r="AT298" s="208" t="s">
        <v>160</v>
      </c>
      <c r="AU298" s="208" t="s">
        <v>156</v>
      </c>
      <c r="AY298" s="18" t="s">
        <v>157</v>
      </c>
      <c r="BE298" s="209">
        <f t="shared" si="64"/>
        <v>0</v>
      </c>
      <c r="BF298" s="209">
        <f t="shared" si="65"/>
        <v>0</v>
      </c>
      <c r="BG298" s="209">
        <f t="shared" si="66"/>
        <v>0</v>
      </c>
      <c r="BH298" s="209">
        <f t="shared" si="67"/>
        <v>0</v>
      </c>
      <c r="BI298" s="209">
        <f t="shared" si="68"/>
        <v>0</v>
      </c>
      <c r="BJ298" s="18" t="s">
        <v>156</v>
      </c>
      <c r="BK298" s="209">
        <f t="shared" si="69"/>
        <v>0</v>
      </c>
      <c r="BL298" s="18" t="s">
        <v>174</v>
      </c>
      <c r="BM298" s="208" t="s">
        <v>3578</v>
      </c>
    </row>
    <row r="299" spans="1:65" s="2" customFormat="1" ht="24.2" customHeight="1">
      <c r="A299" s="35"/>
      <c r="B299" s="36"/>
      <c r="C299" s="196" t="s">
        <v>1803</v>
      </c>
      <c r="D299" s="196" t="s">
        <v>160</v>
      </c>
      <c r="E299" s="197" t="s">
        <v>3579</v>
      </c>
      <c r="F299" s="198" t="s">
        <v>3580</v>
      </c>
      <c r="G299" s="199" t="s">
        <v>533</v>
      </c>
      <c r="H299" s="200">
        <v>1</v>
      </c>
      <c r="I299" s="201"/>
      <c r="J299" s="202">
        <f t="shared" si="60"/>
        <v>0</v>
      </c>
      <c r="K299" s="203"/>
      <c r="L299" s="40"/>
      <c r="M299" s="204" t="s">
        <v>1</v>
      </c>
      <c r="N299" s="205" t="s">
        <v>40</v>
      </c>
      <c r="O299" s="76"/>
      <c r="P299" s="206">
        <f t="shared" si="61"/>
        <v>0</v>
      </c>
      <c r="Q299" s="206">
        <v>9.1E-4</v>
      </c>
      <c r="R299" s="206">
        <f t="shared" si="62"/>
        <v>9.1E-4</v>
      </c>
      <c r="S299" s="206">
        <v>0</v>
      </c>
      <c r="T299" s="207">
        <f t="shared" si="63"/>
        <v>0</v>
      </c>
      <c r="U299" s="35"/>
      <c r="V299" s="35"/>
      <c r="W299" s="35"/>
      <c r="X299" s="35"/>
      <c r="Y299" s="35"/>
      <c r="Z299" s="35"/>
      <c r="AA299" s="35"/>
      <c r="AB299" s="35"/>
      <c r="AC299" s="35"/>
      <c r="AD299" s="35"/>
      <c r="AE299" s="35"/>
      <c r="AR299" s="208" t="s">
        <v>174</v>
      </c>
      <c r="AT299" s="208" t="s">
        <v>160</v>
      </c>
      <c r="AU299" s="208" t="s">
        <v>156</v>
      </c>
      <c r="AY299" s="18" t="s">
        <v>157</v>
      </c>
      <c r="BE299" s="209">
        <f t="shared" si="64"/>
        <v>0</v>
      </c>
      <c r="BF299" s="209">
        <f t="shared" si="65"/>
        <v>0</v>
      </c>
      <c r="BG299" s="209">
        <f t="shared" si="66"/>
        <v>0</v>
      </c>
      <c r="BH299" s="209">
        <f t="shared" si="67"/>
        <v>0</v>
      </c>
      <c r="BI299" s="209">
        <f t="shared" si="68"/>
        <v>0</v>
      </c>
      <c r="BJ299" s="18" t="s">
        <v>156</v>
      </c>
      <c r="BK299" s="209">
        <f t="shared" si="69"/>
        <v>0</v>
      </c>
      <c r="BL299" s="18" t="s">
        <v>174</v>
      </c>
      <c r="BM299" s="208" t="s">
        <v>3581</v>
      </c>
    </row>
    <row r="300" spans="1:65" s="2" customFormat="1" ht="24.2" customHeight="1">
      <c r="A300" s="35"/>
      <c r="B300" s="36"/>
      <c r="C300" s="196" t="s">
        <v>1808</v>
      </c>
      <c r="D300" s="196" t="s">
        <v>160</v>
      </c>
      <c r="E300" s="197" t="s">
        <v>3582</v>
      </c>
      <c r="F300" s="198" t="s">
        <v>3583</v>
      </c>
      <c r="G300" s="199" t="s">
        <v>533</v>
      </c>
      <c r="H300" s="200">
        <v>1</v>
      </c>
      <c r="I300" s="201"/>
      <c r="J300" s="202">
        <f t="shared" si="60"/>
        <v>0</v>
      </c>
      <c r="K300" s="203"/>
      <c r="L300" s="40"/>
      <c r="M300" s="204" t="s">
        <v>1</v>
      </c>
      <c r="N300" s="205" t="s">
        <v>40</v>
      </c>
      <c r="O300" s="76"/>
      <c r="P300" s="206">
        <f t="shared" si="61"/>
        <v>0</v>
      </c>
      <c r="Q300" s="206">
        <v>1.5200000000000001E-3</v>
      </c>
      <c r="R300" s="206">
        <f t="shared" si="62"/>
        <v>1.5200000000000001E-3</v>
      </c>
      <c r="S300" s="206">
        <v>0</v>
      </c>
      <c r="T300" s="207">
        <f t="shared" si="63"/>
        <v>0</v>
      </c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R300" s="208" t="s">
        <v>174</v>
      </c>
      <c r="AT300" s="208" t="s">
        <v>160</v>
      </c>
      <c r="AU300" s="208" t="s">
        <v>156</v>
      </c>
      <c r="AY300" s="18" t="s">
        <v>157</v>
      </c>
      <c r="BE300" s="209">
        <f t="shared" si="64"/>
        <v>0</v>
      </c>
      <c r="BF300" s="209">
        <f t="shared" si="65"/>
        <v>0</v>
      </c>
      <c r="BG300" s="209">
        <f t="shared" si="66"/>
        <v>0</v>
      </c>
      <c r="BH300" s="209">
        <f t="shared" si="67"/>
        <v>0</v>
      </c>
      <c r="BI300" s="209">
        <f t="shared" si="68"/>
        <v>0</v>
      </c>
      <c r="BJ300" s="18" t="s">
        <v>156</v>
      </c>
      <c r="BK300" s="209">
        <f t="shared" si="69"/>
        <v>0</v>
      </c>
      <c r="BL300" s="18" t="s">
        <v>174</v>
      </c>
      <c r="BM300" s="208" t="s">
        <v>3584</v>
      </c>
    </row>
    <row r="301" spans="1:65" s="2" customFormat="1" ht="24.2" customHeight="1">
      <c r="A301" s="35"/>
      <c r="B301" s="36"/>
      <c r="C301" s="196" t="s">
        <v>1815</v>
      </c>
      <c r="D301" s="196" t="s">
        <v>160</v>
      </c>
      <c r="E301" s="197" t="s">
        <v>3585</v>
      </c>
      <c r="F301" s="198" t="s">
        <v>3586</v>
      </c>
      <c r="G301" s="199" t="s">
        <v>533</v>
      </c>
      <c r="H301" s="200">
        <v>1</v>
      </c>
      <c r="I301" s="201"/>
      <c r="J301" s="202">
        <f t="shared" si="60"/>
        <v>0</v>
      </c>
      <c r="K301" s="203"/>
      <c r="L301" s="40"/>
      <c r="M301" s="204" t="s">
        <v>1</v>
      </c>
      <c r="N301" s="205" t="s">
        <v>40</v>
      </c>
      <c r="O301" s="76"/>
      <c r="P301" s="206">
        <f t="shared" si="61"/>
        <v>0</v>
      </c>
      <c r="Q301" s="206">
        <v>2.6199999999999999E-3</v>
      </c>
      <c r="R301" s="206">
        <f t="shared" si="62"/>
        <v>2.6199999999999999E-3</v>
      </c>
      <c r="S301" s="206">
        <v>0</v>
      </c>
      <c r="T301" s="207">
        <f t="shared" si="63"/>
        <v>0</v>
      </c>
      <c r="U301" s="35"/>
      <c r="V301" s="35"/>
      <c r="W301" s="35"/>
      <c r="X301" s="35"/>
      <c r="Y301" s="35"/>
      <c r="Z301" s="35"/>
      <c r="AA301" s="35"/>
      <c r="AB301" s="35"/>
      <c r="AC301" s="35"/>
      <c r="AD301" s="35"/>
      <c r="AE301" s="35"/>
      <c r="AR301" s="208" t="s">
        <v>174</v>
      </c>
      <c r="AT301" s="208" t="s">
        <v>160</v>
      </c>
      <c r="AU301" s="208" t="s">
        <v>156</v>
      </c>
      <c r="AY301" s="18" t="s">
        <v>157</v>
      </c>
      <c r="BE301" s="209">
        <f t="shared" si="64"/>
        <v>0</v>
      </c>
      <c r="BF301" s="209">
        <f t="shared" si="65"/>
        <v>0</v>
      </c>
      <c r="BG301" s="209">
        <f t="shared" si="66"/>
        <v>0</v>
      </c>
      <c r="BH301" s="209">
        <f t="shared" si="67"/>
        <v>0</v>
      </c>
      <c r="BI301" s="209">
        <f t="shared" si="68"/>
        <v>0</v>
      </c>
      <c r="BJ301" s="18" t="s">
        <v>156</v>
      </c>
      <c r="BK301" s="209">
        <f t="shared" si="69"/>
        <v>0</v>
      </c>
      <c r="BL301" s="18" t="s">
        <v>174</v>
      </c>
      <c r="BM301" s="208" t="s">
        <v>3587</v>
      </c>
    </row>
    <row r="302" spans="1:65" s="2" customFormat="1" ht="24.2" customHeight="1">
      <c r="A302" s="35"/>
      <c r="B302" s="36"/>
      <c r="C302" s="196" t="s">
        <v>1824</v>
      </c>
      <c r="D302" s="196" t="s">
        <v>160</v>
      </c>
      <c r="E302" s="197" t="s">
        <v>3588</v>
      </c>
      <c r="F302" s="198" t="s">
        <v>3589</v>
      </c>
      <c r="G302" s="199" t="s">
        <v>533</v>
      </c>
      <c r="H302" s="200">
        <v>1</v>
      </c>
      <c r="I302" s="201"/>
      <c r="J302" s="202">
        <f t="shared" si="60"/>
        <v>0</v>
      </c>
      <c r="K302" s="203"/>
      <c r="L302" s="40"/>
      <c r="M302" s="204" t="s">
        <v>1</v>
      </c>
      <c r="N302" s="205" t="s">
        <v>40</v>
      </c>
      <c r="O302" s="76"/>
      <c r="P302" s="206">
        <f t="shared" si="61"/>
        <v>0</v>
      </c>
      <c r="Q302" s="206">
        <v>3.7100000000000002E-3</v>
      </c>
      <c r="R302" s="206">
        <f t="shared" si="62"/>
        <v>3.7100000000000002E-3</v>
      </c>
      <c r="S302" s="206">
        <v>0</v>
      </c>
      <c r="T302" s="207">
        <f t="shared" si="63"/>
        <v>0</v>
      </c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R302" s="208" t="s">
        <v>174</v>
      </c>
      <c r="AT302" s="208" t="s">
        <v>160</v>
      </c>
      <c r="AU302" s="208" t="s">
        <v>156</v>
      </c>
      <c r="AY302" s="18" t="s">
        <v>157</v>
      </c>
      <c r="BE302" s="209">
        <f t="shared" si="64"/>
        <v>0</v>
      </c>
      <c r="BF302" s="209">
        <f t="shared" si="65"/>
        <v>0</v>
      </c>
      <c r="BG302" s="209">
        <f t="shared" si="66"/>
        <v>0</v>
      </c>
      <c r="BH302" s="209">
        <f t="shared" si="67"/>
        <v>0</v>
      </c>
      <c r="BI302" s="209">
        <f t="shared" si="68"/>
        <v>0</v>
      </c>
      <c r="BJ302" s="18" t="s">
        <v>156</v>
      </c>
      <c r="BK302" s="209">
        <f t="shared" si="69"/>
        <v>0</v>
      </c>
      <c r="BL302" s="18" t="s">
        <v>174</v>
      </c>
      <c r="BM302" s="208" t="s">
        <v>3590</v>
      </c>
    </row>
    <row r="303" spans="1:65" s="2" customFormat="1" ht="16.5" customHeight="1">
      <c r="A303" s="35"/>
      <c r="B303" s="36"/>
      <c r="C303" s="196" t="s">
        <v>2611</v>
      </c>
      <c r="D303" s="196" t="s">
        <v>160</v>
      </c>
      <c r="E303" s="197" t="s">
        <v>3591</v>
      </c>
      <c r="F303" s="198" t="s">
        <v>3592</v>
      </c>
      <c r="G303" s="199" t="s">
        <v>354</v>
      </c>
      <c r="H303" s="200">
        <v>93</v>
      </c>
      <c r="I303" s="201"/>
      <c r="J303" s="202">
        <f t="shared" si="60"/>
        <v>0</v>
      </c>
      <c r="K303" s="203"/>
      <c r="L303" s="40"/>
      <c r="M303" s="204" t="s">
        <v>1</v>
      </c>
      <c r="N303" s="205" t="s">
        <v>40</v>
      </c>
      <c r="O303" s="76"/>
      <c r="P303" s="206">
        <f t="shared" si="61"/>
        <v>0</v>
      </c>
      <c r="Q303" s="206">
        <v>5.0000000000000002E-5</v>
      </c>
      <c r="R303" s="206">
        <f t="shared" si="62"/>
        <v>4.6500000000000005E-3</v>
      </c>
      <c r="S303" s="206">
        <v>0</v>
      </c>
      <c r="T303" s="207">
        <f t="shared" si="63"/>
        <v>0</v>
      </c>
      <c r="U303" s="35"/>
      <c r="V303" s="35"/>
      <c r="W303" s="35"/>
      <c r="X303" s="35"/>
      <c r="Y303" s="35"/>
      <c r="Z303" s="35"/>
      <c r="AA303" s="35"/>
      <c r="AB303" s="35"/>
      <c r="AC303" s="35"/>
      <c r="AD303" s="35"/>
      <c r="AE303" s="35"/>
      <c r="AR303" s="208" t="s">
        <v>174</v>
      </c>
      <c r="AT303" s="208" t="s">
        <v>160</v>
      </c>
      <c r="AU303" s="208" t="s">
        <v>156</v>
      </c>
      <c r="AY303" s="18" t="s">
        <v>157</v>
      </c>
      <c r="BE303" s="209">
        <f t="shared" si="64"/>
        <v>0</v>
      </c>
      <c r="BF303" s="209">
        <f t="shared" si="65"/>
        <v>0</v>
      </c>
      <c r="BG303" s="209">
        <f t="shared" si="66"/>
        <v>0</v>
      </c>
      <c r="BH303" s="209">
        <f t="shared" si="67"/>
        <v>0</v>
      </c>
      <c r="BI303" s="209">
        <f t="shared" si="68"/>
        <v>0</v>
      </c>
      <c r="BJ303" s="18" t="s">
        <v>156</v>
      </c>
      <c r="BK303" s="209">
        <f t="shared" si="69"/>
        <v>0</v>
      </c>
      <c r="BL303" s="18" t="s">
        <v>174</v>
      </c>
      <c r="BM303" s="208" t="s">
        <v>3593</v>
      </c>
    </row>
    <row r="304" spans="1:65" s="2" customFormat="1" ht="16.5" customHeight="1">
      <c r="A304" s="35"/>
      <c r="B304" s="36"/>
      <c r="C304" s="196" t="s">
        <v>2418</v>
      </c>
      <c r="D304" s="196" t="s">
        <v>160</v>
      </c>
      <c r="E304" s="197" t="s">
        <v>3594</v>
      </c>
      <c r="F304" s="198" t="s">
        <v>3595</v>
      </c>
      <c r="G304" s="199" t="s">
        <v>354</v>
      </c>
      <c r="H304" s="200">
        <v>246</v>
      </c>
      <c r="I304" s="201"/>
      <c r="J304" s="202">
        <f t="shared" si="60"/>
        <v>0</v>
      </c>
      <c r="K304" s="203"/>
      <c r="L304" s="40"/>
      <c r="M304" s="204" t="s">
        <v>1</v>
      </c>
      <c r="N304" s="205" t="s">
        <v>40</v>
      </c>
      <c r="O304" s="76"/>
      <c r="P304" s="206">
        <f t="shared" si="61"/>
        <v>0</v>
      </c>
      <c r="Q304" s="206">
        <v>9.0000000000000006E-5</v>
      </c>
      <c r="R304" s="206">
        <f t="shared" si="62"/>
        <v>2.214E-2</v>
      </c>
      <c r="S304" s="206">
        <v>0</v>
      </c>
      <c r="T304" s="207">
        <f t="shared" si="63"/>
        <v>0</v>
      </c>
      <c r="U304" s="35"/>
      <c r="V304" s="35"/>
      <c r="W304" s="35"/>
      <c r="X304" s="35"/>
      <c r="Y304" s="35"/>
      <c r="Z304" s="35"/>
      <c r="AA304" s="35"/>
      <c r="AB304" s="35"/>
      <c r="AC304" s="35"/>
      <c r="AD304" s="35"/>
      <c r="AE304" s="35"/>
      <c r="AR304" s="208" t="s">
        <v>174</v>
      </c>
      <c r="AT304" s="208" t="s">
        <v>160</v>
      </c>
      <c r="AU304" s="208" t="s">
        <v>156</v>
      </c>
      <c r="AY304" s="18" t="s">
        <v>157</v>
      </c>
      <c r="BE304" s="209">
        <f t="shared" si="64"/>
        <v>0</v>
      </c>
      <c r="BF304" s="209">
        <f t="shared" si="65"/>
        <v>0</v>
      </c>
      <c r="BG304" s="209">
        <f t="shared" si="66"/>
        <v>0</v>
      </c>
      <c r="BH304" s="209">
        <f t="shared" si="67"/>
        <v>0</v>
      </c>
      <c r="BI304" s="209">
        <f t="shared" si="68"/>
        <v>0</v>
      </c>
      <c r="BJ304" s="18" t="s">
        <v>156</v>
      </c>
      <c r="BK304" s="209">
        <f t="shared" si="69"/>
        <v>0</v>
      </c>
      <c r="BL304" s="18" t="s">
        <v>174</v>
      </c>
      <c r="BM304" s="208" t="s">
        <v>3596</v>
      </c>
    </row>
    <row r="305" spans="1:65" s="2" customFormat="1" ht="16.5" customHeight="1">
      <c r="A305" s="35"/>
      <c r="B305" s="36"/>
      <c r="C305" s="196" t="s">
        <v>2617</v>
      </c>
      <c r="D305" s="196" t="s">
        <v>160</v>
      </c>
      <c r="E305" s="197" t="s">
        <v>3597</v>
      </c>
      <c r="F305" s="198" t="s">
        <v>3598</v>
      </c>
      <c r="G305" s="199" t="s">
        <v>354</v>
      </c>
      <c r="H305" s="200">
        <v>315</v>
      </c>
      <c r="I305" s="201"/>
      <c r="J305" s="202">
        <f t="shared" si="60"/>
        <v>0</v>
      </c>
      <c r="K305" s="203"/>
      <c r="L305" s="40"/>
      <c r="M305" s="204" t="s">
        <v>1</v>
      </c>
      <c r="N305" s="205" t="s">
        <v>40</v>
      </c>
      <c r="O305" s="76"/>
      <c r="P305" s="206">
        <f t="shared" si="61"/>
        <v>0</v>
      </c>
      <c r="Q305" s="206">
        <v>6.0000000000000002E-5</v>
      </c>
      <c r="R305" s="206">
        <f t="shared" si="62"/>
        <v>1.89E-2</v>
      </c>
      <c r="S305" s="206">
        <v>0</v>
      </c>
      <c r="T305" s="207">
        <f t="shared" si="63"/>
        <v>0</v>
      </c>
      <c r="U305" s="35"/>
      <c r="V305" s="35"/>
      <c r="W305" s="35"/>
      <c r="X305" s="35"/>
      <c r="Y305" s="35"/>
      <c r="Z305" s="35"/>
      <c r="AA305" s="35"/>
      <c r="AB305" s="35"/>
      <c r="AC305" s="35"/>
      <c r="AD305" s="35"/>
      <c r="AE305" s="35"/>
      <c r="AR305" s="208" t="s">
        <v>174</v>
      </c>
      <c r="AT305" s="208" t="s">
        <v>160</v>
      </c>
      <c r="AU305" s="208" t="s">
        <v>156</v>
      </c>
      <c r="AY305" s="18" t="s">
        <v>157</v>
      </c>
      <c r="BE305" s="209">
        <f t="shared" si="64"/>
        <v>0</v>
      </c>
      <c r="BF305" s="209">
        <f t="shared" si="65"/>
        <v>0</v>
      </c>
      <c r="BG305" s="209">
        <f t="shared" si="66"/>
        <v>0</v>
      </c>
      <c r="BH305" s="209">
        <f t="shared" si="67"/>
        <v>0</v>
      </c>
      <c r="BI305" s="209">
        <f t="shared" si="68"/>
        <v>0</v>
      </c>
      <c r="BJ305" s="18" t="s">
        <v>156</v>
      </c>
      <c r="BK305" s="209">
        <f t="shared" si="69"/>
        <v>0</v>
      </c>
      <c r="BL305" s="18" t="s">
        <v>174</v>
      </c>
      <c r="BM305" s="208" t="s">
        <v>3599</v>
      </c>
    </row>
    <row r="306" spans="1:65" s="2" customFormat="1" ht="16.5" customHeight="1">
      <c r="A306" s="35"/>
      <c r="B306" s="36"/>
      <c r="C306" s="196" t="s">
        <v>2420</v>
      </c>
      <c r="D306" s="196" t="s">
        <v>160</v>
      </c>
      <c r="E306" s="197" t="s">
        <v>3600</v>
      </c>
      <c r="F306" s="198" t="s">
        <v>3601</v>
      </c>
      <c r="G306" s="199" t="s">
        <v>354</v>
      </c>
      <c r="H306" s="200">
        <v>18</v>
      </c>
      <c r="I306" s="201"/>
      <c r="J306" s="202">
        <f t="shared" si="60"/>
        <v>0</v>
      </c>
      <c r="K306" s="203"/>
      <c r="L306" s="40"/>
      <c r="M306" s="204" t="s">
        <v>1</v>
      </c>
      <c r="N306" s="205" t="s">
        <v>40</v>
      </c>
      <c r="O306" s="76"/>
      <c r="P306" s="206">
        <f t="shared" si="61"/>
        <v>0</v>
      </c>
      <c r="Q306" s="206">
        <v>6.9999999999999994E-5</v>
      </c>
      <c r="R306" s="206">
        <f t="shared" si="62"/>
        <v>1.2599999999999998E-3</v>
      </c>
      <c r="S306" s="206">
        <v>0</v>
      </c>
      <c r="T306" s="207">
        <f t="shared" si="63"/>
        <v>0</v>
      </c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/>
      <c r="AR306" s="208" t="s">
        <v>174</v>
      </c>
      <c r="AT306" s="208" t="s">
        <v>160</v>
      </c>
      <c r="AU306" s="208" t="s">
        <v>156</v>
      </c>
      <c r="AY306" s="18" t="s">
        <v>157</v>
      </c>
      <c r="BE306" s="209">
        <f t="shared" si="64"/>
        <v>0</v>
      </c>
      <c r="BF306" s="209">
        <f t="shared" si="65"/>
        <v>0</v>
      </c>
      <c r="BG306" s="209">
        <f t="shared" si="66"/>
        <v>0</v>
      </c>
      <c r="BH306" s="209">
        <f t="shared" si="67"/>
        <v>0</v>
      </c>
      <c r="BI306" s="209">
        <f t="shared" si="68"/>
        <v>0</v>
      </c>
      <c r="BJ306" s="18" t="s">
        <v>156</v>
      </c>
      <c r="BK306" s="209">
        <f t="shared" si="69"/>
        <v>0</v>
      </c>
      <c r="BL306" s="18" t="s">
        <v>174</v>
      </c>
      <c r="BM306" s="208" t="s">
        <v>3602</v>
      </c>
    </row>
    <row r="307" spans="1:65" s="2" customFormat="1" ht="16.5" customHeight="1">
      <c r="A307" s="35"/>
      <c r="B307" s="36"/>
      <c r="C307" s="196" t="s">
        <v>2622</v>
      </c>
      <c r="D307" s="196" t="s">
        <v>160</v>
      </c>
      <c r="E307" s="197" t="s">
        <v>3603</v>
      </c>
      <c r="F307" s="198" t="s">
        <v>3604</v>
      </c>
      <c r="G307" s="199" t="s">
        <v>354</v>
      </c>
      <c r="H307" s="200">
        <v>67</v>
      </c>
      <c r="I307" s="201"/>
      <c r="J307" s="202">
        <f t="shared" si="60"/>
        <v>0</v>
      </c>
      <c r="K307" s="203"/>
      <c r="L307" s="40"/>
      <c r="M307" s="204" t="s">
        <v>1</v>
      </c>
      <c r="N307" s="205" t="s">
        <v>40</v>
      </c>
      <c r="O307" s="76"/>
      <c r="P307" s="206">
        <f t="shared" si="61"/>
        <v>0</v>
      </c>
      <c r="Q307" s="206">
        <v>1.4999999999999999E-4</v>
      </c>
      <c r="R307" s="206">
        <f t="shared" si="62"/>
        <v>1.005E-2</v>
      </c>
      <c r="S307" s="206">
        <v>0</v>
      </c>
      <c r="T307" s="207">
        <f t="shared" si="63"/>
        <v>0</v>
      </c>
      <c r="U307" s="35"/>
      <c r="V307" s="35"/>
      <c r="W307" s="35"/>
      <c r="X307" s="35"/>
      <c r="Y307" s="35"/>
      <c r="Z307" s="35"/>
      <c r="AA307" s="35"/>
      <c r="AB307" s="35"/>
      <c r="AC307" s="35"/>
      <c r="AD307" s="35"/>
      <c r="AE307" s="35"/>
      <c r="AR307" s="208" t="s">
        <v>174</v>
      </c>
      <c r="AT307" s="208" t="s">
        <v>160</v>
      </c>
      <c r="AU307" s="208" t="s">
        <v>156</v>
      </c>
      <c r="AY307" s="18" t="s">
        <v>157</v>
      </c>
      <c r="BE307" s="209">
        <f t="shared" si="64"/>
        <v>0</v>
      </c>
      <c r="BF307" s="209">
        <f t="shared" si="65"/>
        <v>0</v>
      </c>
      <c r="BG307" s="209">
        <f t="shared" si="66"/>
        <v>0</v>
      </c>
      <c r="BH307" s="209">
        <f t="shared" si="67"/>
        <v>0</v>
      </c>
      <c r="BI307" s="209">
        <f t="shared" si="68"/>
        <v>0</v>
      </c>
      <c r="BJ307" s="18" t="s">
        <v>156</v>
      </c>
      <c r="BK307" s="209">
        <f t="shared" si="69"/>
        <v>0</v>
      </c>
      <c r="BL307" s="18" t="s">
        <v>174</v>
      </c>
      <c r="BM307" s="208" t="s">
        <v>3605</v>
      </c>
    </row>
    <row r="308" spans="1:65" s="2" customFormat="1" ht="16.5" customHeight="1">
      <c r="A308" s="35"/>
      <c r="B308" s="36"/>
      <c r="C308" s="196" t="s">
        <v>2625</v>
      </c>
      <c r="D308" s="196" t="s">
        <v>160</v>
      </c>
      <c r="E308" s="197" t="s">
        <v>3606</v>
      </c>
      <c r="F308" s="198" t="s">
        <v>3607</v>
      </c>
      <c r="G308" s="199" t="s">
        <v>354</v>
      </c>
      <c r="H308" s="200">
        <v>53</v>
      </c>
      <c r="I308" s="201"/>
      <c r="J308" s="202">
        <f t="shared" si="60"/>
        <v>0</v>
      </c>
      <c r="K308" s="203"/>
      <c r="L308" s="40"/>
      <c r="M308" s="204" t="s">
        <v>1</v>
      </c>
      <c r="N308" s="205" t="s">
        <v>40</v>
      </c>
      <c r="O308" s="76"/>
      <c r="P308" s="206">
        <f t="shared" si="61"/>
        <v>0</v>
      </c>
      <c r="Q308" s="206">
        <v>1.4999999999999999E-4</v>
      </c>
      <c r="R308" s="206">
        <f t="shared" si="62"/>
        <v>7.9499999999999987E-3</v>
      </c>
      <c r="S308" s="206">
        <v>0</v>
      </c>
      <c r="T308" s="207">
        <f t="shared" si="63"/>
        <v>0</v>
      </c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/>
      <c r="AR308" s="208" t="s">
        <v>174</v>
      </c>
      <c r="AT308" s="208" t="s">
        <v>160</v>
      </c>
      <c r="AU308" s="208" t="s">
        <v>156</v>
      </c>
      <c r="AY308" s="18" t="s">
        <v>157</v>
      </c>
      <c r="BE308" s="209">
        <f t="shared" si="64"/>
        <v>0</v>
      </c>
      <c r="BF308" s="209">
        <f t="shared" si="65"/>
        <v>0</v>
      </c>
      <c r="BG308" s="209">
        <f t="shared" si="66"/>
        <v>0</v>
      </c>
      <c r="BH308" s="209">
        <f t="shared" si="67"/>
        <v>0</v>
      </c>
      <c r="BI308" s="209">
        <f t="shared" si="68"/>
        <v>0</v>
      </c>
      <c r="BJ308" s="18" t="s">
        <v>156</v>
      </c>
      <c r="BK308" s="209">
        <f t="shared" si="69"/>
        <v>0</v>
      </c>
      <c r="BL308" s="18" t="s">
        <v>174</v>
      </c>
      <c r="BM308" s="208" t="s">
        <v>3608</v>
      </c>
    </row>
    <row r="309" spans="1:65" s="2" customFormat="1" ht="16.5" customHeight="1">
      <c r="A309" s="35"/>
      <c r="B309" s="36"/>
      <c r="C309" s="196" t="s">
        <v>2628</v>
      </c>
      <c r="D309" s="196" t="s">
        <v>160</v>
      </c>
      <c r="E309" s="197" t="s">
        <v>3609</v>
      </c>
      <c r="F309" s="198" t="s">
        <v>3610</v>
      </c>
      <c r="G309" s="199" t="s">
        <v>354</v>
      </c>
      <c r="H309" s="200">
        <v>15</v>
      </c>
      <c r="I309" s="201"/>
      <c r="J309" s="202">
        <f t="shared" si="60"/>
        <v>0</v>
      </c>
      <c r="K309" s="203"/>
      <c r="L309" s="40"/>
      <c r="M309" s="204" t="s">
        <v>1</v>
      </c>
      <c r="N309" s="205" t="s">
        <v>40</v>
      </c>
      <c r="O309" s="76"/>
      <c r="P309" s="206">
        <f t="shared" si="61"/>
        <v>0</v>
      </c>
      <c r="Q309" s="206">
        <v>2.1000000000000001E-4</v>
      </c>
      <c r="R309" s="206">
        <f t="shared" si="62"/>
        <v>3.15E-3</v>
      </c>
      <c r="S309" s="206">
        <v>0</v>
      </c>
      <c r="T309" s="207">
        <f t="shared" si="63"/>
        <v>0</v>
      </c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  <c r="AE309" s="35"/>
      <c r="AR309" s="208" t="s">
        <v>174</v>
      </c>
      <c r="AT309" s="208" t="s">
        <v>160</v>
      </c>
      <c r="AU309" s="208" t="s">
        <v>156</v>
      </c>
      <c r="AY309" s="18" t="s">
        <v>157</v>
      </c>
      <c r="BE309" s="209">
        <f t="shared" si="64"/>
        <v>0</v>
      </c>
      <c r="BF309" s="209">
        <f t="shared" si="65"/>
        <v>0</v>
      </c>
      <c r="BG309" s="209">
        <f t="shared" si="66"/>
        <v>0</v>
      </c>
      <c r="BH309" s="209">
        <f t="shared" si="67"/>
        <v>0</v>
      </c>
      <c r="BI309" s="209">
        <f t="shared" si="68"/>
        <v>0</v>
      </c>
      <c r="BJ309" s="18" t="s">
        <v>156</v>
      </c>
      <c r="BK309" s="209">
        <f t="shared" si="69"/>
        <v>0</v>
      </c>
      <c r="BL309" s="18" t="s">
        <v>174</v>
      </c>
      <c r="BM309" s="208" t="s">
        <v>3611</v>
      </c>
    </row>
    <row r="310" spans="1:65" s="2" customFormat="1" ht="16.5" customHeight="1">
      <c r="A310" s="35"/>
      <c r="B310" s="36"/>
      <c r="C310" s="196" t="s">
        <v>2423</v>
      </c>
      <c r="D310" s="196" t="s">
        <v>160</v>
      </c>
      <c r="E310" s="197" t="s">
        <v>3612</v>
      </c>
      <c r="F310" s="198" t="s">
        <v>3613</v>
      </c>
      <c r="G310" s="199" t="s">
        <v>354</v>
      </c>
      <c r="H310" s="200">
        <v>35</v>
      </c>
      <c r="I310" s="201"/>
      <c r="J310" s="202">
        <f t="shared" si="60"/>
        <v>0</v>
      </c>
      <c r="K310" s="203"/>
      <c r="L310" s="40"/>
      <c r="M310" s="204" t="s">
        <v>1</v>
      </c>
      <c r="N310" s="205" t="s">
        <v>40</v>
      </c>
      <c r="O310" s="76"/>
      <c r="P310" s="206">
        <f t="shared" si="61"/>
        <v>0</v>
      </c>
      <c r="Q310" s="206">
        <v>2.9E-4</v>
      </c>
      <c r="R310" s="206">
        <f t="shared" si="62"/>
        <v>1.0149999999999999E-2</v>
      </c>
      <c r="S310" s="206">
        <v>0</v>
      </c>
      <c r="T310" s="207">
        <f t="shared" si="63"/>
        <v>0</v>
      </c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  <c r="AE310" s="35"/>
      <c r="AR310" s="208" t="s">
        <v>174</v>
      </c>
      <c r="AT310" s="208" t="s">
        <v>160</v>
      </c>
      <c r="AU310" s="208" t="s">
        <v>156</v>
      </c>
      <c r="AY310" s="18" t="s">
        <v>157</v>
      </c>
      <c r="BE310" s="209">
        <f t="shared" si="64"/>
        <v>0</v>
      </c>
      <c r="BF310" s="209">
        <f t="shared" si="65"/>
        <v>0</v>
      </c>
      <c r="BG310" s="209">
        <f t="shared" si="66"/>
        <v>0</v>
      </c>
      <c r="BH310" s="209">
        <f t="shared" si="67"/>
        <v>0</v>
      </c>
      <c r="BI310" s="209">
        <f t="shared" si="68"/>
        <v>0</v>
      </c>
      <c r="BJ310" s="18" t="s">
        <v>156</v>
      </c>
      <c r="BK310" s="209">
        <f t="shared" si="69"/>
        <v>0</v>
      </c>
      <c r="BL310" s="18" t="s">
        <v>174</v>
      </c>
      <c r="BM310" s="208" t="s">
        <v>3614</v>
      </c>
    </row>
    <row r="311" spans="1:65" s="2" customFormat="1" ht="24.2" customHeight="1">
      <c r="A311" s="35"/>
      <c r="B311" s="36"/>
      <c r="C311" s="196" t="s">
        <v>2633</v>
      </c>
      <c r="D311" s="196" t="s">
        <v>160</v>
      </c>
      <c r="E311" s="197" t="s">
        <v>3615</v>
      </c>
      <c r="F311" s="198" t="s">
        <v>3616</v>
      </c>
      <c r="G311" s="199" t="s">
        <v>3617</v>
      </c>
      <c r="H311" s="200">
        <v>26</v>
      </c>
      <c r="I311" s="201"/>
      <c r="J311" s="202">
        <f t="shared" si="60"/>
        <v>0</v>
      </c>
      <c r="K311" s="203"/>
      <c r="L311" s="40"/>
      <c r="M311" s="204" t="s">
        <v>1</v>
      </c>
      <c r="N311" s="205" t="s">
        <v>40</v>
      </c>
      <c r="O311" s="76"/>
      <c r="P311" s="206">
        <f t="shared" si="61"/>
        <v>0</v>
      </c>
      <c r="Q311" s="206">
        <v>1.7600000000000001E-3</v>
      </c>
      <c r="R311" s="206">
        <f t="shared" si="62"/>
        <v>4.5760000000000002E-2</v>
      </c>
      <c r="S311" s="206">
        <v>0</v>
      </c>
      <c r="T311" s="207">
        <f t="shared" si="63"/>
        <v>0</v>
      </c>
      <c r="U311" s="35"/>
      <c r="V311" s="35"/>
      <c r="W311" s="35"/>
      <c r="X311" s="35"/>
      <c r="Y311" s="35"/>
      <c r="Z311" s="35"/>
      <c r="AA311" s="35"/>
      <c r="AB311" s="35"/>
      <c r="AC311" s="35"/>
      <c r="AD311" s="35"/>
      <c r="AE311" s="35"/>
      <c r="AR311" s="208" t="s">
        <v>174</v>
      </c>
      <c r="AT311" s="208" t="s">
        <v>160</v>
      </c>
      <c r="AU311" s="208" t="s">
        <v>156</v>
      </c>
      <c r="AY311" s="18" t="s">
        <v>157</v>
      </c>
      <c r="BE311" s="209">
        <f t="shared" si="64"/>
        <v>0</v>
      </c>
      <c r="BF311" s="209">
        <f t="shared" si="65"/>
        <v>0</v>
      </c>
      <c r="BG311" s="209">
        <f t="shared" si="66"/>
        <v>0</v>
      </c>
      <c r="BH311" s="209">
        <f t="shared" si="67"/>
        <v>0</v>
      </c>
      <c r="BI311" s="209">
        <f t="shared" si="68"/>
        <v>0</v>
      </c>
      <c r="BJ311" s="18" t="s">
        <v>156</v>
      </c>
      <c r="BK311" s="209">
        <f t="shared" si="69"/>
        <v>0</v>
      </c>
      <c r="BL311" s="18" t="s">
        <v>174</v>
      </c>
      <c r="BM311" s="208" t="s">
        <v>3618</v>
      </c>
    </row>
    <row r="312" spans="1:65" s="2" customFormat="1" ht="24.2" customHeight="1">
      <c r="A312" s="35"/>
      <c r="B312" s="36"/>
      <c r="C312" s="196" t="s">
        <v>2426</v>
      </c>
      <c r="D312" s="196" t="s">
        <v>160</v>
      </c>
      <c r="E312" s="197" t="s">
        <v>3619</v>
      </c>
      <c r="F312" s="198" t="s">
        <v>3620</v>
      </c>
      <c r="G312" s="199" t="s">
        <v>533</v>
      </c>
      <c r="H312" s="200">
        <v>22</v>
      </c>
      <c r="I312" s="201"/>
      <c r="J312" s="202">
        <f t="shared" si="60"/>
        <v>0</v>
      </c>
      <c r="K312" s="203"/>
      <c r="L312" s="40"/>
      <c r="M312" s="204" t="s">
        <v>1</v>
      </c>
      <c r="N312" s="205" t="s">
        <v>40</v>
      </c>
      <c r="O312" s="76"/>
      <c r="P312" s="206">
        <f t="shared" si="61"/>
        <v>0</v>
      </c>
      <c r="Q312" s="206">
        <v>1.0200000000000001E-3</v>
      </c>
      <c r="R312" s="206">
        <f t="shared" si="62"/>
        <v>2.2440000000000002E-2</v>
      </c>
      <c r="S312" s="206">
        <v>0</v>
      </c>
      <c r="T312" s="207">
        <f t="shared" si="63"/>
        <v>0</v>
      </c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R312" s="208" t="s">
        <v>174</v>
      </c>
      <c r="AT312" s="208" t="s">
        <v>160</v>
      </c>
      <c r="AU312" s="208" t="s">
        <v>156</v>
      </c>
      <c r="AY312" s="18" t="s">
        <v>157</v>
      </c>
      <c r="BE312" s="209">
        <f t="shared" si="64"/>
        <v>0</v>
      </c>
      <c r="BF312" s="209">
        <f t="shared" si="65"/>
        <v>0</v>
      </c>
      <c r="BG312" s="209">
        <f t="shared" si="66"/>
        <v>0</v>
      </c>
      <c r="BH312" s="209">
        <f t="shared" si="67"/>
        <v>0</v>
      </c>
      <c r="BI312" s="209">
        <f t="shared" si="68"/>
        <v>0</v>
      </c>
      <c r="BJ312" s="18" t="s">
        <v>156</v>
      </c>
      <c r="BK312" s="209">
        <f t="shared" si="69"/>
        <v>0</v>
      </c>
      <c r="BL312" s="18" t="s">
        <v>174</v>
      </c>
      <c r="BM312" s="208" t="s">
        <v>3621</v>
      </c>
    </row>
    <row r="313" spans="1:65" s="2" customFormat="1" ht="21.75" customHeight="1">
      <c r="A313" s="35"/>
      <c r="B313" s="36"/>
      <c r="C313" s="196" t="s">
        <v>2638</v>
      </c>
      <c r="D313" s="196" t="s">
        <v>160</v>
      </c>
      <c r="E313" s="197" t="s">
        <v>3622</v>
      </c>
      <c r="F313" s="198" t="s">
        <v>3623</v>
      </c>
      <c r="G313" s="199" t="s">
        <v>533</v>
      </c>
      <c r="H313" s="200">
        <v>1</v>
      </c>
      <c r="I313" s="201"/>
      <c r="J313" s="202">
        <f t="shared" si="60"/>
        <v>0</v>
      </c>
      <c r="K313" s="203"/>
      <c r="L313" s="40"/>
      <c r="M313" s="204" t="s">
        <v>1</v>
      </c>
      <c r="N313" s="205" t="s">
        <v>40</v>
      </c>
      <c r="O313" s="76"/>
      <c r="P313" s="206">
        <f t="shared" si="61"/>
        <v>0</v>
      </c>
      <c r="Q313" s="206">
        <v>2.0000000000000002E-5</v>
      </c>
      <c r="R313" s="206">
        <f t="shared" si="62"/>
        <v>2.0000000000000002E-5</v>
      </c>
      <c r="S313" s="206">
        <v>0</v>
      </c>
      <c r="T313" s="207">
        <f t="shared" si="63"/>
        <v>0</v>
      </c>
      <c r="U313" s="35"/>
      <c r="V313" s="35"/>
      <c r="W313" s="35"/>
      <c r="X313" s="35"/>
      <c r="Y313" s="35"/>
      <c r="Z313" s="35"/>
      <c r="AA313" s="35"/>
      <c r="AB313" s="35"/>
      <c r="AC313" s="35"/>
      <c r="AD313" s="35"/>
      <c r="AE313" s="35"/>
      <c r="AR313" s="208" t="s">
        <v>174</v>
      </c>
      <c r="AT313" s="208" t="s">
        <v>160</v>
      </c>
      <c r="AU313" s="208" t="s">
        <v>156</v>
      </c>
      <c r="AY313" s="18" t="s">
        <v>157</v>
      </c>
      <c r="BE313" s="209">
        <f t="shared" si="64"/>
        <v>0</v>
      </c>
      <c r="BF313" s="209">
        <f t="shared" si="65"/>
        <v>0</v>
      </c>
      <c r="BG313" s="209">
        <f t="shared" si="66"/>
        <v>0</v>
      </c>
      <c r="BH313" s="209">
        <f t="shared" si="67"/>
        <v>0</v>
      </c>
      <c r="BI313" s="209">
        <f t="shared" si="68"/>
        <v>0</v>
      </c>
      <c r="BJ313" s="18" t="s">
        <v>156</v>
      </c>
      <c r="BK313" s="209">
        <f t="shared" si="69"/>
        <v>0</v>
      </c>
      <c r="BL313" s="18" t="s">
        <v>174</v>
      </c>
      <c r="BM313" s="208" t="s">
        <v>3624</v>
      </c>
    </row>
    <row r="314" spans="1:65" s="2" customFormat="1" ht="21.75" customHeight="1">
      <c r="A314" s="35"/>
      <c r="B314" s="36"/>
      <c r="C314" s="196" t="s">
        <v>2429</v>
      </c>
      <c r="D314" s="196" t="s">
        <v>160</v>
      </c>
      <c r="E314" s="197" t="s">
        <v>3625</v>
      </c>
      <c r="F314" s="198" t="s">
        <v>3626</v>
      </c>
      <c r="G314" s="199" t="s">
        <v>533</v>
      </c>
      <c r="H314" s="200">
        <v>17</v>
      </c>
      <c r="I314" s="201"/>
      <c r="J314" s="202">
        <f t="shared" si="60"/>
        <v>0</v>
      </c>
      <c r="K314" s="203"/>
      <c r="L314" s="40"/>
      <c r="M314" s="204" t="s">
        <v>1</v>
      </c>
      <c r="N314" s="205" t="s">
        <v>40</v>
      </c>
      <c r="O314" s="76"/>
      <c r="P314" s="206">
        <f t="shared" si="61"/>
        <v>0</v>
      </c>
      <c r="Q314" s="206">
        <v>2.0000000000000002E-5</v>
      </c>
      <c r="R314" s="206">
        <f t="shared" si="62"/>
        <v>3.4000000000000002E-4</v>
      </c>
      <c r="S314" s="206">
        <v>0</v>
      </c>
      <c r="T314" s="207">
        <f t="shared" si="63"/>
        <v>0</v>
      </c>
      <c r="U314" s="35"/>
      <c r="V314" s="35"/>
      <c r="W314" s="35"/>
      <c r="X314" s="35"/>
      <c r="Y314" s="35"/>
      <c r="Z314" s="35"/>
      <c r="AA314" s="35"/>
      <c r="AB314" s="35"/>
      <c r="AC314" s="35"/>
      <c r="AD314" s="35"/>
      <c r="AE314" s="35"/>
      <c r="AR314" s="208" t="s">
        <v>174</v>
      </c>
      <c r="AT314" s="208" t="s">
        <v>160</v>
      </c>
      <c r="AU314" s="208" t="s">
        <v>156</v>
      </c>
      <c r="AY314" s="18" t="s">
        <v>157</v>
      </c>
      <c r="BE314" s="209">
        <f t="shared" si="64"/>
        <v>0</v>
      </c>
      <c r="BF314" s="209">
        <f t="shared" si="65"/>
        <v>0</v>
      </c>
      <c r="BG314" s="209">
        <f t="shared" si="66"/>
        <v>0</v>
      </c>
      <c r="BH314" s="209">
        <f t="shared" si="67"/>
        <v>0</v>
      </c>
      <c r="BI314" s="209">
        <f t="shared" si="68"/>
        <v>0</v>
      </c>
      <c r="BJ314" s="18" t="s">
        <v>156</v>
      </c>
      <c r="BK314" s="209">
        <f t="shared" si="69"/>
        <v>0</v>
      </c>
      <c r="BL314" s="18" t="s">
        <v>174</v>
      </c>
      <c r="BM314" s="208" t="s">
        <v>3627</v>
      </c>
    </row>
    <row r="315" spans="1:65" s="2" customFormat="1" ht="21.75" customHeight="1">
      <c r="A315" s="35"/>
      <c r="B315" s="36"/>
      <c r="C315" s="196" t="s">
        <v>2644</v>
      </c>
      <c r="D315" s="196" t="s">
        <v>160</v>
      </c>
      <c r="E315" s="197" t="s">
        <v>3628</v>
      </c>
      <c r="F315" s="198" t="s">
        <v>3629</v>
      </c>
      <c r="G315" s="199" t="s">
        <v>533</v>
      </c>
      <c r="H315" s="200">
        <v>14</v>
      </c>
      <c r="I315" s="201"/>
      <c r="J315" s="202">
        <f t="shared" si="60"/>
        <v>0</v>
      </c>
      <c r="K315" s="203"/>
      <c r="L315" s="40"/>
      <c r="M315" s="204" t="s">
        <v>1</v>
      </c>
      <c r="N315" s="205" t="s">
        <v>40</v>
      </c>
      <c r="O315" s="76"/>
      <c r="P315" s="206">
        <f t="shared" si="61"/>
        <v>0</v>
      </c>
      <c r="Q315" s="206">
        <v>1.0200000000000001E-3</v>
      </c>
      <c r="R315" s="206">
        <f t="shared" si="62"/>
        <v>1.4280000000000001E-2</v>
      </c>
      <c r="S315" s="206">
        <v>0</v>
      </c>
      <c r="T315" s="207">
        <f t="shared" si="63"/>
        <v>0</v>
      </c>
      <c r="U315" s="35"/>
      <c r="V315" s="35"/>
      <c r="W315" s="35"/>
      <c r="X315" s="35"/>
      <c r="Y315" s="35"/>
      <c r="Z315" s="35"/>
      <c r="AA315" s="35"/>
      <c r="AB315" s="35"/>
      <c r="AC315" s="35"/>
      <c r="AD315" s="35"/>
      <c r="AE315" s="35"/>
      <c r="AR315" s="208" t="s">
        <v>174</v>
      </c>
      <c r="AT315" s="208" t="s">
        <v>160</v>
      </c>
      <c r="AU315" s="208" t="s">
        <v>156</v>
      </c>
      <c r="AY315" s="18" t="s">
        <v>157</v>
      </c>
      <c r="BE315" s="209">
        <f t="shared" si="64"/>
        <v>0</v>
      </c>
      <c r="BF315" s="209">
        <f t="shared" si="65"/>
        <v>0</v>
      </c>
      <c r="BG315" s="209">
        <f t="shared" si="66"/>
        <v>0</v>
      </c>
      <c r="BH315" s="209">
        <f t="shared" si="67"/>
        <v>0</v>
      </c>
      <c r="BI315" s="209">
        <f t="shared" si="68"/>
        <v>0</v>
      </c>
      <c r="BJ315" s="18" t="s">
        <v>156</v>
      </c>
      <c r="BK315" s="209">
        <f t="shared" si="69"/>
        <v>0</v>
      </c>
      <c r="BL315" s="18" t="s">
        <v>174</v>
      </c>
      <c r="BM315" s="208" t="s">
        <v>3630</v>
      </c>
    </row>
    <row r="316" spans="1:65" s="2" customFormat="1" ht="21.75" customHeight="1">
      <c r="A316" s="35"/>
      <c r="B316" s="36"/>
      <c r="C316" s="196" t="s">
        <v>2432</v>
      </c>
      <c r="D316" s="196" t="s">
        <v>160</v>
      </c>
      <c r="E316" s="197" t="s">
        <v>3631</v>
      </c>
      <c r="F316" s="198" t="s">
        <v>3632</v>
      </c>
      <c r="G316" s="199" t="s">
        <v>533</v>
      </c>
      <c r="H316" s="200">
        <v>1</v>
      </c>
      <c r="I316" s="201"/>
      <c r="J316" s="202">
        <f t="shared" si="60"/>
        <v>0</v>
      </c>
      <c r="K316" s="203"/>
      <c r="L316" s="40"/>
      <c r="M316" s="204" t="s">
        <v>1</v>
      </c>
      <c r="N316" s="205" t="s">
        <v>40</v>
      </c>
      <c r="O316" s="76"/>
      <c r="P316" s="206">
        <f t="shared" si="61"/>
        <v>0</v>
      </c>
      <c r="Q316" s="206">
        <v>1.0200000000000001E-3</v>
      </c>
      <c r="R316" s="206">
        <f t="shared" si="62"/>
        <v>1.0200000000000001E-3</v>
      </c>
      <c r="S316" s="206">
        <v>0</v>
      </c>
      <c r="T316" s="207">
        <f t="shared" si="63"/>
        <v>0</v>
      </c>
      <c r="U316" s="35"/>
      <c r="V316" s="35"/>
      <c r="W316" s="35"/>
      <c r="X316" s="35"/>
      <c r="Y316" s="35"/>
      <c r="Z316" s="35"/>
      <c r="AA316" s="35"/>
      <c r="AB316" s="35"/>
      <c r="AC316" s="35"/>
      <c r="AD316" s="35"/>
      <c r="AE316" s="35"/>
      <c r="AR316" s="208" t="s">
        <v>174</v>
      </c>
      <c r="AT316" s="208" t="s">
        <v>160</v>
      </c>
      <c r="AU316" s="208" t="s">
        <v>156</v>
      </c>
      <c r="AY316" s="18" t="s">
        <v>157</v>
      </c>
      <c r="BE316" s="209">
        <f t="shared" si="64"/>
        <v>0</v>
      </c>
      <c r="BF316" s="209">
        <f t="shared" si="65"/>
        <v>0</v>
      </c>
      <c r="BG316" s="209">
        <f t="shared" si="66"/>
        <v>0</v>
      </c>
      <c r="BH316" s="209">
        <f t="shared" si="67"/>
        <v>0</v>
      </c>
      <c r="BI316" s="209">
        <f t="shared" si="68"/>
        <v>0</v>
      </c>
      <c r="BJ316" s="18" t="s">
        <v>156</v>
      </c>
      <c r="BK316" s="209">
        <f t="shared" si="69"/>
        <v>0</v>
      </c>
      <c r="BL316" s="18" t="s">
        <v>174</v>
      </c>
      <c r="BM316" s="208" t="s">
        <v>3633</v>
      </c>
    </row>
    <row r="317" spans="1:65" s="2" customFormat="1" ht="21.75" customHeight="1">
      <c r="A317" s="35"/>
      <c r="B317" s="36"/>
      <c r="C317" s="196" t="s">
        <v>2650</v>
      </c>
      <c r="D317" s="196" t="s">
        <v>160</v>
      </c>
      <c r="E317" s="197" t="s">
        <v>3634</v>
      </c>
      <c r="F317" s="198" t="s">
        <v>3635</v>
      </c>
      <c r="G317" s="199" t="s">
        <v>533</v>
      </c>
      <c r="H317" s="200">
        <v>1</v>
      </c>
      <c r="I317" s="201"/>
      <c r="J317" s="202">
        <f t="shared" si="60"/>
        <v>0</v>
      </c>
      <c r="K317" s="203"/>
      <c r="L317" s="40"/>
      <c r="M317" s="204" t="s">
        <v>1</v>
      </c>
      <c r="N317" s="205" t="s">
        <v>40</v>
      </c>
      <c r="O317" s="76"/>
      <c r="P317" s="206">
        <f t="shared" si="61"/>
        <v>0</v>
      </c>
      <c r="Q317" s="206">
        <v>1.0200000000000001E-3</v>
      </c>
      <c r="R317" s="206">
        <f t="shared" si="62"/>
        <v>1.0200000000000001E-3</v>
      </c>
      <c r="S317" s="206">
        <v>0</v>
      </c>
      <c r="T317" s="207">
        <f t="shared" si="63"/>
        <v>0</v>
      </c>
      <c r="U317" s="35"/>
      <c r="V317" s="35"/>
      <c r="W317" s="35"/>
      <c r="X317" s="35"/>
      <c r="Y317" s="35"/>
      <c r="Z317" s="35"/>
      <c r="AA317" s="35"/>
      <c r="AB317" s="35"/>
      <c r="AC317" s="35"/>
      <c r="AD317" s="35"/>
      <c r="AE317" s="35"/>
      <c r="AR317" s="208" t="s">
        <v>174</v>
      </c>
      <c r="AT317" s="208" t="s">
        <v>160</v>
      </c>
      <c r="AU317" s="208" t="s">
        <v>156</v>
      </c>
      <c r="AY317" s="18" t="s">
        <v>157</v>
      </c>
      <c r="BE317" s="209">
        <f t="shared" si="64"/>
        <v>0</v>
      </c>
      <c r="BF317" s="209">
        <f t="shared" si="65"/>
        <v>0</v>
      </c>
      <c r="BG317" s="209">
        <f t="shared" si="66"/>
        <v>0</v>
      </c>
      <c r="BH317" s="209">
        <f t="shared" si="67"/>
        <v>0</v>
      </c>
      <c r="BI317" s="209">
        <f t="shared" si="68"/>
        <v>0</v>
      </c>
      <c r="BJ317" s="18" t="s">
        <v>156</v>
      </c>
      <c r="BK317" s="209">
        <f t="shared" si="69"/>
        <v>0</v>
      </c>
      <c r="BL317" s="18" t="s">
        <v>174</v>
      </c>
      <c r="BM317" s="208" t="s">
        <v>3636</v>
      </c>
    </row>
    <row r="318" spans="1:65" s="2" customFormat="1" ht="21.75" customHeight="1">
      <c r="A318" s="35"/>
      <c r="B318" s="36"/>
      <c r="C318" s="196" t="s">
        <v>2435</v>
      </c>
      <c r="D318" s="196" t="s">
        <v>160</v>
      </c>
      <c r="E318" s="197" t="s">
        <v>3637</v>
      </c>
      <c r="F318" s="198" t="s">
        <v>3638</v>
      </c>
      <c r="G318" s="199" t="s">
        <v>533</v>
      </c>
      <c r="H318" s="200">
        <v>1</v>
      </c>
      <c r="I318" s="201"/>
      <c r="J318" s="202">
        <f t="shared" si="60"/>
        <v>0</v>
      </c>
      <c r="K318" s="203"/>
      <c r="L318" s="40"/>
      <c r="M318" s="204" t="s">
        <v>1</v>
      </c>
      <c r="N318" s="205" t="s">
        <v>40</v>
      </c>
      <c r="O318" s="76"/>
      <c r="P318" s="206">
        <f t="shared" si="61"/>
        <v>0</v>
      </c>
      <c r="Q318" s="206">
        <v>2.0200000000000001E-3</v>
      </c>
      <c r="R318" s="206">
        <f t="shared" si="62"/>
        <v>2.0200000000000001E-3</v>
      </c>
      <c r="S318" s="206">
        <v>0</v>
      </c>
      <c r="T318" s="207">
        <f t="shared" si="63"/>
        <v>0</v>
      </c>
      <c r="U318" s="35"/>
      <c r="V318" s="35"/>
      <c r="W318" s="35"/>
      <c r="X318" s="35"/>
      <c r="Y318" s="35"/>
      <c r="Z318" s="35"/>
      <c r="AA318" s="35"/>
      <c r="AB318" s="35"/>
      <c r="AC318" s="35"/>
      <c r="AD318" s="35"/>
      <c r="AE318" s="35"/>
      <c r="AR318" s="208" t="s">
        <v>174</v>
      </c>
      <c r="AT318" s="208" t="s">
        <v>160</v>
      </c>
      <c r="AU318" s="208" t="s">
        <v>156</v>
      </c>
      <c r="AY318" s="18" t="s">
        <v>157</v>
      </c>
      <c r="BE318" s="209">
        <f t="shared" si="64"/>
        <v>0</v>
      </c>
      <c r="BF318" s="209">
        <f t="shared" si="65"/>
        <v>0</v>
      </c>
      <c r="BG318" s="209">
        <f t="shared" si="66"/>
        <v>0</v>
      </c>
      <c r="BH318" s="209">
        <f t="shared" si="67"/>
        <v>0</v>
      </c>
      <c r="BI318" s="209">
        <f t="shared" si="68"/>
        <v>0</v>
      </c>
      <c r="BJ318" s="18" t="s">
        <v>156</v>
      </c>
      <c r="BK318" s="209">
        <f t="shared" si="69"/>
        <v>0</v>
      </c>
      <c r="BL318" s="18" t="s">
        <v>174</v>
      </c>
      <c r="BM318" s="208" t="s">
        <v>3639</v>
      </c>
    </row>
    <row r="319" spans="1:65" s="2" customFormat="1" ht="21.75" customHeight="1">
      <c r="A319" s="35"/>
      <c r="B319" s="36"/>
      <c r="C319" s="196" t="s">
        <v>2656</v>
      </c>
      <c r="D319" s="196" t="s">
        <v>160</v>
      </c>
      <c r="E319" s="197" t="s">
        <v>3640</v>
      </c>
      <c r="F319" s="198" t="s">
        <v>3641</v>
      </c>
      <c r="G319" s="199" t="s">
        <v>533</v>
      </c>
      <c r="H319" s="200">
        <v>1</v>
      </c>
      <c r="I319" s="201"/>
      <c r="J319" s="202">
        <f t="shared" si="60"/>
        <v>0</v>
      </c>
      <c r="K319" s="203"/>
      <c r="L319" s="40"/>
      <c r="M319" s="204" t="s">
        <v>1</v>
      </c>
      <c r="N319" s="205" t="s">
        <v>40</v>
      </c>
      <c r="O319" s="76"/>
      <c r="P319" s="206">
        <f t="shared" si="61"/>
        <v>0</v>
      </c>
      <c r="Q319" s="206">
        <v>2.6199999999999999E-3</v>
      </c>
      <c r="R319" s="206">
        <f t="shared" si="62"/>
        <v>2.6199999999999999E-3</v>
      </c>
      <c r="S319" s="206">
        <v>0</v>
      </c>
      <c r="T319" s="207">
        <f t="shared" si="63"/>
        <v>0</v>
      </c>
      <c r="U319" s="35"/>
      <c r="V319" s="35"/>
      <c r="W319" s="35"/>
      <c r="X319" s="35"/>
      <c r="Y319" s="35"/>
      <c r="Z319" s="35"/>
      <c r="AA319" s="35"/>
      <c r="AB319" s="35"/>
      <c r="AC319" s="35"/>
      <c r="AD319" s="35"/>
      <c r="AE319" s="35"/>
      <c r="AR319" s="208" t="s">
        <v>174</v>
      </c>
      <c r="AT319" s="208" t="s">
        <v>160</v>
      </c>
      <c r="AU319" s="208" t="s">
        <v>156</v>
      </c>
      <c r="AY319" s="18" t="s">
        <v>157</v>
      </c>
      <c r="BE319" s="209">
        <f t="shared" si="64"/>
        <v>0</v>
      </c>
      <c r="BF319" s="209">
        <f t="shared" si="65"/>
        <v>0</v>
      </c>
      <c r="BG319" s="209">
        <f t="shared" si="66"/>
        <v>0</v>
      </c>
      <c r="BH319" s="209">
        <f t="shared" si="67"/>
        <v>0</v>
      </c>
      <c r="BI319" s="209">
        <f t="shared" si="68"/>
        <v>0</v>
      </c>
      <c r="BJ319" s="18" t="s">
        <v>156</v>
      </c>
      <c r="BK319" s="209">
        <f t="shared" si="69"/>
        <v>0</v>
      </c>
      <c r="BL319" s="18" t="s">
        <v>174</v>
      </c>
      <c r="BM319" s="208" t="s">
        <v>3642</v>
      </c>
    </row>
    <row r="320" spans="1:65" s="2" customFormat="1" ht="21.75" customHeight="1">
      <c r="A320" s="35"/>
      <c r="B320" s="36"/>
      <c r="C320" s="196" t="s">
        <v>2438</v>
      </c>
      <c r="D320" s="196" t="s">
        <v>160</v>
      </c>
      <c r="E320" s="197" t="s">
        <v>3643</v>
      </c>
      <c r="F320" s="198" t="s">
        <v>3644</v>
      </c>
      <c r="G320" s="199" t="s">
        <v>533</v>
      </c>
      <c r="H320" s="200">
        <v>1</v>
      </c>
      <c r="I320" s="201"/>
      <c r="J320" s="202">
        <f t="shared" si="60"/>
        <v>0</v>
      </c>
      <c r="K320" s="203"/>
      <c r="L320" s="40"/>
      <c r="M320" s="204" t="s">
        <v>1</v>
      </c>
      <c r="N320" s="205" t="s">
        <v>40</v>
      </c>
      <c r="O320" s="76"/>
      <c r="P320" s="206">
        <f t="shared" si="61"/>
        <v>0</v>
      </c>
      <c r="Q320" s="206">
        <v>1.0200000000000001E-3</v>
      </c>
      <c r="R320" s="206">
        <f t="shared" si="62"/>
        <v>1.0200000000000001E-3</v>
      </c>
      <c r="S320" s="206">
        <v>0</v>
      </c>
      <c r="T320" s="207">
        <f t="shared" si="63"/>
        <v>0</v>
      </c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  <c r="AR320" s="208" t="s">
        <v>174</v>
      </c>
      <c r="AT320" s="208" t="s">
        <v>160</v>
      </c>
      <c r="AU320" s="208" t="s">
        <v>156</v>
      </c>
      <c r="AY320" s="18" t="s">
        <v>157</v>
      </c>
      <c r="BE320" s="209">
        <f t="shared" si="64"/>
        <v>0</v>
      </c>
      <c r="BF320" s="209">
        <f t="shared" si="65"/>
        <v>0</v>
      </c>
      <c r="BG320" s="209">
        <f t="shared" si="66"/>
        <v>0</v>
      </c>
      <c r="BH320" s="209">
        <f t="shared" si="67"/>
        <v>0</v>
      </c>
      <c r="BI320" s="209">
        <f t="shared" si="68"/>
        <v>0</v>
      </c>
      <c r="BJ320" s="18" t="s">
        <v>156</v>
      </c>
      <c r="BK320" s="209">
        <f t="shared" si="69"/>
        <v>0</v>
      </c>
      <c r="BL320" s="18" t="s">
        <v>174</v>
      </c>
      <c r="BM320" s="208" t="s">
        <v>3645</v>
      </c>
    </row>
    <row r="321" spans="1:65" s="2" customFormat="1" ht="16.5" customHeight="1">
      <c r="A321" s="35"/>
      <c r="B321" s="36"/>
      <c r="C321" s="196" t="s">
        <v>2661</v>
      </c>
      <c r="D321" s="196" t="s">
        <v>160</v>
      </c>
      <c r="E321" s="197" t="s">
        <v>3646</v>
      </c>
      <c r="F321" s="198" t="s">
        <v>3342</v>
      </c>
      <c r="G321" s="199" t="s">
        <v>3343</v>
      </c>
      <c r="H321" s="200">
        <v>4</v>
      </c>
      <c r="I321" s="201"/>
      <c r="J321" s="202">
        <f t="shared" si="60"/>
        <v>0</v>
      </c>
      <c r="K321" s="203"/>
      <c r="L321" s="40"/>
      <c r="M321" s="204" t="s">
        <v>1</v>
      </c>
      <c r="N321" s="205" t="s">
        <v>40</v>
      </c>
      <c r="O321" s="76"/>
      <c r="P321" s="206">
        <f t="shared" si="61"/>
        <v>0</v>
      </c>
      <c r="Q321" s="206">
        <v>5.0000000000000002E-5</v>
      </c>
      <c r="R321" s="206">
        <f t="shared" si="62"/>
        <v>2.0000000000000001E-4</v>
      </c>
      <c r="S321" s="206">
        <v>0</v>
      </c>
      <c r="T321" s="207">
        <f t="shared" si="63"/>
        <v>0</v>
      </c>
      <c r="U321" s="35"/>
      <c r="V321" s="35"/>
      <c r="W321" s="35"/>
      <c r="X321" s="35"/>
      <c r="Y321" s="35"/>
      <c r="Z321" s="35"/>
      <c r="AA321" s="35"/>
      <c r="AB321" s="35"/>
      <c r="AC321" s="35"/>
      <c r="AD321" s="35"/>
      <c r="AE321" s="35"/>
      <c r="AR321" s="208" t="s">
        <v>174</v>
      </c>
      <c r="AT321" s="208" t="s">
        <v>160</v>
      </c>
      <c r="AU321" s="208" t="s">
        <v>156</v>
      </c>
      <c r="AY321" s="18" t="s">
        <v>157</v>
      </c>
      <c r="BE321" s="209">
        <f t="shared" si="64"/>
        <v>0</v>
      </c>
      <c r="BF321" s="209">
        <f t="shared" si="65"/>
        <v>0</v>
      </c>
      <c r="BG321" s="209">
        <f t="shared" si="66"/>
        <v>0</v>
      </c>
      <c r="BH321" s="209">
        <f t="shared" si="67"/>
        <v>0</v>
      </c>
      <c r="BI321" s="209">
        <f t="shared" si="68"/>
        <v>0</v>
      </c>
      <c r="BJ321" s="18" t="s">
        <v>156</v>
      </c>
      <c r="BK321" s="209">
        <f t="shared" si="69"/>
        <v>0</v>
      </c>
      <c r="BL321" s="18" t="s">
        <v>174</v>
      </c>
      <c r="BM321" s="208" t="s">
        <v>3647</v>
      </c>
    </row>
    <row r="322" spans="1:65" s="2" customFormat="1" ht="21.75" customHeight="1">
      <c r="A322" s="35"/>
      <c r="B322" s="36"/>
      <c r="C322" s="196" t="s">
        <v>2664</v>
      </c>
      <c r="D322" s="196" t="s">
        <v>160</v>
      </c>
      <c r="E322" s="197" t="s">
        <v>3648</v>
      </c>
      <c r="F322" s="198" t="s">
        <v>3649</v>
      </c>
      <c r="G322" s="199" t="s">
        <v>3343</v>
      </c>
      <c r="H322" s="200">
        <v>4</v>
      </c>
      <c r="I322" s="201"/>
      <c r="J322" s="202">
        <f t="shared" si="60"/>
        <v>0</v>
      </c>
      <c r="K322" s="203"/>
      <c r="L322" s="40"/>
      <c r="M322" s="204" t="s">
        <v>1</v>
      </c>
      <c r="N322" s="205" t="s">
        <v>40</v>
      </c>
      <c r="O322" s="76"/>
      <c r="P322" s="206">
        <f t="shared" si="61"/>
        <v>0</v>
      </c>
      <c r="Q322" s="206">
        <v>6.2899999999999998E-2</v>
      </c>
      <c r="R322" s="206">
        <f t="shared" si="62"/>
        <v>0.25159999999999999</v>
      </c>
      <c r="S322" s="206">
        <v>0</v>
      </c>
      <c r="T322" s="207">
        <f t="shared" si="63"/>
        <v>0</v>
      </c>
      <c r="U322" s="35"/>
      <c r="V322" s="35"/>
      <c r="W322" s="35"/>
      <c r="X322" s="35"/>
      <c r="Y322" s="35"/>
      <c r="Z322" s="35"/>
      <c r="AA322" s="35"/>
      <c r="AB322" s="35"/>
      <c r="AC322" s="35"/>
      <c r="AD322" s="35"/>
      <c r="AE322" s="35"/>
      <c r="AR322" s="208" t="s">
        <v>174</v>
      </c>
      <c r="AT322" s="208" t="s">
        <v>160</v>
      </c>
      <c r="AU322" s="208" t="s">
        <v>156</v>
      </c>
      <c r="AY322" s="18" t="s">
        <v>157</v>
      </c>
      <c r="BE322" s="209">
        <f t="shared" si="64"/>
        <v>0</v>
      </c>
      <c r="BF322" s="209">
        <f t="shared" si="65"/>
        <v>0</v>
      </c>
      <c r="BG322" s="209">
        <f t="shared" si="66"/>
        <v>0</v>
      </c>
      <c r="BH322" s="209">
        <f t="shared" si="67"/>
        <v>0</v>
      </c>
      <c r="BI322" s="209">
        <f t="shared" si="68"/>
        <v>0</v>
      </c>
      <c r="BJ322" s="18" t="s">
        <v>156</v>
      </c>
      <c r="BK322" s="209">
        <f t="shared" si="69"/>
        <v>0</v>
      </c>
      <c r="BL322" s="18" t="s">
        <v>174</v>
      </c>
      <c r="BM322" s="208" t="s">
        <v>3650</v>
      </c>
    </row>
    <row r="323" spans="1:65" s="2" customFormat="1" ht="24.2" customHeight="1">
      <c r="A323" s="35"/>
      <c r="B323" s="36"/>
      <c r="C323" s="196" t="s">
        <v>2667</v>
      </c>
      <c r="D323" s="196" t="s">
        <v>160</v>
      </c>
      <c r="E323" s="197" t="s">
        <v>3651</v>
      </c>
      <c r="F323" s="198" t="s">
        <v>3346</v>
      </c>
      <c r="G323" s="199" t="s">
        <v>3343</v>
      </c>
      <c r="H323" s="200">
        <v>4</v>
      </c>
      <c r="I323" s="201"/>
      <c r="J323" s="202">
        <f t="shared" si="60"/>
        <v>0</v>
      </c>
      <c r="K323" s="203"/>
      <c r="L323" s="40"/>
      <c r="M323" s="204" t="s">
        <v>1</v>
      </c>
      <c r="N323" s="205" t="s">
        <v>40</v>
      </c>
      <c r="O323" s="76"/>
      <c r="P323" s="206">
        <f t="shared" si="61"/>
        <v>0</v>
      </c>
      <c r="Q323" s="206">
        <v>5.7049999999999997E-2</v>
      </c>
      <c r="R323" s="206">
        <f t="shared" si="62"/>
        <v>0.22819999999999999</v>
      </c>
      <c r="S323" s="206">
        <v>0</v>
      </c>
      <c r="T323" s="207">
        <f t="shared" si="63"/>
        <v>0</v>
      </c>
      <c r="U323" s="35"/>
      <c r="V323" s="35"/>
      <c r="W323" s="35"/>
      <c r="X323" s="35"/>
      <c r="Y323" s="35"/>
      <c r="Z323" s="35"/>
      <c r="AA323" s="35"/>
      <c r="AB323" s="35"/>
      <c r="AC323" s="35"/>
      <c r="AD323" s="35"/>
      <c r="AE323" s="35"/>
      <c r="AR323" s="208" t="s">
        <v>174</v>
      </c>
      <c r="AT323" s="208" t="s">
        <v>160</v>
      </c>
      <c r="AU323" s="208" t="s">
        <v>156</v>
      </c>
      <c r="AY323" s="18" t="s">
        <v>157</v>
      </c>
      <c r="BE323" s="209">
        <f t="shared" si="64"/>
        <v>0</v>
      </c>
      <c r="BF323" s="209">
        <f t="shared" si="65"/>
        <v>0</v>
      </c>
      <c r="BG323" s="209">
        <f t="shared" si="66"/>
        <v>0</v>
      </c>
      <c r="BH323" s="209">
        <f t="shared" si="67"/>
        <v>0</v>
      </c>
      <c r="BI323" s="209">
        <f t="shared" si="68"/>
        <v>0</v>
      </c>
      <c r="BJ323" s="18" t="s">
        <v>156</v>
      </c>
      <c r="BK323" s="209">
        <f t="shared" si="69"/>
        <v>0</v>
      </c>
      <c r="BL323" s="18" t="s">
        <v>174</v>
      </c>
      <c r="BM323" s="208" t="s">
        <v>3652</v>
      </c>
    </row>
    <row r="324" spans="1:65" s="2" customFormat="1" ht="21.75" customHeight="1">
      <c r="A324" s="35"/>
      <c r="B324" s="36"/>
      <c r="C324" s="196" t="s">
        <v>2441</v>
      </c>
      <c r="D324" s="196" t="s">
        <v>160</v>
      </c>
      <c r="E324" s="197" t="s">
        <v>3653</v>
      </c>
      <c r="F324" s="198" t="s">
        <v>3352</v>
      </c>
      <c r="G324" s="199" t="s">
        <v>354</v>
      </c>
      <c r="H324" s="200">
        <v>792</v>
      </c>
      <c r="I324" s="201"/>
      <c r="J324" s="202">
        <f t="shared" si="60"/>
        <v>0</v>
      </c>
      <c r="K324" s="203"/>
      <c r="L324" s="40"/>
      <c r="M324" s="204" t="s">
        <v>1</v>
      </c>
      <c r="N324" s="205" t="s">
        <v>40</v>
      </c>
      <c r="O324" s="76"/>
      <c r="P324" s="206">
        <f t="shared" si="61"/>
        <v>0</v>
      </c>
      <c r="Q324" s="206">
        <v>1.7000000000000001E-4</v>
      </c>
      <c r="R324" s="206">
        <f t="shared" si="62"/>
        <v>0.13464000000000001</v>
      </c>
      <c r="S324" s="206">
        <v>0</v>
      </c>
      <c r="T324" s="207">
        <f t="shared" si="63"/>
        <v>0</v>
      </c>
      <c r="U324" s="35"/>
      <c r="V324" s="35"/>
      <c r="W324" s="35"/>
      <c r="X324" s="35"/>
      <c r="Y324" s="35"/>
      <c r="Z324" s="35"/>
      <c r="AA324" s="35"/>
      <c r="AB324" s="35"/>
      <c r="AC324" s="35"/>
      <c r="AD324" s="35"/>
      <c r="AE324" s="35"/>
      <c r="AR324" s="208" t="s">
        <v>174</v>
      </c>
      <c r="AT324" s="208" t="s">
        <v>160</v>
      </c>
      <c r="AU324" s="208" t="s">
        <v>156</v>
      </c>
      <c r="AY324" s="18" t="s">
        <v>157</v>
      </c>
      <c r="BE324" s="209">
        <f t="shared" si="64"/>
        <v>0</v>
      </c>
      <c r="BF324" s="209">
        <f t="shared" si="65"/>
        <v>0</v>
      </c>
      <c r="BG324" s="209">
        <f t="shared" si="66"/>
        <v>0</v>
      </c>
      <c r="BH324" s="209">
        <f t="shared" si="67"/>
        <v>0</v>
      </c>
      <c r="BI324" s="209">
        <f t="shared" si="68"/>
        <v>0</v>
      </c>
      <c r="BJ324" s="18" t="s">
        <v>156</v>
      </c>
      <c r="BK324" s="209">
        <f t="shared" si="69"/>
        <v>0</v>
      </c>
      <c r="BL324" s="18" t="s">
        <v>174</v>
      </c>
      <c r="BM324" s="208" t="s">
        <v>3654</v>
      </c>
    </row>
    <row r="325" spans="1:65" s="2" customFormat="1" ht="21.75" customHeight="1">
      <c r="A325" s="35"/>
      <c r="B325" s="36"/>
      <c r="C325" s="196" t="s">
        <v>2672</v>
      </c>
      <c r="D325" s="196" t="s">
        <v>160</v>
      </c>
      <c r="E325" s="197" t="s">
        <v>3655</v>
      </c>
      <c r="F325" s="198" t="s">
        <v>3656</v>
      </c>
      <c r="G325" s="199" t="s">
        <v>354</v>
      </c>
      <c r="H325" s="200">
        <v>50</v>
      </c>
      <c r="I325" s="201"/>
      <c r="J325" s="202">
        <f t="shared" si="60"/>
        <v>0</v>
      </c>
      <c r="K325" s="203"/>
      <c r="L325" s="40"/>
      <c r="M325" s="204" t="s">
        <v>1</v>
      </c>
      <c r="N325" s="205" t="s">
        <v>40</v>
      </c>
      <c r="O325" s="76"/>
      <c r="P325" s="206">
        <f t="shared" si="61"/>
        <v>0</v>
      </c>
      <c r="Q325" s="206">
        <v>3.4000000000000002E-4</v>
      </c>
      <c r="R325" s="206">
        <f t="shared" si="62"/>
        <v>1.7000000000000001E-2</v>
      </c>
      <c r="S325" s="206">
        <v>0</v>
      </c>
      <c r="T325" s="207">
        <f t="shared" si="63"/>
        <v>0</v>
      </c>
      <c r="U325" s="35"/>
      <c r="V325" s="35"/>
      <c r="W325" s="35"/>
      <c r="X325" s="35"/>
      <c r="Y325" s="35"/>
      <c r="Z325" s="35"/>
      <c r="AA325" s="35"/>
      <c r="AB325" s="35"/>
      <c r="AC325" s="35"/>
      <c r="AD325" s="35"/>
      <c r="AE325" s="35"/>
      <c r="AR325" s="208" t="s">
        <v>174</v>
      </c>
      <c r="AT325" s="208" t="s">
        <v>160</v>
      </c>
      <c r="AU325" s="208" t="s">
        <v>156</v>
      </c>
      <c r="AY325" s="18" t="s">
        <v>157</v>
      </c>
      <c r="BE325" s="209">
        <f t="shared" si="64"/>
        <v>0</v>
      </c>
      <c r="BF325" s="209">
        <f t="shared" si="65"/>
        <v>0</v>
      </c>
      <c r="BG325" s="209">
        <f t="shared" si="66"/>
        <v>0</v>
      </c>
      <c r="BH325" s="209">
        <f t="shared" si="67"/>
        <v>0</v>
      </c>
      <c r="BI325" s="209">
        <f t="shared" si="68"/>
        <v>0</v>
      </c>
      <c r="BJ325" s="18" t="s">
        <v>156</v>
      </c>
      <c r="BK325" s="209">
        <f t="shared" si="69"/>
        <v>0</v>
      </c>
      <c r="BL325" s="18" t="s">
        <v>174</v>
      </c>
      <c r="BM325" s="208" t="s">
        <v>3657</v>
      </c>
    </row>
    <row r="326" spans="1:65" s="2" customFormat="1" ht="21.75" customHeight="1">
      <c r="A326" s="35"/>
      <c r="B326" s="36"/>
      <c r="C326" s="196" t="s">
        <v>2444</v>
      </c>
      <c r="D326" s="196" t="s">
        <v>160</v>
      </c>
      <c r="E326" s="197" t="s">
        <v>3658</v>
      </c>
      <c r="F326" s="198" t="s">
        <v>3355</v>
      </c>
      <c r="G326" s="199" t="s">
        <v>354</v>
      </c>
      <c r="H326" s="200">
        <v>842</v>
      </c>
      <c r="I326" s="201"/>
      <c r="J326" s="202">
        <f t="shared" si="60"/>
        <v>0</v>
      </c>
      <c r="K326" s="203"/>
      <c r="L326" s="40"/>
      <c r="M326" s="204" t="s">
        <v>1</v>
      </c>
      <c r="N326" s="205" t="s">
        <v>40</v>
      </c>
      <c r="O326" s="76"/>
      <c r="P326" s="206">
        <f t="shared" si="61"/>
        <v>0</v>
      </c>
      <c r="Q326" s="206">
        <v>0</v>
      </c>
      <c r="R326" s="206">
        <f t="shared" si="62"/>
        <v>0</v>
      </c>
      <c r="S326" s="206">
        <v>0</v>
      </c>
      <c r="T326" s="207">
        <f t="shared" si="63"/>
        <v>0</v>
      </c>
      <c r="U326" s="35"/>
      <c r="V326" s="35"/>
      <c r="W326" s="35"/>
      <c r="X326" s="35"/>
      <c r="Y326" s="35"/>
      <c r="Z326" s="35"/>
      <c r="AA326" s="35"/>
      <c r="AB326" s="35"/>
      <c r="AC326" s="35"/>
      <c r="AD326" s="35"/>
      <c r="AE326" s="35"/>
      <c r="AR326" s="208" t="s">
        <v>174</v>
      </c>
      <c r="AT326" s="208" t="s">
        <v>160</v>
      </c>
      <c r="AU326" s="208" t="s">
        <v>156</v>
      </c>
      <c r="AY326" s="18" t="s">
        <v>157</v>
      </c>
      <c r="BE326" s="209">
        <f t="shared" si="64"/>
        <v>0</v>
      </c>
      <c r="BF326" s="209">
        <f t="shared" si="65"/>
        <v>0</v>
      </c>
      <c r="BG326" s="209">
        <f t="shared" si="66"/>
        <v>0</v>
      </c>
      <c r="BH326" s="209">
        <f t="shared" si="67"/>
        <v>0</v>
      </c>
      <c r="BI326" s="209">
        <f t="shared" si="68"/>
        <v>0</v>
      </c>
      <c r="BJ326" s="18" t="s">
        <v>156</v>
      </c>
      <c r="BK326" s="209">
        <f t="shared" si="69"/>
        <v>0</v>
      </c>
      <c r="BL326" s="18" t="s">
        <v>174</v>
      </c>
      <c r="BM326" s="208" t="s">
        <v>3659</v>
      </c>
    </row>
    <row r="327" spans="1:65" s="2" customFormat="1" ht="16.5" customHeight="1">
      <c r="A327" s="35"/>
      <c r="B327" s="36"/>
      <c r="C327" s="196" t="s">
        <v>2677</v>
      </c>
      <c r="D327" s="196" t="s">
        <v>160</v>
      </c>
      <c r="E327" s="197" t="s">
        <v>3660</v>
      </c>
      <c r="F327" s="198" t="s">
        <v>3358</v>
      </c>
      <c r="G327" s="199" t="s">
        <v>533</v>
      </c>
      <c r="H327" s="200">
        <v>1</v>
      </c>
      <c r="I327" s="201"/>
      <c r="J327" s="202">
        <f t="shared" si="60"/>
        <v>0</v>
      </c>
      <c r="K327" s="203"/>
      <c r="L327" s="40"/>
      <c r="M327" s="204" t="s">
        <v>1</v>
      </c>
      <c r="N327" s="205" t="s">
        <v>40</v>
      </c>
      <c r="O327" s="76"/>
      <c r="P327" s="206">
        <f t="shared" si="61"/>
        <v>0</v>
      </c>
      <c r="Q327" s="206">
        <v>1.0000000000000001E-5</v>
      </c>
      <c r="R327" s="206">
        <f t="shared" si="62"/>
        <v>1.0000000000000001E-5</v>
      </c>
      <c r="S327" s="206">
        <v>0</v>
      </c>
      <c r="T327" s="207">
        <f t="shared" si="63"/>
        <v>0</v>
      </c>
      <c r="U327" s="35"/>
      <c r="V327" s="35"/>
      <c r="W327" s="35"/>
      <c r="X327" s="35"/>
      <c r="Y327" s="35"/>
      <c r="Z327" s="35"/>
      <c r="AA327" s="35"/>
      <c r="AB327" s="35"/>
      <c r="AC327" s="35"/>
      <c r="AD327" s="35"/>
      <c r="AE327" s="35"/>
      <c r="AR327" s="208" t="s">
        <v>174</v>
      </c>
      <c r="AT327" s="208" t="s">
        <v>160</v>
      </c>
      <c r="AU327" s="208" t="s">
        <v>156</v>
      </c>
      <c r="AY327" s="18" t="s">
        <v>157</v>
      </c>
      <c r="BE327" s="209">
        <f t="shared" si="64"/>
        <v>0</v>
      </c>
      <c r="BF327" s="209">
        <f t="shared" si="65"/>
        <v>0</v>
      </c>
      <c r="BG327" s="209">
        <f t="shared" si="66"/>
        <v>0</v>
      </c>
      <c r="BH327" s="209">
        <f t="shared" si="67"/>
        <v>0</v>
      </c>
      <c r="BI327" s="209">
        <f t="shared" si="68"/>
        <v>0</v>
      </c>
      <c r="BJ327" s="18" t="s">
        <v>156</v>
      </c>
      <c r="BK327" s="209">
        <f t="shared" si="69"/>
        <v>0</v>
      </c>
      <c r="BL327" s="18" t="s">
        <v>174</v>
      </c>
      <c r="BM327" s="208" t="s">
        <v>3661</v>
      </c>
    </row>
    <row r="328" spans="1:65" s="2" customFormat="1" ht="16.5" customHeight="1">
      <c r="A328" s="35"/>
      <c r="B328" s="36"/>
      <c r="C328" s="196" t="s">
        <v>2447</v>
      </c>
      <c r="D328" s="196" t="s">
        <v>160</v>
      </c>
      <c r="E328" s="197" t="s">
        <v>3662</v>
      </c>
      <c r="F328" s="198" t="s">
        <v>3663</v>
      </c>
      <c r="G328" s="199" t="s">
        <v>2745</v>
      </c>
      <c r="H328" s="200">
        <v>210</v>
      </c>
      <c r="I328" s="201"/>
      <c r="J328" s="202">
        <f t="shared" si="60"/>
        <v>0</v>
      </c>
      <c r="K328" s="203"/>
      <c r="L328" s="40"/>
      <c r="M328" s="204" t="s">
        <v>1</v>
      </c>
      <c r="N328" s="205" t="s">
        <v>40</v>
      </c>
      <c r="O328" s="76"/>
      <c r="P328" s="206">
        <f t="shared" si="61"/>
        <v>0</v>
      </c>
      <c r="Q328" s="206">
        <v>0</v>
      </c>
      <c r="R328" s="206">
        <f t="shared" si="62"/>
        <v>0</v>
      </c>
      <c r="S328" s="206">
        <v>0</v>
      </c>
      <c r="T328" s="207">
        <f t="shared" si="63"/>
        <v>0</v>
      </c>
      <c r="U328" s="35"/>
      <c r="V328" s="35"/>
      <c r="W328" s="35"/>
      <c r="X328" s="35"/>
      <c r="Y328" s="35"/>
      <c r="Z328" s="35"/>
      <c r="AA328" s="35"/>
      <c r="AB328" s="35"/>
      <c r="AC328" s="35"/>
      <c r="AD328" s="35"/>
      <c r="AE328" s="35"/>
      <c r="AR328" s="208" t="s">
        <v>174</v>
      </c>
      <c r="AT328" s="208" t="s">
        <v>160</v>
      </c>
      <c r="AU328" s="208" t="s">
        <v>156</v>
      </c>
      <c r="AY328" s="18" t="s">
        <v>157</v>
      </c>
      <c r="BE328" s="209">
        <f t="shared" si="64"/>
        <v>0</v>
      </c>
      <c r="BF328" s="209">
        <f t="shared" si="65"/>
        <v>0</v>
      </c>
      <c r="BG328" s="209">
        <f t="shared" si="66"/>
        <v>0</v>
      </c>
      <c r="BH328" s="209">
        <f t="shared" si="67"/>
        <v>0</v>
      </c>
      <c r="BI328" s="209">
        <f t="shared" si="68"/>
        <v>0</v>
      </c>
      <c r="BJ328" s="18" t="s">
        <v>156</v>
      </c>
      <c r="BK328" s="209">
        <f t="shared" si="69"/>
        <v>0</v>
      </c>
      <c r="BL328" s="18" t="s">
        <v>174</v>
      </c>
      <c r="BM328" s="208" t="s">
        <v>3664</v>
      </c>
    </row>
    <row r="329" spans="1:65" s="2" customFormat="1" ht="16.5" customHeight="1">
      <c r="A329" s="35"/>
      <c r="B329" s="36"/>
      <c r="C329" s="196" t="s">
        <v>2682</v>
      </c>
      <c r="D329" s="196" t="s">
        <v>160</v>
      </c>
      <c r="E329" s="197" t="s">
        <v>3665</v>
      </c>
      <c r="F329" s="198" t="s">
        <v>3666</v>
      </c>
      <c r="G329" s="199" t="s">
        <v>3667</v>
      </c>
      <c r="H329" s="200">
        <v>110</v>
      </c>
      <c r="I329" s="201"/>
      <c r="J329" s="202">
        <f t="shared" si="60"/>
        <v>0</v>
      </c>
      <c r="K329" s="203"/>
      <c r="L329" s="40"/>
      <c r="M329" s="204" t="s">
        <v>1</v>
      </c>
      <c r="N329" s="205" t="s">
        <v>40</v>
      </c>
      <c r="O329" s="76"/>
      <c r="P329" s="206">
        <f t="shared" si="61"/>
        <v>0</v>
      </c>
      <c r="Q329" s="206">
        <v>0</v>
      </c>
      <c r="R329" s="206">
        <f t="shared" si="62"/>
        <v>0</v>
      </c>
      <c r="S329" s="206">
        <v>0</v>
      </c>
      <c r="T329" s="207">
        <f t="shared" si="63"/>
        <v>0</v>
      </c>
      <c r="U329" s="35"/>
      <c r="V329" s="35"/>
      <c r="W329" s="35"/>
      <c r="X329" s="35"/>
      <c r="Y329" s="35"/>
      <c r="Z329" s="35"/>
      <c r="AA329" s="35"/>
      <c r="AB329" s="35"/>
      <c r="AC329" s="35"/>
      <c r="AD329" s="35"/>
      <c r="AE329" s="35"/>
      <c r="AR329" s="208" t="s">
        <v>174</v>
      </c>
      <c r="AT329" s="208" t="s">
        <v>160</v>
      </c>
      <c r="AU329" s="208" t="s">
        <v>156</v>
      </c>
      <c r="AY329" s="18" t="s">
        <v>157</v>
      </c>
      <c r="BE329" s="209">
        <f t="shared" si="64"/>
        <v>0</v>
      </c>
      <c r="BF329" s="209">
        <f t="shared" si="65"/>
        <v>0</v>
      </c>
      <c r="BG329" s="209">
        <f t="shared" si="66"/>
        <v>0</v>
      </c>
      <c r="BH329" s="209">
        <f t="shared" si="67"/>
        <v>0</v>
      </c>
      <c r="BI329" s="209">
        <f t="shared" si="68"/>
        <v>0</v>
      </c>
      <c r="BJ329" s="18" t="s">
        <v>156</v>
      </c>
      <c r="BK329" s="209">
        <f t="shared" si="69"/>
        <v>0</v>
      </c>
      <c r="BL329" s="18" t="s">
        <v>174</v>
      </c>
      <c r="BM329" s="208" t="s">
        <v>3668</v>
      </c>
    </row>
    <row r="330" spans="1:65" s="2" customFormat="1" ht="24.2" customHeight="1">
      <c r="A330" s="35"/>
      <c r="B330" s="36"/>
      <c r="C330" s="196" t="s">
        <v>2450</v>
      </c>
      <c r="D330" s="196" t="s">
        <v>160</v>
      </c>
      <c r="E330" s="197" t="s">
        <v>3669</v>
      </c>
      <c r="F330" s="198" t="s">
        <v>3361</v>
      </c>
      <c r="G330" s="199" t="s">
        <v>177</v>
      </c>
      <c r="H330" s="200">
        <v>2.0779999999999998</v>
      </c>
      <c r="I330" s="201"/>
      <c r="J330" s="202">
        <f t="shared" si="60"/>
        <v>0</v>
      </c>
      <c r="K330" s="203"/>
      <c r="L330" s="40"/>
      <c r="M330" s="204" t="s">
        <v>1</v>
      </c>
      <c r="N330" s="205" t="s">
        <v>40</v>
      </c>
      <c r="O330" s="76"/>
      <c r="P330" s="206">
        <f t="shared" si="61"/>
        <v>0</v>
      </c>
      <c r="Q330" s="206">
        <v>0</v>
      </c>
      <c r="R330" s="206">
        <f t="shared" si="62"/>
        <v>0</v>
      </c>
      <c r="S330" s="206">
        <v>0</v>
      </c>
      <c r="T330" s="207">
        <f t="shared" si="63"/>
        <v>0</v>
      </c>
      <c r="U330" s="35"/>
      <c r="V330" s="35"/>
      <c r="W330" s="35"/>
      <c r="X330" s="35"/>
      <c r="Y330" s="35"/>
      <c r="Z330" s="35"/>
      <c r="AA330" s="35"/>
      <c r="AB330" s="35"/>
      <c r="AC330" s="35"/>
      <c r="AD330" s="35"/>
      <c r="AE330" s="35"/>
      <c r="AR330" s="208" t="s">
        <v>174</v>
      </c>
      <c r="AT330" s="208" t="s">
        <v>160</v>
      </c>
      <c r="AU330" s="208" t="s">
        <v>156</v>
      </c>
      <c r="AY330" s="18" t="s">
        <v>157</v>
      </c>
      <c r="BE330" s="209">
        <f t="shared" si="64"/>
        <v>0</v>
      </c>
      <c r="BF330" s="209">
        <f t="shared" si="65"/>
        <v>0</v>
      </c>
      <c r="BG330" s="209">
        <f t="shared" si="66"/>
        <v>0</v>
      </c>
      <c r="BH330" s="209">
        <f t="shared" si="67"/>
        <v>0</v>
      </c>
      <c r="BI330" s="209">
        <f t="shared" si="68"/>
        <v>0</v>
      </c>
      <c r="BJ330" s="18" t="s">
        <v>156</v>
      </c>
      <c r="BK330" s="209">
        <f t="shared" si="69"/>
        <v>0</v>
      </c>
      <c r="BL330" s="18" t="s">
        <v>174</v>
      </c>
      <c r="BM330" s="208" t="s">
        <v>3670</v>
      </c>
    </row>
    <row r="331" spans="1:65" s="12" customFormat="1" ht="22.9" customHeight="1">
      <c r="B331" s="180"/>
      <c r="C331" s="181"/>
      <c r="D331" s="182" t="s">
        <v>73</v>
      </c>
      <c r="E331" s="194" t="s">
        <v>3671</v>
      </c>
      <c r="F331" s="194" t="s">
        <v>3672</v>
      </c>
      <c r="G331" s="181"/>
      <c r="H331" s="181"/>
      <c r="I331" s="184"/>
      <c r="J331" s="195">
        <f>BK331</f>
        <v>0</v>
      </c>
      <c r="K331" s="181"/>
      <c r="L331" s="186"/>
      <c r="M331" s="187"/>
      <c r="N331" s="188"/>
      <c r="O331" s="188"/>
      <c r="P331" s="189">
        <f>SUM(P332:P373)</f>
        <v>0</v>
      </c>
      <c r="Q331" s="188"/>
      <c r="R331" s="189">
        <f>SUM(R332:R373)</f>
        <v>0.46971480000000004</v>
      </c>
      <c r="S331" s="188"/>
      <c r="T331" s="190">
        <f>SUM(T332:T373)</f>
        <v>1.5399999999999998</v>
      </c>
      <c r="AR331" s="191" t="s">
        <v>82</v>
      </c>
      <c r="AT331" s="192" t="s">
        <v>73</v>
      </c>
      <c r="AU331" s="192" t="s">
        <v>82</v>
      </c>
      <c r="AY331" s="191" t="s">
        <v>157</v>
      </c>
      <c r="BK331" s="193">
        <f>SUM(BK332:BK373)</f>
        <v>0</v>
      </c>
    </row>
    <row r="332" spans="1:65" s="2" customFormat="1" ht="16.5" customHeight="1">
      <c r="A332" s="35"/>
      <c r="B332" s="36"/>
      <c r="C332" s="196" t="s">
        <v>2687</v>
      </c>
      <c r="D332" s="196" t="s">
        <v>160</v>
      </c>
      <c r="E332" s="197" t="s">
        <v>3673</v>
      </c>
      <c r="F332" s="198" t="s">
        <v>3674</v>
      </c>
      <c r="G332" s="199" t="s">
        <v>3382</v>
      </c>
      <c r="H332" s="200">
        <v>4</v>
      </c>
      <c r="I332" s="201"/>
      <c r="J332" s="202">
        <f t="shared" ref="J332:J373" si="70">ROUND(I332*H332,2)</f>
        <v>0</v>
      </c>
      <c r="K332" s="203"/>
      <c r="L332" s="40"/>
      <c r="M332" s="204" t="s">
        <v>1</v>
      </c>
      <c r="N332" s="205" t="s">
        <v>40</v>
      </c>
      <c r="O332" s="76"/>
      <c r="P332" s="206">
        <f t="shared" ref="P332:P373" si="71">O332*H332</f>
        <v>0</v>
      </c>
      <c r="Q332" s="206">
        <v>6.5900000000000004E-3</v>
      </c>
      <c r="R332" s="206">
        <f t="shared" ref="R332:R373" si="72">Q332*H332</f>
        <v>2.6360000000000001E-2</v>
      </c>
      <c r="S332" s="206">
        <v>0</v>
      </c>
      <c r="T332" s="207">
        <f t="shared" ref="T332:T373" si="73">S332*H332</f>
        <v>0</v>
      </c>
      <c r="U332" s="35"/>
      <c r="V332" s="35"/>
      <c r="W332" s="35"/>
      <c r="X332" s="35"/>
      <c r="Y332" s="35"/>
      <c r="Z332" s="35"/>
      <c r="AA332" s="35"/>
      <c r="AB332" s="35"/>
      <c r="AC332" s="35"/>
      <c r="AD332" s="35"/>
      <c r="AE332" s="35"/>
      <c r="AR332" s="208" t="s">
        <v>174</v>
      </c>
      <c r="AT332" s="208" t="s">
        <v>160</v>
      </c>
      <c r="AU332" s="208" t="s">
        <v>156</v>
      </c>
      <c r="AY332" s="18" t="s">
        <v>157</v>
      </c>
      <c r="BE332" s="209">
        <f t="shared" ref="BE332:BE373" si="74">IF(N332="základná",J332,0)</f>
        <v>0</v>
      </c>
      <c r="BF332" s="209">
        <f t="shared" ref="BF332:BF373" si="75">IF(N332="znížená",J332,0)</f>
        <v>0</v>
      </c>
      <c r="BG332" s="209">
        <f t="shared" ref="BG332:BG373" si="76">IF(N332="zákl. prenesená",J332,0)</f>
        <v>0</v>
      </c>
      <c r="BH332" s="209">
        <f t="shared" ref="BH332:BH373" si="77">IF(N332="zníž. prenesená",J332,0)</f>
        <v>0</v>
      </c>
      <c r="BI332" s="209">
        <f t="shared" ref="BI332:BI373" si="78">IF(N332="nulová",J332,0)</f>
        <v>0</v>
      </c>
      <c r="BJ332" s="18" t="s">
        <v>156</v>
      </c>
      <c r="BK332" s="209">
        <f t="shared" ref="BK332:BK373" si="79">ROUND(I332*H332,2)</f>
        <v>0</v>
      </c>
      <c r="BL332" s="18" t="s">
        <v>174</v>
      </c>
      <c r="BM332" s="208" t="s">
        <v>3675</v>
      </c>
    </row>
    <row r="333" spans="1:65" s="2" customFormat="1" ht="37.9" customHeight="1">
      <c r="A333" s="35"/>
      <c r="B333" s="36"/>
      <c r="C333" s="196" t="s">
        <v>2453</v>
      </c>
      <c r="D333" s="196" t="s">
        <v>160</v>
      </c>
      <c r="E333" s="197" t="s">
        <v>3676</v>
      </c>
      <c r="F333" s="198" t="s">
        <v>3677</v>
      </c>
      <c r="G333" s="199" t="s">
        <v>533</v>
      </c>
      <c r="H333" s="200">
        <v>27</v>
      </c>
      <c r="I333" s="201"/>
      <c r="J333" s="202">
        <f t="shared" si="70"/>
        <v>0</v>
      </c>
      <c r="K333" s="203"/>
      <c r="L333" s="40"/>
      <c r="M333" s="204" t="s">
        <v>1</v>
      </c>
      <c r="N333" s="205" t="s">
        <v>40</v>
      </c>
      <c r="O333" s="76"/>
      <c r="P333" s="206">
        <f t="shared" si="71"/>
        <v>0</v>
      </c>
      <c r="Q333" s="206">
        <v>0</v>
      </c>
      <c r="R333" s="206">
        <f t="shared" si="72"/>
        <v>0</v>
      </c>
      <c r="S333" s="206">
        <v>1.9E-2</v>
      </c>
      <c r="T333" s="207">
        <f t="shared" si="73"/>
        <v>0.51300000000000001</v>
      </c>
      <c r="U333" s="35"/>
      <c r="V333" s="35"/>
      <c r="W333" s="35"/>
      <c r="X333" s="35"/>
      <c r="Y333" s="35"/>
      <c r="Z333" s="35"/>
      <c r="AA333" s="35"/>
      <c r="AB333" s="35"/>
      <c r="AC333" s="35"/>
      <c r="AD333" s="35"/>
      <c r="AE333" s="35"/>
      <c r="AR333" s="208" t="s">
        <v>174</v>
      </c>
      <c r="AT333" s="208" t="s">
        <v>160</v>
      </c>
      <c r="AU333" s="208" t="s">
        <v>156</v>
      </c>
      <c r="AY333" s="18" t="s">
        <v>157</v>
      </c>
      <c r="BE333" s="209">
        <f t="shared" si="74"/>
        <v>0</v>
      </c>
      <c r="BF333" s="209">
        <f t="shared" si="75"/>
        <v>0</v>
      </c>
      <c r="BG333" s="209">
        <f t="shared" si="76"/>
        <v>0</v>
      </c>
      <c r="BH333" s="209">
        <f t="shared" si="77"/>
        <v>0</v>
      </c>
      <c r="BI333" s="209">
        <f t="shared" si="78"/>
        <v>0</v>
      </c>
      <c r="BJ333" s="18" t="s">
        <v>156</v>
      </c>
      <c r="BK333" s="209">
        <f t="shared" si="79"/>
        <v>0</v>
      </c>
      <c r="BL333" s="18" t="s">
        <v>174</v>
      </c>
      <c r="BM333" s="208" t="s">
        <v>3678</v>
      </c>
    </row>
    <row r="334" spans="1:65" s="2" customFormat="1" ht="21.75" customHeight="1">
      <c r="A334" s="35"/>
      <c r="B334" s="36"/>
      <c r="C334" s="196" t="s">
        <v>2692</v>
      </c>
      <c r="D334" s="196" t="s">
        <v>160</v>
      </c>
      <c r="E334" s="197" t="s">
        <v>3679</v>
      </c>
      <c r="F334" s="198" t="s">
        <v>3366</v>
      </c>
      <c r="G334" s="199" t="s">
        <v>533</v>
      </c>
      <c r="H334" s="200">
        <v>27</v>
      </c>
      <c r="I334" s="201"/>
      <c r="J334" s="202">
        <f t="shared" si="70"/>
        <v>0</v>
      </c>
      <c r="K334" s="203"/>
      <c r="L334" s="40"/>
      <c r="M334" s="204" t="s">
        <v>1</v>
      </c>
      <c r="N334" s="205" t="s">
        <v>40</v>
      </c>
      <c r="O334" s="76"/>
      <c r="P334" s="206">
        <f t="shared" si="71"/>
        <v>0</v>
      </c>
      <c r="Q334" s="206">
        <v>1.8699999999999999E-3</v>
      </c>
      <c r="R334" s="206">
        <f t="shared" si="72"/>
        <v>5.049E-2</v>
      </c>
      <c r="S334" s="206">
        <v>0</v>
      </c>
      <c r="T334" s="207">
        <f t="shared" si="73"/>
        <v>0</v>
      </c>
      <c r="U334" s="35"/>
      <c r="V334" s="35"/>
      <c r="W334" s="35"/>
      <c r="X334" s="35"/>
      <c r="Y334" s="35"/>
      <c r="Z334" s="35"/>
      <c r="AA334" s="35"/>
      <c r="AB334" s="35"/>
      <c r="AC334" s="35"/>
      <c r="AD334" s="35"/>
      <c r="AE334" s="35"/>
      <c r="AR334" s="208" t="s">
        <v>174</v>
      </c>
      <c r="AT334" s="208" t="s">
        <v>160</v>
      </c>
      <c r="AU334" s="208" t="s">
        <v>156</v>
      </c>
      <c r="AY334" s="18" t="s">
        <v>157</v>
      </c>
      <c r="BE334" s="209">
        <f t="shared" si="74"/>
        <v>0</v>
      </c>
      <c r="BF334" s="209">
        <f t="shared" si="75"/>
        <v>0</v>
      </c>
      <c r="BG334" s="209">
        <f t="shared" si="76"/>
        <v>0</v>
      </c>
      <c r="BH334" s="209">
        <f t="shared" si="77"/>
        <v>0</v>
      </c>
      <c r="BI334" s="209">
        <f t="shared" si="78"/>
        <v>0</v>
      </c>
      <c r="BJ334" s="18" t="s">
        <v>156</v>
      </c>
      <c r="BK334" s="209">
        <f t="shared" si="79"/>
        <v>0</v>
      </c>
      <c r="BL334" s="18" t="s">
        <v>174</v>
      </c>
      <c r="BM334" s="208" t="s">
        <v>3680</v>
      </c>
    </row>
    <row r="335" spans="1:65" s="2" customFormat="1" ht="16.5" customHeight="1">
      <c r="A335" s="35"/>
      <c r="B335" s="36"/>
      <c r="C335" s="196" t="s">
        <v>2456</v>
      </c>
      <c r="D335" s="196" t="s">
        <v>160</v>
      </c>
      <c r="E335" s="197" t="s">
        <v>3681</v>
      </c>
      <c r="F335" s="198" t="s">
        <v>3682</v>
      </c>
      <c r="G335" s="199" t="s">
        <v>533</v>
      </c>
      <c r="H335" s="200">
        <v>27</v>
      </c>
      <c r="I335" s="201"/>
      <c r="J335" s="202">
        <f t="shared" si="70"/>
        <v>0</v>
      </c>
      <c r="K335" s="203"/>
      <c r="L335" s="40"/>
      <c r="M335" s="204" t="s">
        <v>1</v>
      </c>
      <c r="N335" s="205" t="s">
        <v>40</v>
      </c>
      <c r="O335" s="76"/>
      <c r="P335" s="206">
        <f t="shared" si="71"/>
        <v>0</v>
      </c>
      <c r="Q335" s="206">
        <v>2.9999999999999997E-4</v>
      </c>
      <c r="R335" s="206">
        <f t="shared" si="72"/>
        <v>8.0999999999999996E-3</v>
      </c>
      <c r="S335" s="206">
        <v>0</v>
      </c>
      <c r="T335" s="207">
        <f t="shared" si="73"/>
        <v>0</v>
      </c>
      <c r="U335" s="35"/>
      <c r="V335" s="35"/>
      <c r="W335" s="35"/>
      <c r="X335" s="35"/>
      <c r="Y335" s="35"/>
      <c r="Z335" s="35"/>
      <c r="AA335" s="35"/>
      <c r="AB335" s="35"/>
      <c r="AC335" s="35"/>
      <c r="AD335" s="35"/>
      <c r="AE335" s="35"/>
      <c r="AR335" s="208" t="s">
        <v>174</v>
      </c>
      <c r="AT335" s="208" t="s">
        <v>160</v>
      </c>
      <c r="AU335" s="208" t="s">
        <v>156</v>
      </c>
      <c r="AY335" s="18" t="s">
        <v>157</v>
      </c>
      <c r="BE335" s="209">
        <f t="shared" si="74"/>
        <v>0</v>
      </c>
      <c r="BF335" s="209">
        <f t="shared" si="75"/>
        <v>0</v>
      </c>
      <c r="BG335" s="209">
        <f t="shared" si="76"/>
        <v>0</v>
      </c>
      <c r="BH335" s="209">
        <f t="shared" si="77"/>
        <v>0</v>
      </c>
      <c r="BI335" s="209">
        <f t="shared" si="78"/>
        <v>0</v>
      </c>
      <c r="BJ335" s="18" t="s">
        <v>156</v>
      </c>
      <c r="BK335" s="209">
        <f t="shared" si="79"/>
        <v>0</v>
      </c>
      <c r="BL335" s="18" t="s">
        <v>174</v>
      </c>
      <c r="BM335" s="208" t="s">
        <v>3683</v>
      </c>
    </row>
    <row r="336" spans="1:65" s="2" customFormat="1" ht="21.75" customHeight="1">
      <c r="A336" s="35"/>
      <c r="B336" s="36"/>
      <c r="C336" s="248" t="s">
        <v>2697</v>
      </c>
      <c r="D336" s="248" t="s">
        <v>204</v>
      </c>
      <c r="E336" s="249" t="s">
        <v>3684</v>
      </c>
      <c r="F336" s="279" t="s">
        <v>3685</v>
      </c>
      <c r="G336" s="251" t="s">
        <v>533</v>
      </c>
      <c r="H336" s="252">
        <v>27</v>
      </c>
      <c r="I336" s="253"/>
      <c r="J336" s="254">
        <f t="shared" si="70"/>
        <v>0</v>
      </c>
      <c r="K336" s="255"/>
      <c r="L336" s="256"/>
      <c r="M336" s="257" t="s">
        <v>1</v>
      </c>
      <c r="N336" s="258" t="s">
        <v>40</v>
      </c>
      <c r="O336" s="76"/>
      <c r="P336" s="206">
        <f t="shared" si="71"/>
        <v>0</v>
      </c>
      <c r="Q336" s="206">
        <v>0</v>
      </c>
      <c r="R336" s="206">
        <f t="shared" si="72"/>
        <v>0</v>
      </c>
      <c r="S336" s="206">
        <v>0</v>
      </c>
      <c r="T336" s="207">
        <f t="shared" si="73"/>
        <v>0</v>
      </c>
      <c r="U336" s="35"/>
      <c r="V336" s="35"/>
      <c r="W336" s="35"/>
      <c r="X336" s="35"/>
      <c r="Y336" s="35"/>
      <c r="Z336" s="35"/>
      <c r="AA336" s="35"/>
      <c r="AB336" s="35"/>
      <c r="AC336" s="35"/>
      <c r="AD336" s="35"/>
      <c r="AE336" s="35"/>
      <c r="AR336" s="208" t="s">
        <v>211</v>
      </c>
      <c r="AT336" s="208" t="s">
        <v>204</v>
      </c>
      <c r="AU336" s="208" t="s">
        <v>156</v>
      </c>
      <c r="AY336" s="18" t="s">
        <v>157</v>
      </c>
      <c r="BE336" s="209">
        <f t="shared" si="74"/>
        <v>0</v>
      </c>
      <c r="BF336" s="209">
        <f t="shared" si="75"/>
        <v>0</v>
      </c>
      <c r="BG336" s="209">
        <f t="shared" si="76"/>
        <v>0</v>
      </c>
      <c r="BH336" s="209">
        <f t="shared" si="77"/>
        <v>0</v>
      </c>
      <c r="BI336" s="209">
        <f t="shared" si="78"/>
        <v>0</v>
      </c>
      <c r="BJ336" s="18" t="s">
        <v>156</v>
      </c>
      <c r="BK336" s="209">
        <f t="shared" si="79"/>
        <v>0</v>
      </c>
      <c r="BL336" s="18" t="s">
        <v>174</v>
      </c>
      <c r="BM336" s="208" t="s">
        <v>3686</v>
      </c>
    </row>
    <row r="337" spans="1:65" s="2" customFormat="1" ht="37.9" customHeight="1">
      <c r="A337" s="35"/>
      <c r="B337" s="36"/>
      <c r="C337" s="248" t="s">
        <v>2459</v>
      </c>
      <c r="D337" s="248" t="s">
        <v>204</v>
      </c>
      <c r="E337" s="249" t="s">
        <v>3687</v>
      </c>
      <c r="F337" s="279" t="s">
        <v>3688</v>
      </c>
      <c r="G337" s="251" t="s">
        <v>533</v>
      </c>
      <c r="H337" s="252">
        <v>27</v>
      </c>
      <c r="I337" s="253"/>
      <c r="J337" s="254">
        <f t="shared" si="70"/>
        <v>0</v>
      </c>
      <c r="K337" s="255"/>
      <c r="L337" s="256"/>
      <c r="M337" s="257" t="s">
        <v>1</v>
      </c>
      <c r="N337" s="258" t="s">
        <v>40</v>
      </c>
      <c r="O337" s="76"/>
      <c r="P337" s="206">
        <f t="shared" si="71"/>
        <v>0</v>
      </c>
      <c r="Q337" s="206">
        <v>0</v>
      </c>
      <c r="R337" s="206">
        <f t="shared" si="72"/>
        <v>0</v>
      </c>
      <c r="S337" s="206">
        <v>0</v>
      </c>
      <c r="T337" s="207">
        <f t="shared" si="73"/>
        <v>0</v>
      </c>
      <c r="U337" s="35"/>
      <c r="V337" s="35"/>
      <c r="W337" s="35"/>
      <c r="X337" s="35"/>
      <c r="Y337" s="35"/>
      <c r="Z337" s="35"/>
      <c r="AA337" s="35"/>
      <c r="AB337" s="35"/>
      <c r="AC337" s="35"/>
      <c r="AD337" s="35"/>
      <c r="AE337" s="35"/>
      <c r="AR337" s="208" t="s">
        <v>211</v>
      </c>
      <c r="AT337" s="208" t="s">
        <v>204</v>
      </c>
      <c r="AU337" s="208" t="s">
        <v>156</v>
      </c>
      <c r="AY337" s="18" t="s">
        <v>157</v>
      </c>
      <c r="BE337" s="209">
        <f t="shared" si="74"/>
        <v>0</v>
      </c>
      <c r="BF337" s="209">
        <f t="shared" si="75"/>
        <v>0</v>
      </c>
      <c r="BG337" s="209">
        <f t="shared" si="76"/>
        <v>0</v>
      </c>
      <c r="BH337" s="209">
        <f t="shared" si="77"/>
        <v>0</v>
      </c>
      <c r="BI337" s="209">
        <f t="shared" si="78"/>
        <v>0</v>
      </c>
      <c r="BJ337" s="18" t="s">
        <v>156</v>
      </c>
      <c r="BK337" s="209">
        <f t="shared" si="79"/>
        <v>0</v>
      </c>
      <c r="BL337" s="18" t="s">
        <v>174</v>
      </c>
      <c r="BM337" s="208" t="s">
        <v>3689</v>
      </c>
    </row>
    <row r="338" spans="1:65" s="2" customFormat="1" ht="24.2" customHeight="1">
      <c r="A338" s="35"/>
      <c r="B338" s="36"/>
      <c r="C338" s="248" t="s">
        <v>2702</v>
      </c>
      <c r="D338" s="248" t="s">
        <v>204</v>
      </c>
      <c r="E338" s="249" t="s">
        <v>3690</v>
      </c>
      <c r="F338" s="250" t="s">
        <v>3691</v>
      </c>
      <c r="G338" s="251" t="s">
        <v>533</v>
      </c>
      <c r="H338" s="252">
        <v>4</v>
      </c>
      <c r="I338" s="253"/>
      <c r="J338" s="254">
        <f t="shared" si="70"/>
        <v>0</v>
      </c>
      <c r="K338" s="255"/>
      <c r="L338" s="256"/>
      <c r="M338" s="257" t="s">
        <v>1</v>
      </c>
      <c r="N338" s="258" t="s">
        <v>40</v>
      </c>
      <c r="O338" s="76"/>
      <c r="P338" s="206">
        <f t="shared" si="71"/>
        <v>0</v>
      </c>
      <c r="Q338" s="206">
        <v>0</v>
      </c>
      <c r="R338" s="206">
        <f t="shared" si="72"/>
        <v>0</v>
      </c>
      <c r="S338" s="206">
        <v>0</v>
      </c>
      <c r="T338" s="207">
        <f t="shared" si="73"/>
        <v>0</v>
      </c>
      <c r="U338" s="35"/>
      <c r="V338" s="35"/>
      <c r="W338" s="35"/>
      <c r="X338" s="35"/>
      <c r="Y338" s="35"/>
      <c r="Z338" s="35"/>
      <c r="AA338" s="35"/>
      <c r="AB338" s="35"/>
      <c r="AC338" s="35"/>
      <c r="AD338" s="35"/>
      <c r="AE338" s="35"/>
      <c r="AR338" s="208" t="s">
        <v>211</v>
      </c>
      <c r="AT338" s="208" t="s">
        <v>204</v>
      </c>
      <c r="AU338" s="208" t="s">
        <v>156</v>
      </c>
      <c r="AY338" s="18" t="s">
        <v>157</v>
      </c>
      <c r="BE338" s="209">
        <f t="shared" si="74"/>
        <v>0</v>
      </c>
      <c r="BF338" s="209">
        <f t="shared" si="75"/>
        <v>0</v>
      </c>
      <c r="BG338" s="209">
        <f t="shared" si="76"/>
        <v>0</v>
      </c>
      <c r="BH338" s="209">
        <f t="shared" si="77"/>
        <v>0</v>
      </c>
      <c r="BI338" s="209">
        <f t="shared" si="78"/>
        <v>0</v>
      </c>
      <c r="BJ338" s="18" t="s">
        <v>156</v>
      </c>
      <c r="BK338" s="209">
        <f t="shared" si="79"/>
        <v>0</v>
      </c>
      <c r="BL338" s="18" t="s">
        <v>174</v>
      </c>
      <c r="BM338" s="208" t="s">
        <v>3692</v>
      </c>
    </row>
    <row r="339" spans="1:65" s="2" customFormat="1" ht="16.5" customHeight="1">
      <c r="A339" s="35"/>
      <c r="B339" s="36"/>
      <c r="C339" s="248" t="s">
        <v>2462</v>
      </c>
      <c r="D339" s="248" t="s">
        <v>204</v>
      </c>
      <c r="E339" s="249" t="s">
        <v>3693</v>
      </c>
      <c r="F339" s="250" t="s">
        <v>3694</v>
      </c>
      <c r="G339" s="251" t="s">
        <v>3343</v>
      </c>
      <c r="H339" s="252">
        <v>4</v>
      </c>
      <c r="I339" s="253"/>
      <c r="J339" s="254">
        <f t="shared" si="70"/>
        <v>0</v>
      </c>
      <c r="K339" s="255"/>
      <c r="L339" s="256"/>
      <c r="M339" s="257" t="s">
        <v>1</v>
      </c>
      <c r="N339" s="258" t="s">
        <v>40</v>
      </c>
      <c r="O339" s="76"/>
      <c r="P339" s="206">
        <f t="shared" si="71"/>
        <v>0</v>
      </c>
      <c r="Q339" s="206">
        <v>0</v>
      </c>
      <c r="R339" s="206">
        <f t="shared" si="72"/>
        <v>0</v>
      </c>
      <c r="S339" s="206">
        <v>0</v>
      </c>
      <c r="T339" s="207">
        <f t="shared" si="73"/>
        <v>0</v>
      </c>
      <c r="U339" s="35"/>
      <c r="V339" s="35"/>
      <c r="W339" s="35"/>
      <c r="X339" s="35"/>
      <c r="Y339" s="35"/>
      <c r="Z339" s="35"/>
      <c r="AA339" s="35"/>
      <c r="AB339" s="35"/>
      <c r="AC339" s="35"/>
      <c r="AD339" s="35"/>
      <c r="AE339" s="35"/>
      <c r="AR339" s="208" t="s">
        <v>211</v>
      </c>
      <c r="AT339" s="208" t="s">
        <v>204</v>
      </c>
      <c r="AU339" s="208" t="s">
        <v>156</v>
      </c>
      <c r="AY339" s="18" t="s">
        <v>157</v>
      </c>
      <c r="BE339" s="209">
        <f t="shared" si="74"/>
        <v>0</v>
      </c>
      <c r="BF339" s="209">
        <f t="shared" si="75"/>
        <v>0</v>
      </c>
      <c r="BG339" s="209">
        <f t="shared" si="76"/>
        <v>0</v>
      </c>
      <c r="BH339" s="209">
        <f t="shared" si="77"/>
        <v>0</v>
      </c>
      <c r="BI339" s="209">
        <f t="shared" si="78"/>
        <v>0</v>
      </c>
      <c r="BJ339" s="18" t="s">
        <v>156</v>
      </c>
      <c r="BK339" s="209">
        <f t="shared" si="79"/>
        <v>0</v>
      </c>
      <c r="BL339" s="18" t="s">
        <v>174</v>
      </c>
      <c r="BM339" s="208" t="s">
        <v>3695</v>
      </c>
    </row>
    <row r="340" spans="1:65" s="2" customFormat="1" ht="16.5" customHeight="1">
      <c r="A340" s="35"/>
      <c r="B340" s="36"/>
      <c r="C340" s="196" t="s">
        <v>2707</v>
      </c>
      <c r="D340" s="196" t="s">
        <v>160</v>
      </c>
      <c r="E340" s="197" t="s">
        <v>3696</v>
      </c>
      <c r="F340" s="198" t="s">
        <v>3697</v>
      </c>
      <c r="G340" s="199" t="s">
        <v>3343</v>
      </c>
      <c r="H340" s="200">
        <v>4</v>
      </c>
      <c r="I340" s="201"/>
      <c r="J340" s="202">
        <f t="shared" si="70"/>
        <v>0</v>
      </c>
      <c r="K340" s="203"/>
      <c r="L340" s="40"/>
      <c r="M340" s="204" t="s">
        <v>1</v>
      </c>
      <c r="N340" s="205" t="s">
        <v>40</v>
      </c>
      <c r="O340" s="76"/>
      <c r="P340" s="206">
        <f t="shared" si="71"/>
        <v>0</v>
      </c>
      <c r="Q340" s="206">
        <v>0</v>
      </c>
      <c r="R340" s="206">
        <f t="shared" si="72"/>
        <v>0</v>
      </c>
      <c r="S340" s="206">
        <v>1.7000000000000001E-2</v>
      </c>
      <c r="T340" s="207">
        <f t="shared" si="73"/>
        <v>6.8000000000000005E-2</v>
      </c>
      <c r="U340" s="35"/>
      <c r="V340" s="35"/>
      <c r="W340" s="35"/>
      <c r="X340" s="35"/>
      <c r="Y340" s="35"/>
      <c r="Z340" s="35"/>
      <c r="AA340" s="35"/>
      <c r="AB340" s="35"/>
      <c r="AC340" s="35"/>
      <c r="AD340" s="35"/>
      <c r="AE340" s="35"/>
      <c r="AR340" s="208" t="s">
        <v>174</v>
      </c>
      <c r="AT340" s="208" t="s">
        <v>160</v>
      </c>
      <c r="AU340" s="208" t="s">
        <v>156</v>
      </c>
      <c r="AY340" s="18" t="s">
        <v>157</v>
      </c>
      <c r="BE340" s="209">
        <f t="shared" si="74"/>
        <v>0</v>
      </c>
      <c r="BF340" s="209">
        <f t="shared" si="75"/>
        <v>0</v>
      </c>
      <c r="BG340" s="209">
        <f t="shared" si="76"/>
        <v>0</v>
      </c>
      <c r="BH340" s="209">
        <f t="shared" si="77"/>
        <v>0</v>
      </c>
      <c r="BI340" s="209">
        <f t="shared" si="78"/>
        <v>0</v>
      </c>
      <c r="BJ340" s="18" t="s">
        <v>156</v>
      </c>
      <c r="BK340" s="209">
        <f t="shared" si="79"/>
        <v>0</v>
      </c>
      <c r="BL340" s="18" t="s">
        <v>174</v>
      </c>
      <c r="BM340" s="208" t="s">
        <v>3698</v>
      </c>
    </row>
    <row r="341" spans="1:65" s="2" customFormat="1" ht="24.2" customHeight="1">
      <c r="A341" s="35"/>
      <c r="B341" s="36"/>
      <c r="C341" s="196" t="s">
        <v>2465</v>
      </c>
      <c r="D341" s="196" t="s">
        <v>160</v>
      </c>
      <c r="E341" s="197" t="s">
        <v>3699</v>
      </c>
      <c r="F341" s="198" t="s">
        <v>3369</v>
      </c>
      <c r="G341" s="199" t="s">
        <v>3343</v>
      </c>
      <c r="H341" s="200">
        <v>25</v>
      </c>
      <c r="I341" s="201"/>
      <c r="J341" s="202">
        <f t="shared" si="70"/>
        <v>0</v>
      </c>
      <c r="K341" s="203"/>
      <c r="L341" s="40"/>
      <c r="M341" s="204" t="s">
        <v>1</v>
      </c>
      <c r="N341" s="205" t="s">
        <v>40</v>
      </c>
      <c r="O341" s="76"/>
      <c r="P341" s="206">
        <f t="shared" si="71"/>
        <v>0</v>
      </c>
      <c r="Q341" s="206">
        <v>4.3800000000000002E-3</v>
      </c>
      <c r="R341" s="206">
        <f t="shared" si="72"/>
        <v>0.1095</v>
      </c>
      <c r="S341" s="206">
        <v>0</v>
      </c>
      <c r="T341" s="207">
        <f t="shared" si="73"/>
        <v>0</v>
      </c>
      <c r="U341" s="35"/>
      <c r="V341" s="35"/>
      <c r="W341" s="35"/>
      <c r="X341" s="35"/>
      <c r="Y341" s="35"/>
      <c r="Z341" s="35"/>
      <c r="AA341" s="35"/>
      <c r="AB341" s="35"/>
      <c r="AC341" s="35"/>
      <c r="AD341" s="35"/>
      <c r="AE341" s="35"/>
      <c r="AR341" s="208" t="s">
        <v>174</v>
      </c>
      <c r="AT341" s="208" t="s">
        <v>160</v>
      </c>
      <c r="AU341" s="208" t="s">
        <v>156</v>
      </c>
      <c r="AY341" s="18" t="s">
        <v>157</v>
      </c>
      <c r="BE341" s="209">
        <f t="shared" si="74"/>
        <v>0</v>
      </c>
      <c r="BF341" s="209">
        <f t="shared" si="75"/>
        <v>0</v>
      </c>
      <c r="BG341" s="209">
        <f t="shared" si="76"/>
        <v>0</v>
      </c>
      <c r="BH341" s="209">
        <f t="shared" si="77"/>
        <v>0</v>
      </c>
      <c r="BI341" s="209">
        <f t="shared" si="78"/>
        <v>0</v>
      </c>
      <c r="BJ341" s="18" t="s">
        <v>156</v>
      </c>
      <c r="BK341" s="209">
        <f t="shared" si="79"/>
        <v>0</v>
      </c>
      <c r="BL341" s="18" t="s">
        <v>174</v>
      </c>
      <c r="BM341" s="208" t="s">
        <v>3700</v>
      </c>
    </row>
    <row r="342" spans="1:65" s="2" customFormat="1" ht="21.75" customHeight="1">
      <c r="A342" s="35"/>
      <c r="B342" s="36"/>
      <c r="C342" s="196" t="s">
        <v>2714</v>
      </c>
      <c r="D342" s="196" t="s">
        <v>160</v>
      </c>
      <c r="E342" s="197" t="s">
        <v>3701</v>
      </c>
      <c r="F342" s="198" t="s">
        <v>3372</v>
      </c>
      <c r="G342" s="199" t="s">
        <v>3343</v>
      </c>
      <c r="H342" s="200">
        <v>25</v>
      </c>
      <c r="I342" s="201"/>
      <c r="J342" s="202">
        <f t="shared" si="70"/>
        <v>0</v>
      </c>
      <c r="K342" s="203"/>
      <c r="L342" s="40"/>
      <c r="M342" s="204" t="s">
        <v>1</v>
      </c>
      <c r="N342" s="205" t="s">
        <v>40</v>
      </c>
      <c r="O342" s="76"/>
      <c r="P342" s="206">
        <f t="shared" si="71"/>
        <v>0</v>
      </c>
      <c r="Q342" s="206">
        <v>4.0000000000000003E-5</v>
      </c>
      <c r="R342" s="206">
        <f t="shared" si="72"/>
        <v>1E-3</v>
      </c>
      <c r="S342" s="206">
        <v>0</v>
      </c>
      <c r="T342" s="207">
        <f t="shared" si="73"/>
        <v>0</v>
      </c>
      <c r="U342" s="35"/>
      <c r="V342" s="35"/>
      <c r="W342" s="35"/>
      <c r="X342" s="35"/>
      <c r="Y342" s="35"/>
      <c r="Z342" s="35"/>
      <c r="AA342" s="35"/>
      <c r="AB342" s="35"/>
      <c r="AC342" s="35"/>
      <c r="AD342" s="35"/>
      <c r="AE342" s="35"/>
      <c r="AR342" s="208" t="s">
        <v>174</v>
      </c>
      <c r="AT342" s="208" t="s">
        <v>160</v>
      </c>
      <c r="AU342" s="208" t="s">
        <v>156</v>
      </c>
      <c r="AY342" s="18" t="s">
        <v>157</v>
      </c>
      <c r="BE342" s="209">
        <f t="shared" si="74"/>
        <v>0</v>
      </c>
      <c r="BF342" s="209">
        <f t="shared" si="75"/>
        <v>0</v>
      </c>
      <c r="BG342" s="209">
        <f t="shared" si="76"/>
        <v>0</v>
      </c>
      <c r="BH342" s="209">
        <f t="shared" si="77"/>
        <v>0</v>
      </c>
      <c r="BI342" s="209">
        <f t="shared" si="78"/>
        <v>0</v>
      </c>
      <c r="BJ342" s="18" t="s">
        <v>156</v>
      </c>
      <c r="BK342" s="209">
        <f t="shared" si="79"/>
        <v>0</v>
      </c>
      <c r="BL342" s="18" t="s">
        <v>174</v>
      </c>
      <c r="BM342" s="208" t="s">
        <v>3702</v>
      </c>
    </row>
    <row r="343" spans="1:65" s="2" customFormat="1" ht="24.2" customHeight="1">
      <c r="A343" s="35"/>
      <c r="B343" s="36"/>
      <c r="C343" s="196" t="s">
        <v>2468</v>
      </c>
      <c r="D343" s="196" t="s">
        <v>160</v>
      </c>
      <c r="E343" s="197" t="s">
        <v>3703</v>
      </c>
      <c r="F343" s="198" t="s">
        <v>3375</v>
      </c>
      <c r="G343" s="199" t="s">
        <v>3343</v>
      </c>
      <c r="H343" s="200">
        <v>2</v>
      </c>
      <c r="I343" s="201"/>
      <c r="J343" s="202">
        <f t="shared" si="70"/>
        <v>0</v>
      </c>
      <c r="K343" s="203"/>
      <c r="L343" s="40"/>
      <c r="M343" s="204" t="s">
        <v>1</v>
      </c>
      <c r="N343" s="205" t="s">
        <v>40</v>
      </c>
      <c r="O343" s="76"/>
      <c r="P343" s="206">
        <f t="shared" si="71"/>
        <v>0</v>
      </c>
      <c r="Q343" s="206">
        <v>0</v>
      </c>
      <c r="R343" s="206">
        <f t="shared" si="72"/>
        <v>0</v>
      </c>
      <c r="S343" s="206">
        <v>1.9E-2</v>
      </c>
      <c r="T343" s="207">
        <f t="shared" si="73"/>
        <v>3.7999999999999999E-2</v>
      </c>
      <c r="U343" s="35"/>
      <c r="V343" s="35"/>
      <c r="W343" s="35"/>
      <c r="X343" s="35"/>
      <c r="Y343" s="35"/>
      <c r="Z343" s="35"/>
      <c r="AA343" s="35"/>
      <c r="AB343" s="35"/>
      <c r="AC343" s="35"/>
      <c r="AD343" s="35"/>
      <c r="AE343" s="35"/>
      <c r="AR343" s="208" t="s">
        <v>174</v>
      </c>
      <c r="AT343" s="208" t="s">
        <v>160</v>
      </c>
      <c r="AU343" s="208" t="s">
        <v>156</v>
      </c>
      <c r="AY343" s="18" t="s">
        <v>157</v>
      </c>
      <c r="BE343" s="209">
        <f t="shared" si="74"/>
        <v>0</v>
      </c>
      <c r="BF343" s="209">
        <f t="shared" si="75"/>
        <v>0</v>
      </c>
      <c r="BG343" s="209">
        <f t="shared" si="76"/>
        <v>0</v>
      </c>
      <c r="BH343" s="209">
        <f t="shared" si="77"/>
        <v>0</v>
      </c>
      <c r="BI343" s="209">
        <f t="shared" si="78"/>
        <v>0</v>
      </c>
      <c r="BJ343" s="18" t="s">
        <v>156</v>
      </c>
      <c r="BK343" s="209">
        <f t="shared" si="79"/>
        <v>0</v>
      </c>
      <c r="BL343" s="18" t="s">
        <v>174</v>
      </c>
      <c r="BM343" s="208" t="s">
        <v>3704</v>
      </c>
    </row>
    <row r="344" spans="1:65" s="2" customFormat="1" ht="16.5" customHeight="1">
      <c r="A344" s="35"/>
      <c r="B344" s="36"/>
      <c r="C344" s="196" t="s">
        <v>2720</v>
      </c>
      <c r="D344" s="196" t="s">
        <v>160</v>
      </c>
      <c r="E344" s="197" t="s">
        <v>3705</v>
      </c>
      <c r="F344" s="198" t="s">
        <v>3378</v>
      </c>
      <c r="G344" s="199" t="s">
        <v>3343</v>
      </c>
      <c r="H344" s="200">
        <v>2</v>
      </c>
      <c r="I344" s="201"/>
      <c r="J344" s="202">
        <f t="shared" si="70"/>
        <v>0</v>
      </c>
      <c r="K344" s="203"/>
      <c r="L344" s="40"/>
      <c r="M344" s="204" t="s">
        <v>1</v>
      </c>
      <c r="N344" s="205" t="s">
        <v>40</v>
      </c>
      <c r="O344" s="76"/>
      <c r="P344" s="206">
        <f t="shared" si="71"/>
        <v>0</v>
      </c>
      <c r="Q344" s="206">
        <v>1.07E-3</v>
      </c>
      <c r="R344" s="206">
        <f t="shared" si="72"/>
        <v>2.14E-3</v>
      </c>
      <c r="S344" s="206">
        <v>0</v>
      </c>
      <c r="T344" s="207">
        <f t="shared" si="73"/>
        <v>0</v>
      </c>
      <c r="U344" s="35"/>
      <c r="V344" s="35"/>
      <c r="W344" s="35"/>
      <c r="X344" s="35"/>
      <c r="Y344" s="35"/>
      <c r="Z344" s="35"/>
      <c r="AA344" s="35"/>
      <c r="AB344" s="35"/>
      <c r="AC344" s="35"/>
      <c r="AD344" s="35"/>
      <c r="AE344" s="35"/>
      <c r="AR344" s="208" t="s">
        <v>174</v>
      </c>
      <c r="AT344" s="208" t="s">
        <v>160</v>
      </c>
      <c r="AU344" s="208" t="s">
        <v>156</v>
      </c>
      <c r="AY344" s="18" t="s">
        <v>157</v>
      </c>
      <c r="BE344" s="209">
        <f t="shared" si="74"/>
        <v>0</v>
      </c>
      <c r="BF344" s="209">
        <f t="shared" si="75"/>
        <v>0</v>
      </c>
      <c r="BG344" s="209">
        <f t="shared" si="76"/>
        <v>0</v>
      </c>
      <c r="BH344" s="209">
        <f t="shared" si="77"/>
        <v>0</v>
      </c>
      <c r="BI344" s="209">
        <f t="shared" si="78"/>
        <v>0</v>
      </c>
      <c r="BJ344" s="18" t="s">
        <v>156</v>
      </c>
      <c r="BK344" s="209">
        <f t="shared" si="79"/>
        <v>0</v>
      </c>
      <c r="BL344" s="18" t="s">
        <v>174</v>
      </c>
      <c r="BM344" s="208" t="s">
        <v>3706</v>
      </c>
    </row>
    <row r="345" spans="1:65" s="2" customFormat="1" ht="33" customHeight="1">
      <c r="A345" s="35"/>
      <c r="B345" s="36"/>
      <c r="C345" s="196" t="s">
        <v>2471</v>
      </c>
      <c r="D345" s="196" t="s">
        <v>160</v>
      </c>
      <c r="E345" s="197" t="s">
        <v>3707</v>
      </c>
      <c r="F345" s="198" t="s">
        <v>3708</v>
      </c>
      <c r="G345" s="199" t="s">
        <v>3343</v>
      </c>
      <c r="H345" s="200">
        <v>16</v>
      </c>
      <c r="I345" s="201"/>
      <c r="J345" s="202">
        <f t="shared" si="70"/>
        <v>0</v>
      </c>
      <c r="K345" s="203"/>
      <c r="L345" s="40"/>
      <c r="M345" s="204" t="s">
        <v>1</v>
      </c>
      <c r="N345" s="205" t="s">
        <v>40</v>
      </c>
      <c r="O345" s="76"/>
      <c r="P345" s="206">
        <f t="shared" si="71"/>
        <v>0</v>
      </c>
      <c r="Q345" s="206">
        <v>8.0000000000000007E-5</v>
      </c>
      <c r="R345" s="206">
        <f t="shared" si="72"/>
        <v>1.2800000000000001E-3</v>
      </c>
      <c r="S345" s="206">
        <v>0</v>
      </c>
      <c r="T345" s="207">
        <f t="shared" si="73"/>
        <v>0</v>
      </c>
      <c r="U345" s="35"/>
      <c r="V345" s="35"/>
      <c r="W345" s="35"/>
      <c r="X345" s="35"/>
      <c r="Y345" s="35"/>
      <c r="Z345" s="35"/>
      <c r="AA345" s="35"/>
      <c r="AB345" s="35"/>
      <c r="AC345" s="35"/>
      <c r="AD345" s="35"/>
      <c r="AE345" s="35"/>
      <c r="AR345" s="208" t="s">
        <v>174</v>
      </c>
      <c r="AT345" s="208" t="s">
        <v>160</v>
      </c>
      <c r="AU345" s="208" t="s">
        <v>156</v>
      </c>
      <c r="AY345" s="18" t="s">
        <v>157</v>
      </c>
      <c r="BE345" s="209">
        <f t="shared" si="74"/>
        <v>0</v>
      </c>
      <c r="BF345" s="209">
        <f t="shared" si="75"/>
        <v>0</v>
      </c>
      <c r="BG345" s="209">
        <f t="shared" si="76"/>
        <v>0</v>
      </c>
      <c r="BH345" s="209">
        <f t="shared" si="77"/>
        <v>0</v>
      </c>
      <c r="BI345" s="209">
        <f t="shared" si="78"/>
        <v>0</v>
      </c>
      <c r="BJ345" s="18" t="s">
        <v>156</v>
      </c>
      <c r="BK345" s="209">
        <f t="shared" si="79"/>
        <v>0</v>
      </c>
      <c r="BL345" s="18" t="s">
        <v>174</v>
      </c>
      <c r="BM345" s="208" t="s">
        <v>3709</v>
      </c>
    </row>
    <row r="346" spans="1:65" s="2" customFormat="1" ht="33" customHeight="1">
      <c r="A346" s="35"/>
      <c r="B346" s="36"/>
      <c r="C346" s="196" t="s">
        <v>2727</v>
      </c>
      <c r="D346" s="196" t="s">
        <v>160</v>
      </c>
      <c r="E346" s="197" t="s">
        <v>3710</v>
      </c>
      <c r="F346" s="198" t="s">
        <v>3711</v>
      </c>
      <c r="G346" s="199" t="s">
        <v>3343</v>
      </c>
      <c r="H346" s="200">
        <v>1</v>
      </c>
      <c r="I346" s="201"/>
      <c r="J346" s="202">
        <f t="shared" si="70"/>
        <v>0</v>
      </c>
      <c r="K346" s="203"/>
      <c r="L346" s="40"/>
      <c r="M346" s="204" t="s">
        <v>1</v>
      </c>
      <c r="N346" s="205" t="s">
        <v>40</v>
      </c>
      <c r="O346" s="76"/>
      <c r="P346" s="206">
        <f t="shared" si="71"/>
        <v>0</v>
      </c>
      <c r="Q346" s="206">
        <v>0</v>
      </c>
      <c r="R346" s="206">
        <f t="shared" si="72"/>
        <v>0</v>
      </c>
      <c r="S346" s="206">
        <v>9.5000000000000001E-2</v>
      </c>
      <c r="T346" s="207">
        <f t="shared" si="73"/>
        <v>9.5000000000000001E-2</v>
      </c>
      <c r="U346" s="35"/>
      <c r="V346" s="35"/>
      <c r="W346" s="35"/>
      <c r="X346" s="35"/>
      <c r="Y346" s="35"/>
      <c r="Z346" s="35"/>
      <c r="AA346" s="35"/>
      <c r="AB346" s="35"/>
      <c r="AC346" s="35"/>
      <c r="AD346" s="35"/>
      <c r="AE346" s="35"/>
      <c r="AR346" s="208" t="s">
        <v>174</v>
      </c>
      <c r="AT346" s="208" t="s">
        <v>160</v>
      </c>
      <c r="AU346" s="208" t="s">
        <v>156</v>
      </c>
      <c r="AY346" s="18" t="s">
        <v>157</v>
      </c>
      <c r="BE346" s="209">
        <f t="shared" si="74"/>
        <v>0</v>
      </c>
      <c r="BF346" s="209">
        <f t="shared" si="75"/>
        <v>0</v>
      </c>
      <c r="BG346" s="209">
        <f t="shared" si="76"/>
        <v>0</v>
      </c>
      <c r="BH346" s="209">
        <f t="shared" si="77"/>
        <v>0</v>
      </c>
      <c r="BI346" s="209">
        <f t="shared" si="78"/>
        <v>0</v>
      </c>
      <c r="BJ346" s="18" t="s">
        <v>156</v>
      </c>
      <c r="BK346" s="209">
        <f t="shared" si="79"/>
        <v>0</v>
      </c>
      <c r="BL346" s="18" t="s">
        <v>174</v>
      </c>
      <c r="BM346" s="208" t="s">
        <v>3712</v>
      </c>
    </row>
    <row r="347" spans="1:65" s="2" customFormat="1" ht="16.5" customHeight="1">
      <c r="A347" s="35"/>
      <c r="B347" s="36"/>
      <c r="C347" s="196" t="s">
        <v>2474</v>
      </c>
      <c r="D347" s="196" t="s">
        <v>160</v>
      </c>
      <c r="E347" s="197" t="s">
        <v>3713</v>
      </c>
      <c r="F347" s="198" t="s">
        <v>3714</v>
      </c>
      <c r="G347" s="199" t="s">
        <v>3343</v>
      </c>
      <c r="H347" s="200">
        <v>17</v>
      </c>
      <c r="I347" s="201"/>
      <c r="J347" s="202">
        <f t="shared" si="70"/>
        <v>0</v>
      </c>
      <c r="K347" s="203"/>
      <c r="L347" s="40"/>
      <c r="M347" s="204" t="s">
        <v>1</v>
      </c>
      <c r="N347" s="205" t="s">
        <v>40</v>
      </c>
      <c r="O347" s="76"/>
      <c r="P347" s="206">
        <f t="shared" si="71"/>
        <v>0</v>
      </c>
      <c r="Q347" s="206">
        <v>0</v>
      </c>
      <c r="R347" s="206">
        <f t="shared" si="72"/>
        <v>0</v>
      </c>
      <c r="S347" s="206">
        <v>0</v>
      </c>
      <c r="T347" s="207">
        <f t="shared" si="73"/>
        <v>0</v>
      </c>
      <c r="U347" s="35"/>
      <c r="V347" s="35"/>
      <c r="W347" s="35"/>
      <c r="X347" s="35"/>
      <c r="Y347" s="35"/>
      <c r="Z347" s="35"/>
      <c r="AA347" s="35"/>
      <c r="AB347" s="35"/>
      <c r="AC347" s="35"/>
      <c r="AD347" s="35"/>
      <c r="AE347" s="35"/>
      <c r="AR347" s="208" t="s">
        <v>174</v>
      </c>
      <c r="AT347" s="208" t="s">
        <v>160</v>
      </c>
      <c r="AU347" s="208" t="s">
        <v>156</v>
      </c>
      <c r="AY347" s="18" t="s">
        <v>157</v>
      </c>
      <c r="BE347" s="209">
        <f t="shared" si="74"/>
        <v>0</v>
      </c>
      <c r="BF347" s="209">
        <f t="shared" si="75"/>
        <v>0</v>
      </c>
      <c r="BG347" s="209">
        <f t="shared" si="76"/>
        <v>0</v>
      </c>
      <c r="BH347" s="209">
        <f t="shared" si="77"/>
        <v>0</v>
      </c>
      <c r="BI347" s="209">
        <f t="shared" si="78"/>
        <v>0</v>
      </c>
      <c r="BJ347" s="18" t="s">
        <v>156</v>
      </c>
      <c r="BK347" s="209">
        <f t="shared" si="79"/>
        <v>0</v>
      </c>
      <c r="BL347" s="18" t="s">
        <v>174</v>
      </c>
      <c r="BM347" s="208" t="s">
        <v>3715</v>
      </c>
    </row>
    <row r="348" spans="1:65" s="2" customFormat="1" ht="16.5" customHeight="1">
      <c r="A348" s="35"/>
      <c r="B348" s="36"/>
      <c r="C348" s="196" t="s">
        <v>2734</v>
      </c>
      <c r="D348" s="196" t="s">
        <v>160</v>
      </c>
      <c r="E348" s="197" t="s">
        <v>3716</v>
      </c>
      <c r="F348" s="198" t="s">
        <v>3717</v>
      </c>
      <c r="G348" s="199" t="s">
        <v>3343</v>
      </c>
      <c r="H348" s="200">
        <v>1</v>
      </c>
      <c r="I348" s="201"/>
      <c r="J348" s="202">
        <f t="shared" si="70"/>
        <v>0</v>
      </c>
      <c r="K348" s="203"/>
      <c r="L348" s="40"/>
      <c r="M348" s="204" t="s">
        <v>1</v>
      </c>
      <c r="N348" s="205" t="s">
        <v>40</v>
      </c>
      <c r="O348" s="76"/>
      <c r="P348" s="206">
        <f t="shared" si="71"/>
        <v>0</v>
      </c>
      <c r="Q348" s="206">
        <v>1.6119999999999999E-2</v>
      </c>
      <c r="R348" s="206">
        <f t="shared" si="72"/>
        <v>1.6119999999999999E-2</v>
      </c>
      <c r="S348" s="206">
        <v>0</v>
      </c>
      <c r="T348" s="207">
        <f t="shared" si="73"/>
        <v>0</v>
      </c>
      <c r="U348" s="35"/>
      <c r="V348" s="35"/>
      <c r="W348" s="35"/>
      <c r="X348" s="35"/>
      <c r="Y348" s="35"/>
      <c r="Z348" s="35"/>
      <c r="AA348" s="35"/>
      <c r="AB348" s="35"/>
      <c r="AC348" s="35"/>
      <c r="AD348" s="35"/>
      <c r="AE348" s="35"/>
      <c r="AR348" s="208" t="s">
        <v>174</v>
      </c>
      <c r="AT348" s="208" t="s">
        <v>160</v>
      </c>
      <c r="AU348" s="208" t="s">
        <v>156</v>
      </c>
      <c r="AY348" s="18" t="s">
        <v>157</v>
      </c>
      <c r="BE348" s="209">
        <f t="shared" si="74"/>
        <v>0</v>
      </c>
      <c r="BF348" s="209">
        <f t="shared" si="75"/>
        <v>0</v>
      </c>
      <c r="BG348" s="209">
        <f t="shared" si="76"/>
        <v>0</v>
      </c>
      <c r="BH348" s="209">
        <f t="shared" si="77"/>
        <v>0</v>
      </c>
      <c r="BI348" s="209">
        <f t="shared" si="78"/>
        <v>0</v>
      </c>
      <c r="BJ348" s="18" t="s">
        <v>156</v>
      </c>
      <c r="BK348" s="209">
        <f t="shared" si="79"/>
        <v>0</v>
      </c>
      <c r="BL348" s="18" t="s">
        <v>174</v>
      </c>
      <c r="BM348" s="208" t="s">
        <v>3718</v>
      </c>
    </row>
    <row r="349" spans="1:65" s="2" customFormat="1" ht="16.5" customHeight="1">
      <c r="A349" s="35"/>
      <c r="B349" s="36"/>
      <c r="C349" s="196" t="s">
        <v>2738</v>
      </c>
      <c r="D349" s="196" t="s">
        <v>160</v>
      </c>
      <c r="E349" s="197" t="s">
        <v>3719</v>
      </c>
      <c r="F349" s="198" t="s">
        <v>3720</v>
      </c>
      <c r="G349" s="199" t="s">
        <v>3343</v>
      </c>
      <c r="H349" s="200">
        <v>4</v>
      </c>
      <c r="I349" s="201"/>
      <c r="J349" s="202">
        <f t="shared" si="70"/>
        <v>0</v>
      </c>
      <c r="K349" s="203"/>
      <c r="L349" s="40"/>
      <c r="M349" s="204" t="s">
        <v>1</v>
      </c>
      <c r="N349" s="205" t="s">
        <v>40</v>
      </c>
      <c r="O349" s="76"/>
      <c r="P349" s="206">
        <f t="shared" si="71"/>
        <v>0</v>
      </c>
      <c r="Q349" s="206">
        <v>1.08E-3</v>
      </c>
      <c r="R349" s="206">
        <f t="shared" si="72"/>
        <v>4.3200000000000001E-3</v>
      </c>
      <c r="S349" s="206">
        <v>0</v>
      </c>
      <c r="T349" s="207">
        <f t="shared" si="73"/>
        <v>0</v>
      </c>
      <c r="U349" s="35"/>
      <c r="V349" s="35"/>
      <c r="W349" s="35"/>
      <c r="X349" s="35"/>
      <c r="Y349" s="35"/>
      <c r="Z349" s="35"/>
      <c r="AA349" s="35"/>
      <c r="AB349" s="35"/>
      <c r="AC349" s="35"/>
      <c r="AD349" s="35"/>
      <c r="AE349" s="35"/>
      <c r="AR349" s="208" t="s">
        <v>174</v>
      </c>
      <c r="AT349" s="208" t="s">
        <v>160</v>
      </c>
      <c r="AU349" s="208" t="s">
        <v>156</v>
      </c>
      <c r="AY349" s="18" t="s">
        <v>157</v>
      </c>
      <c r="BE349" s="209">
        <f t="shared" si="74"/>
        <v>0</v>
      </c>
      <c r="BF349" s="209">
        <f t="shared" si="75"/>
        <v>0</v>
      </c>
      <c r="BG349" s="209">
        <f t="shared" si="76"/>
        <v>0</v>
      </c>
      <c r="BH349" s="209">
        <f t="shared" si="77"/>
        <v>0</v>
      </c>
      <c r="BI349" s="209">
        <f t="shared" si="78"/>
        <v>0</v>
      </c>
      <c r="BJ349" s="18" t="s">
        <v>156</v>
      </c>
      <c r="BK349" s="209">
        <f t="shared" si="79"/>
        <v>0</v>
      </c>
      <c r="BL349" s="18" t="s">
        <v>174</v>
      </c>
      <c r="BM349" s="208" t="s">
        <v>3721</v>
      </c>
    </row>
    <row r="350" spans="1:65" s="2" customFormat="1" ht="16.5" customHeight="1">
      <c r="A350" s="35"/>
      <c r="B350" s="36"/>
      <c r="C350" s="196" t="s">
        <v>2742</v>
      </c>
      <c r="D350" s="196" t="s">
        <v>160</v>
      </c>
      <c r="E350" s="197" t="s">
        <v>3722</v>
      </c>
      <c r="F350" s="198" t="s">
        <v>3723</v>
      </c>
      <c r="G350" s="199" t="s">
        <v>3343</v>
      </c>
      <c r="H350" s="200">
        <v>4</v>
      </c>
      <c r="I350" s="201"/>
      <c r="J350" s="202">
        <f t="shared" si="70"/>
        <v>0</v>
      </c>
      <c r="K350" s="203"/>
      <c r="L350" s="40"/>
      <c r="M350" s="204" t="s">
        <v>1</v>
      </c>
      <c r="N350" s="205" t="s">
        <v>40</v>
      </c>
      <c r="O350" s="76"/>
      <c r="P350" s="206">
        <f t="shared" si="71"/>
        <v>0</v>
      </c>
      <c r="Q350" s="206">
        <v>0</v>
      </c>
      <c r="R350" s="206">
        <f t="shared" si="72"/>
        <v>0</v>
      </c>
      <c r="S350" s="206">
        <v>2.4E-2</v>
      </c>
      <c r="T350" s="207">
        <f t="shared" si="73"/>
        <v>9.6000000000000002E-2</v>
      </c>
      <c r="U350" s="35"/>
      <c r="V350" s="35"/>
      <c r="W350" s="35"/>
      <c r="X350" s="35"/>
      <c r="Y350" s="35"/>
      <c r="Z350" s="35"/>
      <c r="AA350" s="35"/>
      <c r="AB350" s="35"/>
      <c r="AC350" s="35"/>
      <c r="AD350" s="35"/>
      <c r="AE350" s="35"/>
      <c r="AR350" s="208" t="s">
        <v>174</v>
      </c>
      <c r="AT350" s="208" t="s">
        <v>160</v>
      </c>
      <c r="AU350" s="208" t="s">
        <v>156</v>
      </c>
      <c r="AY350" s="18" t="s">
        <v>157</v>
      </c>
      <c r="BE350" s="209">
        <f t="shared" si="74"/>
        <v>0</v>
      </c>
      <c r="BF350" s="209">
        <f t="shared" si="75"/>
        <v>0</v>
      </c>
      <c r="BG350" s="209">
        <f t="shared" si="76"/>
        <v>0</v>
      </c>
      <c r="BH350" s="209">
        <f t="shared" si="77"/>
        <v>0</v>
      </c>
      <c r="BI350" s="209">
        <f t="shared" si="78"/>
        <v>0</v>
      </c>
      <c r="BJ350" s="18" t="s">
        <v>156</v>
      </c>
      <c r="BK350" s="209">
        <f t="shared" si="79"/>
        <v>0</v>
      </c>
      <c r="BL350" s="18" t="s">
        <v>174</v>
      </c>
      <c r="BM350" s="208" t="s">
        <v>3724</v>
      </c>
    </row>
    <row r="351" spans="1:65" s="2" customFormat="1" ht="16.5" customHeight="1">
      <c r="A351" s="35"/>
      <c r="B351" s="36"/>
      <c r="C351" s="196" t="s">
        <v>3725</v>
      </c>
      <c r="D351" s="196" t="s">
        <v>160</v>
      </c>
      <c r="E351" s="197" t="s">
        <v>3726</v>
      </c>
      <c r="F351" s="198" t="s">
        <v>3727</v>
      </c>
      <c r="G351" s="199" t="s">
        <v>3343</v>
      </c>
      <c r="H351" s="200">
        <v>3</v>
      </c>
      <c r="I351" s="201"/>
      <c r="J351" s="202">
        <f t="shared" si="70"/>
        <v>0</v>
      </c>
      <c r="K351" s="203"/>
      <c r="L351" s="40"/>
      <c r="M351" s="204" t="s">
        <v>1</v>
      </c>
      <c r="N351" s="205" t="s">
        <v>40</v>
      </c>
      <c r="O351" s="76"/>
      <c r="P351" s="206">
        <f t="shared" si="71"/>
        <v>0</v>
      </c>
      <c r="Q351" s="206">
        <v>4.8000000000000001E-4</v>
      </c>
      <c r="R351" s="206">
        <f t="shared" si="72"/>
        <v>1.4400000000000001E-3</v>
      </c>
      <c r="S351" s="206">
        <v>0</v>
      </c>
      <c r="T351" s="207">
        <f t="shared" si="73"/>
        <v>0</v>
      </c>
      <c r="U351" s="35"/>
      <c r="V351" s="35"/>
      <c r="W351" s="35"/>
      <c r="X351" s="35"/>
      <c r="Y351" s="35"/>
      <c r="Z351" s="35"/>
      <c r="AA351" s="35"/>
      <c r="AB351" s="35"/>
      <c r="AC351" s="35"/>
      <c r="AD351" s="35"/>
      <c r="AE351" s="35"/>
      <c r="AR351" s="208" t="s">
        <v>174</v>
      </c>
      <c r="AT351" s="208" t="s">
        <v>160</v>
      </c>
      <c r="AU351" s="208" t="s">
        <v>156</v>
      </c>
      <c r="AY351" s="18" t="s">
        <v>157</v>
      </c>
      <c r="BE351" s="209">
        <f t="shared" si="74"/>
        <v>0</v>
      </c>
      <c r="BF351" s="209">
        <f t="shared" si="75"/>
        <v>0</v>
      </c>
      <c r="BG351" s="209">
        <f t="shared" si="76"/>
        <v>0</v>
      </c>
      <c r="BH351" s="209">
        <f t="shared" si="77"/>
        <v>0</v>
      </c>
      <c r="BI351" s="209">
        <f t="shared" si="78"/>
        <v>0</v>
      </c>
      <c r="BJ351" s="18" t="s">
        <v>156</v>
      </c>
      <c r="BK351" s="209">
        <f t="shared" si="79"/>
        <v>0</v>
      </c>
      <c r="BL351" s="18" t="s">
        <v>174</v>
      </c>
      <c r="BM351" s="208" t="s">
        <v>3728</v>
      </c>
    </row>
    <row r="352" spans="1:65" s="2" customFormat="1" ht="24.2" customHeight="1">
      <c r="A352" s="35"/>
      <c r="B352" s="36"/>
      <c r="C352" s="196" t="s">
        <v>3729</v>
      </c>
      <c r="D352" s="196" t="s">
        <v>160</v>
      </c>
      <c r="E352" s="197" t="s">
        <v>3730</v>
      </c>
      <c r="F352" s="198" t="s">
        <v>3731</v>
      </c>
      <c r="G352" s="199" t="s">
        <v>3343</v>
      </c>
      <c r="H352" s="200">
        <v>4</v>
      </c>
      <c r="I352" s="201"/>
      <c r="J352" s="202">
        <f t="shared" si="70"/>
        <v>0</v>
      </c>
      <c r="K352" s="203"/>
      <c r="L352" s="40"/>
      <c r="M352" s="204" t="s">
        <v>1</v>
      </c>
      <c r="N352" s="205" t="s">
        <v>40</v>
      </c>
      <c r="O352" s="76"/>
      <c r="P352" s="206">
        <f t="shared" si="71"/>
        <v>0</v>
      </c>
      <c r="Q352" s="206">
        <v>1.7000000000000001E-4</v>
      </c>
      <c r="R352" s="206">
        <f t="shared" si="72"/>
        <v>6.8000000000000005E-4</v>
      </c>
      <c r="S352" s="206">
        <v>0</v>
      </c>
      <c r="T352" s="207">
        <f t="shared" si="73"/>
        <v>0</v>
      </c>
      <c r="U352" s="35"/>
      <c r="V352" s="35"/>
      <c r="W352" s="35"/>
      <c r="X352" s="35"/>
      <c r="Y352" s="35"/>
      <c r="Z352" s="35"/>
      <c r="AA352" s="35"/>
      <c r="AB352" s="35"/>
      <c r="AC352" s="35"/>
      <c r="AD352" s="35"/>
      <c r="AE352" s="35"/>
      <c r="AR352" s="208" t="s">
        <v>174</v>
      </c>
      <c r="AT352" s="208" t="s">
        <v>160</v>
      </c>
      <c r="AU352" s="208" t="s">
        <v>156</v>
      </c>
      <c r="AY352" s="18" t="s">
        <v>157</v>
      </c>
      <c r="BE352" s="209">
        <f t="shared" si="74"/>
        <v>0</v>
      </c>
      <c r="BF352" s="209">
        <f t="shared" si="75"/>
        <v>0</v>
      </c>
      <c r="BG352" s="209">
        <f t="shared" si="76"/>
        <v>0</v>
      </c>
      <c r="BH352" s="209">
        <f t="shared" si="77"/>
        <v>0</v>
      </c>
      <c r="BI352" s="209">
        <f t="shared" si="78"/>
        <v>0</v>
      </c>
      <c r="BJ352" s="18" t="s">
        <v>156</v>
      </c>
      <c r="BK352" s="209">
        <f t="shared" si="79"/>
        <v>0</v>
      </c>
      <c r="BL352" s="18" t="s">
        <v>174</v>
      </c>
      <c r="BM352" s="208" t="s">
        <v>3732</v>
      </c>
    </row>
    <row r="353" spans="1:65" s="2" customFormat="1" ht="21.75" customHeight="1">
      <c r="A353" s="35"/>
      <c r="B353" s="36"/>
      <c r="C353" s="196" t="s">
        <v>3733</v>
      </c>
      <c r="D353" s="196" t="s">
        <v>160</v>
      </c>
      <c r="E353" s="197" t="s">
        <v>3734</v>
      </c>
      <c r="F353" s="198" t="s">
        <v>3735</v>
      </c>
      <c r="G353" s="199" t="s">
        <v>3343</v>
      </c>
      <c r="H353" s="200">
        <v>6</v>
      </c>
      <c r="I353" s="201"/>
      <c r="J353" s="202">
        <f t="shared" si="70"/>
        <v>0</v>
      </c>
      <c r="K353" s="203"/>
      <c r="L353" s="40"/>
      <c r="M353" s="204" t="s">
        <v>1</v>
      </c>
      <c r="N353" s="205" t="s">
        <v>40</v>
      </c>
      <c r="O353" s="76"/>
      <c r="P353" s="206">
        <f t="shared" si="71"/>
        <v>0</v>
      </c>
      <c r="Q353" s="206">
        <v>0</v>
      </c>
      <c r="R353" s="206">
        <f t="shared" si="72"/>
        <v>0</v>
      </c>
      <c r="S353" s="206">
        <v>8.9999999999999993E-3</v>
      </c>
      <c r="T353" s="207">
        <f t="shared" si="73"/>
        <v>5.3999999999999992E-2</v>
      </c>
      <c r="U353" s="35"/>
      <c r="V353" s="35"/>
      <c r="W353" s="35"/>
      <c r="X353" s="35"/>
      <c r="Y353" s="35"/>
      <c r="Z353" s="35"/>
      <c r="AA353" s="35"/>
      <c r="AB353" s="35"/>
      <c r="AC353" s="35"/>
      <c r="AD353" s="35"/>
      <c r="AE353" s="35"/>
      <c r="AR353" s="208" t="s">
        <v>174</v>
      </c>
      <c r="AT353" s="208" t="s">
        <v>160</v>
      </c>
      <c r="AU353" s="208" t="s">
        <v>156</v>
      </c>
      <c r="AY353" s="18" t="s">
        <v>157</v>
      </c>
      <c r="BE353" s="209">
        <f t="shared" si="74"/>
        <v>0</v>
      </c>
      <c r="BF353" s="209">
        <f t="shared" si="75"/>
        <v>0</v>
      </c>
      <c r="BG353" s="209">
        <f t="shared" si="76"/>
        <v>0</v>
      </c>
      <c r="BH353" s="209">
        <f t="shared" si="77"/>
        <v>0</v>
      </c>
      <c r="BI353" s="209">
        <f t="shared" si="78"/>
        <v>0</v>
      </c>
      <c r="BJ353" s="18" t="s">
        <v>156</v>
      </c>
      <c r="BK353" s="209">
        <f t="shared" si="79"/>
        <v>0</v>
      </c>
      <c r="BL353" s="18" t="s">
        <v>174</v>
      </c>
      <c r="BM353" s="208" t="s">
        <v>3736</v>
      </c>
    </row>
    <row r="354" spans="1:65" s="2" customFormat="1" ht="21.75" customHeight="1">
      <c r="A354" s="35"/>
      <c r="B354" s="36"/>
      <c r="C354" s="196" t="s">
        <v>3737</v>
      </c>
      <c r="D354" s="196" t="s">
        <v>160</v>
      </c>
      <c r="E354" s="197" t="s">
        <v>3738</v>
      </c>
      <c r="F354" s="198" t="s">
        <v>3391</v>
      </c>
      <c r="G354" s="199" t="s">
        <v>3343</v>
      </c>
      <c r="H354" s="200">
        <v>6</v>
      </c>
      <c r="I354" s="201"/>
      <c r="J354" s="202">
        <f t="shared" si="70"/>
        <v>0</v>
      </c>
      <c r="K354" s="203"/>
      <c r="L354" s="40"/>
      <c r="M354" s="204" t="s">
        <v>1</v>
      </c>
      <c r="N354" s="205" t="s">
        <v>40</v>
      </c>
      <c r="O354" s="76"/>
      <c r="P354" s="206">
        <f t="shared" si="71"/>
        <v>0</v>
      </c>
      <c r="Q354" s="206">
        <v>9.0000000000000006E-5</v>
      </c>
      <c r="R354" s="206">
        <f t="shared" si="72"/>
        <v>5.4000000000000001E-4</v>
      </c>
      <c r="S354" s="206">
        <v>0</v>
      </c>
      <c r="T354" s="207">
        <f t="shared" si="73"/>
        <v>0</v>
      </c>
      <c r="U354" s="35"/>
      <c r="V354" s="35"/>
      <c r="W354" s="35"/>
      <c r="X354" s="35"/>
      <c r="Y354" s="35"/>
      <c r="Z354" s="35"/>
      <c r="AA354" s="35"/>
      <c r="AB354" s="35"/>
      <c r="AC354" s="35"/>
      <c r="AD354" s="35"/>
      <c r="AE354" s="35"/>
      <c r="AR354" s="208" t="s">
        <v>174</v>
      </c>
      <c r="AT354" s="208" t="s">
        <v>160</v>
      </c>
      <c r="AU354" s="208" t="s">
        <v>156</v>
      </c>
      <c r="AY354" s="18" t="s">
        <v>157</v>
      </c>
      <c r="BE354" s="209">
        <f t="shared" si="74"/>
        <v>0</v>
      </c>
      <c r="BF354" s="209">
        <f t="shared" si="75"/>
        <v>0</v>
      </c>
      <c r="BG354" s="209">
        <f t="shared" si="76"/>
        <v>0</v>
      </c>
      <c r="BH354" s="209">
        <f t="shared" si="77"/>
        <v>0</v>
      </c>
      <c r="BI354" s="209">
        <f t="shared" si="78"/>
        <v>0</v>
      </c>
      <c r="BJ354" s="18" t="s">
        <v>156</v>
      </c>
      <c r="BK354" s="209">
        <f t="shared" si="79"/>
        <v>0</v>
      </c>
      <c r="BL354" s="18" t="s">
        <v>174</v>
      </c>
      <c r="BM354" s="208" t="s">
        <v>3739</v>
      </c>
    </row>
    <row r="355" spans="1:65" s="2" customFormat="1" ht="21.75" customHeight="1">
      <c r="A355" s="35"/>
      <c r="B355" s="36"/>
      <c r="C355" s="196" t="s">
        <v>3740</v>
      </c>
      <c r="D355" s="196" t="s">
        <v>160</v>
      </c>
      <c r="E355" s="197" t="s">
        <v>3741</v>
      </c>
      <c r="F355" s="198" t="s">
        <v>3742</v>
      </c>
      <c r="G355" s="199" t="s">
        <v>533</v>
      </c>
      <c r="H355" s="200">
        <v>4</v>
      </c>
      <c r="I355" s="201"/>
      <c r="J355" s="202">
        <f t="shared" si="70"/>
        <v>0</v>
      </c>
      <c r="K355" s="203"/>
      <c r="L355" s="40"/>
      <c r="M355" s="204" t="s">
        <v>1</v>
      </c>
      <c r="N355" s="205" t="s">
        <v>40</v>
      </c>
      <c r="O355" s="76"/>
      <c r="P355" s="206">
        <f t="shared" si="71"/>
        <v>0</v>
      </c>
      <c r="Q355" s="206">
        <v>2.6179999999999998E-2</v>
      </c>
      <c r="R355" s="206">
        <f t="shared" si="72"/>
        <v>0.10471999999999999</v>
      </c>
      <c r="S355" s="206">
        <v>0</v>
      </c>
      <c r="T355" s="207">
        <f t="shared" si="73"/>
        <v>0</v>
      </c>
      <c r="U355" s="35"/>
      <c r="V355" s="35"/>
      <c r="W355" s="35"/>
      <c r="X355" s="35"/>
      <c r="Y355" s="35"/>
      <c r="Z355" s="35"/>
      <c r="AA355" s="35"/>
      <c r="AB355" s="35"/>
      <c r="AC355" s="35"/>
      <c r="AD355" s="35"/>
      <c r="AE355" s="35"/>
      <c r="AR355" s="208" t="s">
        <v>174</v>
      </c>
      <c r="AT355" s="208" t="s">
        <v>160</v>
      </c>
      <c r="AU355" s="208" t="s">
        <v>156</v>
      </c>
      <c r="AY355" s="18" t="s">
        <v>157</v>
      </c>
      <c r="BE355" s="209">
        <f t="shared" si="74"/>
        <v>0</v>
      </c>
      <c r="BF355" s="209">
        <f t="shared" si="75"/>
        <v>0</v>
      </c>
      <c r="BG355" s="209">
        <f t="shared" si="76"/>
        <v>0</v>
      </c>
      <c r="BH355" s="209">
        <f t="shared" si="77"/>
        <v>0</v>
      </c>
      <c r="BI355" s="209">
        <f t="shared" si="78"/>
        <v>0</v>
      </c>
      <c r="BJ355" s="18" t="s">
        <v>156</v>
      </c>
      <c r="BK355" s="209">
        <f t="shared" si="79"/>
        <v>0</v>
      </c>
      <c r="BL355" s="18" t="s">
        <v>174</v>
      </c>
      <c r="BM355" s="208" t="s">
        <v>3743</v>
      </c>
    </row>
    <row r="356" spans="1:65" s="2" customFormat="1" ht="21.75" customHeight="1">
      <c r="A356" s="35"/>
      <c r="B356" s="36"/>
      <c r="C356" s="196" t="s">
        <v>3744</v>
      </c>
      <c r="D356" s="196" t="s">
        <v>160</v>
      </c>
      <c r="E356" s="197" t="s">
        <v>3745</v>
      </c>
      <c r="F356" s="198" t="s">
        <v>3746</v>
      </c>
      <c r="G356" s="199" t="s">
        <v>533</v>
      </c>
      <c r="H356" s="200">
        <v>25</v>
      </c>
      <c r="I356" s="201"/>
      <c r="J356" s="202">
        <f t="shared" si="70"/>
        <v>0</v>
      </c>
      <c r="K356" s="203"/>
      <c r="L356" s="40"/>
      <c r="M356" s="204" t="s">
        <v>1</v>
      </c>
      <c r="N356" s="205" t="s">
        <v>40</v>
      </c>
      <c r="O356" s="76"/>
      <c r="P356" s="206">
        <f t="shared" si="71"/>
        <v>0</v>
      </c>
      <c r="Q356" s="206">
        <v>2.0000000000000002E-5</v>
      </c>
      <c r="R356" s="206">
        <f t="shared" si="72"/>
        <v>5.0000000000000001E-4</v>
      </c>
      <c r="S356" s="206">
        <v>0</v>
      </c>
      <c r="T356" s="207">
        <f t="shared" si="73"/>
        <v>0</v>
      </c>
      <c r="U356" s="35"/>
      <c r="V356" s="35"/>
      <c r="W356" s="35"/>
      <c r="X356" s="35"/>
      <c r="Y356" s="35"/>
      <c r="Z356" s="35"/>
      <c r="AA356" s="35"/>
      <c r="AB356" s="35"/>
      <c r="AC356" s="35"/>
      <c r="AD356" s="35"/>
      <c r="AE356" s="35"/>
      <c r="AR356" s="208" t="s">
        <v>174</v>
      </c>
      <c r="AT356" s="208" t="s">
        <v>160</v>
      </c>
      <c r="AU356" s="208" t="s">
        <v>156</v>
      </c>
      <c r="AY356" s="18" t="s">
        <v>157</v>
      </c>
      <c r="BE356" s="209">
        <f t="shared" si="74"/>
        <v>0</v>
      </c>
      <c r="BF356" s="209">
        <f t="shared" si="75"/>
        <v>0</v>
      </c>
      <c r="BG356" s="209">
        <f t="shared" si="76"/>
        <v>0</v>
      </c>
      <c r="BH356" s="209">
        <f t="shared" si="77"/>
        <v>0</v>
      </c>
      <c r="BI356" s="209">
        <f t="shared" si="78"/>
        <v>0</v>
      </c>
      <c r="BJ356" s="18" t="s">
        <v>156</v>
      </c>
      <c r="BK356" s="209">
        <f t="shared" si="79"/>
        <v>0</v>
      </c>
      <c r="BL356" s="18" t="s">
        <v>174</v>
      </c>
      <c r="BM356" s="208" t="s">
        <v>3747</v>
      </c>
    </row>
    <row r="357" spans="1:65" s="2" customFormat="1" ht="21.75" customHeight="1">
      <c r="A357" s="35"/>
      <c r="B357" s="36"/>
      <c r="C357" s="196" t="s">
        <v>3748</v>
      </c>
      <c r="D357" s="196" t="s">
        <v>160</v>
      </c>
      <c r="E357" s="197" t="s">
        <v>3749</v>
      </c>
      <c r="F357" s="198" t="s">
        <v>3409</v>
      </c>
      <c r="G357" s="199" t="s">
        <v>533</v>
      </c>
      <c r="H357" s="200">
        <v>25</v>
      </c>
      <c r="I357" s="201"/>
      <c r="J357" s="202">
        <f t="shared" si="70"/>
        <v>0</v>
      </c>
      <c r="K357" s="203"/>
      <c r="L357" s="40"/>
      <c r="M357" s="204" t="s">
        <v>1</v>
      </c>
      <c r="N357" s="205" t="s">
        <v>40</v>
      </c>
      <c r="O357" s="76"/>
      <c r="P357" s="206">
        <f t="shared" si="71"/>
        <v>0</v>
      </c>
      <c r="Q357" s="206">
        <v>0</v>
      </c>
      <c r="R357" s="206">
        <f t="shared" si="72"/>
        <v>0</v>
      </c>
      <c r="S357" s="206">
        <v>1.7000000000000001E-2</v>
      </c>
      <c r="T357" s="207">
        <f t="shared" si="73"/>
        <v>0.42500000000000004</v>
      </c>
      <c r="U357" s="35"/>
      <c r="V357" s="35"/>
      <c r="W357" s="35"/>
      <c r="X357" s="35"/>
      <c r="Y357" s="35"/>
      <c r="Z357" s="35"/>
      <c r="AA357" s="35"/>
      <c r="AB357" s="35"/>
      <c r="AC357" s="35"/>
      <c r="AD357" s="35"/>
      <c r="AE357" s="35"/>
      <c r="AR357" s="208" t="s">
        <v>174</v>
      </c>
      <c r="AT357" s="208" t="s">
        <v>160</v>
      </c>
      <c r="AU357" s="208" t="s">
        <v>156</v>
      </c>
      <c r="AY357" s="18" t="s">
        <v>157</v>
      </c>
      <c r="BE357" s="209">
        <f t="shared" si="74"/>
        <v>0</v>
      </c>
      <c r="BF357" s="209">
        <f t="shared" si="75"/>
        <v>0</v>
      </c>
      <c r="BG357" s="209">
        <f t="shared" si="76"/>
        <v>0</v>
      </c>
      <c r="BH357" s="209">
        <f t="shared" si="77"/>
        <v>0</v>
      </c>
      <c r="BI357" s="209">
        <f t="shared" si="78"/>
        <v>0</v>
      </c>
      <c r="BJ357" s="18" t="s">
        <v>156</v>
      </c>
      <c r="BK357" s="209">
        <f t="shared" si="79"/>
        <v>0</v>
      </c>
      <c r="BL357" s="18" t="s">
        <v>174</v>
      </c>
      <c r="BM357" s="208" t="s">
        <v>3750</v>
      </c>
    </row>
    <row r="358" spans="1:65" s="2" customFormat="1" ht="16.5" customHeight="1">
      <c r="A358" s="35"/>
      <c r="B358" s="36"/>
      <c r="C358" s="196" t="s">
        <v>3751</v>
      </c>
      <c r="D358" s="196" t="s">
        <v>160</v>
      </c>
      <c r="E358" s="197" t="s">
        <v>3752</v>
      </c>
      <c r="F358" s="198" t="s">
        <v>3753</v>
      </c>
      <c r="G358" s="199" t="s">
        <v>3343</v>
      </c>
      <c r="H358" s="200">
        <v>2</v>
      </c>
      <c r="I358" s="201"/>
      <c r="J358" s="202">
        <f t="shared" si="70"/>
        <v>0</v>
      </c>
      <c r="K358" s="203"/>
      <c r="L358" s="40"/>
      <c r="M358" s="204" t="s">
        <v>1</v>
      </c>
      <c r="N358" s="205" t="s">
        <v>40</v>
      </c>
      <c r="O358" s="76"/>
      <c r="P358" s="206">
        <f t="shared" si="71"/>
        <v>0</v>
      </c>
      <c r="Q358" s="206">
        <v>3.14E-3</v>
      </c>
      <c r="R358" s="206">
        <f t="shared" si="72"/>
        <v>6.28E-3</v>
      </c>
      <c r="S358" s="206">
        <v>0</v>
      </c>
      <c r="T358" s="207">
        <f t="shared" si="73"/>
        <v>0</v>
      </c>
      <c r="U358" s="35"/>
      <c r="V358" s="35"/>
      <c r="W358" s="35"/>
      <c r="X358" s="35"/>
      <c r="Y358" s="35"/>
      <c r="Z358" s="35"/>
      <c r="AA358" s="35"/>
      <c r="AB358" s="35"/>
      <c r="AC358" s="35"/>
      <c r="AD358" s="35"/>
      <c r="AE358" s="35"/>
      <c r="AR358" s="208" t="s">
        <v>174</v>
      </c>
      <c r="AT358" s="208" t="s">
        <v>160</v>
      </c>
      <c r="AU358" s="208" t="s">
        <v>156</v>
      </c>
      <c r="AY358" s="18" t="s">
        <v>157</v>
      </c>
      <c r="BE358" s="209">
        <f t="shared" si="74"/>
        <v>0</v>
      </c>
      <c r="BF358" s="209">
        <f t="shared" si="75"/>
        <v>0</v>
      </c>
      <c r="BG358" s="209">
        <f t="shared" si="76"/>
        <v>0</v>
      </c>
      <c r="BH358" s="209">
        <f t="shared" si="77"/>
        <v>0</v>
      </c>
      <c r="BI358" s="209">
        <f t="shared" si="78"/>
        <v>0</v>
      </c>
      <c r="BJ358" s="18" t="s">
        <v>156</v>
      </c>
      <c r="BK358" s="209">
        <f t="shared" si="79"/>
        <v>0</v>
      </c>
      <c r="BL358" s="18" t="s">
        <v>174</v>
      </c>
      <c r="BM358" s="208" t="s">
        <v>3754</v>
      </c>
    </row>
    <row r="359" spans="1:65" s="2" customFormat="1" ht="21.75" customHeight="1">
      <c r="A359" s="35"/>
      <c r="B359" s="36"/>
      <c r="C359" s="196" t="s">
        <v>3755</v>
      </c>
      <c r="D359" s="196" t="s">
        <v>160</v>
      </c>
      <c r="E359" s="197" t="s">
        <v>3756</v>
      </c>
      <c r="F359" s="198" t="s">
        <v>3415</v>
      </c>
      <c r="G359" s="199" t="s">
        <v>3343</v>
      </c>
      <c r="H359" s="200">
        <v>2</v>
      </c>
      <c r="I359" s="201"/>
      <c r="J359" s="202">
        <f t="shared" si="70"/>
        <v>0</v>
      </c>
      <c r="K359" s="203"/>
      <c r="L359" s="40"/>
      <c r="M359" s="204" t="s">
        <v>1</v>
      </c>
      <c r="N359" s="205" t="s">
        <v>40</v>
      </c>
      <c r="O359" s="76"/>
      <c r="P359" s="206">
        <f t="shared" si="71"/>
        <v>0</v>
      </c>
      <c r="Q359" s="206">
        <v>0</v>
      </c>
      <c r="R359" s="206">
        <f t="shared" si="72"/>
        <v>0</v>
      </c>
      <c r="S359" s="206">
        <v>1.7999999999999999E-2</v>
      </c>
      <c r="T359" s="207">
        <f t="shared" si="73"/>
        <v>3.5999999999999997E-2</v>
      </c>
      <c r="U359" s="35"/>
      <c r="V359" s="35"/>
      <c r="W359" s="35"/>
      <c r="X359" s="35"/>
      <c r="Y359" s="35"/>
      <c r="Z359" s="35"/>
      <c r="AA359" s="35"/>
      <c r="AB359" s="35"/>
      <c r="AC359" s="35"/>
      <c r="AD359" s="35"/>
      <c r="AE359" s="35"/>
      <c r="AR359" s="208" t="s">
        <v>174</v>
      </c>
      <c r="AT359" s="208" t="s">
        <v>160</v>
      </c>
      <c r="AU359" s="208" t="s">
        <v>156</v>
      </c>
      <c r="AY359" s="18" t="s">
        <v>157</v>
      </c>
      <c r="BE359" s="209">
        <f t="shared" si="74"/>
        <v>0</v>
      </c>
      <c r="BF359" s="209">
        <f t="shared" si="75"/>
        <v>0</v>
      </c>
      <c r="BG359" s="209">
        <f t="shared" si="76"/>
        <v>0</v>
      </c>
      <c r="BH359" s="209">
        <f t="shared" si="77"/>
        <v>0</v>
      </c>
      <c r="BI359" s="209">
        <f t="shared" si="78"/>
        <v>0</v>
      </c>
      <c r="BJ359" s="18" t="s">
        <v>156</v>
      </c>
      <c r="BK359" s="209">
        <f t="shared" si="79"/>
        <v>0</v>
      </c>
      <c r="BL359" s="18" t="s">
        <v>174</v>
      </c>
      <c r="BM359" s="208" t="s">
        <v>3757</v>
      </c>
    </row>
    <row r="360" spans="1:65" s="2" customFormat="1" ht="16.5" customHeight="1">
      <c r="A360" s="35"/>
      <c r="B360" s="36"/>
      <c r="C360" s="196" t="s">
        <v>3758</v>
      </c>
      <c r="D360" s="196" t="s">
        <v>160</v>
      </c>
      <c r="E360" s="197" t="s">
        <v>3759</v>
      </c>
      <c r="F360" s="198" t="s">
        <v>3760</v>
      </c>
      <c r="G360" s="199" t="s">
        <v>3343</v>
      </c>
      <c r="H360" s="200">
        <v>17</v>
      </c>
      <c r="I360" s="201"/>
      <c r="J360" s="202">
        <f t="shared" si="70"/>
        <v>0</v>
      </c>
      <c r="K360" s="203"/>
      <c r="L360" s="40"/>
      <c r="M360" s="204" t="s">
        <v>1</v>
      </c>
      <c r="N360" s="205" t="s">
        <v>40</v>
      </c>
      <c r="O360" s="76"/>
      <c r="P360" s="206">
        <f t="shared" si="71"/>
        <v>0</v>
      </c>
      <c r="Q360" s="206">
        <v>2.6199999999999999E-3</v>
      </c>
      <c r="R360" s="206">
        <f t="shared" si="72"/>
        <v>4.4539999999999996E-2</v>
      </c>
      <c r="S360" s="206">
        <v>0</v>
      </c>
      <c r="T360" s="207">
        <f t="shared" si="73"/>
        <v>0</v>
      </c>
      <c r="U360" s="35"/>
      <c r="V360" s="35"/>
      <c r="W360" s="35"/>
      <c r="X360" s="35"/>
      <c r="Y360" s="35"/>
      <c r="Z360" s="35"/>
      <c r="AA360" s="35"/>
      <c r="AB360" s="35"/>
      <c r="AC360" s="35"/>
      <c r="AD360" s="35"/>
      <c r="AE360" s="35"/>
      <c r="AR360" s="208" t="s">
        <v>174</v>
      </c>
      <c r="AT360" s="208" t="s">
        <v>160</v>
      </c>
      <c r="AU360" s="208" t="s">
        <v>156</v>
      </c>
      <c r="AY360" s="18" t="s">
        <v>157</v>
      </c>
      <c r="BE360" s="209">
        <f t="shared" si="74"/>
        <v>0</v>
      </c>
      <c r="BF360" s="209">
        <f t="shared" si="75"/>
        <v>0</v>
      </c>
      <c r="BG360" s="209">
        <f t="shared" si="76"/>
        <v>0</v>
      </c>
      <c r="BH360" s="209">
        <f t="shared" si="77"/>
        <v>0</v>
      </c>
      <c r="BI360" s="209">
        <f t="shared" si="78"/>
        <v>0</v>
      </c>
      <c r="BJ360" s="18" t="s">
        <v>156</v>
      </c>
      <c r="BK360" s="209">
        <f t="shared" si="79"/>
        <v>0</v>
      </c>
      <c r="BL360" s="18" t="s">
        <v>174</v>
      </c>
      <c r="BM360" s="208" t="s">
        <v>3761</v>
      </c>
    </row>
    <row r="361" spans="1:65" s="2" customFormat="1" ht="16.5" customHeight="1">
      <c r="A361" s="35"/>
      <c r="B361" s="36"/>
      <c r="C361" s="196" t="s">
        <v>3762</v>
      </c>
      <c r="D361" s="196" t="s">
        <v>160</v>
      </c>
      <c r="E361" s="197" t="s">
        <v>3763</v>
      </c>
      <c r="F361" s="198" t="s">
        <v>3764</v>
      </c>
      <c r="G361" s="199" t="s">
        <v>533</v>
      </c>
      <c r="H361" s="200">
        <v>17</v>
      </c>
      <c r="I361" s="201"/>
      <c r="J361" s="202">
        <f t="shared" si="70"/>
        <v>0</v>
      </c>
      <c r="K361" s="203"/>
      <c r="L361" s="40"/>
      <c r="M361" s="204" t="s">
        <v>1</v>
      </c>
      <c r="N361" s="205" t="s">
        <v>40</v>
      </c>
      <c r="O361" s="76"/>
      <c r="P361" s="206">
        <f t="shared" si="71"/>
        <v>0</v>
      </c>
      <c r="Q361" s="206">
        <v>3.8999999999999999E-4</v>
      </c>
      <c r="R361" s="206">
        <f t="shared" si="72"/>
        <v>6.6299999999999996E-3</v>
      </c>
      <c r="S361" s="206">
        <v>0</v>
      </c>
      <c r="T361" s="207">
        <f t="shared" si="73"/>
        <v>0</v>
      </c>
      <c r="U361" s="35"/>
      <c r="V361" s="35"/>
      <c r="W361" s="35"/>
      <c r="X361" s="35"/>
      <c r="Y361" s="35"/>
      <c r="Z361" s="35"/>
      <c r="AA361" s="35"/>
      <c r="AB361" s="35"/>
      <c r="AC361" s="35"/>
      <c r="AD361" s="35"/>
      <c r="AE361" s="35"/>
      <c r="AR361" s="208" t="s">
        <v>174</v>
      </c>
      <c r="AT361" s="208" t="s">
        <v>160</v>
      </c>
      <c r="AU361" s="208" t="s">
        <v>156</v>
      </c>
      <c r="AY361" s="18" t="s">
        <v>157</v>
      </c>
      <c r="BE361" s="209">
        <f t="shared" si="74"/>
        <v>0</v>
      </c>
      <c r="BF361" s="209">
        <f t="shared" si="75"/>
        <v>0</v>
      </c>
      <c r="BG361" s="209">
        <f t="shared" si="76"/>
        <v>0</v>
      </c>
      <c r="BH361" s="209">
        <f t="shared" si="77"/>
        <v>0</v>
      </c>
      <c r="BI361" s="209">
        <f t="shared" si="78"/>
        <v>0</v>
      </c>
      <c r="BJ361" s="18" t="s">
        <v>156</v>
      </c>
      <c r="BK361" s="209">
        <f t="shared" si="79"/>
        <v>0</v>
      </c>
      <c r="BL361" s="18" t="s">
        <v>174</v>
      </c>
      <c r="BM361" s="208" t="s">
        <v>3765</v>
      </c>
    </row>
    <row r="362" spans="1:65" s="2" customFormat="1" ht="16.5" customHeight="1">
      <c r="A362" s="35"/>
      <c r="B362" s="36"/>
      <c r="C362" s="196" t="s">
        <v>3766</v>
      </c>
      <c r="D362" s="196" t="s">
        <v>160</v>
      </c>
      <c r="E362" s="197" t="s">
        <v>3767</v>
      </c>
      <c r="F362" s="198" t="s">
        <v>3418</v>
      </c>
      <c r="G362" s="199" t="s">
        <v>533</v>
      </c>
      <c r="H362" s="200">
        <v>17</v>
      </c>
      <c r="I362" s="201"/>
      <c r="J362" s="202">
        <f t="shared" si="70"/>
        <v>0</v>
      </c>
      <c r="K362" s="203"/>
      <c r="L362" s="40"/>
      <c r="M362" s="204" t="s">
        <v>1</v>
      </c>
      <c r="N362" s="205" t="s">
        <v>40</v>
      </c>
      <c r="O362" s="76"/>
      <c r="P362" s="206">
        <f t="shared" si="71"/>
        <v>0</v>
      </c>
      <c r="Q362" s="206">
        <v>4.0000000000000003E-5</v>
      </c>
      <c r="R362" s="206">
        <f t="shared" si="72"/>
        <v>6.8000000000000005E-4</v>
      </c>
      <c r="S362" s="206">
        <v>0</v>
      </c>
      <c r="T362" s="207">
        <f t="shared" si="73"/>
        <v>0</v>
      </c>
      <c r="U362" s="35"/>
      <c r="V362" s="35"/>
      <c r="W362" s="35"/>
      <c r="X362" s="35"/>
      <c r="Y362" s="35"/>
      <c r="Z362" s="35"/>
      <c r="AA362" s="35"/>
      <c r="AB362" s="35"/>
      <c r="AC362" s="35"/>
      <c r="AD362" s="35"/>
      <c r="AE362" s="35"/>
      <c r="AR362" s="208" t="s">
        <v>174</v>
      </c>
      <c r="AT362" s="208" t="s">
        <v>160</v>
      </c>
      <c r="AU362" s="208" t="s">
        <v>156</v>
      </c>
      <c r="AY362" s="18" t="s">
        <v>157</v>
      </c>
      <c r="BE362" s="209">
        <f t="shared" si="74"/>
        <v>0</v>
      </c>
      <c r="BF362" s="209">
        <f t="shared" si="75"/>
        <v>0</v>
      </c>
      <c r="BG362" s="209">
        <f t="shared" si="76"/>
        <v>0</v>
      </c>
      <c r="BH362" s="209">
        <f t="shared" si="77"/>
        <v>0</v>
      </c>
      <c r="BI362" s="209">
        <f t="shared" si="78"/>
        <v>0</v>
      </c>
      <c r="BJ362" s="18" t="s">
        <v>156</v>
      </c>
      <c r="BK362" s="209">
        <f t="shared" si="79"/>
        <v>0</v>
      </c>
      <c r="BL362" s="18" t="s">
        <v>174</v>
      </c>
      <c r="BM362" s="208" t="s">
        <v>3768</v>
      </c>
    </row>
    <row r="363" spans="1:65" s="2" customFormat="1" ht="24.2" customHeight="1">
      <c r="A363" s="35"/>
      <c r="B363" s="36"/>
      <c r="C363" s="196" t="s">
        <v>3769</v>
      </c>
      <c r="D363" s="196" t="s">
        <v>160</v>
      </c>
      <c r="E363" s="197" t="s">
        <v>3770</v>
      </c>
      <c r="F363" s="198" t="s">
        <v>3771</v>
      </c>
      <c r="G363" s="199" t="s">
        <v>533</v>
      </c>
      <c r="H363" s="200">
        <v>27</v>
      </c>
      <c r="I363" s="201"/>
      <c r="J363" s="202">
        <f t="shared" si="70"/>
        <v>0</v>
      </c>
      <c r="K363" s="203"/>
      <c r="L363" s="40"/>
      <c r="M363" s="204" t="s">
        <v>1</v>
      </c>
      <c r="N363" s="205" t="s">
        <v>40</v>
      </c>
      <c r="O363" s="76"/>
      <c r="P363" s="206">
        <f t="shared" si="71"/>
        <v>0</v>
      </c>
      <c r="Q363" s="206">
        <v>1.3699999999999999E-3</v>
      </c>
      <c r="R363" s="206">
        <f t="shared" si="72"/>
        <v>3.6989999999999995E-2</v>
      </c>
      <c r="S363" s="206">
        <v>0</v>
      </c>
      <c r="T363" s="207">
        <f t="shared" si="73"/>
        <v>0</v>
      </c>
      <c r="U363" s="35"/>
      <c r="V363" s="35"/>
      <c r="W363" s="35"/>
      <c r="X363" s="35"/>
      <c r="Y363" s="35"/>
      <c r="Z363" s="35"/>
      <c r="AA363" s="35"/>
      <c r="AB363" s="35"/>
      <c r="AC363" s="35"/>
      <c r="AD363" s="35"/>
      <c r="AE363" s="35"/>
      <c r="AR363" s="208" t="s">
        <v>174</v>
      </c>
      <c r="AT363" s="208" t="s">
        <v>160</v>
      </c>
      <c r="AU363" s="208" t="s">
        <v>156</v>
      </c>
      <c r="AY363" s="18" t="s">
        <v>157</v>
      </c>
      <c r="BE363" s="209">
        <f t="shared" si="74"/>
        <v>0</v>
      </c>
      <c r="BF363" s="209">
        <f t="shared" si="75"/>
        <v>0</v>
      </c>
      <c r="BG363" s="209">
        <f t="shared" si="76"/>
        <v>0</v>
      </c>
      <c r="BH363" s="209">
        <f t="shared" si="77"/>
        <v>0</v>
      </c>
      <c r="BI363" s="209">
        <f t="shared" si="78"/>
        <v>0</v>
      </c>
      <c r="BJ363" s="18" t="s">
        <v>156</v>
      </c>
      <c r="BK363" s="209">
        <f t="shared" si="79"/>
        <v>0</v>
      </c>
      <c r="BL363" s="18" t="s">
        <v>174</v>
      </c>
      <c r="BM363" s="208" t="s">
        <v>3772</v>
      </c>
    </row>
    <row r="364" spans="1:65" s="2" customFormat="1" ht="16.5" customHeight="1">
      <c r="A364" s="35"/>
      <c r="B364" s="36"/>
      <c r="C364" s="196" t="s">
        <v>3773</v>
      </c>
      <c r="D364" s="196" t="s">
        <v>160</v>
      </c>
      <c r="E364" s="197" t="s">
        <v>3774</v>
      </c>
      <c r="F364" s="198" t="s">
        <v>3421</v>
      </c>
      <c r="G364" s="199" t="s">
        <v>533</v>
      </c>
      <c r="H364" s="200">
        <v>25</v>
      </c>
      <c r="I364" s="201"/>
      <c r="J364" s="202">
        <f t="shared" si="70"/>
        <v>0</v>
      </c>
      <c r="K364" s="203"/>
      <c r="L364" s="40"/>
      <c r="M364" s="204" t="s">
        <v>1</v>
      </c>
      <c r="N364" s="205" t="s">
        <v>40</v>
      </c>
      <c r="O364" s="76"/>
      <c r="P364" s="206">
        <f t="shared" si="71"/>
        <v>0</v>
      </c>
      <c r="Q364" s="206">
        <v>0</v>
      </c>
      <c r="R364" s="206">
        <f t="shared" si="72"/>
        <v>0</v>
      </c>
      <c r="S364" s="206">
        <v>1E-3</v>
      </c>
      <c r="T364" s="207">
        <f t="shared" si="73"/>
        <v>2.5000000000000001E-2</v>
      </c>
      <c r="U364" s="35"/>
      <c r="V364" s="35"/>
      <c r="W364" s="35"/>
      <c r="X364" s="35"/>
      <c r="Y364" s="35"/>
      <c r="Z364" s="35"/>
      <c r="AA364" s="35"/>
      <c r="AB364" s="35"/>
      <c r="AC364" s="35"/>
      <c r="AD364" s="35"/>
      <c r="AE364" s="35"/>
      <c r="AR364" s="208" t="s">
        <v>174</v>
      </c>
      <c r="AT364" s="208" t="s">
        <v>160</v>
      </c>
      <c r="AU364" s="208" t="s">
        <v>156</v>
      </c>
      <c r="AY364" s="18" t="s">
        <v>157</v>
      </c>
      <c r="BE364" s="209">
        <f t="shared" si="74"/>
        <v>0</v>
      </c>
      <c r="BF364" s="209">
        <f t="shared" si="75"/>
        <v>0</v>
      </c>
      <c r="BG364" s="209">
        <f t="shared" si="76"/>
        <v>0</v>
      </c>
      <c r="BH364" s="209">
        <f t="shared" si="77"/>
        <v>0</v>
      </c>
      <c r="BI364" s="209">
        <f t="shared" si="78"/>
        <v>0</v>
      </c>
      <c r="BJ364" s="18" t="s">
        <v>156</v>
      </c>
      <c r="BK364" s="209">
        <f t="shared" si="79"/>
        <v>0</v>
      </c>
      <c r="BL364" s="18" t="s">
        <v>174</v>
      </c>
      <c r="BM364" s="208" t="s">
        <v>3775</v>
      </c>
    </row>
    <row r="365" spans="1:65" s="2" customFormat="1" ht="16.5" customHeight="1">
      <c r="A365" s="35"/>
      <c r="B365" s="36"/>
      <c r="C365" s="196" t="s">
        <v>3776</v>
      </c>
      <c r="D365" s="196" t="s">
        <v>160</v>
      </c>
      <c r="E365" s="197" t="s">
        <v>3777</v>
      </c>
      <c r="F365" s="198" t="s">
        <v>3778</v>
      </c>
      <c r="G365" s="199" t="s">
        <v>533</v>
      </c>
      <c r="H365" s="200">
        <v>1</v>
      </c>
      <c r="I365" s="201"/>
      <c r="J365" s="202">
        <f t="shared" si="70"/>
        <v>0</v>
      </c>
      <c r="K365" s="203"/>
      <c r="L365" s="40"/>
      <c r="M365" s="204" t="s">
        <v>1</v>
      </c>
      <c r="N365" s="205" t="s">
        <v>40</v>
      </c>
      <c r="O365" s="76"/>
      <c r="P365" s="206">
        <f t="shared" si="71"/>
        <v>0</v>
      </c>
      <c r="Q365" s="206">
        <v>1.8400000000000001E-3</v>
      </c>
      <c r="R365" s="206">
        <f t="shared" si="72"/>
        <v>1.8400000000000001E-3</v>
      </c>
      <c r="S365" s="206">
        <v>0</v>
      </c>
      <c r="T365" s="207">
        <f t="shared" si="73"/>
        <v>0</v>
      </c>
      <c r="U365" s="35"/>
      <c r="V365" s="35"/>
      <c r="W365" s="35"/>
      <c r="X365" s="35"/>
      <c r="Y365" s="35"/>
      <c r="Z365" s="35"/>
      <c r="AA365" s="35"/>
      <c r="AB365" s="35"/>
      <c r="AC365" s="35"/>
      <c r="AD365" s="35"/>
      <c r="AE365" s="35"/>
      <c r="AR365" s="208" t="s">
        <v>174</v>
      </c>
      <c r="AT365" s="208" t="s">
        <v>160</v>
      </c>
      <c r="AU365" s="208" t="s">
        <v>156</v>
      </c>
      <c r="AY365" s="18" t="s">
        <v>157</v>
      </c>
      <c r="BE365" s="209">
        <f t="shared" si="74"/>
        <v>0</v>
      </c>
      <c r="BF365" s="209">
        <f t="shared" si="75"/>
        <v>0</v>
      </c>
      <c r="BG365" s="209">
        <f t="shared" si="76"/>
        <v>0</v>
      </c>
      <c r="BH365" s="209">
        <f t="shared" si="77"/>
        <v>0</v>
      </c>
      <c r="BI365" s="209">
        <f t="shared" si="78"/>
        <v>0</v>
      </c>
      <c r="BJ365" s="18" t="s">
        <v>156</v>
      </c>
      <c r="BK365" s="209">
        <f t="shared" si="79"/>
        <v>0</v>
      </c>
      <c r="BL365" s="18" t="s">
        <v>174</v>
      </c>
      <c r="BM365" s="208" t="s">
        <v>3779</v>
      </c>
    </row>
    <row r="366" spans="1:65" s="2" customFormat="1" ht="16.5" customHeight="1">
      <c r="A366" s="35"/>
      <c r="B366" s="36"/>
      <c r="C366" s="196" t="s">
        <v>3780</v>
      </c>
      <c r="D366" s="196" t="s">
        <v>160</v>
      </c>
      <c r="E366" s="197" t="s">
        <v>3781</v>
      </c>
      <c r="F366" s="198" t="s">
        <v>3427</v>
      </c>
      <c r="G366" s="199" t="s">
        <v>533</v>
      </c>
      <c r="H366" s="200">
        <v>2</v>
      </c>
      <c r="I366" s="201"/>
      <c r="J366" s="202">
        <f t="shared" si="70"/>
        <v>0</v>
      </c>
      <c r="K366" s="203"/>
      <c r="L366" s="40"/>
      <c r="M366" s="204" t="s">
        <v>1</v>
      </c>
      <c r="N366" s="205" t="s">
        <v>40</v>
      </c>
      <c r="O366" s="76"/>
      <c r="P366" s="206">
        <f t="shared" si="71"/>
        <v>0</v>
      </c>
      <c r="Q366" s="206">
        <v>0</v>
      </c>
      <c r="R366" s="206">
        <f t="shared" si="72"/>
        <v>0</v>
      </c>
      <c r="S366" s="206">
        <v>0</v>
      </c>
      <c r="T366" s="207">
        <f t="shared" si="73"/>
        <v>0</v>
      </c>
      <c r="U366" s="35"/>
      <c r="V366" s="35"/>
      <c r="W366" s="35"/>
      <c r="X366" s="35"/>
      <c r="Y366" s="35"/>
      <c r="Z366" s="35"/>
      <c r="AA366" s="35"/>
      <c r="AB366" s="35"/>
      <c r="AC366" s="35"/>
      <c r="AD366" s="35"/>
      <c r="AE366" s="35"/>
      <c r="AR366" s="208" t="s">
        <v>174</v>
      </c>
      <c r="AT366" s="208" t="s">
        <v>160</v>
      </c>
      <c r="AU366" s="208" t="s">
        <v>156</v>
      </c>
      <c r="AY366" s="18" t="s">
        <v>157</v>
      </c>
      <c r="BE366" s="209">
        <f t="shared" si="74"/>
        <v>0</v>
      </c>
      <c r="BF366" s="209">
        <f t="shared" si="75"/>
        <v>0</v>
      </c>
      <c r="BG366" s="209">
        <f t="shared" si="76"/>
        <v>0</v>
      </c>
      <c r="BH366" s="209">
        <f t="shared" si="77"/>
        <v>0</v>
      </c>
      <c r="BI366" s="209">
        <f t="shared" si="78"/>
        <v>0</v>
      </c>
      <c r="BJ366" s="18" t="s">
        <v>156</v>
      </c>
      <c r="BK366" s="209">
        <f t="shared" si="79"/>
        <v>0</v>
      </c>
      <c r="BL366" s="18" t="s">
        <v>174</v>
      </c>
      <c r="BM366" s="208" t="s">
        <v>3782</v>
      </c>
    </row>
    <row r="367" spans="1:65" s="2" customFormat="1" ht="21.75" customHeight="1">
      <c r="A367" s="35"/>
      <c r="B367" s="36"/>
      <c r="C367" s="196" t="s">
        <v>3783</v>
      </c>
      <c r="D367" s="196" t="s">
        <v>160</v>
      </c>
      <c r="E367" s="197" t="s">
        <v>3784</v>
      </c>
      <c r="F367" s="198" t="s">
        <v>3785</v>
      </c>
      <c r="G367" s="199" t="s">
        <v>533</v>
      </c>
      <c r="H367" s="200">
        <v>17</v>
      </c>
      <c r="I367" s="201"/>
      <c r="J367" s="202">
        <f t="shared" si="70"/>
        <v>0</v>
      </c>
      <c r="K367" s="203"/>
      <c r="L367" s="40"/>
      <c r="M367" s="204" t="s">
        <v>1</v>
      </c>
      <c r="N367" s="205" t="s">
        <v>40</v>
      </c>
      <c r="O367" s="76"/>
      <c r="P367" s="206">
        <f t="shared" si="71"/>
        <v>0</v>
      </c>
      <c r="Q367" s="206">
        <v>2.1199999999999999E-3</v>
      </c>
      <c r="R367" s="206">
        <f t="shared" si="72"/>
        <v>3.6039999999999996E-2</v>
      </c>
      <c r="S367" s="206">
        <v>0</v>
      </c>
      <c r="T367" s="207">
        <f t="shared" si="73"/>
        <v>0</v>
      </c>
      <c r="U367" s="35"/>
      <c r="V367" s="35"/>
      <c r="W367" s="35"/>
      <c r="X367" s="35"/>
      <c r="Y367" s="35"/>
      <c r="Z367" s="35"/>
      <c r="AA367" s="35"/>
      <c r="AB367" s="35"/>
      <c r="AC367" s="35"/>
      <c r="AD367" s="35"/>
      <c r="AE367" s="35"/>
      <c r="AR367" s="208" t="s">
        <v>174</v>
      </c>
      <c r="AT367" s="208" t="s">
        <v>160</v>
      </c>
      <c r="AU367" s="208" t="s">
        <v>156</v>
      </c>
      <c r="AY367" s="18" t="s">
        <v>157</v>
      </c>
      <c r="BE367" s="209">
        <f t="shared" si="74"/>
        <v>0</v>
      </c>
      <c r="BF367" s="209">
        <f t="shared" si="75"/>
        <v>0</v>
      </c>
      <c r="BG367" s="209">
        <f t="shared" si="76"/>
        <v>0</v>
      </c>
      <c r="BH367" s="209">
        <f t="shared" si="77"/>
        <v>0</v>
      </c>
      <c r="BI367" s="209">
        <f t="shared" si="78"/>
        <v>0</v>
      </c>
      <c r="BJ367" s="18" t="s">
        <v>156</v>
      </c>
      <c r="BK367" s="209">
        <f t="shared" si="79"/>
        <v>0</v>
      </c>
      <c r="BL367" s="18" t="s">
        <v>174</v>
      </c>
      <c r="BM367" s="208" t="s">
        <v>3786</v>
      </c>
    </row>
    <row r="368" spans="1:65" s="2" customFormat="1" ht="21.75" customHeight="1">
      <c r="A368" s="35"/>
      <c r="B368" s="36"/>
      <c r="C368" s="196" t="s">
        <v>3787</v>
      </c>
      <c r="D368" s="196" t="s">
        <v>160</v>
      </c>
      <c r="E368" s="197" t="s">
        <v>3788</v>
      </c>
      <c r="F368" s="198" t="s">
        <v>3789</v>
      </c>
      <c r="G368" s="199" t="s">
        <v>533</v>
      </c>
      <c r="H368" s="200">
        <v>2</v>
      </c>
      <c r="I368" s="201"/>
      <c r="J368" s="202">
        <f t="shared" si="70"/>
        <v>0</v>
      </c>
      <c r="K368" s="203"/>
      <c r="L368" s="40"/>
      <c r="M368" s="204" t="s">
        <v>1</v>
      </c>
      <c r="N368" s="205" t="s">
        <v>40</v>
      </c>
      <c r="O368" s="76"/>
      <c r="P368" s="206">
        <f t="shared" si="71"/>
        <v>0</v>
      </c>
      <c r="Q368" s="206">
        <v>5.0000000000000002E-5</v>
      </c>
      <c r="R368" s="206">
        <f t="shared" si="72"/>
        <v>1E-4</v>
      </c>
      <c r="S368" s="206">
        <v>0</v>
      </c>
      <c r="T368" s="207">
        <f t="shared" si="73"/>
        <v>0</v>
      </c>
      <c r="U368" s="35"/>
      <c r="V368" s="35"/>
      <c r="W368" s="35"/>
      <c r="X368" s="35"/>
      <c r="Y368" s="35"/>
      <c r="Z368" s="35"/>
      <c r="AA368" s="35"/>
      <c r="AB368" s="35"/>
      <c r="AC368" s="35"/>
      <c r="AD368" s="35"/>
      <c r="AE368" s="35"/>
      <c r="AR368" s="208" t="s">
        <v>174</v>
      </c>
      <c r="AT368" s="208" t="s">
        <v>160</v>
      </c>
      <c r="AU368" s="208" t="s">
        <v>156</v>
      </c>
      <c r="AY368" s="18" t="s">
        <v>157</v>
      </c>
      <c r="BE368" s="209">
        <f t="shared" si="74"/>
        <v>0</v>
      </c>
      <c r="BF368" s="209">
        <f t="shared" si="75"/>
        <v>0</v>
      </c>
      <c r="BG368" s="209">
        <f t="shared" si="76"/>
        <v>0</v>
      </c>
      <c r="BH368" s="209">
        <f t="shared" si="77"/>
        <v>0</v>
      </c>
      <c r="BI368" s="209">
        <f t="shared" si="78"/>
        <v>0</v>
      </c>
      <c r="BJ368" s="18" t="s">
        <v>156</v>
      </c>
      <c r="BK368" s="209">
        <f t="shared" si="79"/>
        <v>0</v>
      </c>
      <c r="BL368" s="18" t="s">
        <v>174</v>
      </c>
      <c r="BM368" s="208" t="s">
        <v>3790</v>
      </c>
    </row>
    <row r="369" spans="1:65" s="2" customFormat="1" ht="16.5" customHeight="1">
      <c r="A369" s="35"/>
      <c r="B369" s="36"/>
      <c r="C369" s="196" t="s">
        <v>3791</v>
      </c>
      <c r="D369" s="196" t="s">
        <v>160</v>
      </c>
      <c r="E369" s="197" t="s">
        <v>3792</v>
      </c>
      <c r="F369" s="198" t="s">
        <v>3793</v>
      </c>
      <c r="G369" s="199" t="s">
        <v>533</v>
      </c>
      <c r="H369" s="200">
        <v>3</v>
      </c>
      <c r="I369" s="201"/>
      <c r="J369" s="202">
        <f t="shared" si="70"/>
        <v>0</v>
      </c>
      <c r="K369" s="203"/>
      <c r="L369" s="40"/>
      <c r="M369" s="204" t="s">
        <v>1</v>
      </c>
      <c r="N369" s="205" t="s">
        <v>40</v>
      </c>
      <c r="O369" s="76"/>
      <c r="P369" s="206">
        <f t="shared" si="71"/>
        <v>0</v>
      </c>
      <c r="Q369" s="206">
        <v>3.1199999999999999E-3</v>
      </c>
      <c r="R369" s="206">
        <f t="shared" si="72"/>
        <v>9.3600000000000003E-3</v>
      </c>
      <c r="S369" s="206">
        <v>0</v>
      </c>
      <c r="T369" s="207">
        <f t="shared" si="73"/>
        <v>0</v>
      </c>
      <c r="U369" s="35"/>
      <c r="V369" s="35"/>
      <c r="W369" s="35"/>
      <c r="X369" s="35"/>
      <c r="Y369" s="35"/>
      <c r="Z369" s="35"/>
      <c r="AA369" s="35"/>
      <c r="AB369" s="35"/>
      <c r="AC369" s="35"/>
      <c r="AD369" s="35"/>
      <c r="AE369" s="35"/>
      <c r="AR369" s="208" t="s">
        <v>174</v>
      </c>
      <c r="AT369" s="208" t="s">
        <v>160</v>
      </c>
      <c r="AU369" s="208" t="s">
        <v>156</v>
      </c>
      <c r="AY369" s="18" t="s">
        <v>157</v>
      </c>
      <c r="BE369" s="209">
        <f t="shared" si="74"/>
        <v>0</v>
      </c>
      <c r="BF369" s="209">
        <f t="shared" si="75"/>
        <v>0</v>
      </c>
      <c r="BG369" s="209">
        <f t="shared" si="76"/>
        <v>0</v>
      </c>
      <c r="BH369" s="209">
        <f t="shared" si="77"/>
        <v>0</v>
      </c>
      <c r="BI369" s="209">
        <f t="shared" si="78"/>
        <v>0</v>
      </c>
      <c r="BJ369" s="18" t="s">
        <v>156</v>
      </c>
      <c r="BK369" s="209">
        <f t="shared" si="79"/>
        <v>0</v>
      </c>
      <c r="BL369" s="18" t="s">
        <v>174</v>
      </c>
      <c r="BM369" s="208" t="s">
        <v>3794</v>
      </c>
    </row>
    <row r="370" spans="1:65" s="2" customFormat="1" ht="16.5" customHeight="1">
      <c r="A370" s="35"/>
      <c r="B370" s="36"/>
      <c r="C370" s="196" t="s">
        <v>3795</v>
      </c>
      <c r="D370" s="196" t="s">
        <v>160</v>
      </c>
      <c r="E370" s="197" t="s">
        <v>3796</v>
      </c>
      <c r="F370" s="198" t="s">
        <v>3430</v>
      </c>
      <c r="G370" s="199" t="s">
        <v>533</v>
      </c>
      <c r="H370" s="200">
        <v>20</v>
      </c>
      <c r="I370" s="201"/>
      <c r="J370" s="202">
        <f t="shared" si="70"/>
        <v>0</v>
      </c>
      <c r="K370" s="203"/>
      <c r="L370" s="40"/>
      <c r="M370" s="204" t="s">
        <v>1</v>
      </c>
      <c r="N370" s="205" t="s">
        <v>40</v>
      </c>
      <c r="O370" s="76"/>
      <c r="P370" s="206">
        <f t="shared" si="71"/>
        <v>0</v>
      </c>
      <c r="Q370" s="206">
        <v>0</v>
      </c>
      <c r="R370" s="206">
        <f t="shared" si="72"/>
        <v>0</v>
      </c>
      <c r="S370" s="206">
        <v>2E-3</v>
      </c>
      <c r="T370" s="207">
        <f t="shared" si="73"/>
        <v>0.04</v>
      </c>
      <c r="U370" s="35"/>
      <c r="V370" s="35"/>
      <c r="W370" s="35"/>
      <c r="X370" s="35"/>
      <c r="Y370" s="35"/>
      <c r="Z370" s="35"/>
      <c r="AA370" s="35"/>
      <c r="AB370" s="35"/>
      <c r="AC370" s="35"/>
      <c r="AD370" s="35"/>
      <c r="AE370" s="35"/>
      <c r="AR370" s="208" t="s">
        <v>174</v>
      </c>
      <c r="AT370" s="208" t="s">
        <v>160</v>
      </c>
      <c r="AU370" s="208" t="s">
        <v>156</v>
      </c>
      <c r="AY370" s="18" t="s">
        <v>157</v>
      </c>
      <c r="BE370" s="209">
        <f t="shared" si="74"/>
        <v>0</v>
      </c>
      <c r="BF370" s="209">
        <f t="shared" si="75"/>
        <v>0</v>
      </c>
      <c r="BG370" s="209">
        <f t="shared" si="76"/>
        <v>0</v>
      </c>
      <c r="BH370" s="209">
        <f t="shared" si="77"/>
        <v>0</v>
      </c>
      <c r="BI370" s="209">
        <f t="shared" si="78"/>
        <v>0</v>
      </c>
      <c r="BJ370" s="18" t="s">
        <v>156</v>
      </c>
      <c r="BK370" s="209">
        <f t="shared" si="79"/>
        <v>0</v>
      </c>
      <c r="BL370" s="18" t="s">
        <v>174</v>
      </c>
      <c r="BM370" s="208" t="s">
        <v>3797</v>
      </c>
    </row>
    <row r="371" spans="1:65" s="2" customFormat="1" ht="16.5" customHeight="1">
      <c r="A371" s="35"/>
      <c r="B371" s="36"/>
      <c r="C371" s="196" t="s">
        <v>3798</v>
      </c>
      <c r="D371" s="196" t="s">
        <v>160</v>
      </c>
      <c r="E371" s="197" t="s">
        <v>3799</v>
      </c>
      <c r="F371" s="198" t="s">
        <v>3433</v>
      </c>
      <c r="G371" s="199" t="s">
        <v>2745</v>
      </c>
      <c r="H371" s="200">
        <v>150</v>
      </c>
      <c r="I371" s="201"/>
      <c r="J371" s="202">
        <f t="shared" si="70"/>
        <v>0</v>
      </c>
      <c r="K371" s="203"/>
      <c r="L371" s="40"/>
      <c r="M371" s="204" t="s">
        <v>1</v>
      </c>
      <c r="N371" s="205" t="s">
        <v>40</v>
      </c>
      <c r="O371" s="76"/>
      <c r="P371" s="206">
        <f t="shared" si="71"/>
        <v>0</v>
      </c>
      <c r="Q371" s="206">
        <v>0</v>
      </c>
      <c r="R371" s="206">
        <f t="shared" si="72"/>
        <v>0</v>
      </c>
      <c r="S371" s="206">
        <v>1E-3</v>
      </c>
      <c r="T371" s="207">
        <f t="shared" si="73"/>
        <v>0.15</v>
      </c>
      <c r="U371" s="35"/>
      <c r="V371" s="35"/>
      <c r="W371" s="35"/>
      <c r="X371" s="35"/>
      <c r="Y371" s="35"/>
      <c r="Z371" s="35"/>
      <c r="AA371" s="35"/>
      <c r="AB371" s="35"/>
      <c r="AC371" s="35"/>
      <c r="AD371" s="35"/>
      <c r="AE371" s="35"/>
      <c r="AR371" s="208" t="s">
        <v>174</v>
      </c>
      <c r="AT371" s="208" t="s">
        <v>160</v>
      </c>
      <c r="AU371" s="208" t="s">
        <v>156</v>
      </c>
      <c r="AY371" s="18" t="s">
        <v>157</v>
      </c>
      <c r="BE371" s="209">
        <f t="shared" si="74"/>
        <v>0</v>
      </c>
      <c r="BF371" s="209">
        <f t="shared" si="75"/>
        <v>0</v>
      </c>
      <c r="BG371" s="209">
        <f t="shared" si="76"/>
        <v>0</v>
      </c>
      <c r="BH371" s="209">
        <f t="shared" si="77"/>
        <v>0</v>
      </c>
      <c r="BI371" s="209">
        <f t="shared" si="78"/>
        <v>0</v>
      </c>
      <c r="BJ371" s="18" t="s">
        <v>156</v>
      </c>
      <c r="BK371" s="209">
        <f t="shared" si="79"/>
        <v>0</v>
      </c>
      <c r="BL371" s="18" t="s">
        <v>174</v>
      </c>
      <c r="BM371" s="208" t="s">
        <v>3800</v>
      </c>
    </row>
    <row r="372" spans="1:65" s="2" customFormat="1" ht="24.2" customHeight="1">
      <c r="A372" s="35"/>
      <c r="B372" s="36"/>
      <c r="C372" s="196" t="s">
        <v>3801</v>
      </c>
      <c r="D372" s="196" t="s">
        <v>160</v>
      </c>
      <c r="E372" s="197" t="s">
        <v>3802</v>
      </c>
      <c r="F372" s="198" t="s">
        <v>3436</v>
      </c>
      <c r="G372" s="199" t="s">
        <v>177</v>
      </c>
      <c r="H372" s="200">
        <v>0.36</v>
      </c>
      <c r="I372" s="201"/>
      <c r="J372" s="202">
        <f t="shared" si="70"/>
        <v>0</v>
      </c>
      <c r="K372" s="203"/>
      <c r="L372" s="40"/>
      <c r="M372" s="204" t="s">
        <v>1</v>
      </c>
      <c r="N372" s="205" t="s">
        <v>40</v>
      </c>
      <c r="O372" s="76"/>
      <c r="P372" s="206">
        <f t="shared" si="71"/>
        <v>0</v>
      </c>
      <c r="Q372" s="206">
        <v>9.0000000000000006E-5</v>
      </c>
      <c r="R372" s="206">
        <f t="shared" si="72"/>
        <v>3.2400000000000001E-5</v>
      </c>
      <c r="S372" s="206">
        <v>0</v>
      </c>
      <c r="T372" s="207">
        <f t="shared" si="73"/>
        <v>0</v>
      </c>
      <c r="U372" s="35"/>
      <c r="V372" s="35"/>
      <c r="W372" s="35"/>
      <c r="X372" s="35"/>
      <c r="Y372" s="35"/>
      <c r="Z372" s="35"/>
      <c r="AA372" s="35"/>
      <c r="AB372" s="35"/>
      <c r="AC372" s="35"/>
      <c r="AD372" s="35"/>
      <c r="AE372" s="35"/>
      <c r="AR372" s="208" t="s">
        <v>174</v>
      </c>
      <c r="AT372" s="208" t="s">
        <v>160</v>
      </c>
      <c r="AU372" s="208" t="s">
        <v>156</v>
      </c>
      <c r="AY372" s="18" t="s">
        <v>157</v>
      </c>
      <c r="BE372" s="209">
        <f t="shared" si="74"/>
        <v>0</v>
      </c>
      <c r="BF372" s="209">
        <f t="shared" si="75"/>
        <v>0</v>
      </c>
      <c r="BG372" s="209">
        <f t="shared" si="76"/>
        <v>0</v>
      </c>
      <c r="BH372" s="209">
        <f t="shared" si="77"/>
        <v>0</v>
      </c>
      <c r="BI372" s="209">
        <f t="shared" si="78"/>
        <v>0</v>
      </c>
      <c r="BJ372" s="18" t="s">
        <v>156</v>
      </c>
      <c r="BK372" s="209">
        <f t="shared" si="79"/>
        <v>0</v>
      </c>
      <c r="BL372" s="18" t="s">
        <v>174</v>
      </c>
      <c r="BM372" s="208" t="s">
        <v>3803</v>
      </c>
    </row>
    <row r="373" spans="1:65" s="2" customFormat="1" ht="24.2" customHeight="1">
      <c r="A373" s="35"/>
      <c r="B373" s="36"/>
      <c r="C373" s="196" t="s">
        <v>2511</v>
      </c>
      <c r="D373" s="196" t="s">
        <v>160</v>
      </c>
      <c r="E373" s="197" t="s">
        <v>3802</v>
      </c>
      <c r="F373" s="198" t="s">
        <v>3436</v>
      </c>
      <c r="G373" s="199" t="s">
        <v>177</v>
      </c>
      <c r="H373" s="200">
        <v>0.36</v>
      </c>
      <c r="I373" s="201"/>
      <c r="J373" s="202">
        <f t="shared" si="70"/>
        <v>0</v>
      </c>
      <c r="K373" s="203"/>
      <c r="L373" s="40"/>
      <c r="M373" s="204" t="s">
        <v>1</v>
      </c>
      <c r="N373" s="205" t="s">
        <v>40</v>
      </c>
      <c r="O373" s="76"/>
      <c r="P373" s="206">
        <f t="shared" si="71"/>
        <v>0</v>
      </c>
      <c r="Q373" s="206">
        <v>9.0000000000000006E-5</v>
      </c>
      <c r="R373" s="206">
        <f t="shared" si="72"/>
        <v>3.2400000000000001E-5</v>
      </c>
      <c r="S373" s="206">
        <v>0</v>
      </c>
      <c r="T373" s="207">
        <f t="shared" si="73"/>
        <v>0</v>
      </c>
      <c r="U373" s="35"/>
      <c r="V373" s="35"/>
      <c r="W373" s="35"/>
      <c r="X373" s="35"/>
      <c r="Y373" s="35"/>
      <c r="Z373" s="35"/>
      <c r="AA373" s="35"/>
      <c r="AB373" s="35"/>
      <c r="AC373" s="35"/>
      <c r="AD373" s="35"/>
      <c r="AE373" s="35"/>
      <c r="AR373" s="208" t="s">
        <v>174</v>
      </c>
      <c r="AT373" s="208" t="s">
        <v>160</v>
      </c>
      <c r="AU373" s="208" t="s">
        <v>156</v>
      </c>
      <c r="AY373" s="18" t="s">
        <v>157</v>
      </c>
      <c r="BE373" s="209">
        <f t="shared" si="74"/>
        <v>0</v>
      </c>
      <c r="BF373" s="209">
        <f t="shared" si="75"/>
        <v>0</v>
      </c>
      <c r="BG373" s="209">
        <f t="shared" si="76"/>
        <v>0</v>
      </c>
      <c r="BH373" s="209">
        <f t="shared" si="77"/>
        <v>0</v>
      </c>
      <c r="BI373" s="209">
        <f t="shared" si="78"/>
        <v>0</v>
      </c>
      <c r="BJ373" s="18" t="s">
        <v>156</v>
      </c>
      <c r="BK373" s="209">
        <f t="shared" si="79"/>
        <v>0</v>
      </c>
      <c r="BL373" s="18" t="s">
        <v>174</v>
      </c>
      <c r="BM373" s="208" t="s">
        <v>3804</v>
      </c>
    </row>
    <row r="374" spans="1:65" s="12" customFormat="1" ht="22.9" customHeight="1">
      <c r="B374" s="180"/>
      <c r="C374" s="181"/>
      <c r="D374" s="182" t="s">
        <v>73</v>
      </c>
      <c r="E374" s="194" t="s">
        <v>3805</v>
      </c>
      <c r="F374" s="194" t="s">
        <v>3806</v>
      </c>
      <c r="G374" s="181"/>
      <c r="H374" s="181"/>
      <c r="I374" s="184"/>
      <c r="J374" s="195">
        <f>BK374</f>
        <v>0</v>
      </c>
      <c r="K374" s="181"/>
      <c r="L374" s="186"/>
      <c r="M374" s="187"/>
      <c r="N374" s="188"/>
      <c r="O374" s="188"/>
      <c r="P374" s="189">
        <f>P375</f>
        <v>0</v>
      </c>
      <c r="Q374" s="188"/>
      <c r="R374" s="189">
        <f>R375</f>
        <v>0</v>
      </c>
      <c r="S374" s="188"/>
      <c r="T374" s="190">
        <f>T375</f>
        <v>0</v>
      </c>
      <c r="AR374" s="191" t="s">
        <v>82</v>
      </c>
      <c r="AT374" s="192" t="s">
        <v>73</v>
      </c>
      <c r="AU374" s="192" t="s">
        <v>82</v>
      </c>
      <c r="AY374" s="191" t="s">
        <v>157</v>
      </c>
      <c r="BK374" s="193">
        <f>BK375</f>
        <v>0</v>
      </c>
    </row>
    <row r="375" spans="1:65" s="2" customFormat="1" ht="16.5" customHeight="1">
      <c r="A375" s="35"/>
      <c r="B375" s="36"/>
      <c r="C375" s="196" t="s">
        <v>3807</v>
      </c>
      <c r="D375" s="196" t="s">
        <v>160</v>
      </c>
      <c r="E375" s="197" t="s">
        <v>3808</v>
      </c>
      <c r="F375" s="198" t="s">
        <v>3809</v>
      </c>
      <c r="G375" s="199" t="s">
        <v>533</v>
      </c>
      <c r="H375" s="200">
        <v>1</v>
      </c>
      <c r="I375" s="201"/>
      <c r="J375" s="202">
        <f>ROUND(I375*H375,2)</f>
        <v>0</v>
      </c>
      <c r="K375" s="203"/>
      <c r="L375" s="40"/>
      <c r="M375" s="243" t="s">
        <v>1</v>
      </c>
      <c r="N375" s="244" t="s">
        <v>40</v>
      </c>
      <c r="O375" s="245"/>
      <c r="P375" s="246">
        <f>O375*H375</f>
        <v>0</v>
      </c>
      <c r="Q375" s="246">
        <v>0</v>
      </c>
      <c r="R375" s="246">
        <f>Q375*H375</f>
        <v>0</v>
      </c>
      <c r="S375" s="246">
        <v>0</v>
      </c>
      <c r="T375" s="247">
        <f>S375*H375</f>
        <v>0</v>
      </c>
      <c r="U375" s="35"/>
      <c r="V375" s="35"/>
      <c r="W375" s="35"/>
      <c r="X375" s="35"/>
      <c r="Y375" s="35"/>
      <c r="Z375" s="35"/>
      <c r="AA375" s="35"/>
      <c r="AB375" s="35"/>
      <c r="AC375" s="35"/>
      <c r="AD375" s="35"/>
      <c r="AE375" s="35"/>
      <c r="AR375" s="208" t="s">
        <v>174</v>
      </c>
      <c r="AT375" s="208" t="s">
        <v>160</v>
      </c>
      <c r="AU375" s="208" t="s">
        <v>156</v>
      </c>
      <c r="AY375" s="18" t="s">
        <v>157</v>
      </c>
      <c r="BE375" s="209">
        <f>IF(N375="základná",J375,0)</f>
        <v>0</v>
      </c>
      <c r="BF375" s="209">
        <f>IF(N375="znížená",J375,0)</f>
        <v>0</v>
      </c>
      <c r="BG375" s="209">
        <f>IF(N375="zákl. prenesená",J375,0)</f>
        <v>0</v>
      </c>
      <c r="BH375" s="209">
        <f>IF(N375="zníž. prenesená",J375,0)</f>
        <v>0</v>
      </c>
      <c r="BI375" s="209">
        <f>IF(N375="nulová",J375,0)</f>
        <v>0</v>
      </c>
      <c r="BJ375" s="18" t="s">
        <v>156</v>
      </c>
      <c r="BK375" s="209">
        <f>ROUND(I375*H375,2)</f>
        <v>0</v>
      </c>
      <c r="BL375" s="18" t="s">
        <v>174</v>
      </c>
      <c r="BM375" s="208" t="s">
        <v>3810</v>
      </c>
    </row>
    <row r="376" spans="1:65" s="2" customFormat="1" ht="6.95" customHeight="1">
      <c r="A376" s="35"/>
      <c r="B376" s="59"/>
      <c r="C376" s="60"/>
      <c r="D376" s="60"/>
      <c r="E376" s="60"/>
      <c r="F376" s="60"/>
      <c r="G376" s="60"/>
      <c r="H376" s="60"/>
      <c r="I376" s="60"/>
      <c r="J376" s="60"/>
      <c r="K376" s="60"/>
      <c r="L376" s="40"/>
      <c r="M376" s="35"/>
      <c r="O376" s="35"/>
      <c r="P376" s="35"/>
      <c r="Q376" s="35"/>
      <c r="R376" s="35"/>
      <c r="S376" s="35"/>
      <c r="T376" s="35"/>
      <c r="U376" s="35"/>
      <c r="V376" s="35"/>
      <c r="W376" s="35"/>
      <c r="X376" s="35"/>
      <c r="Y376" s="35"/>
      <c r="Z376" s="35"/>
      <c r="AA376" s="35"/>
      <c r="AB376" s="35"/>
      <c r="AC376" s="35"/>
      <c r="AD376" s="35"/>
      <c r="AE376" s="35"/>
    </row>
  </sheetData>
  <sheetProtection formatColumns="0" formatRows="0" autoFilter="0"/>
  <autoFilter ref="C136:K375"/>
  <mergeCells count="9">
    <mergeCell ref="E87:H87"/>
    <mergeCell ref="E127:H127"/>
    <mergeCell ref="E129:H12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90"/>
  <sheetViews>
    <sheetView showGridLines="0" topLeftCell="A164" workbookViewId="0">
      <selection activeCell="D187" sqref="D187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99"/>
      <c r="M2" s="299"/>
      <c r="N2" s="299"/>
      <c r="O2" s="299"/>
      <c r="P2" s="299"/>
      <c r="Q2" s="299"/>
      <c r="R2" s="299"/>
      <c r="S2" s="299"/>
      <c r="T2" s="299"/>
      <c r="U2" s="299"/>
      <c r="V2" s="299"/>
      <c r="AT2" s="18" t="s">
        <v>128</v>
      </c>
    </row>
    <row r="3" spans="1:46" s="1" customFormat="1" ht="6.95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21"/>
      <c r="AT3" s="18" t="s">
        <v>74</v>
      </c>
    </row>
    <row r="4" spans="1:46" s="1" customFormat="1" ht="24.95" customHeight="1">
      <c r="B4" s="21"/>
      <c r="D4" s="115" t="s">
        <v>130</v>
      </c>
      <c r="L4" s="21"/>
      <c r="M4" s="116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7" t="s">
        <v>15</v>
      </c>
      <c r="L6" s="21"/>
    </row>
    <row r="7" spans="1:46" s="1" customFormat="1" ht="16.5" customHeight="1">
      <c r="B7" s="21"/>
      <c r="E7" s="330" t="str">
        <f>'Rekapitulácia stavby'!K6</f>
        <v>Obnova areálu a kaštieľa Dolná Krupá</v>
      </c>
      <c r="F7" s="331"/>
      <c r="G7" s="331"/>
      <c r="H7" s="331"/>
      <c r="L7" s="21"/>
    </row>
    <row r="8" spans="1:46" s="2" customFormat="1" ht="12" customHeight="1">
      <c r="A8" s="35"/>
      <c r="B8" s="40"/>
      <c r="C8" s="35"/>
      <c r="D8" s="117" t="s">
        <v>131</v>
      </c>
      <c r="E8" s="35"/>
      <c r="F8" s="35"/>
      <c r="G8" s="35"/>
      <c r="H8" s="35"/>
      <c r="I8" s="35"/>
      <c r="J8" s="35"/>
      <c r="K8" s="35"/>
      <c r="L8" s="5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32" t="s">
        <v>3811</v>
      </c>
      <c r="F9" s="333"/>
      <c r="G9" s="333"/>
      <c r="H9" s="333"/>
      <c r="I9" s="35"/>
      <c r="J9" s="35"/>
      <c r="K9" s="35"/>
      <c r="L9" s="5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7" t="s">
        <v>17</v>
      </c>
      <c r="E11" s="35"/>
      <c r="F11" s="118" t="s">
        <v>129</v>
      </c>
      <c r="G11" s="35"/>
      <c r="H11" s="35"/>
      <c r="I11" s="117" t="s">
        <v>18</v>
      </c>
      <c r="J11" s="118" t="s">
        <v>1</v>
      </c>
      <c r="K11" s="35"/>
      <c r="L11" s="5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7" t="s">
        <v>19</v>
      </c>
      <c r="E12" s="35"/>
      <c r="F12" s="118" t="s">
        <v>20</v>
      </c>
      <c r="G12" s="35"/>
      <c r="H12" s="35"/>
      <c r="I12" s="117" t="s">
        <v>21</v>
      </c>
      <c r="J12" s="119" t="str">
        <f>'Rekapitulácia stavby'!AN8</f>
        <v>30. 1. 2023</v>
      </c>
      <c r="K12" s="35"/>
      <c r="L12" s="5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7" t="s">
        <v>23</v>
      </c>
      <c r="E14" s="35"/>
      <c r="F14" s="35"/>
      <c r="G14" s="35"/>
      <c r="H14" s="35"/>
      <c r="I14" s="117" t="s">
        <v>24</v>
      </c>
      <c r="J14" s="118" t="s">
        <v>1</v>
      </c>
      <c r="K14" s="35"/>
      <c r="L14" s="5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8" t="s">
        <v>25</v>
      </c>
      <c r="F15" s="35"/>
      <c r="G15" s="35"/>
      <c r="H15" s="35"/>
      <c r="I15" s="117" t="s">
        <v>26</v>
      </c>
      <c r="J15" s="118" t="s">
        <v>1</v>
      </c>
      <c r="K15" s="35"/>
      <c r="L15" s="5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7" t="s">
        <v>27</v>
      </c>
      <c r="E17" s="35"/>
      <c r="F17" s="35"/>
      <c r="G17" s="35"/>
      <c r="H17" s="35"/>
      <c r="I17" s="117" t="s">
        <v>24</v>
      </c>
      <c r="J17" s="31" t="str">
        <f>'Rekapitulácia stavby'!AN13</f>
        <v>Vyplň údaj</v>
      </c>
      <c r="K17" s="35"/>
      <c r="L17" s="5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34" t="str">
        <f>'Rekapitulácia stavby'!E14</f>
        <v>Vyplň údaj</v>
      </c>
      <c r="F18" s="335"/>
      <c r="G18" s="335"/>
      <c r="H18" s="335"/>
      <c r="I18" s="117" t="s">
        <v>26</v>
      </c>
      <c r="J18" s="31" t="str">
        <f>'Rekapitulácia stavby'!AN14</f>
        <v>Vyplň údaj</v>
      </c>
      <c r="K18" s="35"/>
      <c r="L18" s="5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7" t="s">
        <v>29</v>
      </c>
      <c r="E20" s="35"/>
      <c r="F20" s="35"/>
      <c r="G20" s="35"/>
      <c r="H20" s="35"/>
      <c r="I20" s="117" t="s">
        <v>24</v>
      </c>
      <c r="J20" s="118" t="s">
        <v>1</v>
      </c>
      <c r="K20" s="35"/>
      <c r="L20" s="5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8" t="s">
        <v>30</v>
      </c>
      <c r="F21" s="35"/>
      <c r="G21" s="35"/>
      <c r="H21" s="35"/>
      <c r="I21" s="117" t="s">
        <v>26</v>
      </c>
      <c r="J21" s="118" t="s">
        <v>1</v>
      </c>
      <c r="K21" s="35"/>
      <c r="L21" s="5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7" t="s">
        <v>32</v>
      </c>
      <c r="E23" s="35"/>
      <c r="F23" s="35"/>
      <c r="G23" s="35"/>
      <c r="H23" s="35"/>
      <c r="I23" s="117" t="s">
        <v>24</v>
      </c>
      <c r="J23" s="118" t="s">
        <v>1</v>
      </c>
      <c r="K23" s="35"/>
      <c r="L23" s="5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8" t="s">
        <v>30</v>
      </c>
      <c r="F24" s="35"/>
      <c r="G24" s="35"/>
      <c r="H24" s="35"/>
      <c r="I24" s="117" t="s">
        <v>26</v>
      </c>
      <c r="J24" s="118" t="s">
        <v>1</v>
      </c>
      <c r="K24" s="35"/>
      <c r="L24" s="5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7" t="s">
        <v>33</v>
      </c>
      <c r="E26" s="35"/>
      <c r="F26" s="35"/>
      <c r="G26" s="35"/>
      <c r="H26" s="35"/>
      <c r="I26" s="35"/>
      <c r="J26" s="35"/>
      <c r="K26" s="35"/>
      <c r="L26" s="5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20"/>
      <c r="B27" s="121"/>
      <c r="C27" s="120"/>
      <c r="D27" s="120"/>
      <c r="E27" s="336" t="s">
        <v>1</v>
      </c>
      <c r="F27" s="336"/>
      <c r="G27" s="336"/>
      <c r="H27" s="336"/>
      <c r="I27" s="120"/>
      <c r="J27" s="120"/>
      <c r="K27" s="120"/>
      <c r="L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23"/>
      <c r="E29" s="123"/>
      <c r="F29" s="123"/>
      <c r="G29" s="123"/>
      <c r="H29" s="123"/>
      <c r="I29" s="123"/>
      <c r="J29" s="123"/>
      <c r="K29" s="123"/>
      <c r="L29" s="5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4" t="s">
        <v>34</v>
      </c>
      <c r="E30" s="35"/>
      <c r="F30" s="35"/>
      <c r="G30" s="35"/>
      <c r="H30" s="35"/>
      <c r="I30" s="35"/>
      <c r="J30" s="125">
        <f>ROUND(J120, 2)</f>
        <v>0</v>
      </c>
      <c r="K30" s="35"/>
      <c r="L30" s="5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3"/>
      <c r="E31" s="123"/>
      <c r="F31" s="123"/>
      <c r="G31" s="123"/>
      <c r="H31" s="123"/>
      <c r="I31" s="123"/>
      <c r="J31" s="123"/>
      <c r="K31" s="123"/>
      <c r="L31" s="5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26" t="s">
        <v>36</v>
      </c>
      <c r="G32" s="35"/>
      <c r="H32" s="35"/>
      <c r="I32" s="126" t="s">
        <v>35</v>
      </c>
      <c r="J32" s="126" t="s">
        <v>37</v>
      </c>
      <c r="K32" s="35"/>
      <c r="L32" s="5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27" t="s">
        <v>38</v>
      </c>
      <c r="E33" s="128" t="s">
        <v>39</v>
      </c>
      <c r="F33" s="129">
        <f>ROUND((SUM(BE120:BE189)),  2)</f>
        <v>0</v>
      </c>
      <c r="G33" s="130"/>
      <c r="H33" s="130"/>
      <c r="I33" s="131">
        <v>0.2</v>
      </c>
      <c r="J33" s="129">
        <f>ROUND(((SUM(BE120:BE189))*I33),  2)</f>
        <v>0</v>
      </c>
      <c r="K33" s="35"/>
      <c r="L33" s="5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28" t="s">
        <v>40</v>
      </c>
      <c r="F34" s="129">
        <f>ROUND((SUM(BF120:BF189)),  2)</f>
        <v>0</v>
      </c>
      <c r="G34" s="130"/>
      <c r="H34" s="130"/>
      <c r="I34" s="131">
        <v>0.2</v>
      </c>
      <c r="J34" s="129">
        <f>ROUND(((SUM(BF120:BF189))*I34),  2)</f>
        <v>0</v>
      </c>
      <c r="K34" s="35"/>
      <c r="L34" s="5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17" t="s">
        <v>41</v>
      </c>
      <c r="F35" s="132">
        <f>ROUND((SUM(BG120:BG189)),  2)</f>
        <v>0</v>
      </c>
      <c r="G35" s="35"/>
      <c r="H35" s="35"/>
      <c r="I35" s="133">
        <v>0.2</v>
      </c>
      <c r="J35" s="132">
        <f>0</f>
        <v>0</v>
      </c>
      <c r="K35" s="35"/>
      <c r="L35" s="5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17" t="s">
        <v>42</v>
      </c>
      <c r="F36" s="132">
        <f>ROUND((SUM(BH120:BH189)),  2)</f>
        <v>0</v>
      </c>
      <c r="G36" s="35"/>
      <c r="H36" s="35"/>
      <c r="I36" s="133">
        <v>0.2</v>
      </c>
      <c r="J36" s="132">
        <f>0</f>
        <v>0</v>
      </c>
      <c r="K36" s="35"/>
      <c r="L36" s="5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28" t="s">
        <v>43</v>
      </c>
      <c r="F37" s="129">
        <f>ROUND((SUM(BI120:BI189)),  2)</f>
        <v>0</v>
      </c>
      <c r="G37" s="130"/>
      <c r="H37" s="130"/>
      <c r="I37" s="131">
        <v>0</v>
      </c>
      <c r="J37" s="129">
        <f>0</f>
        <v>0</v>
      </c>
      <c r="K37" s="35"/>
      <c r="L37" s="5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34"/>
      <c r="D39" s="135" t="s">
        <v>44</v>
      </c>
      <c r="E39" s="136"/>
      <c r="F39" s="136"/>
      <c r="G39" s="137" t="s">
        <v>45</v>
      </c>
      <c r="H39" s="138" t="s">
        <v>46</v>
      </c>
      <c r="I39" s="136"/>
      <c r="J39" s="139">
        <f>SUM(J30:J37)</f>
        <v>0</v>
      </c>
      <c r="K39" s="140"/>
      <c r="L39" s="5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6"/>
      <c r="D50" s="141" t="s">
        <v>47</v>
      </c>
      <c r="E50" s="142"/>
      <c r="F50" s="142"/>
      <c r="G50" s="141" t="s">
        <v>48</v>
      </c>
      <c r="H50" s="142"/>
      <c r="I50" s="142"/>
      <c r="J50" s="142"/>
      <c r="K50" s="142"/>
      <c r="L50" s="5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5"/>
      <c r="B61" s="40"/>
      <c r="C61" s="35"/>
      <c r="D61" s="143" t="s">
        <v>49</v>
      </c>
      <c r="E61" s="144"/>
      <c r="F61" s="145" t="s">
        <v>50</v>
      </c>
      <c r="G61" s="143" t="s">
        <v>49</v>
      </c>
      <c r="H61" s="144"/>
      <c r="I61" s="144"/>
      <c r="J61" s="146" t="s">
        <v>50</v>
      </c>
      <c r="K61" s="144"/>
      <c r="L61" s="5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5"/>
      <c r="B65" s="40"/>
      <c r="C65" s="35"/>
      <c r="D65" s="141" t="s">
        <v>51</v>
      </c>
      <c r="E65" s="147"/>
      <c r="F65" s="147"/>
      <c r="G65" s="141" t="s">
        <v>52</v>
      </c>
      <c r="H65" s="147"/>
      <c r="I65" s="147"/>
      <c r="J65" s="147"/>
      <c r="K65" s="147"/>
      <c r="L65" s="5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5"/>
      <c r="B76" s="40"/>
      <c r="C76" s="35"/>
      <c r="D76" s="143" t="s">
        <v>49</v>
      </c>
      <c r="E76" s="144"/>
      <c r="F76" s="145" t="s">
        <v>50</v>
      </c>
      <c r="G76" s="143" t="s">
        <v>49</v>
      </c>
      <c r="H76" s="144"/>
      <c r="I76" s="144"/>
      <c r="J76" s="146" t="s">
        <v>50</v>
      </c>
      <c r="K76" s="144"/>
      <c r="L76" s="5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8"/>
      <c r="C77" s="149"/>
      <c r="D77" s="149"/>
      <c r="E77" s="149"/>
      <c r="F77" s="149"/>
      <c r="G77" s="149"/>
      <c r="H77" s="149"/>
      <c r="I77" s="149"/>
      <c r="J77" s="149"/>
      <c r="K77" s="149"/>
      <c r="L77" s="5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5" customHeight="1">
      <c r="A81" s="35"/>
      <c r="B81" s="150"/>
      <c r="C81" s="151"/>
      <c r="D81" s="151"/>
      <c r="E81" s="151"/>
      <c r="F81" s="151"/>
      <c r="G81" s="151"/>
      <c r="H81" s="151"/>
      <c r="I81" s="151"/>
      <c r="J81" s="151"/>
      <c r="K81" s="151"/>
      <c r="L81" s="5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5" customHeight="1">
      <c r="A82" s="35"/>
      <c r="B82" s="36"/>
      <c r="C82" s="24" t="s">
        <v>133</v>
      </c>
      <c r="D82" s="37"/>
      <c r="E82" s="37"/>
      <c r="F82" s="37"/>
      <c r="G82" s="37"/>
      <c r="H82" s="37"/>
      <c r="I82" s="37"/>
      <c r="J82" s="37"/>
      <c r="K82" s="37"/>
      <c r="L82" s="5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15</v>
      </c>
      <c r="D84" s="37"/>
      <c r="E84" s="37"/>
      <c r="F84" s="37"/>
      <c r="G84" s="37"/>
      <c r="H84" s="37"/>
      <c r="I84" s="37"/>
      <c r="J84" s="37"/>
      <c r="K84" s="37"/>
      <c r="L84" s="5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28" t="str">
        <f>E7</f>
        <v>Obnova areálu a kaštieľa Dolná Krupá</v>
      </c>
      <c r="F85" s="329"/>
      <c r="G85" s="329"/>
      <c r="H85" s="329"/>
      <c r="I85" s="37"/>
      <c r="J85" s="37"/>
      <c r="K85" s="37"/>
      <c r="L85" s="5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131</v>
      </c>
      <c r="D86" s="37"/>
      <c r="E86" s="37"/>
      <c r="F86" s="37"/>
      <c r="G86" s="37"/>
      <c r="H86" s="37"/>
      <c r="I86" s="37"/>
      <c r="J86" s="37"/>
      <c r="K86" s="37"/>
      <c r="L86" s="5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324" t="str">
        <f>E9</f>
        <v>20230111 - Kaštieľ-Vykurovanie</v>
      </c>
      <c r="F87" s="327"/>
      <c r="G87" s="327"/>
      <c r="H87" s="327"/>
      <c r="I87" s="37"/>
      <c r="J87" s="37"/>
      <c r="K87" s="37"/>
      <c r="L87" s="5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19</v>
      </c>
      <c r="D89" s="37"/>
      <c r="E89" s="37"/>
      <c r="F89" s="28" t="str">
        <f>F12</f>
        <v>Kaštieľ Dolná Krupá</v>
      </c>
      <c r="G89" s="37"/>
      <c r="H89" s="37"/>
      <c r="I89" s="30" t="s">
        <v>21</v>
      </c>
      <c r="J89" s="71" t="str">
        <f>IF(J12="","",J12)</f>
        <v>30. 1. 2023</v>
      </c>
      <c r="K89" s="37"/>
      <c r="L89" s="5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2" customHeight="1">
      <c r="A91" s="35"/>
      <c r="B91" s="36"/>
      <c r="C91" s="30" t="s">
        <v>23</v>
      </c>
      <c r="D91" s="37"/>
      <c r="E91" s="37"/>
      <c r="F91" s="28" t="str">
        <f>E15</f>
        <v>SNM, Vajanského nábrežie 2, 810 06 Bratislava</v>
      </c>
      <c r="G91" s="37"/>
      <c r="H91" s="37"/>
      <c r="I91" s="30" t="s">
        <v>29</v>
      </c>
      <c r="J91" s="33" t="str">
        <f>E21</f>
        <v>Ing.Vladimír Kobliška</v>
      </c>
      <c r="K91" s="37"/>
      <c r="L91" s="5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2" customHeight="1">
      <c r="A92" s="35"/>
      <c r="B92" s="36"/>
      <c r="C92" s="30" t="s">
        <v>27</v>
      </c>
      <c r="D92" s="37"/>
      <c r="E92" s="37"/>
      <c r="F92" s="28" t="str">
        <f>IF(E18="","",E18)</f>
        <v>Vyplň údaj</v>
      </c>
      <c r="G92" s="37"/>
      <c r="H92" s="37"/>
      <c r="I92" s="30" t="s">
        <v>32</v>
      </c>
      <c r="J92" s="33" t="str">
        <f>E24</f>
        <v>Ing.Vladimír Kobliška</v>
      </c>
      <c r="K92" s="37"/>
      <c r="L92" s="5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52" t="s">
        <v>134</v>
      </c>
      <c r="D94" s="153"/>
      <c r="E94" s="153"/>
      <c r="F94" s="153"/>
      <c r="G94" s="153"/>
      <c r="H94" s="153"/>
      <c r="I94" s="153"/>
      <c r="J94" s="154" t="s">
        <v>135</v>
      </c>
      <c r="K94" s="153"/>
      <c r="L94" s="5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" customHeight="1">
      <c r="A96" s="35"/>
      <c r="B96" s="36"/>
      <c r="C96" s="155" t="s">
        <v>136</v>
      </c>
      <c r="D96" s="37"/>
      <c r="E96" s="37"/>
      <c r="F96" s="37"/>
      <c r="G96" s="37"/>
      <c r="H96" s="37"/>
      <c r="I96" s="37"/>
      <c r="J96" s="89">
        <f>J120</f>
        <v>0</v>
      </c>
      <c r="K96" s="37"/>
      <c r="L96" s="5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137</v>
      </c>
    </row>
    <row r="97" spans="1:31" s="9" customFormat="1" ht="24.95" customHeight="1">
      <c r="B97" s="156"/>
      <c r="C97" s="157"/>
      <c r="D97" s="158" t="s">
        <v>3812</v>
      </c>
      <c r="E97" s="159"/>
      <c r="F97" s="159"/>
      <c r="G97" s="159"/>
      <c r="H97" s="159"/>
      <c r="I97" s="159"/>
      <c r="J97" s="160">
        <f>J121</f>
        <v>0</v>
      </c>
      <c r="K97" s="157"/>
      <c r="L97" s="161"/>
    </row>
    <row r="98" spans="1:31" s="9" customFormat="1" ht="24.95" customHeight="1">
      <c r="B98" s="156"/>
      <c r="C98" s="157"/>
      <c r="D98" s="158" t="s">
        <v>3813</v>
      </c>
      <c r="E98" s="159"/>
      <c r="F98" s="159"/>
      <c r="G98" s="159"/>
      <c r="H98" s="159"/>
      <c r="I98" s="159"/>
      <c r="J98" s="160">
        <f>J125</f>
        <v>0</v>
      </c>
      <c r="K98" s="157"/>
      <c r="L98" s="161"/>
    </row>
    <row r="99" spans="1:31" s="9" customFormat="1" ht="24.95" customHeight="1">
      <c r="B99" s="156"/>
      <c r="C99" s="157"/>
      <c r="D99" s="158" t="s">
        <v>3814</v>
      </c>
      <c r="E99" s="159"/>
      <c r="F99" s="159"/>
      <c r="G99" s="159"/>
      <c r="H99" s="159"/>
      <c r="I99" s="159"/>
      <c r="J99" s="160">
        <f>J140</f>
        <v>0</v>
      </c>
      <c r="K99" s="157"/>
      <c r="L99" s="161"/>
    </row>
    <row r="100" spans="1:31" s="9" customFormat="1" ht="24.95" customHeight="1">
      <c r="B100" s="156"/>
      <c r="C100" s="157"/>
      <c r="D100" s="158" t="s">
        <v>3815</v>
      </c>
      <c r="E100" s="159"/>
      <c r="F100" s="159"/>
      <c r="G100" s="159"/>
      <c r="H100" s="159"/>
      <c r="I100" s="159"/>
      <c r="J100" s="160">
        <f>J187</f>
        <v>0</v>
      </c>
      <c r="K100" s="157"/>
      <c r="L100" s="161"/>
    </row>
    <row r="101" spans="1:31" s="2" customFormat="1" ht="21.75" customHeight="1">
      <c r="A101" s="35"/>
      <c r="B101" s="36"/>
      <c r="C101" s="37"/>
      <c r="D101" s="37"/>
      <c r="E101" s="37"/>
      <c r="F101" s="37"/>
      <c r="G101" s="37"/>
      <c r="H101" s="37"/>
      <c r="I101" s="37"/>
      <c r="J101" s="37"/>
      <c r="K101" s="37"/>
      <c r="L101" s="56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</row>
    <row r="102" spans="1:31" s="2" customFormat="1" ht="6.95" customHeight="1">
      <c r="A102" s="35"/>
      <c r="B102" s="59"/>
      <c r="C102" s="60"/>
      <c r="D102" s="60"/>
      <c r="E102" s="60"/>
      <c r="F102" s="60"/>
      <c r="G102" s="60"/>
      <c r="H102" s="60"/>
      <c r="I102" s="60"/>
      <c r="J102" s="60"/>
      <c r="K102" s="60"/>
      <c r="L102" s="56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6" spans="1:31" s="2" customFormat="1" ht="6.95" customHeight="1">
      <c r="A106" s="35"/>
      <c r="B106" s="61"/>
      <c r="C106" s="62"/>
      <c r="D106" s="62"/>
      <c r="E106" s="62"/>
      <c r="F106" s="62"/>
      <c r="G106" s="62"/>
      <c r="H106" s="62"/>
      <c r="I106" s="62"/>
      <c r="J106" s="62"/>
      <c r="K106" s="62"/>
      <c r="L106" s="56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pans="1:31" s="2" customFormat="1" ht="24.95" customHeight="1">
      <c r="A107" s="35"/>
      <c r="B107" s="36"/>
      <c r="C107" s="24" t="s">
        <v>142</v>
      </c>
      <c r="D107" s="37"/>
      <c r="E107" s="37"/>
      <c r="F107" s="37"/>
      <c r="G107" s="37"/>
      <c r="H107" s="37"/>
      <c r="I107" s="37"/>
      <c r="J107" s="37"/>
      <c r="K107" s="37"/>
      <c r="L107" s="56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pans="1:31" s="2" customFormat="1" ht="6.95" customHeight="1">
      <c r="A108" s="35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5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31" s="2" customFormat="1" ht="12" customHeight="1">
      <c r="A109" s="35"/>
      <c r="B109" s="36"/>
      <c r="C109" s="30" t="s">
        <v>15</v>
      </c>
      <c r="D109" s="37"/>
      <c r="E109" s="37"/>
      <c r="F109" s="37"/>
      <c r="G109" s="37"/>
      <c r="H109" s="37"/>
      <c r="I109" s="37"/>
      <c r="J109" s="37"/>
      <c r="K109" s="37"/>
      <c r="L109" s="5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31" s="2" customFormat="1" ht="16.5" customHeight="1">
      <c r="A110" s="35"/>
      <c r="B110" s="36"/>
      <c r="C110" s="37"/>
      <c r="D110" s="37"/>
      <c r="E110" s="328" t="str">
        <f>E7</f>
        <v>Obnova areálu a kaštieľa Dolná Krupá</v>
      </c>
      <c r="F110" s="329"/>
      <c r="G110" s="329"/>
      <c r="H110" s="329"/>
      <c r="I110" s="37"/>
      <c r="J110" s="37"/>
      <c r="K110" s="37"/>
      <c r="L110" s="5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12" customHeight="1">
      <c r="A111" s="35"/>
      <c r="B111" s="36"/>
      <c r="C111" s="30" t="s">
        <v>131</v>
      </c>
      <c r="D111" s="37"/>
      <c r="E111" s="37"/>
      <c r="F111" s="37"/>
      <c r="G111" s="37"/>
      <c r="H111" s="37"/>
      <c r="I111" s="37"/>
      <c r="J111" s="37"/>
      <c r="K111" s="37"/>
      <c r="L111" s="5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16.5" customHeight="1">
      <c r="A112" s="35"/>
      <c r="B112" s="36"/>
      <c r="C112" s="37"/>
      <c r="D112" s="37"/>
      <c r="E112" s="324" t="str">
        <f>E9</f>
        <v>20230111 - Kaštieľ-Vykurovanie</v>
      </c>
      <c r="F112" s="327"/>
      <c r="G112" s="327"/>
      <c r="H112" s="327"/>
      <c r="I112" s="37"/>
      <c r="J112" s="37"/>
      <c r="K112" s="37"/>
      <c r="L112" s="5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6.95" customHeight="1">
      <c r="A113" s="35"/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5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2" customHeight="1">
      <c r="A114" s="35"/>
      <c r="B114" s="36"/>
      <c r="C114" s="30" t="s">
        <v>19</v>
      </c>
      <c r="D114" s="37"/>
      <c r="E114" s="37"/>
      <c r="F114" s="28" t="str">
        <f>F12</f>
        <v>Kaštieľ Dolná Krupá</v>
      </c>
      <c r="G114" s="37"/>
      <c r="H114" s="37"/>
      <c r="I114" s="30" t="s">
        <v>21</v>
      </c>
      <c r="J114" s="71" t="str">
        <f>IF(J12="","",J12)</f>
        <v>30. 1. 2023</v>
      </c>
      <c r="K114" s="37"/>
      <c r="L114" s="5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6.95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5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5.2" customHeight="1">
      <c r="A116" s="35"/>
      <c r="B116" s="36"/>
      <c r="C116" s="30" t="s">
        <v>23</v>
      </c>
      <c r="D116" s="37"/>
      <c r="E116" s="37"/>
      <c r="F116" s="28" t="str">
        <f>E15</f>
        <v>SNM, Vajanského nábrežie 2, 810 06 Bratislava</v>
      </c>
      <c r="G116" s="37"/>
      <c r="H116" s="37"/>
      <c r="I116" s="30" t="s">
        <v>29</v>
      </c>
      <c r="J116" s="33" t="str">
        <f>E21</f>
        <v>Ing.Vladimír Kobliška</v>
      </c>
      <c r="K116" s="37"/>
      <c r="L116" s="5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15.2" customHeight="1">
      <c r="A117" s="35"/>
      <c r="B117" s="36"/>
      <c r="C117" s="30" t="s">
        <v>27</v>
      </c>
      <c r="D117" s="37"/>
      <c r="E117" s="37"/>
      <c r="F117" s="28" t="str">
        <f>IF(E18="","",E18)</f>
        <v>Vyplň údaj</v>
      </c>
      <c r="G117" s="37"/>
      <c r="H117" s="37"/>
      <c r="I117" s="30" t="s">
        <v>32</v>
      </c>
      <c r="J117" s="33" t="str">
        <f>E24</f>
        <v>Ing.Vladimír Kobliška</v>
      </c>
      <c r="K117" s="37"/>
      <c r="L117" s="5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10.35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5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11" customFormat="1" ht="29.25" customHeight="1">
      <c r="A119" s="168"/>
      <c r="B119" s="169"/>
      <c r="C119" s="170" t="s">
        <v>143</v>
      </c>
      <c r="D119" s="171" t="s">
        <v>59</v>
      </c>
      <c r="E119" s="171" t="s">
        <v>55</v>
      </c>
      <c r="F119" s="171" t="s">
        <v>56</v>
      </c>
      <c r="G119" s="171" t="s">
        <v>144</v>
      </c>
      <c r="H119" s="171" t="s">
        <v>145</v>
      </c>
      <c r="I119" s="171" t="s">
        <v>146</v>
      </c>
      <c r="J119" s="172" t="s">
        <v>135</v>
      </c>
      <c r="K119" s="173" t="s">
        <v>147</v>
      </c>
      <c r="L119" s="174"/>
      <c r="M119" s="80" t="s">
        <v>1</v>
      </c>
      <c r="N119" s="81" t="s">
        <v>38</v>
      </c>
      <c r="O119" s="81" t="s">
        <v>148</v>
      </c>
      <c r="P119" s="81" t="s">
        <v>149</v>
      </c>
      <c r="Q119" s="81" t="s">
        <v>150</v>
      </c>
      <c r="R119" s="81" t="s">
        <v>151</v>
      </c>
      <c r="S119" s="81" t="s">
        <v>152</v>
      </c>
      <c r="T119" s="82" t="s">
        <v>153</v>
      </c>
      <c r="U119" s="168"/>
      <c r="V119" s="168"/>
      <c r="W119" s="168"/>
      <c r="X119" s="168"/>
      <c r="Y119" s="168"/>
      <c r="Z119" s="168"/>
      <c r="AA119" s="168"/>
      <c r="AB119" s="168"/>
      <c r="AC119" s="168"/>
      <c r="AD119" s="168"/>
      <c r="AE119" s="168"/>
    </row>
    <row r="120" spans="1:65" s="2" customFormat="1" ht="22.9" customHeight="1">
      <c r="A120" s="35"/>
      <c r="B120" s="36"/>
      <c r="C120" s="87" t="s">
        <v>136</v>
      </c>
      <c r="D120" s="37"/>
      <c r="E120" s="37"/>
      <c r="F120" s="37"/>
      <c r="G120" s="37"/>
      <c r="H120" s="37"/>
      <c r="I120" s="37"/>
      <c r="J120" s="175">
        <f>BK120</f>
        <v>0</v>
      </c>
      <c r="K120" s="37"/>
      <c r="L120" s="40"/>
      <c r="M120" s="83"/>
      <c r="N120" s="176"/>
      <c r="O120" s="84"/>
      <c r="P120" s="177">
        <f>P121+P125+P140+P187</f>
        <v>0</v>
      </c>
      <c r="Q120" s="84"/>
      <c r="R120" s="177">
        <f>R121+R125+R140+R187</f>
        <v>19.848839999999996</v>
      </c>
      <c r="S120" s="84"/>
      <c r="T120" s="178">
        <f>T121+T125+T140+T187</f>
        <v>2.4379999999999997</v>
      </c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T120" s="18" t="s">
        <v>73</v>
      </c>
      <c r="AU120" s="18" t="s">
        <v>137</v>
      </c>
      <c r="BK120" s="179">
        <f>BK121+BK125+BK140+BK187</f>
        <v>0</v>
      </c>
    </row>
    <row r="121" spans="1:65" s="12" customFormat="1" ht="25.9" customHeight="1">
      <c r="B121" s="180"/>
      <c r="C121" s="181"/>
      <c r="D121" s="182" t="s">
        <v>73</v>
      </c>
      <c r="E121" s="183" t="s">
        <v>3816</v>
      </c>
      <c r="F121" s="183" t="s">
        <v>3817</v>
      </c>
      <c r="G121" s="181"/>
      <c r="H121" s="181"/>
      <c r="I121" s="184"/>
      <c r="J121" s="185">
        <f>BK121</f>
        <v>0</v>
      </c>
      <c r="K121" s="181"/>
      <c r="L121" s="186"/>
      <c r="M121" s="187"/>
      <c r="N121" s="188"/>
      <c r="O121" s="188"/>
      <c r="P121" s="189">
        <f>SUM(P122:P124)</f>
        <v>0</v>
      </c>
      <c r="Q121" s="188"/>
      <c r="R121" s="189">
        <f>SUM(R122:R124)</f>
        <v>0.11473</v>
      </c>
      <c r="S121" s="188"/>
      <c r="T121" s="190">
        <f>SUM(T122:T124)</f>
        <v>0</v>
      </c>
      <c r="AR121" s="191" t="s">
        <v>156</v>
      </c>
      <c r="AT121" s="192" t="s">
        <v>73</v>
      </c>
      <c r="AU121" s="192" t="s">
        <v>74</v>
      </c>
      <c r="AY121" s="191" t="s">
        <v>157</v>
      </c>
      <c r="BK121" s="193">
        <f>SUM(BK122:BK124)</f>
        <v>0</v>
      </c>
    </row>
    <row r="122" spans="1:65" s="2" customFormat="1" ht="24.2" customHeight="1">
      <c r="A122" s="35"/>
      <c r="B122" s="36"/>
      <c r="C122" s="196" t="s">
        <v>82</v>
      </c>
      <c r="D122" s="196" t="s">
        <v>160</v>
      </c>
      <c r="E122" s="197" t="s">
        <v>3818</v>
      </c>
      <c r="F122" s="198" t="s">
        <v>3819</v>
      </c>
      <c r="G122" s="199" t="s">
        <v>533</v>
      </c>
      <c r="H122" s="200">
        <v>77</v>
      </c>
      <c r="I122" s="201"/>
      <c r="J122" s="202">
        <f>ROUND(I122*H122,2)</f>
        <v>0</v>
      </c>
      <c r="K122" s="203"/>
      <c r="L122" s="40"/>
      <c r="M122" s="204" t="s">
        <v>1</v>
      </c>
      <c r="N122" s="205" t="s">
        <v>40</v>
      </c>
      <c r="O122" s="76"/>
      <c r="P122" s="206">
        <f>O122*H122</f>
        <v>0</v>
      </c>
      <c r="Q122" s="206">
        <v>1.49E-3</v>
      </c>
      <c r="R122" s="206">
        <f>Q122*H122</f>
        <v>0.11473</v>
      </c>
      <c r="S122" s="206">
        <v>0</v>
      </c>
      <c r="T122" s="207">
        <f>S122*H122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R122" s="208" t="s">
        <v>164</v>
      </c>
      <c r="AT122" s="208" t="s">
        <v>160</v>
      </c>
      <c r="AU122" s="208" t="s">
        <v>82</v>
      </c>
      <c r="AY122" s="18" t="s">
        <v>157</v>
      </c>
      <c r="BE122" s="209">
        <f>IF(N122="základná",J122,0)</f>
        <v>0</v>
      </c>
      <c r="BF122" s="209">
        <f>IF(N122="znížená",J122,0)</f>
        <v>0</v>
      </c>
      <c r="BG122" s="209">
        <f>IF(N122="zákl. prenesená",J122,0)</f>
        <v>0</v>
      </c>
      <c r="BH122" s="209">
        <f>IF(N122="zníž. prenesená",J122,0)</f>
        <v>0</v>
      </c>
      <c r="BI122" s="209">
        <f>IF(N122="nulová",J122,0)</f>
        <v>0</v>
      </c>
      <c r="BJ122" s="18" t="s">
        <v>156</v>
      </c>
      <c r="BK122" s="209">
        <f>ROUND(I122*H122,2)</f>
        <v>0</v>
      </c>
      <c r="BL122" s="18" t="s">
        <v>164</v>
      </c>
      <c r="BM122" s="208" t="s">
        <v>3820</v>
      </c>
    </row>
    <row r="123" spans="1:65" s="2" customFormat="1" ht="16.5" customHeight="1">
      <c r="A123" s="35"/>
      <c r="B123" s="36"/>
      <c r="C123" s="196" t="s">
        <v>156</v>
      </c>
      <c r="D123" s="196" t="s">
        <v>160</v>
      </c>
      <c r="E123" s="197" t="s">
        <v>3821</v>
      </c>
      <c r="F123" s="198" t="s">
        <v>3822</v>
      </c>
      <c r="G123" s="199" t="s">
        <v>2745</v>
      </c>
      <c r="H123" s="200">
        <v>60</v>
      </c>
      <c r="I123" s="201"/>
      <c r="J123" s="202">
        <f>ROUND(I123*H123,2)</f>
        <v>0</v>
      </c>
      <c r="K123" s="203"/>
      <c r="L123" s="40"/>
      <c r="M123" s="204" t="s">
        <v>1</v>
      </c>
      <c r="N123" s="205" t="s">
        <v>40</v>
      </c>
      <c r="O123" s="76"/>
      <c r="P123" s="206">
        <f>O123*H123</f>
        <v>0</v>
      </c>
      <c r="Q123" s="206">
        <v>0</v>
      </c>
      <c r="R123" s="206">
        <f>Q123*H123</f>
        <v>0</v>
      </c>
      <c r="S123" s="206">
        <v>0</v>
      </c>
      <c r="T123" s="207">
        <f>S123*H123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208" t="s">
        <v>164</v>
      </c>
      <c r="AT123" s="208" t="s">
        <v>160</v>
      </c>
      <c r="AU123" s="208" t="s">
        <v>82</v>
      </c>
      <c r="AY123" s="18" t="s">
        <v>157</v>
      </c>
      <c r="BE123" s="209">
        <f>IF(N123="základná",J123,0)</f>
        <v>0</v>
      </c>
      <c r="BF123" s="209">
        <f>IF(N123="znížená",J123,0)</f>
        <v>0</v>
      </c>
      <c r="BG123" s="209">
        <f>IF(N123="zákl. prenesená",J123,0)</f>
        <v>0</v>
      </c>
      <c r="BH123" s="209">
        <f>IF(N123="zníž. prenesená",J123,0)</f>
        <v>0</v>
      </c>
      <c r="BI123" s="209">
        <f>IF(N123="nulová",J123,0)</f>
        <v>0</v>
      </c>
      <c r="BJ123" s="18" t="s">
        <v>156</v>
      </c>
      <c r="BK123" s="209">
        <f>ROUND(I123*H123,2)</f>
        <v>0</v>
      </c>
      <c r="BL123" s="18" t="s">
        <v>164</v>
      </c>
      <c r="BM123" s="208" t="s">
        <v>3823</v>
      </c>
    </row>
    <row r="124" spans="1:65" s="2" customFormat="1" ht="24.2" customHeight="1">
      <c r="A124" s="35"/>
      <c r="B124" s="36"/>
      <c r="C124" s="196" t="s">
        <v>181</v>
      </c>
      <c r="D124" s="196" t="s">
        <v>160</v>
      </c>
      <c r="E124" s="197" t="s">
        <v>3824</v>
      </c>
      <c r="F124" s="198" t="s">
        <v>3825</v>
      </c>
      <c r="G124" s="199" t="s">
        <v>177</v>
      </c>
      <c r="H124" s="200">
        <v>0.115</v>
      </c>
      <c r="I124" s="201"/>
      <c r="J124" s="202">
        <f>ROUND(I124*H124,2)</f>
        <v>0</v>
      </c>
      <c r="K124" s="203"/>
      <c r="L124" s="40"/>
      <c r="M124" s="204" t="s">
        <v>1</v>
      </c>
      <c r="N124" s="205" t="s">
        <v>40</v>
      </c>
      <c r="O124" s="76"/>
      <c r="P124" s="206">
        <f>O124*H124</f>
        <v>0</v>
      </c>
      <c r="Q124" s="206">
        <v>0</v>
      </c>
      <c r="R124" s="206">
        <f>Q124*H124</f>
        <v>0</v>
      </c>
      <c r="S124" s="206">
        <v>0</v>
      </c>
      <c r="T124" s="207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208" t="s">
        <v>164</v>
      </c>
      <c r="AT124" s="208" t="s">
        <v>160</v>
      </c>
      <c r="AU124" s="208" t="s">
        <v>82</v>
      </c>
      <c r="AY124" s="18" t="s">
        <v>157</v>
      </c>
      <c r="BE124" s="209">
        <f>IF(N124="základná",J124,0)</f>
        <v>0</v>
      </c>
      <c r="BF124" s="209">
        <f>IF(N124="znížená",J124,0)</f>
        <v>0</v>
      </c>
      <c r="BG124" s="209">
        <f>IF(N124="zákl. prenesená",J124,0)</f>
        <v>0</v>
      </c>
      <c r="BH124" s="209">
        <f>IF(N124="zníž. prenesená",J124,0)</f>
        <v>0</v>
      </c>
      <c r="BI124" s="209">
        <f>IF(N124="nulová",J124,0)</f>
        <v>0</v>
      </c>
      <c r="BJ124" s="18" t="s">
        <v>156</v>
      </c>
      <c r="BK124" s="209">
        <f>ROUND(I124*H124,2)</f>
        <v>0</v>
      </c>
      <c r="BL124" s="18" t="s">
        <v>164</v>
      </c>
      <c r="BM124" s="208" t="s">
        <v>3826</v>
      </c>
    </row>
    <row r="125" spans="1:65" s="12" customFormat="1" ht="25.9" customHeight="1">
      <c r="B125" s="180"/>
      <c r="C125" s="181"/>
      <c r="D125" s="182" t="s">
        <v>73</v>
      </c>
      <c r="E125" s="183" t="s">
        <v>3827</v>
      </c>
      <c r="F125" s="183" t="s">
        <v>3828</v>
      </c>
      <c r="G125" s="181"/>
      <c r="H125" s="181"/>
      <c r="I125" s="184"/>
      <c r="J125" s="185">
        <f>BK125</f>
        <v>0</v>
      </c>
      <c r="K125" s="181"/>
      <c r="L125" s="186"/>
      <c r="M125" s="187"/>
      <c r="N125" s="188"/>
      <c r="O125" s="188"/>
      <c r="P125" s="189">
        <f>SUM(P126:P139)</f>
        <v>0</v>
      </c>
      <c r="Q125" s="188"/>
      <c r="R125" s="189">
        <f>SUM(R126:R139)</f>
        <v>4.0499999999999998E-3</v>
      </c>
      <c r="S125" s="188"/>
      <c r="T125" s="190">
        <f>SUM(T126:T139)</f>
        <v>0</v>
      </c>
      <c r="AR125" s="191" t="s">
        <v>156</v>
      </c>
      <c r="AT125" s="192" t="s">
        <v>73</v>
      </c>
      <c r="AU125" s="192" t="s">
        <v>74</v>
      </c>
      <c r="AY125" s="191" t="s">
        <v>157</v>
      </c>
      <c r="BK125" s="193">
        <f>SUM(BK126:BK139)</f>
        <v>0</v>
      </c>
    </row>
    <row r="126" spans="1:65" s="2" customFormat="1" ht="16.5" customHeight="1">
      <c r="A126" s="35"/>
      <c r="B126" s="36"/>
      <c r="C126" s="196" t="s">
        <v>174</v>
      </c>
      <c r="D126" s="196" t="s">
        <v>160</v>
      </c>
      <c r="E126" s="197" t="s">
        <v>3829</v>
      </c>
      <c r="F126" s="198" t="s">
        <v>3830</v>
      </c>
      <c r="G126" s="199" t="s">
        <v>533</v>
      </c>
      <c r="H126" s="200">
        <v>77</v>
      </c>
      <c r="I126" s="201"/>
      <c r="J126" s="202">
        <f t="shared" ref="J126:J139" si="0">ROUND(I126*H126,2)</f>
        <v>0</v>
      </c>
      <c r="K126" s="203"/>
      <c r="L126" s="40"/>
      <c r="M126" s="204" t="s">
        <v>1</v>
      </c>
      <c r="N126" s="205" t="s">
        <v>40</v>
      </c>
      <c r="O126" s="76"/>
      <c r="P126" s="206">
        <f t="shared" ref="P126:P139" si="1">O126*H126</f>
        <v>0</v>
      </c>
      <c r="Q126" s="206">
        <v>0</v>
      </c>
      <c r="R126" s="206">
        <f t="shared" ref="R126:R139" si="2">Q126*H126</f>
        <v>0</v>
      </c>
      <c r="S126" s="206">
        <v>0</v>
      </c>
      <c r="T126" s="207">
        <f t="shared" ref="T126:T139" si="3"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08" t="s">
        <v>164</v>
      </c>
      <c r="AT126" s="208" t="s">
        <v>160</v>
      </c>
      <c r="AU126" s="208" t="s">
        <v>82</v>
      </c>
      <c r="AY126" s="18" t="s">
        <v>157</v>
      </c>
      <c r="BE126" s="209">
        <f t="shared" ref="BE126:BE139" si="4">IF(N126="základná",J126,0)</f>
        <v>0</v>
      </c>
      <c r="BF126" s="209">
        <f t="shared" ref="BF126:BF139" si="5">IF(N126="znížená",J126,0)</f>
        <v>0</v>
      </c>
      <c r="BG126" s="209">
        <f t="shared" ref="BG126:BG139" si="6">IF(N126="zákl. prenesená",J126,0)</f>
        <v>0</v>
      </c>
      <c r="BH126" s="209">
        <f t="shared" ref="BH126:BH139" si="7">IF(N126="zníž. prenesená",J126,0)</f>
        <v>0</v>
      </c>
      <c r="BI126" s="209">
        <f t="shared" ref="BI126:BI139" si="8">IF(N126="nulová",J126,0)</f>
        <v>0</v>
      </c>
      <c r="BJ126" s="18" t="s">
        <v>156</v>
      </c>
      <c r="BK126" s="209">
        <f t="shared" ref="BK126:BK139" si="9">ROUND(I126*H126,2)</f>
        <v>0</v>
      </c>
      <c r="BL126" s="18" t="s">
        <v>164</v>
      </c>
      <c r="BM126" s="208" t="s">
        <v>3831</v>
      </c>
    </row>
    <row r="127" spans="1:65" s="2" customFormat="1" ht="33" customHeight="1">
      <c r="A127" s="35"/>
      <c r="B127" s="36"/>
      <c r="C127" s="248" t="s">
        <v>197</v>
      </c>
      <c r="D127" s="248" t="s">
        <v>204</v>
      </c>
      <c r="E127" s="249" t="s">
        <v>3832</v>
      </c>
      <c r="F127" s="250" t="s">
        <v>3833</v>
      </c>
      <c r="G127" s="251" t="s">
        <v>533</v>
      </c>
      <c r="H127" s="252">
        <v>19</v>
      </c>
      <c r="I127" s="253"/>
      <c r="J127" s="254">
        <f t="shared" si="0"/>
        <v>0</v>
      </c>
      <c r="K127" s="255"/>
      <c r="L127" s="256"/>
      <c r="M127" s="257" t="s">
        <v>1</v>
      </c>
      <c r="N127" s="258" t="s">
        <v>40</v>
      </c>
      <c r="O127" s="76"/>
      <c r="P127" s="206">
        <f t="shared" si="1"/>
        <v>0</v>
      </c>
      <c r="Q127" s="206">
        <v>0</v>
      </c>
      <c r="R127" s="206">
        <f t="shared" si="2"/>
        <v>0</v>
      </c>
      <c r="S127" s="206">
        <v>0</v>
      </c>
      <c r="T127" s="207">
        <f t="shared" si="3"/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08" t="s">
        <v>378</v>
      </c>
      <c r="AT127" s="208" t="s">
        <v>204</v>
      </c>
      <c r="AU127" s="208" t="s">
        <v>82</v>
      </c>
      <c r="AY127" s="18" t="s">
        <v>157</v>
      </c>
      <c r="BE127" s="209">
        <f t="shared" si="4"/>
        <v>0</v>
      </c>
      <c r="BF127" s="209">
        <f t="shared" si="5"/>
        <v>0</v>
      </c>
      <c r="BG127" s="209">
        <f t="shared" si="6"/>
        <v>0</v>
      </c>
      <c r="BH127" s="209">
        <f t="shared" si="7"/>
        <v>0</v>
      </c>
      <c r="BI127" s="209">
        <f t="shared" si="8"/>
        <v>0</v>
      </c>
      <c r="BJ127" s="18" t="s">
        <v>156</v>
      </c>
      <c r="BK127" s="209">
        <f t="shared" si="9"/>
        <v>0</v>
      </c>
      <c r="BL127" s="18" t="s">
        <v>164</v>
      </c>
      <c r="BM127" s="208" t="s">
        <v>3834</v>
      </c>
    </row>
    <row r="128" spans="1:65" s="2" customFormat="1" ht="33" customHeight="1">
      <c r="A128" s="35"/>
      <c r="B128" s="36"/>
      <c r="C128" s="248" t="s">
        <v>201</v>
      </c>
      <c r="D128" s="248" t="s">
        <v>204</v>
      </c>
      <c r="E128" s="249" t="s">
        <v>3835</v>
      </c>
      <c r="F128" s="250" t="s">
        <v>3836</v>
      </c>
      <c r="G128" s="251" t="s">
        <v>533</v>
      </c>
      <c r="H128" s="252">
        <v>43</v>
      </c>
      <c r="I128" s="253"/>
      <c r="J128" s="254">
        <f t="shared" si="0"/>
        <v>0</v>
      </c>
      <c r="K128" s="255"/>
      <c r="L128" s="256"/>
      <c r="M128" s="257" t="s">
        <v>1</v>
      </c>
      <c r="N128" s="258" t="s">
        <v>40</v>
      </c>
      <c r="O128" s="76"/>
      <c r="P128" s="206">
        <f t="shared" si="1"/>
        <v>0</v>
      </c>
      <c r="Q128" s="206">
        <v>0</v>
      </c>
      <c r="R128" s="206">
        <f t="shared" si="2"/>
        <v>0</v>
      </c>
      <c r="S128" s="206">
        <v>0</v>
      </c>
      <c r="T128" s="207">
        <f t="shared" si="3"/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08" t="s">
        <v>378</v>
      </c>
      <c r="AT128" s="208" t="s">
        <v>204</v>
      </c>
      <c r="AU128" s="208" t="s">
        <v>82</v>
      </c>
      <c r="AY128" s="18" t="s">
        <v>157</v>
      </c>
      <c r="BE128" s="209">
        <f t="shared" si="4"/>
        <v>0</v>
      </c>
      <c r="BF128" s="209">
        <f t="shared" si="5"/>
        <v>0</v>
      </c>
      <c r="BG128" s="209">
        <f t="shared" si="6"/>
        <v>0</v>
      </c>
      <c r="BH128" s="209">
        <f t="shared" si="7"/>
        <v>0</v>
      </c>
      <c r="BI128" s="209">
        <f t="shared" si="8"/>
        <v>0</v>
      </c>
      <c r="BJ128" s="18" t="s">
        <v>156</v>
      </c>
      <c r="BK128" s="209">
        <f t="shared" si="9"/>
        <v>0</v>
      </c>
      <c r="BL128" s="18" t="s">
        <v>164</v>
      </c>
      <c r="BM128" s="208" t="s">
        <v>3837</v>
      </c>
    </row>
    <row r="129" spans="1:65" s="2" customFormat="1" ht="21.75" customHeight="1">
      <c r="A129" s="35"/>
      <c r="B129" s="36"/>
      <c r="C129" s="248" t="s">
        <v>207</v>
      </c>
      <c r="D129" s="248" t="s">
        <v>204</v>
      </c>
      <c r="E129" s="249" t="s">
        <v>3838</v>
      </c>
      <c r="F129" s="250" t="s">
        <v>3839</v>
      </c>
      <c r="G129" s="251" t="s">
        <v>533</v>
      </c>
      <c r="H129" s="252">
        <v>17</v>
      </c>
      <c r="I129" s="253"/>
      <c r="J129" s="254">
        <f t="shared" si="0"/>
        <v>0</v>
      </c>
      <c r="K129" s="255"/>
      <c r="L129" s="256"/>
      <c r="M129" s="257" t="s">
        <v>1</v>
      </c>
      <c r="N129" s="258" t="s">
        <v>40</v>
      </c>
      <c r="O129" s="76"/>
      <c r="P129" s="206">
        <f t="shared" si="1"/>
        <v>0</v>
      </c>
      <c r="Q129" s="206">
        <v>0</v>
      </c>
      <c r="R129" s="206">
        <f t="shared" si="2"/>
        <v>0</v>
      </c>
      <c r="S129" s="206">
        <v>0</v>
      </c>
      <c r="T129" s="207">
        <f t="shared" si="3"/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08" t="s">
        <v>378</v>
      </c>
      <c r="AT129" s="208" t="s">
        <v>204</v>
      </c>
      <c r="AU129" s="208" t="s">
        <v>82</v>
      </c>
      <c r="AY129" s="18" t="s">
        <v>157</v>
      </c>
      <c r="BE129" s="209">
        <f t="shared" si="4"/>
        <v>0</v>
      </c>
      <c r="BF129" s="209">
        <f t="shared" si="5"/>
        <v>0</v>
      </c>
      <c r="BG129" s="209">
        <f t="shared" si="6"/>
        <v>0</v>
      </c>
      <c r="BH129" s="209">
        <f t="shared" si="7"/>
        <v>0</v>
      </c>
      <c r="BI129" s="209">
        <f t="shared" si="8"/>
        <v>0</v>
      </c>
      <c r="BJ129" s="18" t="s">
        <v>156</v>
      </c>
      <c r="BK129" s="209">
        <f t="shared" si="9"/>
        <v>0</v>
      </c>
      <c r="BL129" s="18" t="s">
        <v>164</v>
      </c>
      <c r="BM129" s="208" t="s">
        <v>3840</v>
      </c>
    </row>
    <row r="130" spans="1:65" s="2" customFormat="1" ht="21.75" customHeight="1">
      <c r="A130" s="35"/>
      <c r="B130" s="36"/>
      <c r="C130" s="248" t="s">
        <v>211</v>
      </c>
      <c r="D130" s="248" t="s">
        <v>204</v>
      </c>
      <c r="E130" s="249" t="s">
        <v>3841</v>
      </c>
      <c r="F130" s="250" t="s">
        <v>3842</v>
      </c>
      <c r="G130" s="251" t="s">
        <v>533</v>
      </c>
      <c r="H130" s="252">
        <v>2</v>
      </c>
      <c r="I130" s="253"/>
      <c r="J130" s="254">
        <f t="shared" si="0"/>
        <v>0</v>
      </c>
      <c r="K130" s="255"/>
      <c r="L130" s="256"/>
      <c r="M130" s="257" t="s">
        <v>1</v>
      </c>
      <c r="N130" s="258" t="s">
        <v>40</v>
      </c>
      <c r="O130" s="76"/>
      <c r="P130" s="206">
        <f t="shared" si="1"/>
        <v>0</v>
      </c>
      <c r="Q130" s="206">
        <v>0</v>
      </c>
      <c r="R130" s="206">
        <f t="shared" si="2"/>
        <v>0</v>
      </c>
      <c r="S130" s="206">
        <v>0</v>
      </c>
      <c r="T130" s="207">
        <f t="shared" si="3"/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08" t="s">
        <v>378</v>
      </c>
      <c r="AT130" s="208" t="s">
        <v>204</v>
      </c>
      <c r="AU130" s="208" t="s">
        <v>82</v>
      </c>
      <c r="AY130" s="18" t="s">
        <v>157</v>
      </c>
      <c r="BE130" s="209">
        <f t="shared" si="4"/>
        <v>0</v>
      </c>
      <c r="BF130" s="209">
        <f t="shared" si="5"/>
        <v>0</v>
      </c>
      <c r="BG130" s="209">
        <f t="shared" si="6"/>
        <v>0</v>
      </c>
      <c r="BH130" s="209">
        <f t="shared" si="7"/>
        <v>0</v>
      </c>
      <c r="BI130" s="209">
        <f t="shared" si="8"/>
        <v>0</v>
      </c>
      <c r="BJ130" s="18" t="s">
        <v>156</v>
      </c>
      <c r="BK130" s="209">
        <f t="shared" si="9"/>
        <v>0</v>
      </c>
      <c r="BL130" s="18" t="s">
        <v>164</v>
      </c>
      <c r="BM130" s="208" t="s">
        <v>3843</v>
      </c>
    </row>
    <row r="131" spans="1:65" s="2" customFormat="1" ht="24.2" customHeight="1">
      <c r="A131" s="35"/>
      <c r="B131" s="36"/>
      <c r="C131" s="248" t="s">
        <v>250</v>
      </c>
      <c r="D131" s="248" t="s">
        <v>204</v>
      </c>
      <c r="E131" s="249" t="s">
        <v>3844</v>
      </c>
      <c r="F131" s="250" t="s">
        <v>3845</v>
      </c>
      <c r="G131" s="251" t="s">
        <v>533</v>
      </c>
      <c r="H131" s="252">
        <v>19</v>
      </c>
      <c r="I131" s="253"/>
      <c r="J131" s="254">
        <f t="shared" si="0"/>
        <v>0</v>
      </c>
      <c r="K131" s="255"/>
      <c r="L131" s="256"/>
      <c r="M131" s="257" t="s">
        <v>1</v>
      </c>
      <c r="N131" s="258" t="s">
        <v>40</v>
      </c>
      <c r="O131" s="76"/>
      <c r="P131" s="206">
        <f t="shared" si="1"/>
        <v>0</v>
      </c>
      <c r="Q131" s="206">
        <v>0</v>
      </c>
      <c r="R131" s="206">
        <f t="shared" si="2"/>
        <v>0</v>
      </c>
      <c r="S131" s="206">
        <v>0</v>
      </c>
      <c r="T131" s="207">
        <f t="shared" si="3"/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08" t="s">
        <v>378</v>
      </c>
      <c r="AT131" s="208" t="s">
        <v>204</v>
      </c>
      <c r="AU131" s="208" t="s">
        <v>82</v>
      </c>
      <c r="AY131" s="18" t="s">
        <v>157</v>
      </c>
      <c r="BE131" s="209">
        <f t="shared" si="4"/>
        <v>0</v>
      </c>
      <c r="BF131" s="209">
        <f t="shared" si="5"/>
        <v>0</v>
      </c>
      <c r="BG131" s="209">
        <f t="shared" si="6"/>
        <v>0</v>
      </c>
      <c r="BH131" s="209">
        <f t="shared" si="7"/>
        <v>0</v>
      </c>
      <c r="BI131" s="209">
        <f t="shared" si="8"/>
        <v>0</v>
      </c>
      <c r="BJ131" s="18" t="s">
        <v>156</v>
      </c>
      <c r="BK131" s="209">
        <f t="shared" si="9"/>
        <v>0</v>
      </c>
      <c r="BL131" s="18" t="s">
        <v>164</v>
      </c>
      <c r="BM131" s="208" t="s">
        <v>3846</v>
      </c>
    </row>
    <row r="132" spans="1:65" s="2" customFormat="1" ht="24.2" customHeight="1">
      <c r="A132" s="35"/>
      <c r="B132" s="36"/>
      <c r="C132" s="248" t="s">
        <v>254</v>
      </c>
      <c r="D132" s="248" t="s">
        <v>204</v>
      </c>
      <c r="E132" s="249" t="s">
        <v>3847</v>
      </c>
      <c r="F132" s="250" t="s">
        <v>3848</v>
      </c>
      <c r="G132" s="251" t="s">
        <v>533</v>
      </c>
      <c r="H132" s="252">
        <v>15</v>
      </c>
      <c r="I132" s="253"/>
      <c r="J132" s="254">
        <f t="shared" si="0"/>
        <v>0</v>
      </c>
      <c r="K132" s="255"/>
      <c r="L132" s="256"/>
      <c r="M132" s="257" t="s">
        <v>1</v>
      </c>
      <c r="N132" s="258" t="s">
        <v>40</v>
      </c>
      <c r="O132" s="76"/>
      <c r="P132" s="206">
        <f t="shared" si="1"/>
        <v>0</v>
      </c>
      <c r="Q132" s="206">
        <v>0</v>
      </c>
      <c r="R132" s="206">
        <f t="shared" si="2"/>
        <v>0</v>
      </c>
      <c r="S132" s="206">
        <v>0</v>
      </c>
      <c r="T132" s="207">
        <f t="shared" si="3"/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08" t="s">
        <v>378</v>
      </c>
      <c r="AT132" s="208" t="s">
        <v>204</v>
      </c>
      <c r="AU132" s="208" t="s">
        <v>82</v>
      </c>
      <c r="AY132" s="18" t="s">
        <v>157</v>
      </c>
      <c r="BE132" s="209">
        <f t="shared" si="4"/>
        <v>0</v>
      </c>
      <c r="BF132" s="209">
        <f t="shared" si="5"/>
        <v>0</v>
      </c>
      <c r="BG132" s="209">
        <f t="shared" si="6"/>
        <v>0</v>
      </c>
      <c r="BH132" s="209">
        <f t="shared" si="7"/>
        <v>0</v>
      </c>
      <c r="BI132" s="209">
        <f t="shared" si="8"/>
        <v>0</v>
      </c>
      <c r="BJ132" s="18" t="s">
        <v>156</v>
      </c>
      <c r="BK132" s="209">
        <f t="shared" si="9"/>
        <v>0</v>
      </c>
      <c r="BL132" s="18" t="s">
        <v>164</v>
      </c>
      <c r="BM132" s="208" t="s">
        <v>3849</v>
      </c>
    </row>
    <row r="133" spans="1:65" s="2" customFormat="1" ht="16.5" customHeight="1">
      <c r="A133" s="35"/>
      <c r="B133" s="36"/>
      <c r="C133" s="196" t="s">
        <v>262</v>
      </c>
      <c r="D133" s="196" t="s">
        <v>160</v>
      </c>
      <c r="E133" s="197" t="s">
        <v>3850</v>
      </c>
      <c r="F133" s="198" t="s">
        <v>3851</v>
      </c>
      <c r="G133" s="199" t="s">
        <v>533</v>
      </c>
      <c r="H133" s="200">
        <v>19</v>
      </c>
      <c r="I133" s="201"/>
      <c r="J133" s="202">
        <f t="shared" si="0"/>
        <v>0</v>
      </c>
      <c r="K133" s="203"/>
      <c r="L133" s="40"/>
      <c r="M133" s="204" t="s">
        <v>1</v>
      </c>
      <c r="N133" s="205" t="s">
        <v>40</v>
      </c>
      <c r="O133" s="76"/>
      <c r="P133" s="206">
        <f t="shared" si="1"/>
        <v>0</v>
      </c>
      <c r="Q133" s="206">
        <v>0</v>
      </c>
      <c r="R133" s="206">
        <f t="shared" si="2"/>
        <v>0</v>
      </c>
      <c r="S133" s="206">
        <v>0</v>
      </c>
      <c r="T133" s="207">
        <f t="shared" si="3"/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08" t="s">
        <v>164</v>
      </c>
      <c r="AT133" s="208" t="s">
        <v>160</v>
      </c>
      <c r="AU133" s="208" t="s">
        <v>82</v>
      </c>
      <c r="AY133" s="18" t="s">
        <v>157</v>
      </c>
      <c r="BE133" s="209">
        <f t="shared" si="4"/>
        <v>0</v>
      </c>
      <c r="BF133" s="209">
        <f t="shared" si="5"/>
        <v>0</v>
      </c>
      <c r="BG133" s="209">
        <f t="shared" si="6"/>
        <v>0</v>
      </c>
      <c r="BH133" s="209">
        <f t="shared" si="7"/>
        <v>0</v>
      </c>
      <c r="BI133" s="209">
        <f t="shared" si="8"/>
        <v>0</v>
      </c>
      <c r="BJ133" s="18" t="s">
        <v>156</v>
      </c>
      <c r="BK133" s="209">
        <f t="shared" si="9"/>
        <v>0</v>
      </c>
      <c r="BL133" s="18" t="s">
        <v>164</v>
      </c>
      <c r="BM133" s="208" t="s">
        <v>3852</v>
      </c>
    </row>
    <row r="134" spans="1:65" s="2" customFormat="1" ht="21.75" customHeight="1">
      <c r="A134" s="35"/>
      <c r="B134" s="36"/>
      <c r="C134" s="248" t="s">
        <v>268</v>
      </c>
      <c r="D134" s="248" t="s">
        <v>204</v>
      </c>
      <c r="E134" s="249" t="s">
        <v>3853</v>
      </c>
      <c r="F134" s="250" t="s">
        <v>3854</v>
      </c>
      <c r="G134" s="251" t="s">
        <v>533</v>
      </c>
      <c r="H134" s="252">
        <v>43</v>
      </c>
      <c r="I134" s="253"/>
      <c r="J134" s="254">
        <f t="shared" si="0"/>
        <v>0</v>
      </c>
      <c r="K134" s="255"/>
      <c r="L134" s="256"/>
      <c r="M134" s="257" t="s">
        <v>1</v>
      </c>
      <c r="N134" s="258" t="s">
        <v>40</v>
      </c>
      <c r="O134" s="76"/>
      <c r="P134" s="206">
        <f t="shared" si="1"/>
        <v>0</v>
      </c>
      <c r="Q134" s="206">
        <v>0</v>
      </c>
      <c r="R134" s="206">
        <f t="shared" si="2"/>
        <v>0</v>
      </c>
      <c r="S134" s="206">
        <v>0</v>
      </c>
      <c r="T134" s="207">
        <f t="shared" si="3"/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08" t="s">
        <v>378</v>
      </c>
      <c r="AT134" s="208" t="s">
        <v>204</v>
      </c>
      <c r="AU134" s="208" t="s">
        <v>82</v>
      </c>
      <c r="AY134" s="18" t="s">
        <v>157</v>
      </c>
      <c r="BE134" s="209">
        <f t="shared" si="4"/>
        <v>0</v>
      </c>
      <c r="BF134" s="209">
        <f t="shared" si="5"/>
        <v>0</v>
      </c>
      <c r="BG134" s="209">
        <f t="shared" si="6"/>
        <v>0</v>
      </c>
      <c r="BH134" s="209">
        <f t="shared" si="7"/>
        <v>0</v>
      </c>
      <c r="BI134" s="209">
        <f t="shared" si="8"/>
        <v>0</v>
      </c>
      <c r="BJ134" s="18" t="s">
        <v>156</v>
      </c>
      <c r="BK134" s="209">
        <f t="shared" si="9"/>
        <v>0</v>
      </c>
      <c r="BL134" s="18" t="s">
        <v>164</v>
      </c>
      <c r="BM134" s="208" t="s">
        <v>3855</v>
      </c>
    </row>
    <row r="135" spans="1:65" s="2" customFormat="1" ht="16.5" customHeight="1">
      <c r="A135" s="35"/>
      <c r="B135" s="36"/>
      <c r="C135" s="196" t="s">
        <v>274</v>
      </c>
      <c r="D135" s="196" t="s">
        <v>160</v>
      </c>
      <c r="E135" s="197" t="s">
        <v>3856</v>
      </c>
      <c r="F135" s="198" t="s">
        <v>3857</v>
      </c>
      <c r="G135" s="199" t="s">
        <v>533</v>
      </c>
      <c r="H135" s="200">
        <v>43</v>
      </c>
      <c r="I135" s="201"/>
      <c r="J135" s="202">
        <f t="shared" si="0"/>
        <v>0</v>
      </c>
      <c r="K135" s="203"/>
      <c r="L135" s="40"/>
      <c r="M135" s="204" t="s">
        <v>1</v>
      </c>
      <c r="N135" s="205" t="s">
        <v>40</v>
      </c>
      <c r="O135" s="76"/>
      <c r="P135" s="206">
        <f t="shared" si="1"/>
        <v>0</v>
      </c>
      <c r="Q135" s="206">
        <v>0</v>
      </c>
      <c r="R135" s="206">
        <f t="shared" si="2"/>
        <v>0</v>
      </c>
      <c r="S135" s="206">
        <v>0</v>
      </c>
      <c r="T135" s="207">
        <f t="shared" si="3"/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08" t="s">
        <v>164</v>
      </c>
      <c r="AT135" s="208" t="s">
        <v>160</v>
      </c>
      <c r="AU135" s="208" t="s">
        <v>82</v>
      </c>
      <c r="AY135" s="18" t="s">
        <v>157</v>
      </c>
      <c r="BE135" s="209">
        <f t="shared" si="4"/>
        <v>0</v>
      </c>
      <c r="BF135" s="209">
        <f t="shared" si="5"/>
        <v>0</v>
      </c>
      <c r="BG135" s="209">
        <f t="shared" si="6"/>
        <v>0</v>
      </c>
      <c r="BH135" s="209">
        <f t="shared" si="7"/>
        <v>0</v>
      </c>
      <c r="BI135" s="209">
        <f t="shared" si="8"/>
        <v>0</v>
      </c>
      <c r="BJ135" s="18" t="s">
        <v>156</v>
      </c>
      <c r="BK135" s="209">
        <f t="shared" si="9"/>
        <v>0</v>
      </c>
      <c r="BL135" s="18" t="s">
        <v>164</v>
      </c>
      <c r="BM135" s="208" t="s">
        <v>3858</v>
      </c>
    </row>
    <row r="136" spans="1:65" s="2" customFormat="1" ht="24.2" customHeight="1">
      <c r="A136" s="35"/>
      <c r="B136" s="36"/>
      <c r="C136" s="248" t="s">
        <v>278</v>
      </c>
      <c r="D136" s="248" t="s">
        <v>204</v>
      </c>
      <c r="E136" s="249" t="s">
        <v>3859</v>
      </c>
      <c r="F136" s="250" t="s">
        <v>3860</v>
      </c>
      <c r="G136" s="251" t="s">
        <v>533</v>
      </c>
      <c r="H136" s="252">
        <v>43</v>
      </c>
      <c r="I136" s="253"/>
      <c r="J136" s="254">
        <f t="shared" si="0"/>
        <v>0</v>
      </c>
      <c r="K136" s="255"/>
      <c r="L136" s="256"/>
      <c r="M136" s="257" t="s">
        <v>1</v>
      </c>
      <c r="N136" s="258" t="s">
        <v>40</v>
      </c>
      <c r="O136" s="76"/>
      <c r="P136" s="206">
        <f t="shared" si="1"/>
        <v>0</v>
      </c>
      <c r="Q136" s="206">
        <v>5.0000000000000002E-5</v>
      </c>
      <c r="R136" s="206">
        <f t="shared" si="2"/>
        <v>2.15E-3</v>
      </c>
      <c r="S136" s="206">
        <v>0</v>
      </c>
      <c r="T136" s="207">
        <f t="shared" si="3"/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08" t="s">
        <v>378</v>
      </c>
      <c r="AT136" s="208" t="s">
        <v>204</v>
      </c>
      <c r="AU136" s="208" t="s">
        <v>82</v>
      </c>
      <c r="AY136" s="18" t="s">
        <v>157</v>
      </c>
      <c r="BE136" s="209">
        <f t="shared" si="4"/>
        <v>0</v>
      </c>
      <c r="BF136" s="209">
        <f t="shared" si="5"/>
        <v>0</v>
      </c>
      <c r="BG136" s="209">
        <f t="shared" si="6"/>
        <v>0</v>
      </c>
      <c r="BH136" s="209">
        <f t="shared" si="7"/>
        <v>0</v>
      </c>
      <c r="BI136" s="209">
        <f t="shared" si="8"/>
        <v>0</v>
      </c>
      <c r="BJ136" s="18" t="s">
        <v>156</v>
      </c>
      <c r="BK136" s="209">
        <f t="shared" si="9"/>
        <v>0</v>
      </c>
      <c r="BL136" s="18" t="s">
        <v>164</v>
      </c>
      <c r="BM136" s="208" t="s">
        <v>3861</v>
      </c>
    </row>
    <row r="137" spans="1:65" s="2" customFormat="1" ht="16.5" customHeight="1">
      <c r="A137" s="35"/>
      <c r="B137" s="36"/>
      <c r="C137" s="248" t="s">
        <v>290</v>
      </c>
      <c r="D137" s="248" t="s">
        <v>204</v>
      </c>
      <c r="E137" s="249" t="s">
        <v>3862</v>
      </c>
      <c r="F137" s="250" t="s">
        <v>3863</v>
      </c>
      <c r="G137" s="251" t="s">
        <v>533</v>
      </c>
      <c r="H137" s="252">
        <v>38</v>
      </c>
      <c r="I137" s="253"/>
      <c r="J137" s="254">
        <f t="shared" si="0"/>
        <v>0</v>
      </c>
      <c r="K137" s="255"/>
      <c r="L137" s="256"/>
      <c r="M137" s="257" t="s">
        <v>1</v>
      </c>
      <c r="N137" s="258" t="s">
        <v>40</v>
      </c>
      <c r="O137" s="76"/>
      <c r="P137" s="206">
        <f t="shared" si="1"/>
        <v>0</v>
      </c>
      <c r="Q137" s="206">
        <v>5.0000000000000002E-5</v>
      </c>
      <c r="R137" s="206">
        <f t="shared" si="2"/>
        <v>1.9E-3</v>
      </c>
      <c r="S137" s="206">
        <v>0</v>
      </c>
      <c r="T137" s="207">
        <f t="shared" si="3"/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08" t="s">
        <v>378</v>
      </c>
      <c r="AT137" s="208" t="s">
        <v>204</v>
      </c>
      <c r="AU137" s="208" t="s">
        <v>82</v>
      </c>
      <c r="AY137" s="18" t="s">
        <v>157</v>
      </c>
      <c r="BE137" s="209">
        <f t="shared" si="4"/>
        <v>0</v>
      </c>
      <c r="BF137" s="209">
        <f t="shared" si="5"/>
        <v>0</v>
      </c>
      <c r="BG137" s="209">
        <f t="shared" si="6"/>
        <v>0</v>
      </c>
      <c r="BH137" s="209">
        <f t="shared" si="7"/>
        <v>0</v>
      </c>
      <c r="BI137" s="209">
        <f t="shared" si="8"/>
        <v>0</v>
      </c>
      <c r="BJ137" s="18" t="s">
        <v>156</v>
      </c>
      <c r="BK137" s="209">
        <f t="shared" si="9"/>
        <v>0</v>
      </c>
      <c r="BL137" s="18" t="s">
        <v>164</v>
      </c>
      <c r="BM137" s="208" t="s">
        <v>3864</v>
      </c>
    </row>
    <row r="138" spans="1:65" s="2" customFormat="1" ht="16.5" customHeight="1">
      <c r="A138" s="35"/>
      <c r="B138" s="36"/>
      <c r="C138" s="196" t="s">
        <v>164</v>
      </c>
      <c r="D138" s="196" t="s">
        <v>160</v>
      </c>
      <c r="E138" s="197" t="s">
        <v>3865</v>
      </c>
      <c r="F138" s="198" t="s">
        <v>3866</v>
      </c>
      <c r="G138" s="199" t="s">
        <v>2745</v>
      </c>
      <c r="H138" s="200">
        <v>40</v>
      </c>
      <c r="I138" s="201"/>
      <c r="J138" s="202">
        <f t="shared" si="0"/>
        <v>0</v>
      </c>
      <c r="K138" s="203"/>
      <c r="L138" s="40"/>
      <c r="M138" s="204" t="s">
        <v>1</v>
      </c>
      <c r="N138" s="205" t="s">
        <v>40</v>
      </c>
      <c r="O138" s="76"/>
      <c r="P138" s="206">
        <f t="shared" si="1"/>
        <v>0</v>
      </c>
      <c r="Q138" s="206">
        <v>0</v>
      </c>
      <c r="R138" s="206">
        <f t="shared" si="2"/>
        <v>0</v>
      </c>
      <c r="S138" s="206">
        <v>0</v>
      </c>
      <c r="T138" s="207">
        <f t="shared" si="3"/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08" t="s">
        <v>164</v>
      </c>
      <c r="AT138" s="208" t="s">
        <v>160</v>
      </c>
      <c r="AU138" s="208" t="s">
        <v>82</v>
      </c>
      <c r="AY138" s="18" t="s">
        <v>157</v>
      </c>
      <c r="BE138" s="209">
        <f t="shared" si="4"/>
        <v>0</v>
      </c>
      <c r="BF138" s="209">
        <f t="shared" si="5"/>
        <v>0</v>
      </c>
      <c r="BG138" s="209">
        <f t="shared" si="6"/>
        <v>0</v>
      </c>
      <c r="BH138" s="209">
        <f t="shared" si="7"/>
        <v>0</v>
      </c>
      <c r="BI138" s="209">
        <f t="shared" si="8"/>
        <v>0</v>
      </c>
      <c r="BJ138" s="18" t="s">
        <v>156</v>
      </c>
      <c r="BK138" s="209">
        <f t="shared" si="9"/>
        <v>0</v>
      </c>
      <c r="BL138" s="18" t="s">
        <v>164</v>
      </c>
      <c r="BM138" s="208" t="s">
        <v>3867</v>
      </c>
    </row>
    <row r="139" spans="1:65" s="2" customFormat="1" ht="24.2" customHeight="1">
      <c r="A139" s="35"/>
      <c r="B139" s="36"/>
      <c r="C139" s="196" t="s">
        <v>375</v>
      </c>
      <c r="D139" s="196" t="s">
        <v>160</v>
      </c>
      <c r="E139" s="197" t="s">
        <v>3868</v>
      </c>
      <c r="F139" s="198" t="s">
        <v>3869</v>
      </c>
      <c r="G139" s="199" t="s">
        <v>177</v>
      </c>
      <c r="H139" s="200">
        <v>4.0000000000000001E-3</v>
      </c>
      <c r="I139" s="201"/>
      <c r="J139" s="202">
        <f t="shared" si="0"/>
        <v>0</v>
      </c>
      <c r="K139" s="203"/>
      <c r="L139" s="40"/>
      <c r="M139" s="204" t="s">
        <v>1</v>
      </c>
      <c r="N139" s="205" t="s">
        <v>40</v>
      </c>
      <c r="O139" s="76"/>
      <c r="P139" s="206">
        <f t="shared" si="1"/>
        <v>0</v>
      </c>
      <c r="Q139" s="206">
        <v>0</v>
      </c>
      <c r="R139" s="206">
        <f t="shared" si="2"/>
        <v>0</v>
      </c>
      <c r="S139" s="206">
        <v>0</v>
      </c>
      <c r="T139" s="207">
        <f t="shared" si="3"/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08" t="s">
        <v>164</v>
      </c>
      <c r="AT139" s="208" t="s">
        <v>160</v>
      </c>
      <c r="AU139" s="208" t="s">
        <v>82</v>
      </c>
      <c r="AY139" s="18" t="s">
        <v>157</v>
      </c>
      <c r="BE139" s="209">
        <f t="shared" si="4"/>
        <v>0</v>
      </c>
      <c r="BF139" s="209">
        <f t="shared" si="5"/>
        <v>0</v>
      </c>
      <c r="BG139" s="209">
        <f t="shared" si="6"/>
        <v>0</v>
      </c>
      <c r="BH139" s="209">
        <f t="shared" si="7"/>
        <v>0</v>
      </c>
      <c r="BI139" s="209">
        <f t="shared" si="8"/>
        <v>0</v>
      </c>
      <c r="BJ139" s="18" t="s">
        <v>156</v>
      </c>
      <c r="BK139" s="209">
        <f t="shared" si="9"/>
        <v>0</v>
      </c>
      <c r="BL139" s="18" t="s">
        <v>164</v>
      </c>
      <c r="BM139" s="208" t="s">
        <v>3870</v>
      </c>
    </row>
    <row r="140" spans="1:65" s="12" customFormat="1" ht="25.9" customHeight="1">
      <c r="B140" s="180"/>
      <c r="C140" s="181"/>
      <c r="D140" s="182" t="s">
        <v>73</v>
      </c>
      <c r="E140" s="183" t="s">
        <v>3871</v>
      </c>
      <c r="F140" s="183" t="s">
        <v>3872</v>
      </c>
      <c r="G140" s="181"/>
      <c r="H140" s="181"/>
      <c r="I140" s="184"/>
      <c r="J140" s="185">
        <f>BK140</f>
        <v>0</v>
      </c>
      <c r="K140" s="181"/>
      <c r="L140" s="186"/>
      <c r="M140" s="187"/>
      <c r="N140" s="188"/>
      <c r="O140" s="188"/>
      <c r="P140" s="189">
        <f>SUM(P141:P186)</f>
        <v>0</v>
      </c>
      <c r="Q140" s="188"/>
      <c r="R140" s="189">
        <f>SUM(R141:R186)</f>
        <v>19.730059999999995</v>
      </c>
      <c r="S140" s="188"/>
      <c r="T140" s="190">
        <f>SUM(T141:T186)</f>
        <v>2.4379999999999997</v>
      </c>
      <c r="AR140" s="191" t="s">
        <v>156</v>
      </c>
      <c r="AT140" s="192" t="s">
        <v>73</v>
      </c>
      <c r="AU140" s="192" t="s">
        <v>74</v>
      </c>
      <c r="AY140" s="191" t="s">
        <v>157</v>
      </c>
      <c r="BK140" s="193">
        <f>SUM(BK141:BK186)</f>
        <v>0</v>
      </c>
    </row>
    <row r="141" spans="1:65" s="2" customFormat="1" ht="24.2" customHeight="1">
      <c r="A141" s="35"/>
      <c r="B141" s="36"/>
      <c r="C141" s="196" t="s">
        <v>380</v>
      </c>
      <c r="D141" s="196" t="s">
        <v>160</v>
      </c>
      <c r="E141" s="197" t="s">
        <v>3873</v>
      </c>
      <c r="F141" s="198" t="s">
        <v>3874</v>
      </c>
      <c r="G141" s="199" t="s">
        <v>533</v>
      </c>
      <c r="H141" s="200">
        <v>3</v>
      </c>
      <c r="I141" s="201"/>
      <c r="J141" s="202">
        <f t="shared" ref="J141:J186" si="10">ROUND(I141*H141,2)</f>
        <v>0</v>
      </c>
      <c r="K141" s="203"/>
      <c r="L141" s="40"/>
      <c r="M141" s="204" t="s">
        <v>1</v>
      </c>
      <c r="N141" s="205" t="s">
        <v>40</v>
      </c>
      <c r="O141" s="76"/>
      <c r="P141" s="206">
        <f t="shared" ref="P141:P186" si="11">O141*H141</f>
        <v>0</v>
      </c>
      <c r="Q141" s="206">
        <v>0</v>
      </c>
      <c r="R141" s="206">
        <f t="shared" ref="R141:R186" si="12">Q141*H141</f>
        <v>0</v>
      </c>
      <c r="S141" s="206">
        <v>0</v>
      </c>
      <c r="T141" s="207">
        <f t="shared" ref="T141:T186" si="13"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08" t="s">
        <v>164</v>
      </c>
      <c r="AT141" s="208" t="s">
        <v>160</v>
      </c>
      <c r="AU141" s="208" t="s">
        <v>82</v>
      </c>
      <c r="AY141" s="18" t="s">
        <v>157</v>
      </c>
      <c r="BE141" s="209">
        <f t="shared" ref="BE141:BE186" si="14">IF(N141="základná",J141,0)</f>
        <v>0</v>
      </c>
      <c r="BF141" s="209">
        <f t="shared" ref="BF141:BF186" si="15">IF(N141="znížená",J141,0)</f>
        <v>0</v>
      </c>
      <c r="BG141" s="209">
        <f t="shared" ref="BG141:BG186" si="16">IF(N141="zákl. prenesená",J141,0)</f>
        <v>0</v>
      </c>
      <c r="BH141" s="209">
        <f t="shared" ref="BH141:BH186" si="17">IF(N141="zníž. prenesená",J141,0)</f>
        <v>0</v>
      </c>
      <c r="BI141" s="209">
        <f t="shared" ref="BI141:BI186" si="18">IF(N141="nulová",J141,0)</f>
        <v>0</v>
      </c>
      <c r="BJ141" s="18" t="s">
        <v>156</v>
      </c>
      <c r="BK141" s="209">
        <f t="shared" ref="BK141:BK186" si="19">ROUND(I141*H141,2)</f>
        <v>0</v>
      </c>
      <c r="BL141" s="18" t="s">
        <v>164</v>
      </c>
      <c r="BM141" s="208" t="s">
        <v>3875</v>
      </c>
    </row>
    <row r="142" spans="1:65" s="2" customFormat="1" ht="24.2" customHeight="1">
      <c r="A142" s="35"/>
      <c r="B142" s="36"/>
      <c r="C142" s="196" t="s">
        <v>385</v>
      </c>
      <c r="D142" s="196" t="s">
        <v>160</v>
      </c>
      <c r="E142" s="197" t="s">
        <v>3876</v>
      </c>
      <c r="F142" s="198" t="s">
        <v>3877</v>
      </c>
      <c r="G142" s="199" t="s">
        <v>533</v>
      </c>
      <c r="H142" s="200">
        <v>77</v>
      </c>
      <c r="I142" s="201"/>
      <c r="J142" s="202">
        <f t="shared" si="10"/>
        <v>0</v>
      </c>
      <c r="K142" s="203"/>
      <c r="L142" s="40"/>
      <c r="M142" s="204" t="s">
        <v>1</v>
      </c>
      <c r="N142" s="205" t="s">
        <v>40</v>
      </c>
      <c r="O142" s="76"/>
      <c r="P142" s="206">
        <f t="shared" si="11"/>
        <v>0</v>
      </c>
      <c r="Q142" s="206">
        <v>0</v>
      </c>
      <c r="R142" s="206">
        <f t="shared" si="12"/>
        <v>0</v>
      </c>
      <c r="S142" s="206">
        <v>0</v>
      </c>
      <c r="T142" s="207">
        <f t="shared" si="13"/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08" t="s">
        <v>164</v>
      </c>
      <c r="AT142" s="208" t="s">
        <v>160</v>
      </c>
      <c r="AU142" s="208" t="s">
        <v>82</v>
      </c>
      <c r="AY142" s="18" t="s">
        <v>157</v>
      </c>
      <c r="BE142" s="209">
        <f t="shared" si="14"/>
        <v>0</v>
      </c>
      <c r="BF142" s="209">
        <f t="shared" si="15"/>
        <v>0</v>
      </c>
      <c r="BG142" s="209">
        <f t="shared" si="16"/>
        <v>0</v>
      </c>
      <c r="BH142" s="209">
        <f t="shared" si="17"/>
        <v>0</v>
      </c>
      <c r="BI142" s="209">
        <f t="shared" si="18"/>
        <v>0</v>
      </c>
      <c r="BJ142" s="18" t="s">
        <v>156</v>
      </c>
      <c r="BK142" s="209">
        <f t="shared" si="19"/>
        <v>0</v>
      </c>
      <c r="BL142" s="18" t="s">
        <v>164</v>
      </c>
      <c r="BM142" s="208" t="s">
        <v>3878</v>
      </c>
    </row>
    <row r="143" spans="1:65" s="2" customFormat="1" ht="37.9" customHeight="1">
      <c r="A143" s="35"/>
      <c r="B143" s="36"/>
      <c r="C143" s="248" t="s">
        <v>7</v>
      </c>
      <c r="D143" s="248" t="s">
        <v>204</v>
      </c>
      <c r="E143" s="249" t="s">
        <v>3879</v>
      </c>
      <c r="F143" s="250" t="s">
        <v>3880</v>
      </c>
      <c r="G143" s="251" t="s">
        <v>533</v>
      </c>
      <c r="H143" s="252">
        <v>19</v>
      </c>
      <c r="I143" s="253"/>
      <c r="J143" s="254">
        <f t="shared" si="10"/>
        <v>0</v>
      </c>
      <c r="K143" s="255"/>
      <c r="L143" s="256"/>
      <c r="M143" s="257" t="s">
        <v>1</v>
      </c>
      <c r="N143" s="258" t="s">
        <v>40</v>
      </c>
      <c r="O143" s="76"/>
      <c r="P143" s="206">
        <f t="shared" si="11"/>
        <v>0</v>
      </c>
      <c r="Q143" s="206">
        <v>1</v>
      </c>
      <c r="R143" s="206">
        <f t="shared" si="12"/>
        <v>19</v>
      </c>
      <c r="S143" s="206">
        <v>0</v>
      </c>
      <c r="T143" s="207">
        <f t="shared" si="13"/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08" t="s">
        <v>378</v>
      </c>
      <c r="AT143" s="208" t="s">
        <v>204</v>
      </c>
      <c r="AU143" s="208" t="s">
        <v>82</v>
      </c>
      <c r="AY143" s="18" t="s">
        <v>157</v>
      </c>
      <c r="BE143" s="209">
        <f t="shared" si="14"/>
        <v>0</v>
      </c>
      <c r="BF143" s="209">
        <f t="shared" si="15"/>
        <v>0</v>
      </c>
      <c r="BG143" s="209">
        <f t="shared" si="16"/>
        <v>0</v>
      </c>
      <c r="BH143" s="209">
        <f t="shared" si="17"/>
        <v>0</v>
      </c>
      <c r="BI143" s="209">
        <f t="shared" si="18"/>
        <v>0</v>
      </c>
      <c r="BJ143" s="18" t="s">
        <v>156</v>
      </c>
      <c r="BK143" s="209">
        <f t="shared" si="19"/>
        <v>0</v>
      </c>
      <c r="BL143" s="18" t="s">
        <v>164</v>
      </c>
      <c r="BM143" s="208" t="s">
        <v>3881</v>
      </c>
    </row>
    <row r="144" spans="1:65" s="2" customFormat="1" ht="16.5" customHeight="1">
      <c r="A144" s="35"/>
      <c r="B144" s="36"/>
      <c r="C144" s="248" t="s">
        <v>394</v>
      </c>
      <c r="D144" s="248" t="s">
        <v>204</v>
      </c>
      <c r="E144" s="249" t="s">
        <v>3882</v>
      </c>
      <c r="F144" s="250" t="s">
        <v>3883</v>
      </c>
      <c r="G144" s="251" t="s">
        <v>533</v>
      </c>
      <c r="H144" s="252">
        <v>15</v>
      </c>
      <c r="I144" s="253"/>
      <c r="J144" s="254">
        <f t="shared" si="10"/>
        <v>0</v>
      </c>
      <c r="K144" s="255"/>
      <c r="L144" s="256"/>
      <c r="M144" s="257" t="s">
        <v>1</v>
      </c>
      <c r="N144" s="258" t="s">
        <v>40</v>
      </c>
      <c r="O144" s="76"/>
      <c r="P144" s="206">
        <f t="shared" si="11"/>
        <v>0</v>
      </c>
      <c r="Q144" s="206">
        <v>2.9999999999999997E-4</v>
      </c>
      <c r="R144" s="206">
        <f t="shared" si="12"/>
        <v>4.4999999999999997E-3</v>
      </c>
      <c r="S144" s="206">
        <v>0</v>
      </c>
      <c r="T144" s="207">
        <f t="shared" si="13"/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08" t="s">
        <v>378</v>
      </c>
      <c r="AT144" s="208" t="s">
        <v>204</v>
      </c>
      <c r="AU144" s="208" t="s">
        <v>82</v>
      </c>
      <c r="AY144" s="18" t="s">
        <v>157</v>
      </c>
      <c r="BE144" s="209">
        <f t="shared" si="14"/>
        <v>0</v>
      </c>
      <c r="BF144" s="209">
        <f t="shared" si="15"/>
        <v>0</v>
      </c>
      <c r="BG144" s="209">
        <f t="shared" si="16"/>
        <v>0</v>
      </c>
      <c r="BH144" s="209">
        <f t="shared" si="17"/>
        <v>0</v>
      </c>
      <c r="BI144" s="209">
        <f t="shared" si="18"/>
        <v>0</v>
      </c>
      <c r="BJ144" s="18" t="s">
        <v>156</v>
      </c>
      <c r="BK144" s="209">
        <f t="shared" si="19"/>
        <v>0</v>
      </c>
      <c r="BL144" s="18" t="s">
        <v>164</v>
      </c>
      <c r="BM144" s="208" t="s">
        <v>3884</v>
      </c>
    </row>
    <row r="145" spans="1:65" s="2" customFormat="1" ht="16.5" customHeight="1">
      <c r="A145" s="35"/>
      <c r="B145" s="36"/>
      <c r="C145" s="248" t="s">
        <v>400</v>
      </c>
      <c r="D145" s="248" t="s">
        <v>204</v>
      </c>
      <c r="E145" s="249" t="s">
        <v>3885</v>
      </c>
      <c r="F145" s="250" t="s">
        <v>3886</v>
      </c>
      <c r="G145" s="251" t="s">
        <v>533</v>
      </c>
      <c r="H145" s="252">
        <v>30</v>
      </c>
      <c r="I145" s="253"/>
      <c r="J145" s="254">
        <f t="shared" si="10"/>
        <v>0</v>
      </c>
      <c r="K145" s="255"/>
      <c r="L145" s="256"/>
      <c r="M145" s="257" t="s">
        <v>1</v>
      </c>
      <c r="N145" s="258" t="s">
        <v>40</v>
      </c>
      <c r="O145" s="76"/>
      <c r="P145" s="206">
        <f t="shared" si="11"/>
        <v>0</v>
      </c>
      <c r="Q145" s="206">
        <v>3.4000000000000002E-4</v>
      </c>
      <c r="R145" s="206">
        <f t="shared" si="12"/>
        <v>1.0200000000000001E-2</v>
      </c>
      <c r="S145" s="206">
        <v>0</v>
      </c>
      <c r="T145" s="207">
        <f t="shared" si="13"/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08" t="s">
        <v>378</v>
      </c>
      <c r="AT145" s="208" t="s">
        <v>204</v>
      </c>
      <c r="AU145" s="208" t="s">
        <v>82</v>
      </c>
      <c r="AY145" s="18" t="s">
        <v>157</v>
      </c>
      <c r="BE145" s="209">
        <f t="shared" si="14"/>
        <v>0</v>
      </c>
      <c r="BF145" s="209">
        <f t="shared" si="15"/>
        <v>0</v>
      </c>
      <c r="BG145" s="209">
        <f t="shared" si="16"/>
        <v>0</v>
      </c>
      <c r="BH145" s="209">
        <f t="shared" si="17"/>
        <v>0</v>
      </c>
      <c r="BI145" s="209">
        <f t="shared" si="18"/>
        <v>0</v>
      </c>
      <c r="BJ145" s="18" t="s">
        <v>156</v>
      </c>
      <c r="BK145" s="209">
        <f t="shared" si="19"/>
        <v>0</v>
      </c>
      <c r="BL145" s="18" t="s">
        <v>164</v>
      </c>
      <c r="BM145" s="208" t="s">
        <v>3887</v>
      </c>
    </row>
    <row r="146" spans="1:65" s="2" customFormat="1" ht="16.5" customHeight="1">
      <c r="A146" s="35"/>
      <c r="B146" s="36"/>
      <c r="C146" s="248" t="s">
        <v>404</v>
      </c>
      <c r="D146" s="248" t="s">
        <v>204</v>
      </c>
      <c r="E146" s="249" t="s">
        <v>3888</v>
      </c>
      <c r="F146" s="250" t="s">
        <v>3889</v>
      </c>
      <c r="G146" s="251" t="s">
        <v>533</v>
      </c>
      <c r="H146" s="252">
        <v>15</v>
      </c>
      <c r="I146" s="253"/>
      <c r="J146" s="254">
        <f t="shared" si="10"/>
        <v>0</v>
      </c>
      <c r="K146" s="255"/>
      <c r="L146" s="256"/>
      <c r="M146" s="257" t="s">
        <v>1</v>
      </c>
      <c r="N146" s="258" t="s">
        <v>40</v>
      </c>
      <c r="O146" s="76"/>
      <c r="P146" s="206">
        <f t="shared" si="11"/>
        <v>0</v>
      </c>
      <c r="Q146" s="206">
        <v>7.2000000000000005E-4</v>
      </c>
      <c r="R146" s="206">
        <f t="shared" si="12"/>
        <v>1.0800000000000001E-2</v>
      </c>
      <c r="S146" s="206">
        <v>0</v>
      </c>
      <c r="T146" s="207">
        <f t="shared" si="13"/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08" t="s">
        <v>378</v>
      </c>
      <c r="AT146" s="208" t="s">
        <v>204</v>
      </c>
      <c r="AU146" s="208" t="s">
        <v>82</v>
      </c>
      <c r="AY146" s="18" t="s">
        <v>157</v>
      </c>
      <c r="BE146" s="209">
        <f t="shared" si="14"/>
        <v>0</v>
      </c>
      <c r="BF146" s="209">
        <f t="shared" si="15"/>
        <v>0</v>
      </c>
      <c r="BG146" s="209">
        <f t="shared" si="16"/>
        <v>0</v>
      </c>
      <c r="BH146" s="209">
        <f t="shared" si="17"/>
        <v>0</v>
      </c>
      <c r="BI146" s="209">
        <f t="shared" si="18"/>
        <v>0</v>
      </c>
      <c r="BJ146" s="18" t="s">
        <v>156</v>
      </c>
      <c r="BK146" s="209">
        <f t="shared" si="19"/>
        <v>0</v>
      </c>
      <c r="BL146" s="18" t="s">
        <v>164</v>
      </c>
      <c r="BM146" s="208" t="s">
        <v>3890</v>
      </c>
    </row>
    <row r="147" spans="1:65" s="2" customFormat="1" ht="24.2" customHeight="1">
      <c r="A147" s="35"/>
      <c r="B147" s="36"/>
      <c r="C147" s="248" t="s">
        <v>408</v>
      </c>
      <c r="D147" s="248" t="s">
        <v>204</v>
      </c>
      <c r="E147" s="249" t="s">
        <v>3891</v>
      </c>
      <c r="F147" s="250" t="s">
        <v>3892</v>
      </c>
      <c r="G147" s="251" t="s">
        <v>533</v>
      </c>
      <c r="H147" s="252">
        <v>2</v>
      </c>
      <c r="I147" s="253"/>
      <c r="J147" s="254">
        <f t="shared" si="10"/>
        <v>0</v>
      </c>
      <c r="K147" s="255"/>
      <c r="L147" s="256"/>
      <c r="M147" s="257" t="s">
        <v>1</v>
      </c>
      <c r="N147" s="258" t="s">
        <v>40</v>
      </c>
      <c r="O147" s="76"/>
      <c r="P147" s="206">
        <f t="shared" si="11"/>
        <v>0</v>
      </c>
      <c r="Q147" s="206">
        <v>5.4999999999999997E-3</v>
      </c>
      <c r="R147" s="206">
        <f t="shared" si="12"/>
        <v>1.0999999999999999E-2</v>
      </c>
      <c r="S147" s="206">
        <v>0</v>
      </c>
      <c r="T147" s="207">
        <f t="shared" si="13"/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08" t="s">
        <v>378</v>
      </c>
      <c r="AT147" s="208" t="s">
        <v>204</v>
      </c>
      <c r="AU147" s="208" t="s">
        <v>82</v>
      </c>
      <c r="AY147" s="18" t="s">
        <v>157</v>
      </c>
      <c r="BE147" s="209">
        <f t="shared" si="14"/>
        <v>0</v>
      </c>
      <c r="BF147" s="209">
        <f t="shared" si="15"/>
        <v>0</v>
      </c>
      <c r="BG147" s="209">
        <f t="shared" si="16"/>
        <v>0</v>
      </c>
      <c r="BH147" s="209">
        <f t="shared" si="17"/>
        <v>0</v>
      </c>
      <c r="BI147" s="209">
        <f t="shared" si="18"/>
        <v>0</v>
      </c>
      <c r="BJ147" s="18" t="s">
        <v>156</v>
      </c>
      <c r="BK147" s="209">
        <f t="shared" si="19"/>
        <v>0</v>
      </c>
      <c r="BL147" s="18" t="s">
        <v>164</v>
      </c>
      <c r="BM147" s="208" t="s">
        <v>3893</v>
      </c>
    </row>
    <row r="148" spans="1:65" s="2" customFormat="1" ht="44.25" customHeight="1">
      <c r="A148" s="35"/>
      <c r="B148" s="36"/>
      <c r="C148" s="248" t="s">
        <v>412</v>
      </c>
      <c r="D148" s="248" t="s">
        <v>204</v>
      </c>
      <c r="E148" s="249" t="s">
        <v>3894</v>
      </c>
      <c r="F148" s="250" t="s">
        <v>3895</v>
      </c>
      <c r="G148" s="251" t="s">
        <v>533</v>
      </c>
      <c r="H148" s="252">
        <v>4</v>
      </c>
      <c r="I148" s="253"/>
      <c r="J148" s="254">
        <f t="shared" si="10"/>
        <v>0</v>
      </c>
      <c r="K148" s="255"/>
      <c r="L148" s="256"/>
      <c r="M148" s="257" t="s">
        <v>1</v>
      </c>
      <c r="N148" s="258" t="s">
        <v>40</v>
      </c>
      <c r="O148" s="76"/>
      <c r="P148" s="206">
        <f t="shared" si="11"/>
        <v>0</v>
      </c>
      <c r="Q148" s="206">
        <v>5.0000000000000002E-5</v>
      </c>
      <c r="R148" s="206">
        <f t="shared" si="12"/>
        <v>2.0000000000000001E-4</v>
      </c>
      <c r="S148" s="206">
        <v>0</v>
      </c>
      <c r="T148" s="207">
        <f t="shared" si="13"/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08" t="s">
        <v>378</v>
      </c>
      <c r="AT148" s="208" t="s">
        <v>204</v>
      </c>
      <c r="AU148" s="208" t="s">
        <v>82</v>
      </c>
      <c r="AY148" s="18" t="s">
        <v>157</v>
      </c>
      <c r="BE148" s="209">
        <f t="shared" si="14"/>
        <v>0</v>
      </c>
      <c r="BF148" s="209">
        <f t="shared" si="15"/>
        <v>0</v>
      </c>
      <c r="BG148" s="209">
        <f t="shared" si="16"/>
        <v>0</v>
      </c>
      <c r="BH148" s="209">
        <f t="shared" si="17"/>
        <v>0</v>
      </c>
      <c r="BI148" s="209">
        <f t="shared" si="18"/>
        <v>0</v>
      </c>
      <c r="BJ148" s="18" t="s">
        <v>156</v>
      </c>
      <c r="BK148" s="209">
        <f t="shared" si="19"/>
        <v>0</v>
      </c>
      <c r="BL148" s="18" t="s">
        <v>164</v>
      </c>
      <c r="BM148" s="208" t="s">
        <v>3896</v>
      </c>
    </row>
    <row r="149" spans="1:65" s="2" customFormat="1" ht="37.9" customHeight="1">
      <c r="A149" s="35"/>
      <c r="B149" s="36"/>
      <c r="C149" s="248" t="s">
        <v>419</v>
      </c>
      <c r="D149" s="248" t="s">
        <v>204</v>
      </c>
      <c r="E149" s="249" t="s">
        <v>3897</v>
      </c>
      <c r="F149" s="250" t="s">
        <v>3898</v>
      </c>
      <c r="G149" s="251" t="s">
        <v>533</v>
      </c>
      <c r="H149" s="252">
        <v>2</v>
      </c>
      <c r="I149" s="253"/>
      <c r="J149" s="254">
        <f t="shared" si="10"/>
        <v>0</v>
      </c>
      <c r="K149" s="255"/>
      <c r="L149" s="256"/>
      <c r="M149" s="257" t="s">
        <v>1</v>
      </c>
      <c r="N149" s="258" t="s">
        <v>40</v>
      </c>
      <c r="O149" s="76"/>
      <c r="P149" s="206">
        <f t="shared" si="11"/>
        <v>0</v>
      </c>
      <c r="Q149" s="206">
        <v>8.0000000000000007E-5</v>
      </c>
      <c r="R149" s="206">
        <f t="shared" si="12"/>
        <v>1.6000000000000001E-4</v>
      </c>
      <c r="S149" s="206">
        <v>0</v>
      </c>
      <c r="T149" s="207">
        <f t="shared" si="13"/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08" t="s">
        <v>378</v>
      </c>
      <c r="AT149" s="208" t="s">
        <v>204</v>
      </c>
      <c r="AU149" s="208" t="s">
        <v>82</v>
      </c>
      <c r="AY149" s="18" t="s">
        <v>157</v>
      </c>
      <c r="BE149" s="209">
        <f t="shared" si="14"/>
        <v>0</v>
      </c>
      <c r="BF149" s="209">
        <f t="shared" si="15"/>
        <v>0</v>
      </c>
      <c r="BG149" s="209">
        <f t="shared" si="16"/>
        <v>0</v>
      </c>
      <c r="BH149" s="209">
        <f t="shared" si="17"/>
        <v>0</v>
      </c>
      <c r="BI149" s="209">
        <f t="shared" si="18"/>
        <v>0</v>
      </c>
      <c r="BJ149" s="18" t="s">
        <v>156</v>
      </c>
      <c r="BK149" s="209">
        <f t="shared" si="19"/>
        <v>0</v>
      </c>
      <c r="BL149" s="18" t="s">
        <v>164</v>
      </c>
      <c r="BM149" s="208" t="s">
        <v>3899</v>
      </c>
    </row>
    <row r="150" spans="1:65" s="2" customFormat="1" ht="16.5" customHeight="1">
      <c r="A150" s="35"/>
      <c r="B150" s="36"/>
      <c r="C150" s="196" t="s">
        <v>423</v>
      </c>
      <c r="D150" s="196" t="s">
        <v>160</v>
      </c>
      <c r="E150" s="197" t="s">
        <v>3900</v>
      </c>
      <c r="F150" s="198" t="s">
        <v>3901</v>
      </c>
      <c r="G150" s="199" t="s">
        <v>533</v>
      </c>
      <c r="H150" s="200">
        <v>16</v>
      </c>
      <c r="I150" s="201"/>
      <c r="J150" s="202">
        <f t="shared" si="10"/>
        <v>0</v>
      </c>
      <c r="K150" s="203"/>
      <c r="L150" s="40"/>
      <c r="M150" s="204" t="s">
        <v>1</v>
      </c>
      <c r="N150" s="205" t="s">
        <v>40</v>
      </c>
      <c r="O150" s="76"/>
      <c r="P150" s="206">
        <f t="shared" si="11"/>
        <v>0</v>
      </c>
      <c r="Q150" s="206">
        <v>0</v>
      </c>
      <c r="R150" s="206">
        <f t="shared" si="12"/>
        <v>0</v>
      </c>
      <c r="S150" s="206">
        <v>2.3E-2</v>
      </c>
      <c r="T150" s="207">
        <f t="shared" si="13"/>
        <v>0.36799999999999999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08" t="s">
        <v>164</v>
      </c>
      <c r="AT150" s="208" t="s">
        <v>160</v>
      </c>
      <c r="AU150" s="208" t="s">
        <v>82</v>
      </c>
      <c r="AY150" s="18" t="s">
        <v>157</v>
      </c>
      <c r="BE150" s="209">
        <f t="shared" si="14"/>
        <v>0</v>
      </c>
      <c r="BF150" s="209">
        <f t="shared" si="15"/>
        <v>0</v>
      </c>
      <c r="BG150" s="209">
        <f t="shared" si="16"/>
        <v>0</v>
      </c>
      <c r="BH150" s="209">
        <f t="shared" si="17"/>
        <v>0</v>
      </c>
      <c r="BI150" s="209">
        <f t="shared" si="18"/>
        <v>0</v>
      </c>
      <c r="BJ150" s="18" t="s">
        <v>156</v>
      </c>
      <c r="BK150" s="209">
        <f t="shared" si="19"/>
        <v>0</v>
      </c>
      <c r="BL150" s="18" t="s">
        <v>164</v>
      </c>
      <c r="BM150" s="208" t="s">
        <v>3902</v>
      </c>
    </row>
    <row r="151" spans="1:65" s="2" customFormat="1" ht="21.75" customHeight="1">
      <c r="A151" s="35"/>
      <c r="B151" s="36"/>
      <c r="C151" s="196" t="s">
        <v>566</v>
      </c>
      <c r="D151" s="196" t="s">
        <v>160</v>
      </c>
      <c r="E151" s="197" t="s">
        <v>3903</v>
      </c>
      <c r="F151" s="198" t="s">
        <v>3904</v>
      </c>
      <c r="G151" s="199" t="s">
        <v>225</v>
      </c>
      <c r="H151" s="200">
        <v>56.28</v>
      </c>
      <c r="I151" s="201"/>
      <c r="J151" s="202">
        <f t="shared" si="10"/>
        <v>0</v>
      </c>
      <c r="K151" s="203"/>
      <c r="L151" s="40"/>
      <c r="M151" s="204" t="s">
        <v>1</v>
      </c>
      <c r="N151" s="205" t="s">
        <v>40</v>
      </c>
      <c r="O151" s="76"/>
      <c r="P151" s="206">
        <f t="shared" si="11"/>
        <v>0</v>
      </c>
      <c r="Q151" s="206">
        <v>0</v>
      </c>
      <c r="R151" s="206">
        <f t="shared" si="12"/>
        <v>0</v>
      </c>
      <c r="S151" s="206">
        <v>0</v>
      </c>
      <c r="T151" s="207">
        <f t="shared" si="13"/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08" t="s">
        <v>164</v>
      </c>
      <c r="AT151" s="208" t="s">
        <v>160</v>
      </c>
      <c r="AU151" s="208" t="s">
        <v>82</v>
      </c>
      <c r="AY151" s="18" t="s">
        <v>157</v>
      </c>
      <c r="BE151" s="209">
        <f t="shared" si="14"/>
        <v>0</v>
      </c>
      <c r="BF151" s="209">
        <f t="shared" si="15"/>
        <v>0</v>
      </c>
      <c r="BG151" s="209">
        <f t="shared" si="16"/>
        <v>0</v>
      </c>
      <c r="BH151" s="209">
        <f t="shared" si="17"/>
        <v>0</v>
      </c>
      <c r="BI151" s="209">
        <f t="shared" si="18"/>
        <v>0</v>
      </c>
      <c r="BJ151" s="18" t="s">
        <v>156</v>
      </c>
      <c r="BK151" s="209">
        <f t="shared" si="19"/>
        <v>0</v>
      </c>
      <c r="BL151" s="18" t="s">
        <v>164</v>
      </c>
      <c r="BM151" s="208" t="s">
        <v>3905</v>
      </c>
    </row>
    <row r="152" spans="1:65" s="2" customFormat="1" ht="21.75" customHeight="1">
      <c r="A152" s="35"/>
      <c r="B152" s="36"/>
      <c r="C152" s="196" t="s">
        <v>572</v>
      </c>
      <c r="D152" s="196" t="s">
        <v>160</v>
      </c>
      <c r="E152" s="197" t="s">
        <v>3906</v>
      </c>
      <c r="F152" s="198" t="s">
        <v>3907</v>
      </c>
      <c r="G152" s="199" t="s">
        <v>533</v>
      </c>
      <c r="H152" s="200">
        <v>45</v>
      </c>
      <c r="I152" s="201"/>
      <c r="J152" s="202">
        <f t="shared" si="10"/>
        <v>0</v>
      </c>
      <c r="K152" s="203"/>
      <c r="L152" s="40"/>
      <c r="M152" s="204" t="s">
        <v>1</v>
      </c>
      <c r="N152" s="205" t="s">
        <v>40</v>
      </c>
      <c r="O152" s="76"/>
      <c r="P152" s="206">
        <f t="shared" si="11"/>
        <v>0</v>
      </c>
      <c r="Q152" s="206">
        <v>1E-4</v>
      </c>
      <c r="R152" s="206">
        <f t="shared" si="12"/>
        <v>4.5000000000000005E-3</v>
      </c>
      <c r="S152" s="206">
        <v>4.5999999999999999E-2</v>
      </c>
      <c r="T152" s="207">
        <f t="shared" si="13"/>
        <v>2.0699999999999998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08" t="s">
        <v>164</v>
      </c>
      <c r="AT152" s="208" t="s">
        <v>160</v>
      </c>
      <c r="AU152" s="208" t="s">
        <v>82</v>
      </c>
      <c r="AY152" s="18" t="s">
        <v>157</v>
      </c>
      <c r="BE152" s="209">
        <f t="shared" si="14"/>
        <v>0</v>
      </c>
      <c r="BF152" s="209">
        <f t="shared" si="15"/>
        <v>0</v>
      </c>
      <c r="BG152" s="209">
        <f t="shared" si="16"/>
        <v>0</v>
      </c>
      <c r="BH152" s="209">
        <f t="shared" si="17"/>
        <v>0</v>
      </c>
      <c r="BI152" s="209">
        <f t="shared" si="18"/>
        <v>0</v>
      </c>
      <c r="BJ152" s="18" t="s">
        <v>156</v>
      </c>
      <c r="BK152" s="209">
        <f t="shared" si="19"/>
        <v>0</v>
      </c>
      <c r="BL152" s="18" t="s">
        <v>164</v>
      </c>
      <c r="BM152" s="208" t="s">
        <v>3908</v>
      </c>
    </row>
    <row r="153" spans="1:65" s="2" customFormat="1" ht="24.2" customHeight="1">
      <c r="A153" s="35"/>
      <c r="B153" s="36"/>
      <c r="C153" s="248" t="s">
        <v>577</v>
      </c>
      <c r="D153" s="248" t="s">
        <v>204</v>
      </c>
      <c r="E153" s="249" t="s">
        <v>3909</v>
      </c>
      <c r="F153" s="250" t="s">
        <v>3910</v>
      </c>
      <c r="G153" s="251" t="s">
        <v>533</v>
      </c>
      <c r="H153" s="252">
        <v>3</v>
      </c>
      <c r="I153" s="253"/>
      <c r="J153" s="254">
        <f t="shared" si="10"/>
        <v>0</v>
      </c>
      <c r="K153" s="255"/>
      <c r="L153" s="256"/>
      <c r="M153" s="257" t="s">
        <v>1</v>
      </c>
      <c r="N153" s="258" t="s">
        <v>40</v>
      </c>
      <c r="O153" s="76"/>
      <c r="P153" s="206">
        <f t="shared" si="11"/>
        <v>0</v>
      </c>
      <c r="Q153" s="206">
        <v>0.22</v>
      </c>
      <c r="R153" s="206">
        <f t="shared" si="12"/>
        <v>0.66</v>
      </c>
      <c r="S153" s="206">
        <v>0</v>
      </c>
      <c r="T153" s="207">
        <f t="shared" si="13"/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08" t="s">
        <v>378</v>
      </c>
      <c r="AT153" s="208" t="s">
        <v>204</v>
      </c>
      <c r="AU153" s="208" t="s">
        <v>82</v>
      </c>
      <c r="AY153" s="18" t="s">
        <v>157</v>
      </c>
      <c r="BE153" s="209">
        <f t="shared" si="14"/>
        <v>0</v>
      </c>
      <c r="BF153" s="209">
        <f t="shared" si="15"/>
        <v>0</v>
      </c>
      <c r="BG153" s="209">
        <f t="shared" si="16"/>
        <v>0</v>
      </c>
      <c r="BH153" s="209">
        <f t="shared" si="17"/>
        <v>0</v>
      </c>
      <c r="BI153" s="209">
        <f t="shared" si="18"/>
        <v>0</v>
      </c>
      <c r="BJ153" s="18" t="s">
        <v>156</v>
      </c>
      <c r="BK153" s="209">
        <f t="shared" si="19"/>
        <v>0</v>
      </c>
      <c r="BL153" s="18" t="s">
        <v>164</v>
      </c>
      <c r="BM153" s="208" t="s">
        <v>3911</v>
      </c>
    </row>
    <row r="154" spans="1:65" s="2" customFormat="1" ht="24.2" customHeight="1">
      <c r="A154" s="35"/>
      <c r="B154" s="36"/>
      <c r="C154" s="248" t="s">
        <v>580</v>
      </c>
      <c r="D154" s="248" t="s">
        <v>204</v>
      </c>
      <c r="E154" s="249" t="s">
        <v>3912</v>
      </c>
      <c r="F154" s="250" t="s">
        <v>3913</v>
      </c>
      <c r="G154" s="251" t="s">
        <v>533</v>
      </c>
      <c r="H154" s="252">
        <v>2</v>
      </c>
      <c r="I154" s="253"/>
      <c r="J154" s="254">
        <f t="shared" si="10"/>
        <v>0</v>
      </c>
      <c r="K154" s="255"/>
      <c r="L154" s="256"/>
      <c r="M154" s="257" t="s">
        <v>1</v>
      </c>
      <c r="N154" s="258" t="s">
        <v>40</v>
      </c>
      <c r="O154" s="76"/>
      <c r="P154" s="206">
        <f t="shared" si="11"/>
        <v>0</v>
      </c>
      <c r="Q154" s="206">
        <v>0</v>
      </c>
      <c r="R154" s="206">
        <f t="shared" si="12"/>
        <v>0</v>
      </c>
      <c r="S154" s="206">
        <v>0</v>
      </c>
      <c r="T154" s="207">
        <f t="shared" si="13"/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08" t="s">
        <v>378</v>
      </c>
      <c r="AT154" s="208" t="s">
        <v>204</v>
      </c>
      <c r="AU154" s="208" t="s">
        <v>82</v>
      </c>
      <c r="AY154" s="18" t="s">
        <v>157</v>
      </c>
      <c r="BE154" s="209">
        <f t="shared" si="14"/>
        <v>0</v>
      </c>
      <c r="BF154" s="209">
        <f t="shared" si="15"/>
        <v>0</v>
      </c>
      <c r="BG154" s="209">
        <f t="shared" si="16"/>
        <v>0</v>
      </c>
      <c r="BH154" s="209">
        <f t="shared" si="17"/>
        <v>0</v>
      </c>
      <c r="BI154" s="209">
        <f t="shared" si="18"/>
        <v>0</v>
      </c>
      <c r="BJ154" s="18" t="s">
        <v>156</v>
      </c>
      <c r="BK154" s="209">
        <f t="shared" si="19"/>
        <v>0</v>
      </c>
      <c r="BL154" s="18" t="s">
        <v>164</v>
      </c>
      <c r="BM154" s="208" t="s">
        <v>3914</v>
      </c>
    </row>
    <row r="155" spans="1:65" s="2" customFormat="1" ht="24.2" customHeight="1">
      <c r="A155" s="35"/>
      <c r="B155" s="36"/>
      <c r="C155" s="248" t="s">
        <v>378</v>
      </c>
      <c r="D155" s="248" t="s">
        <v>204</v>
      </c>
      <c r="E155" s="249" t="s">
        <v>3915</v>
      </c>
      <c r="F155" s="250" t="s">
        <v>3913</v>
      </c>
      <c r="G155" s="251" t="s">
        <v>533</v>
      </c>
      <c r="H155" s="252">
        <v>1</v>
      </c>
      <c r="I155" s="253"/>
      <c r="J155" s="254">
        <f t="shared" si="10"/>
        <v>0</v>
      </c>
      <c r="K155" s="255"/>
      <c r="L155" s="256"/>
      <c r="M155" s="257" t="s">
        <v>1</v>
      </c>
      <c r="N155" s="258" t="s">
        <v>40</v>
      </c>
      <c r="O155" s="76"/>
      <c r="P155" s="206">
        <f t="shared" si="11"/>
        <v>0</v>
      </c>
      <c r="Q155" s="206">
        <v>0</v>
      </c>
      <c r="R155" s="206">
        <f t="shared" si="12"/>
        <v>0</v>
      </c>
      <c r="S155" s="206">
        <v>0</v>
      </c>
      <c r="T155" s="207">
        <f t="shared" si="13"/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08" t="s">
        <v>378</v>
      </c>
      <c r="AT155" s="208" t="s">
        <v>204</v>
      </c>
      <c r="AU155" s="208" t="s">
        <v>82</v>
      </c>
      <c r="AY155" s="18" t="s">
        <v>157</v>
      </c>
      <c r="BE155" s="209">
        <f t="shared" si="14"/>
        <v>0</v>
      </c>
      <c r="BF155" s="209">
        <f t="shared" si="15"/>
        <v>0</v>
      </c>
      <c r="BG155" s="209">
        <f t="shared" si="16"/>
        <v>0</v>
      </c>
      <c r="BH155" s="209">
        <f t="shared" si="17"/>
        <v>0</v>
      </c>
      <c r="BI155" s="209">
        <f t="shared" si="18"/>
        <v>0</v>
      </c>
      <c r="BJ155" s="18" t="s">
        <v>156</v>
      </c>
      <c r="BK155" s="209">
        <f t="shared" si="19"/>
        <v>0</v>
      </c>
      <c r="BL155" s="18" t="s">
        <v>164</v>
      </c>
      <c r="BM155" s="208" t="s">
        <v>3916</v>
      </c>
    </row>
    <row r="156" spans="1:65" s="2" customFormat="1" ht="24.2" customHeight="1">
      <c r="A156" s="35"/>
      <c r="B156" s="36"/>
      <c r="C156" s="248" t="s">
        <v>591</v>
      </c>
      <c r="D156" s="248" t="s">
        <v>204</v>
      </c>
      <c r="E156" s="249" t="s">
        <v>3917</v>
      </c>
      <c r="F156" s="250" t="s">
        <v>3918</v>
      </c>
      <c r="G156" s="251" t="s">
        <v>533</v>
      </c>
      <c r="H156" s="252">
        <v>1</v>
      </c>
      <c r="I156" s="253"/>
      <c r="J156" s="254">
        <f t="shared" si="10"/>
        <v>0</v>
      </c>
      <c r="K156" s="255"/>
      <c r="L156" s="256"/>
      <c r="M156" s="257" t="s">
        <v>1</v>
      </c>
      <c r="N156" s="258" t="s">
        <v>40</v>
      </c>
      <c r="O156" s="76"/>
      <c r="P156" s="206">
        <f t="shared" si="11"/>
        <v>0</v>
      </c>
      <c r="Q156" s="206">
        <v>0</v>
      </c>
      <c r="R156" s="206">
        <f t="shared" si="12"/>
        <v>0</v>
      </c>
      <c r="S156" s="206">
        <v>0</v>
      </c>
      <c r="T156" s="207">
        <f t="shared" si="13"/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08" t="s">
        <v>378</v>
      </c>
      <c r="AT156" s="208" t="s">
        <v>204</v>
      </c>
      <c r="AU156" s="208" t="s">
        <v>82</v>
      </c>
      <c r="AY156" s="18" t="s">
        <v>157</v>
      </c>
      <c r="BE156" s="209">
        <f t="shared" si="14"/>
        <v>0</v>
      </c>
      <c r="BF156" s="209">
        <f t="shared" si="15"/>
        <v>0</v>
      </c>
      <c r="BG156" s="209">
        <f t="shared" si="16"/>
        <v>0</v>
      </c>
      <c r="BH156" s="209">
        <f t="shared" si="17"/>
        <v>0</v>
      </c>
      <c r="BI156" s="209">
        <f t="shared" si="18"/>
        <v>0</v>
      </c>
      <c r="BJ156" s="18" t="s">
        <v>156</v>
      </c>
      <c r="BK156" s="209">
        <f t="shared" si="19"/>
        <v>0</v>
      </c>
      <c r="BL156" s="18" t="s">
        <v>164</v>
      </c>
      <c r="BM156" s="208" t="s">
        <v>3919</v>
      </c>
    </row>
    <row r="157" spans="1:65" s="2" customFormat="1" ht="24.2" customHeight="1">
      <c r="A157" s="35"/>
      <c r="B157" s="36"/>
      <c r="C157" s="248" t="s">
        <v>595</v>
      </c>
      <c r="D157" s="248" t="s">
        <v>204</v>
      </c>
      <c r="E157" s="249" t="s">
        <v>3920</v>
      </c>
      <c r="F157" s="250" t="s">
        <v>3921</v>
      </c>
      <c r="G157" s="251" t="s">
        <v>533</v>
      </c>
      <c r="H157" s="252">
        <v>2</v>
      </c>
      <c r="I157" s="253"/>
      <c r="J157" s="254">
        <f t="shared" si="10"/>
        <v>0</v>
      </c>
      <c r="K157" s="255"/>
      <c r="L157" s="256"/>
      <c r="M157" s="257" t="s">
        <v>1</v>
      </c>
      <c r="N157" s="258" t="s">
        <v>40</v>
      </c>
      <c r="O157" s="76"/>
      <c r="P157" s="206">
        <f t="shared" si="11"/>
        <v>0</v>
      </c>
      <c r="Q157" s="206">
        <v>0</v>
      </c>
      <c r="R157" s="206">
        <f t="shared" si="12"/>
        <v>0</v>
      </c>
      <c r="S157" s="206">
        <v>0</v>
      </c>
      <c r="T157" s="207">
        <f t="shared" si="13"/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08" t="s">
        <v>378</v>
      </c>
      <c r="AT157" s="208" t="s">
        <v>204</v>
      </c>
      <c r="AU157" s="208" t="s">
        <v>82</v>
      </c>
      <c r="AY157" s="18" t="s">
        <v>157</v>
      </c>
      <c r="BE157" s="209">
        <f t="shared" si="14"/>
        <v>0</v>
      </c>
      <c r="BF157" s="209">
        <f t="shared" si="15"/>
        <v>0</v>
      </c>
      <c r="BG157" s="209">
        <f t="shared" si="16"/>
        <v>0</v>
      </c>
      <c r="BH157" s="209">
        <f t="shared" si="17"/>
        <v>0</v>
      </c>
      <c r="BI157" s="209">
        <f t="shared" si="18"/>
        <v>0</v>
      </c>
      <c r="BJ157" s="18" t="s">
        <v>156</v>
      </c>
      <c r="BK157" s="209">
        <f t="shared" si="19"/>
        <v>0</v>
      </c>
      <c r="BL157" s="18" t="s">
        <v>164</v>
      </c>
      <c r="BM157" s="208" t="s">
        <v>3922</v>
      </c>
    </row>
    <row r="158" spans="1:65" s="2" customFormat="1" ht="24.2" customHeight="1">
      <c r="A158" s="35"/>
      <c r="B158" s="36"/>
      <c r="C158" s="248" t="s">
        <v>599</v>
      </c>
      <c r="D158" s="248" t="s">
        <v>204</v>
      </c>
      <c r="E158" s="249" t="s">
        <v>3923</v>
      </c>
      <c r="F158" s="250" t="s">
        <v>3924</v>
      </c>
      <c r="G158" s="251" t="s">
        <v>533</v>
      </c>
      <c r="H158" s="252">
        <v>1</v>
      </c>
      <c r="I158" s="253"/>
      <c r="J158" s="254">
        <f t="shared" si="10"/>
        <v>0</v>
      </c>
      <c r="K158" s="255"/>
      <c r="L158" s="256"/>
      <c r="M158" s="257" t="s">
        <v>1</v>
      </c>
      <c r="N158" s="258" t="s">
        <v>40</v>
      </c>
      <c r="O158" s="76"/>
      <c r="P158" s="206">
        <f t="shared" si="11"/>
        <v>0</v>
      </c>
      <c r="Q158" s="206">
        <v>0</v>
      </c>
      <c r="R158" s="206">
        <f t="shared" si="12"/>
        <v>0</v>
      </c>
      <c r="S158" s="206">
        <v>0</v>
      </c>
      <c r="T158" s="207">
        <f t="shared" si="13"/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08" t="s">
        <v>378</v>
      </c>
      <c r="AT158" s="208" t="s">
        <v>204</v>
      </c>
      <c r="AU158" s="208" t="s">
        <v>82</v>
      </c>
      <c r="AY158" s="18" t="s">
        <v>157</v>
      </c>
      <c r="BE158" s="209">
        <f t="shared" si="14"/>
        <v>0</v>
      </c>
      <c r="BF158" s="209">
        <f t="shared" si="15"/>
        <v>0</v>
      </c>
      <c r="BG158" s="209">
        <f t="shared" si="16"/>
        <v>0</v>
      </c>
      <c r="BH158" s="209">
        <f t="shared" si="17"/>
        <v>0</v>
      </c>
      <c r="BI158" s="209">
        <f t="shared" si="18"/>
        <v>0</v>
      </c>
      <c r="BJ158" s="18" t="s">
        <v>156</v>
      </c>
      <c r="BK158" s="209">
        <f t="shared" si="19"/>
        <v>0</v>
      </c>
      <c r="BL158" s="18" t="s">
        <v>164</v>
      </c>
      <c r="BM158" s="208" t="s">
        <v>3925</v>
      </c>
    </row>
    <row r="159" spans="1:65" s="2" customFormat="1" ht="24.2" customHeight="1">
      <c r="A159" s="35"/>
      <c r="B159" s="36"/>
      <c r="C159" s="248" t="s">
        <v>603</v>
      </c>
      <c r="D159" s="248" t="s">
        <v>204</v>
      </c>
      <c r="E159" s="249" t="s">
        <v>3926</v>
      </c>
      <c r="F159" s="250" t="s">
        <v>3924</v>
      </c>
      <c r="G159" s="251" t="s">
        <v>533</v>
      </c>
      <c r="H159" s="252">
        <v>1</v>
      </c>
      <c r="I159" s="253"/>
      <c r="J159" s="254">
        <f t="shared" si="10"/>
        <v>0</v>
      </c>
      <c r="K159" s="255"/>
      <c r="L159" s="256"/>
      <c r="M159" s="257" t="s">
        <v>1</v>
      </c>
      <c r="N159" s="258" t="s">
        <v>40</v>
      </c>
      <c r="O159" s="76"/>
      <c r="P159" s="206">
        <f t="shared" si="11"/>
        <v>0</v>
      </c>
      <c r="Q159" s="206">
        <v>0</v>
      </c>
      <c r="R159" s="206">
        <f t="shared" si="12"/>
        <v>0</v>
      </c>
      <c r="S159" s="206">
        <v>0</v>
      </c>
      <c r="T159" s="207">
        <f t="shared" si="13"/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08" t="s">
        <v>378</v>
      </c>
      <c r="AT159" s="208" t="s">
        <v>204</v>
      </c>
      <c r="AU159" s="208" t="s">
        <v>82</v>
      </c>
      <c r="AY159" s="18" t="s">
        <v>157</v>
      </c>
      <c r="BE159" s="209">
        <f t="shared" si="14"/>
        <v>0</v>
      </c>
      <c r="BF159" s="209">
        <f t="shared" si="15"/>
        <v>0</v>
      </c>
      <c r="BG159" s="209">
        <f t="shared" si="16"/>
        <v>0</v>
      </c>
      <c r="BH159" s="209">
        <f t="shared" si="17"/>
        <v>0</v>
      </c>
      <c r="BI159" s="209">
        <f t="shared" si="18"/>
        <v>0</v>
      </c>
      <c r="BJ159" s="18" t="s">
        <v>156</v>
      </c>
      <c r="BK159" s="209">
        <f t="shared" si="19"/>
        <v>0</v>
      </c>
      <c r="BL159" s="18" t="s">
        <v>164</v>
      </c>
      <c r="BM159" s="208" t="s">
        <v>3927</v>
      </c>
    </row>
    <row r="160" spans="1:65" s="2" customFormat="1" ht="24.2" customHeight="1">
      <c r="A160" s="35"/>
      <c r="B160" s="36"/>
      <c r="C160" s="248" t="s">
        <v>609</v>
      </c>
      <c r="D160" s="248" t="s">
        <v>204</v>
      </c>
      <c r="E160" s="249" t="s">
        <v>3928</v>
      </c>
      <c r="F160" s="250" t="s">
        <v>3929</v>
      </c>
      <c r="G160" s="251" t="s">
        <v>533</v>
      </c>
      <c r="H160" s="252">
        <v>1</v>
      </c>
      <c r="I160" s="253"/>
      <c r="J160" s="254">
        <f t="shared" si="10"/>
        <v>0</v>
      </c>
      <c r="K160" s="255"/>
      <c r="L160" s="256"/>
      <c r="M160" s="257" t="s">
        <v>1</v>
      </c>
      <c r="N160" s="258" t="s">
        <v>40</v>
      </c>
      <c r="O160" s="76"/>
      <c r="P160" s="206">
        <f t="shared" si="11"/>
        <v>0</v>
      </c>
      <c r="Q160" s="206">
        <v>0</v>
      </c>
      <c r="R160" s="206">
        <f t="shared" si="12"/>
        <v>0</v>
      </c>
      <c r="S160" s="206">
        <v>0</v>
      </c>
      <c r="T160" s="207">
        <f t="shared" si="13"/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08" t="s">
        <v>378</v>
      </c>
      <c r="AT160" s="208" t="s">
        <v>204</v>
      </c>
      <c r="AU160" s="208" t="s">
        <v>82</v>
      </c>
      <c r="AY160" s="18" t="s">
        <v>157</v>
      </c>
      <c r="BE160" s="209">
        <f t="shared" si="14"/>
        <v>0</v>
      </c>
      <c r="BF160" s="209">
        <f t="shared" si="15"/>
        <v>0</v>
      </c>
      <c r="BG160" s="209">
        <f t="shared" si="16"/>
        <v>0</v>
      </c>
      <c r="BH160" s="209">
        <f t="shared" si="17"/>
        <v>0</v>
      </c>
      <c r="BI160" s="209">
        <f t="shared" si="18"/>
        <v>0</v>
      </c>
      <c r="BJ160" s="18" t="s">
        <v>156</v>
      </c>
      <c r="BK160" s="209">
        <f t="shared" si="19"/>
        <v>0</v>
      </c>
      <c r="BL160" s="18" t="s">
        <v>164</v>
      </c>
      <c r="BM160" s="208" t="s">
        <v>3930</v>
      </c>
    </row>
    <row r="161" spans="1:65" s="2" customFormat="1" ht="24.2" customHeight="1">
      <c r="A161" s="35"/>
      <c r="B161" s="36"/>
      <c r="C161" s="248" t="s">
        <v>613</v>
      </c>
      <c r="D161" s="248" t="s">
        <v>204</v>
      </c>
      <c r="E161" s="249" t="s">
        <v>3931</v>
      </c>
      <c r="F161" s="250" t="s">
        <v>3932</v>
      </c>
      <c r="G161" s="251" t="s">
        <v>533</v>
      </c>
      <c r="H161" s="252">
        <v>1</v>
      </c>
      <c r="I161" s="253"/>
      <c r="J161" s="254">
        <f t="shared" si="10"/>
        <v>0</v>
      </c>
      <c r="K161" s="255"/>
      <c r="L161" s="256"/>
      <c r="M161" s="257" t="s">
        <v>1</v>
      </c>
      <c r="N161" s="258" t="s">
        <v>40</v>
      </c>
      <c r="O161" s="76"/>
      <c r="P161" s="206">
        <f t="shared" si="11"/>
        <v>0</v>
      </c>
      <c r="Q161" s="206">
        <v>0</v>
      </c>
      <c r="R161" s="206">
        <f t="shared" si="12"/>
        <v>0</v>
      </c>
      <c r="S161" s="206">
        <v>0</v>
      </c>
      <c r="T161" s="207">
        <f t="shared" si="13"/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08" t="s">
        <v>378</v>
      </c>
      <c r="AT161" s="208" t="s">
        <v>204</v>
      </c>
      <c r="AU161" s="208" t="s">
        <v>82</v>
      </c>
      <c r="AY161" s="18" t="s">
        <v>157</v>
      </c>
      <c r="BE161" s="209">
        <f t="shared" si="14"/>
        <v>0</v>
      </c>
      <c r="BF161" s="209">
        <f t="shared" si="15"/>
        <v>0</v>
      </c>
      <c r="BG161" s="209">
        <f t="shared" si="16"/>
        <v>0</v>
      </c>
      <c r="BH161" s="209">
        <f t="shared" si="17"/>
        <v>0</v>
      </c>
      <c r="BI161" s="209">
        <f t="shared" si="18"/>
        <v>0</v>
      </c>
      <c r="BJ161" s="18" t="s">
        <v>156</v>
      </c>
      <c r="BK161" s="209">
        <f t="shared" si="19"/>
        <v>0</v>
      </c>
      <c r="BL161" s="18" t="s">
        <v>164</v>
      </c>
      <c r="BM161" s="208" t="s">
        <v>3933</v>
      </c>
    </row>
    <row r="162" spans="1:65" s="2" customFormat="1" ht="24.2" customHeight="1">
      <c r="A162" s="35"/>
      <c r="B162" s="36"/>
      <c r="C162" s="248" t="s">
        <v>617</v>
      </c>
      <c r="D162" s="248" t="s">
        <v>204</v>
      </c>
      <c r="E162" s="249" t="s">
        <v>3934</v>
      </c>
      <c r="F162" s="250" t="s">
        <v>3935</v>
      </c>
      <c r="G162" s="251" t="s">
        <v>533</v>
      </c>
      <c r="H162" s="252">
        <v>1</v>
      </c>
      <c r="I162" s="253"/>
      <c r="J162" s="254">
        <f t="shared" si="10"/>
        <v>0</v>
      </c>
      <c r="K162" s="255"/>
      <c r="L162" s="256"/>
      <c r="M162" s="257" t="s">
        <v>1</v>
      </c>
      <c r="N162" s="258" t="s">
        <v>40</v>
      </c>
      <c r="O162" s="76"/>
      <c r="P162" s="206">
        <f t="shared" si="11"/>
        <v>0</v>
      </c>
      <c r="Q162" s="206">
        <v>0</v>
      </c>
      <c r="R162" s="206">
        <f t="shared" si="12"/>
        <v>0</v>
      </c>
      <c r="S162" s="206">
        <v>0</v>
      </c>
      <c r="T162" s="207">
        <f t="shared" si="13"/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08" t="s">
        <v>378</v>
      </c>
      <c r="AT162" s="208" t="s">
        <v>204</v>
      </c>
      <c r="AU162" s="208" t="s">
        <v>82</v>
      </c>
      <c r="AY162" s="18" t="s">
        <v>157</v>
      </c>
      <c r="BE162" s="209">
        <f t="shared" si="14"/>
        <v>0</v>
      </c>
      <c r="BF162" s="209">
        <f t="shared" si="15"/>
        <v>0</v>
      </c>
      <c r="BG162" s="209">
        <f t="shared" si="16"/>
        <v>0</v>
      </c>
      <c r="BH162" s="209">
        <f t="shared" si="17"/>
        <v>0</v>
      </c>
      <c r="BI162" s="209">
        <f t="shared" si="18"/>
        <v>0</v>
      </c>
      <c r="BJ162" s="18" t="s">
        <v>156</v>
      </c>
      <c r="BK162" s="209">
        <f t="shared" si="19"/>
        <v>0</v>
      </c>
      <c r="BL162" s="18" t="s">
        <v>164</v>
      </c>
      <c r="BM162" s="208" t="s">
        <v>3936</v>
      </c>
    </row>
    <row r="163" spans="1:65" s="2" customFormat="1" ht="24.2" customHeight="1">
      <c r="A163" s="35"/>
      <c r="B163" s="36"/>
      <c r="C163" s="248" t="s">
        <v>623</v>
      </c>
      <c r="D163" s="248" t="s">
        <v>204</v>
      </c>
      <c r="E163" s="249" t="s">
        <v>3937</v>
      </c>
      <c r="F163" s="250" t="s">
        <v>3938</v>
      </c>
      <c r="G163" s="251" t="s">
        <v>533</v>
      </c>
      <c r="H163" s="252">
        <v>1</v>
      </c>
      <c r="I163" s="253"/>
      <c r="J163" s="254">
        <f t="shared" si="10"/>
        <v>0</v>
      </c>
      <c r="K163" s="255"/>
      <c r="L163" s="256"/>
      <c r="M163" s="257" t="s">
        <v>1</v>
      </c>
      <c r="N163" s="258" t="s">
        <v>40</v>
      </c>
      <c r="O163" s="76"/>
      <c r="P163" s="206">
        <f t="shared" si="11"/>
        <v>0</v>
      </c>
      <c r="Q163" s="206">
        <v>0</v>
      </c>
      <c r="R163" s="206">
        <f t="shared" si="12"/>
        <v>0</v>
      </c>
      <c r="S163" s="206">
        <v>0</v>
      </c>
      <c r="T163" s="207">
        <f t="shared" si="13"/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08" t="s">
        <v>378</v>
      </c>
      <c r="AT163" s="208" t="s">
        <v>204</v>
      </c>
      <c r="AU163" s="208" t="s">
        <v>82</v>
      </c>
      <c r="AY163" s="18" t="s">
        <v>157</v>
      </c>
      <c r="BE163" s="209">
        <f t="shared" si="14"/>
        <v>0</v>
      </c>
      <c r="BF163" s="209">
        <f t="shared" si="15"/>
        <v>0</v>
      </c>
      <c r="BG163" s="209">
        <f t="shared" si="16"/>
        <v>0</v>
      </c>
      <c r="BH163" s="209">
        <f t="shared" si="17"/>
        <v>0</v>
      </c>
      <c r="BI163" s="209">
        <f t="shared" si="18"/>
        <v>0</v>
      </c>
      <c r="BJ163" s="18" t="s">
        <v>156</v>
      </c>
      <c r="BK163" s="209">
        <f t="shared" si="19"/>
        <v>0</v>
      </c>
      <c r="BL163" s="18" t="s">
        <v>164</v>
      </c>
      <c r="BM163" s="208" t="s">
        <v>3939</v>
      </c>
    </row>
    <row r="164" spans="1:65" s="2" customFormat="1" ht="24.2" customHeight="1">
      <c r="A164" s="35"/>
      <c r="B164" s="36"/>
      <c r="C164" s="248" t="s">
        <v>629</v>
      </c>
      <c r="D164" s="248" t="s">
        <v>204</v>
      </c>
      <c r="E164" s="249" t="s">
        <v>3940</v>
      </c>
      <c r="F164" s="250" t="s">
        <v>3938</v>
      </c>
      <c r="G164" s="251" t="s">
        <v>533</v>
      </c>
      <c r="H164" s="252">
        <v>2</v>
      </c>
      <c r="I164" s="253"/>
      <c r="J164" s="254">
        <f t="shared" si="10"/>
        <v>0</v>
      </c>
      <c r="K164" s="255"/>
      <c r="L164" s="256"/>
      <c r="M164" s="257" t="s">
        <v>1</v>
      </c>
      <c r="N164" s="258" t="s">
        <v>40</v>
      </c>
      <c r="O164" s="76"/>
      <c r="P164" s="206">
        <f t="shared" si="11"/>
        <v>0</v>
      </c>
      <c r="Q164" s="206">
        <v>0</v>
      </c>
      <c r="R164" s="206">
        <f t="shared" si="12"/>
        <v>0</v>
      </c>
      <c r="S164" s="206">
        <v>0</v>
      </c>
      <c r="T164" s="207">
        <f t="shared" si="13"/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08" t="s">
        <v>378</v>
      </c>
      <c r="AT164" s="208" t="s">
        <v>204</v>
      </c>
      <c r="AU164" s="208" t="s">
        <v>82</v>
      </c>
      <c r="AY164" s="18" t="s">
        <v>157</v>
      </c>
      <c r="BE164" s="209">
        <f t="shared" si="14"/>
        <v>0</v>
      </c>
      <c r="BF164" s="209">
        <f t="shared" si="15"/>
        <v>0</v>
      </c>
      <c r="BG164" s="209">
        <f t="shared" si="16"/>
        <v>0</v>
      </c>
      <c r="BH164" s="209">
        <f t="shared" si="17"/>
        <v>0</v>
      </c>
      <c r="BI164" s="209">
        <f t="shared" si="18"/>
        <v>0</v>
      </c>
      <c r="BJ164" s="18" t="s">
        <v>156</v>
      </c>
      <c r="BK164" s="209">
        <f t="shared" si="19"/>
        <v>0</v>
      </c>
      <c r="BL164" s="18" t="s">
        <v>164</v>
      </c>
      <c r="BM164" s="208" t="s">
        <v>3941</v>
      </c>
    </row>
    <row r="165" spans="1:65" s="2" customFormat="1" ht="24.2" customHeight="1">
      <c r="A165" s="35"/>
      <c r="B165" s="36"/>
      <c r="C165" s="248" t="s">
        <v>632</v>
      </c>
      <c r="D165" s="248" t="s">
        <v>204</v>
      </c>
      <c r="E165" s="249" t="s">
        <v>3942</v>
      </c>
      <c r="F165" s="250" t="s">
        <v>3943</v>
      </c>
      <c r="G165" s="251" t="s">
        <v>533</v>
      </c>
      <c r="H165" s="252">
        <v>1</v>
      </c>
      <c r="I165" s="253"/>
      <c r="J165" s="254">
        <f t="shared" si="10"/>
        <v>0</v>
      </c>
      <c r="K165" s="255"/>
      <c r="L165" s="256"/>
      <c r="M165" s="257" t="s">
        <v>1</v>
      </c>
      <c r="N165" s="258" t="s">
        <v>40</v>
      </c>
      <c r="O165" s="76"/>
      <c r="P165" s="206">
        <f t="shared" si="11"/>
        <v>0</v>
      </c>
      <c r="Q165" s="206">
        <v>0</v>
      </c>
      <c r="R165" s="206">
        <f t="shared" si="12"/>
        <v>0</v>
      </c>
      <c r="S165" s="206">
        <v>0</v>
      </c>
      <c r="T165" s="207">
        <f t="shared" si="13"/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08" t="s">
        <v>378</v>
      </c>
      <c r="AT165" s="208" t="s">
        <v>204</v>
      </c>
      <c r="AU165" s="208" t="s">
        <v>82</v>
      </c>
      <c r="AY165" s="18" t="s">
        <v>157</v>
      </c>
      <c r="BE165" s="209">
        <f t="shared" si="14"/>
        <v>0</v>
      </c>
      <c r="BF165" s="209">
        <f t="shared" si="15"/>
        <v>0</v>
      </c>
      <c r="BG165" s="209">
        <f t="shared" si="16"/>
        <v>0</v>
      </c>
      <c r="BH165" s="209">
        <f t="shared" si="17"/>
        <v>0</v>
      </c>
      <c r="BI165" s="209">
        <f t="shared" si="18"/>
        <v>0</v>
      </c>
      <c r="BJ165" s="18" t="s">
        <v>156</v>
      </c>
      <c r="BK165" s="209">
        <f t="shared" si="19"/>
        <v>0</v>
      </c>
      <c r="BL165" s="18" t="s">
        <v>164</v>
      </c>
      <c r="BM165" s="208" t="s">
        <v>3944</v>
      </c>
    </row>
    <row r="166" spans="1:65" s="2" customFormat="1" ht="24.2" customHeight="1">
      <c r="A166" s="35"/>
      <c r="B166" s="36"/>
      <c r="C166" s="248" t="s">
        <v>636</v>
      </c>
      <c r="D166" s="248" t="s">
        <v>204</v>
      </c>
      <c r="E166" s="249" t="s">
        <v>3945</v>
      </c>
      <c r="F166" s="250" t="s">
        <v>3946</v>
      </c>
      <c r="G166" s="251" t="s">
        <v>533</v>
      </c>
      <c r="H166" s="252">
        <v>1</v>
      </c>
      <c r="I166" s="253"/>
      <c r="J166" s="254">
        <f t="shared" si="10"/>
        <v>0</v>
      </c>
      <c r="K166" s="255"/>
      <c r="L166" s="256"/>
      <c r="M166" s="257" t="s">
        <v>1</v>
      </c>
      <c r="N166" s="258" t="s">
        <v>40</v>
      </c>
      <c r="O166" s="76"/>
      <c r="P166" s="206">
        <f t="shared" si="11"/>
        <v>0</v>
      </c>
      <c r="Q166" s="206">
        <v>0</v>
      </c>
      <c r="R166" s="206">
        <f t="shared" si="12"/>
        <v>0</v>
      </c>
      <c r="S166" s="206">
        <v>0</v>
      </c>
      <c r="T166" s="207">
        <f t="shared" si="13"/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08" t="s">
        <v>378</v>
      </c>
      <c r="AT166" s="208" t="s">
        <v>204</v>
      </c>
      <c r="AU166" s="208" t="s">
        <v>82</v>
      </c>
      <c r="AY166" s="18" t="s">
        <v>157</v>
      </c>
      <c r="BE166" s="209">
        <f t="shared" si="14"/>
        <v>0</v>
      </c>
      <c r="BF166" s="209">
        <f t="shared" si="15"/>
        <v>0</v>
      </c>
      <c r="BG166" s="209">
        <f t="shared" si="16"/>
        <v>0</v>
      </c>
      <c r="BH166" s="209">
        <f t="shared" si="17"/>
        <v>0</v>
      </c>
      <c r="BI166" s="209">
        <f t="shared" si="18"/>
        <v>0</v>
      </c>
      <c r="BJ166" s="18" t="s">
        <v>156</v>
      </c>
      <c r="BK166" s="209">
        <f t="shared" si="19"/>
        <v>0</v>
      </c>
      <c r="BL166" s="18" t="s">
        <v>164</v>
      </c>
      <c r="BM166" s="208" t="s">
        <v>3947</v>
      </c>
    </row>
    <row r="167" spans="1:65" s="2" customFormat="1" ht="24.2" customHeight="1">
      <c r="A167" s="35"/>
      <c r="B167" s="36"/>
      <c r="C167" s="248" t="s">
        <v>641</v>
      </c>
      <c r="D167" s="248" t="s">
        <v>204</v>
      </c>
      <c r="E167" s="249" t="s">
        <v>3948</v>
      </c>
      <c r="F167" s="250" t="s">
        <v>3949</v>
      </c>
      <c r="G167" s="251" t="s">
        <v>533</v>
      </c>
      <c r="H167" s="252">
        <v>2</v>
      </c>
      <c r="I167" s="253"/>
      <c r="J167" s="254">
        <f t="shared" si="10"/>
        <v>0</v>
      </c>
      <c r="K167" s="255"/>
      <c r="L167" s="256"/>
      <c r="M167" s="257" t="s">
        <v>1</v>
      </c>
      <c r="N167" s="258" t="s">
        <v>40</v>
      </c>
      <c r="O167" s="76"/>
      <c r="P167" s="206">
        <f t="shared" si="11"/>
        <v>0</v>
      </c>
      <c r="Q167" s="206">
        <v>0</v>
      </c>
      <c r="R167" s="206">
        <f t="shared" si="12"/>
        <v>0</v>
      </c>
      <c r="S167" s="206">
        <v>0</v>
      </c>
      <c r="T167" s="207">
        <f t="shared" si="13"/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08" t="s">
        <v>378</v>
      </c>
      <c r="AT167" s="208" t="s">
        <v>204</v>
      </c>
      <c r="AU167" s="208" t="s">
        <v>82</v>
      </c>
      <c r="AY167" s="18" t="s">
        <v>157</v>
      </c>
      <c r="BE167" s="209">
        <f t="shared" si="14"/>
        <v>0</v>
      </c>
      <c r="BF167" s="209">
        <f t="shared" si="15"/>
        <v>0</v>
      </c>
      <c r="BG167" s="209">
        <f t="shared" si="16"/>
        <v>0</v>
      </c>
      <c r="BH167" s="209">
        <f t="shared" si="17"/>
        <v>0</v>
      </c>
      <c r="BI167" s="209">
        <f t="shared" si="18"/>
        <v>0</v>
      </c>
      <c r="BJ167" s="18" t="s">
        <v>156</v>
      </c>
      <c r="BK167" s="209">
        <f t="shared" si="19"/>
        <v>0</v>
      </c>
      <c r="BL167" s="18" t="s">
        <v>164</v>
      </c>
      <c r="BM167" s="208" t="s">
        <v>3950</v>
      </c>
    </row>
    <row r="168" spans="1:65" s="2" customFormat="1" ht="24.2" customHeight="1">
      <c r="A168" s="35"/>
      <c r="B168" s="36"/>
      <c r="C168" s="248" t="s">
        <v>646</v>
      </c>
      <c r="D168" s="248" t="s">
        <v>204</v>
      </c>
      <c r="E168" s="249" t="s">
        <v>3951</v>
      </c>
      <c r="F168" s="250" t="s">
        <v>3952</v>
      </c>
      <c r="G168" s="251" t="s">
        <v>533</v>
      </c>
      <c r="H168" s="252">
        <v>1</v>
      </c>
      <c r="I168" s="253"/>
      <c r="J168" s="254">
        <f t="shared" si="10"/>
        <v>0</v>
      </c>
      <c r="K168" s="255"/>
      <c r="L168" s="256"/>
      <c r="M168" s="257" t="s">
        <v>1</v>
      </c>
      <c r="N168" s="258" t="s">
        <v>40</v>
      </c>
      <c r="O168" s="76"/>
      <c r="P168" s="206">
        <f t="shared" si="11"/>
        <v>0</v>
      </c>
      <c r="Q168" s="206">
        <v>0</v>
      </c>
      <c r="R168" s="206">
        <f t="shared" si="12"/>
        <v>0</v>
      </c>
      <c r="S168" s="206">
        <v>0</v>
      </c>
      <c r="T168" s="207">
        <f t="shared" si="13"/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08" t="s">
        <v>378</v>
      </c>
      <c r="AT168" s="208" t="s">
        <v>204</v>
      </c>
      <c r="AU168" s="208" t="s">
        <v>82</v>
      </c>
      <c r="AY168" s="18" t="s">
        <v>157</v>
      </c>
      <c r="BE168" s="209">
        <f t="shared" si="14"/>
        <v>0</v>
      </c>
      <c r="BF168" s="209">
        <f t="shared" si="15"/>
        <v>0</v>
      </c>
      <c r="BG168" s="209">
        <f t="shared" si="16"/>
        <v>0</v>
      </c>
      <c r="BH168" s="209">
        <f t="shared" si="17"/>
        <v>0</v>
      </c>
      <c r="BI168" s="209">
        <f t="shared" si="18"/>
        <v>0</v>
      </c>
      <c r="BJ168" s="18" t="s">
        <v>156</v>
      </c>
      <c r="BK168" s="209">
        <f t="shared" si="19"/>
        <v>0</v>
      </c>
      <c r="BL168" s="18" t="s">
        <v>164</v>
      </c>
      <c r="BM168" s="208" t="s">
        <v>3953</v>
      </c>
    </row>
    <row r="169" spans="1:65" s="2" customFormat="1" ht="24.2" customHeight="1">
      <c r="A169" s="35"/>
      <c r="B169" s="36"/>
      <c r="C169" s="248" t="s">
        <v>651</v>
      </c>
      <c r="D169" s="248" t="s">
        <v>204</v>
      </c>
      <c r="E169" s="249" t="s">
        <v>3954</v>
      </c>
      <c r="F169" s="250" t="s">
        <v>3955</v>
      </c>
      <c r="G169" s="251" t="s">
        <v>533</v>
      </c>
      <c r="H169" s="252">
        <v>1</v>
      </c>
      <c r="I169" s="253"/>
      <c r="J169" s="254">
        <f t="shared" si="10"/>
        <v>0</v>
      </c>
      <c r="K169" s="255"/>
      <c r="L169" s="256"/>
      <c r="M169" s="257" t="s">
        <v>1</v>
      </c>
      <c r="N169" s="258" t="s">
        <v>40</v>
      </c>
      <c r="O169" s="76"/>
      <c r="P169" s="206">
        <f t="shared" si="11"/>
        <v>0</v>
      </c>
      <c r="Q169" s="206">
        <v>0</v>
      </c>
      <c r="R169" s="206">
        <f t="shared" si="12"/>
        <v>0</v>
      </c>
      <c r="S169" s="206">
        <v>0</v>
      </c>
      <c r="T169" s="207">
        <f t="shared" si="13"/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08" t="s">
        <v>378</v>
      </c>
      <c r="AT169" s="208" t="s">
        <v>204</v>
      </c>
      <c r="AU169" s="208" t="s">
        <v>82</v>
      </c>
      <c r="AY169" s="18" t="s">
        <v>157</v>
      </c>
      <c r="BE169" s="209">
        <f t="shared" si="14"/>
        <v>0</v>
      </c>
      <c r="BF169" s="209">
        <f t="shared" si="15"/>
        <v>0</v>
      </c>
      <c r="BG169" s="209">
        <f t="shared" si="16"/>
        <v>0</v>
      </c>
      <c r="BH169" s="209">
        <f t="shared" si="17"/>
        <v>0</v>
      </c>
      <c r="BI169" s="209">
        <f t="shared" si="18"/>
        <v>0</v>
      </c>
      <c r="BJ169" s="18" t="s">
        <v>156</v>
      </c>
      <c r="BK169" s="209">
        <f t="shared" si="19"/>
        <v>0</v>
      </c>
      <c r="BL169" s="18" t="s">
        <v>164</v>
      </c>
      <c r="BM169" s="208" t="s">
        <v>3956</v>
      </c>
    </row>
    <row r="170" spans="1:65" s="2" customFormat="1" ht="24.2" customHeight="1">
      <c r="A170" s="35"/>
      <c r="B170" s="36"/>
      <c r="C170" s="248" t="s">
        <v>655</v>
      </c>
      <c r="D170" s="248" t="s">
        <v>204</v>
      </c>
      <c r="E170" s="249" t="s">
        <v>3957</v>
      </c>
      <c r="F170" s="250" t="s">
        <v>3958</v>
      </c>
      <c r="G170" s="251" t="s">
        <v>533</v>
      </c>
      <c r="H170" s="252">
        <v>1</v>
      </c>
      <c r="I170" s="253"/>
      <c r="J170" s="254">
        <f t="shared" si="10"/>
        <v>0</v>
      </c>
      <c r="K170" s="255"/>
      <c r="L170" s="256"/>
      <c r="M170" s="257" t="s">
        <v>1</v>
      </c>
      <c r="N170" s="258" t="s">
        <v>40</v>
      </c>
      <c r="O170" s="76"/>
      <c r="P170" s="206">
        <f t="shared" si="11"/>
        <v>0</v>
      </c>
      <c r="Q170" s="206">
        <v>0</v>
      </c>
      <c r="R170" s="206">
        <f t="shared" si="12"/>
        <v>0</v>
      </c>
      <c r="S170" s="206">
        <v>0</v>
      </c>
      <c r="T170" s="207">
        <f t="shared" si="13"/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08" t="s">
        <v>378</v>
      </c>
      <c r="AT170" s="208" t="s">
        <v>204</v>
      </c>
      <c r="AU170" s="208" t="s">
        <v>82</v>
      </c>
      <c r="AY170" s="18" t="s">
        <v>157</v>
      </c>
      <c r="BE170" s="209">
        <f t="shared" si="14"/>
        <v>0</v>
      </c>
      <c r="BF170" s="209">
        <f t="shared" si="15"/>
        <v>0</v>
      </c>
      <c r="BG170" s="209">
        <f t="shared" si="16"/>
        <v>0</v>
      </c>
      <c r="BH170" s="209">
        <f t="shared" si="17"/>
        <v>0</v>
      </c>
      <c r="BI170" s="209">
        <f t="shared" si="18"/>
        <v>0</v>
      </c>
      <c r="BJ170" s="18" t="s">
        <v>156</v>
      </c>
      <c r="BK170" s="209">
        <f t="shared" si="19"/>
        <v>0</v>
      </c>
      <c r="BL170" s="18" t="s">
        <v>164</v>
      </c>
      <c r="BM170" s="208" t="s">
        <v>3959</v>
      </c>
    </row>
    <row r="171" spans="1:65" s="2" customFormat="1" ht="24.2" customHeight="1">
      <c r="A171" s="35"/>
      <c r="B171" s="36"/>
      <c r="C171" s="248" t="s">
        <v>660</v>
      </c>
      <c r="D171" s="248" t="s">
        <v>204</v>
      </c>
      <c r="E171" s="249" t="s">
        <v>3960</v>
      </c>
      <c r="F171" s="250" t="s">
        <v>3961</v>
      </c>
      <c r="G171" s="251" t="s">
        <v>533</v>
      </c>
      <c r="H171" s="252">
        <v>1</v>
      </c>
      <c r="I171" s="253"/>
      <c r="J171" s="254">
        <f t="shared" si="10"/>
        <v>0</v>
      </c>
      <c r="K171" s="255"/>
      <c r="L171" s="256"/>
      <c r="M171" s="257" t="s">
        <v>1</v>
      </c>
      <c r="N171" s="258" t="s">
        <v>40</v>
      </c>
      <c r="O171" s="76"/>
      <c r="P171" s="206">
        <f t="shared" si="11"/>
        <v>0</v>
      </c>
      <c r="Q171" s="206">
        <v>0</v>
      </c>
      <c r="R171" s="206">
        <f t="shared" si="12"/>
        <v>0</v>
      </c>
      <c r="S171" s="206">
        <v>0</v>
      </c>
      <c r="T171" s="207">
        <f t="shared" si="13"/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08" t="s">
        <v>378</v>
      </c>
      <c r="AT171" s="208" t="s">
        <v>204</v>
      </c>
      <c r="AU171" s="208" t="s">
        <v>82</v>
      </c>
      <c r="AY171" s="18" t="s">
        <v>157</v>
      </c>
      <c r="BE171" s="209">
        <f t="shared" si="14"/>
        <v>0</v>
      </c>
      <c r="BF171" s="209">
        <f t="shared" si="15"/>
        <v>0</v>
      </c>
      <c r="BG171" s="209">
        <f t="shared" si="16"/>
        <v>0</v>
      </c>
      <c r="BH171" s="209">
        <f t="shared" si="17"/>
        <v>0</v>
      </c>
      <c r="BI171" s="209">
        <f t="shared" si="18"/>
        <v>0</v>
      </c>
      <c r="BJ171" s="18" t="s">
        <v>156</v>
      </c>
      <c r="BK171" s="209">
        <f t="shared" si="19"/>
        <v>0</v>
      </c>
      <c r="BL171" s="18" t="s">
        <v>164</v>
      </c>
      <c r="BM171" s="208" t="s">
        <v>3962</v>
      </c>
    </row>
    <row r="172" spans="1:65" s="2" customFormat="1" ht="24.2" customHeight="1">
      <c r="A172" s="35"/>
      <c r="B172" s="36"/>
      <c r="C172" s="248" t="s">
        <v>663</v>
      </c>
      <c r="D172" s="248" t="s">
        <v>204</v>
      </c>
      <c r="E172" s="249" t="s">
        <v>3963</v>
      </c>
      <c r="F172" s="250" t="s">
        <v>3964</v>
      </c>
      <c r="G172" s="251" t="s">
        <v>533</v>
      </c>
      <c r="H172" s="252">
        <v>1</v>
      </c>
      <c r="I172" s="253"/>
      <c r="J172" s="254">
        <f t="shared" si="10"/>
        <v>0</v>
      </c>
      <c r="K172" s="255"/>
      <c r="L172" s="256"/>
      <c r="M172" s="257" t="s">
        <v>1</v>
      </c>
      <c r="N172" s="258" t="s">
        <v>40</v>
      </c>
      <c r="O172" s="76"/>
      <c r="P172" s="206">
        <f t="shared" si="11"/>
        <v>0</v>
      </c>
      <c r="Q172" s="206">
        <v>1.448E-2</v>
      </c>
      <c r="R172" s="206">
        <f t="shared" si="12"/>
        <v>1.448E-2</v>
      </c>
      <c r="S172" s="206">
        <v>0</v>
      </c>
      <c r="T172" s="207">
        <f t="shared" si="13"/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08" t="s">
        <v>378</v>
      </c>
      <c r="AT172" s="208" t="s">
        <v>204</v>
      </c>
      <c r="AU172" s="208" t="s">
        <v>82</v>
      </c>
      <c r="AY172" s="18" t="s">
        <v>157</v>
      </c>
      <c r="BE172" s="209">
        <f t="shared" si="14"/>
        <v>0</v>
      </c>
      <c r="BF172" s="209">
        <f t="shared" si="15"/>
        <v>0</v>
      </c>
      <c r="BG172" s="209">
        <f t="shared" si="16"/>
        <v>0</v>
      </c>
      <c r="BH172" s="209">
        <f t="shared" si="17"/>
        <v>0</v>
      </c>
      <c r="BI172" s="209">
        <f t="shared" si="18"/>
        <v>0</v>
      </c>
      <c r="BJ172" s="18" t="s">
        <v>156</v>
      </c>
      <c r="BK172" s="209">
        <f t="shared" si="19"/>
        <v>0</v>
      </c>
      <c r="BL172" s="18" t="s">
        <v>164</v>
      </c>
      <c r="BM172" s="208" t="s">
        <v>3965</v>
      </c>
    </row>
    <row r="173" spans="1:65" s="2" customFormat="1" ht="37.9" customHeight="1">
      <c r="A173" s="35"/>
      <c r="B173" s="36"/>
      <c r="C173" s="248" t="s">
        <v>667</v>
      </c>
      <c r="D173" s="248" t="s">
        <v>204</v>
      </c>
      <c r="E173" s="249" t="s">
        <v>3966</v>
      </c>
      <c r="F173" s="279" t="s">
        <v>3967</v>
      </c>
      <c r="G173" s="251" t="s">
        <v>533</v>
      </c>
      <c r="H173" s="252">
        <v>4</v>
      </c>
      <c r="I173" s="253"/>
      <c r="J173" s="254">
        <f t="shared" si="10"/>
        <v>0</v>
      </c>
      <c r="K173" s="255"/>
      <c r="L173" s="256"/>
      <c r="M173" s="257" t="s">
        <v>1</v>
      </c>
      <c r="N173" s="258" t="s">
        <v>40</v>
      </c>
      <c r="O173" s="76"/>
      <c r="P173" s="206">
        <f t="shared" si="11"/>
        <v>0</v>
      </c>
      <c r="Q173" s="206">
        <v>0</v>
      </c>
      <c r="R173" s="206">
        <f t="shared" si="12"/>
        <v>0</v>
      </c>
      <c r="S173" s="206">
        <v>0</v>
      </c>
      <c r="T173" s="207">
        <f t="shared" si="13"/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08" t="s">
        <v>378</v>
      </c>
      <c r="AT173" s="208" t="s">
        <v>204</v>
      </c>
      <c r="AU173" s="208" t="s">
        <v>82</v>
      </c>
      <c r="AY173" s="18" t="s">
        <v>157</v>
      </c>
      <c r="BE173" s="209">
        <f t="shared" si="14"/>
        <v>0</v>
      </c>
      <c r="BF173" s="209">
        <f t="shared" si="15"/>
        <v>0</v>
      </c>
      <c r="BG173" s="209">
        <f t="shared" si="16"/>
        <v>0</v>
      </c>
      <c r="BH173" s="209">
        <f t="shared" si="17"/>
        <v>0</v>
      </c>
      <c r="BI173" s="209">
        <f t="shared" si="18"/>
        <v>0</v>
      </c>
      <c r="BJ173" s="18" t="s">
        <v>156</v>
      </c>
      <c r="BK173" s="209">
        <f t="shared" si="19"/>
        <v>0</v>
      </c>
      <c r="BL173" s="18" t="s">
        <v>164</v>
      </c>
      <c r="BM173" s="208" t="s">
        <v>3968</v>
      </c>
    </row>
    <row r="174" spans="1:65" s="2" customFormat="1" ht="24.2" customHeight="1">
      <c r="A174" s="35"/>
      <c r="B174" s="36"/>
      <c r="C174" s="196" t="s">
        <v>671</v>
      </c>
      <c r="D174" s="196" t="s">
        <v>160</v>
      </c>
      <c r="E174" s="197" t="s">
        <v>3969</v>
      </c>
      <c r="F174" s="198" t="s">
        <v>3970</v>
      </c>
      <c r="G174" s="199" t="s">
        <v>533</v>
      </c>
      <c r="H174" s="200">
        <v>2</v>
      </c>
      <c r="I174" s="201"/>
      <c r="J174" s="202">
        <f t="shared" si="10"/>
        <v>0</v>
      </c>
      <c r="K174" s="203"/>
      <c r="L174" s="40"/>
      <c r="M174" s="204" t="s">
        <v>1</v>
      </c>
      <c r="N174" s="205" t="s">
        <v>40</v>
      </c>
      <c r="O174" s="76"/>
      <c r="P174" s="206">
        <f t="shared" si="11"/>
        <v>0</v>
      </c>
      <c r="Q174" s="206">
        <v>2.0000000000000002E-5</v>
      </c>
      <c r="R174" s="206">
        <f t="shared" si="12"/>
        <v>4.0000000000000003E-5</v>
      </c>
      <c r="S174" s="206">
        <v>0</v>
      </c>
      <c r="T174" s="207">
        <f t="shared" si="13"/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08" t="s">
        <v>164</v>
      </c>
      <c r="AT174" s="208" t="s">
        <v>160</v>
      </c>
      <c r="AU174" s="208" t="s">
        <v>82</v>
      </c>
      <c r="AY174" s="18" t="s">
        <v>157</v>
      </c>
      <c r="BE174" s="209">
        <f t="shared" si="14"/>
        <v>0</v>
      </c>
      <c r="BF174" s="209">
        <f t="shared" si="15"/>
        <v>0</v>
      </c>
      <c r="BG174" s="209">
        <f t="shared" si="16"/>
        <v>0</v>
      </c>
      <c r="BH174" s="209">
        <f t="shared" si="17"/>
        <v>0</v>
      </c>
      <c r="BI174" s="209">
        <f t="shared" si="18"/>
        <v>0</v>
      </c>
      <c r="BJ174" s="18" t="s">
        <v>156</v>
      </c>
      <c r="BK174" s="209">
        <f t="shared" si="19"/>
        <v>0</v>
      </c>
      <c r="BL174" s="18" t="s">
        <v>164</v>
      </c>
      <c r="BM174" s="208" t="s">
        <v>3971</v>
      </c>
    </row>
    <row r="175" spans="1:65" s="2" customFormat="1" ht="33" customHeight="1">
      <c r="A175" s="35"/>
      <c r="B175" s="36"/>
      <c r="C175" s="196" t="s">
        <v>674</v>
      </c>
      <c r="D175" s="196" t="s">
        <v>160</v>
      </c>
      <c r="E175" s="197" t="s">
        <v>3972</v>
      </c>
      <c r="F175" s="198" t="s">
        <v>3973</v>
      </c>
      <c r="G175" s="199" t="s">
        <v>533</v>
      </c>
      <c r="H175" s="200">
        <v>14</v>
      </c>
      <c r="I175" s="201"/>
      <c r="J175" s="202">
        <f t="shared" si="10"/>
        <v>0</v>
      </c>
      <c r="K175" s="203"/>
      <c r="L175" s="40"/>
      <c r="M175" s="204" t="s">
        <v>1</v>
      </c>
      <c r="N175" s="205" t="s">
        <v>40</v>
      </c>
      <c r="O175" s="76"/>
      <c r="P175" s="206">
        <f t="shared" si="11"/>
        <v>0</v>
      </c>
      <c r="Q175" s="206">
        <v>2.0000000000000002E-5</v>
      </c>
      <c r="R175" s="206">
        <f t="shared" si="12"/>
        <v>2.8000000000000003E-4</v>
      </c>
      <c r="S175" s="206">
        <v>0</v>
      </c>
      <c r="T175" s="207">
        <f t="shared" si="13"/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08" t="s">
        <v>164</v>
      </c>
      <c r="AT175" s="208" t="s">
        <v>160</v>
      </c>
      <c r="AU175" s="208" t="s">
        <v>82</v>
      </c>
      <c r="AY175" s="18" t="s">
        <v>157</v>
      </c>
      <c r="BE175" s="209">
        <f t="shared" si="14"/>
        <v>0</v>
      </c>
      <c r="BF175" s="209">
        <f t="shared" si="15"/>
        <v>0</v>
      </c>
      <c r="BG175" s="209">
        <f t="shared" si="16"/>
        <v>0</v>
      </c>
      <c r="BH175" s="209">
        <f t="shared" si="17"/>
        <v>0</v>
      </c>
      <c r="BI175" s="209">
        <f t="shared" si="18"/>
        <v>0</v>
      </c>
      <c r="BJ175" s="18" t="s">
        <v>156</v>
      </c>
      <c r="BK175" s="209">
        <f t="shared" si="19"/>
        <v>0</v>
      </c>
      <c r="BL175" s="18" t="s">
        <v>164</v>
      </c>
      <c r="BM175" s="208" t="s">
        <v>3974</v>
      </c>
    </row>
    <row r="176" spans="1:65" s="2" customFormat="1" ht="33" customHeight="1">
      <c r="A176" s="35"/>
      <c r="B176" s="36"/>
      <c r="C176" s="196" t="s">
        <v>680</v>
      </c>
      <c r="D176" s="196" t="s">
        <v>160</v>
      </c>
      <c r="E176" s="197" t="s">
        <v>3975</v>
      </c>
      <c r="F176" s="198" t="s">
        <v>3976</v>
      </c>
      <c r="G176" s="199" t="s">
        <v>533</v>
      </c>
      <c r="H176" s="200">
        <v>42</v>
      </c>
      <c r="I176" s="201"/>
      <c r="J176" s="202">
        <f t="shared" si="10"/>
        <v>0</v>
      </c>
      <c r="K176" s="203"/>
      <c r="L176" s="40"/>
      <c r="M176" s="204" t="s">
        <v>1</v>
      </c>
      <c r="N176" s="205" t="s">
        <v>40</v>
      </c>
      <c r="O176" s="76"/>
      <c r="P176" s="206">
        <f t="shared" si="11"/>
        <v>0</v>
      </c>
      <c r="Q176" s="206">
        <v>2.0000000000000002E-5</v>
      </c>
      <c r="R176" s="206">
        <f t="shared" si="12"/>
        <v>8.4000000000000003E-4</v>
      </c>
      <c r="S176" s="206">
        <v>0</v>
      </c>
      <c r="T176" s="207">
        <f t="shared" si="13"/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08" t="s">
        <v>164</v>
      </c>
      <c r="AT176" s="208" t="s">
        <v>160</v>
      </c>
      <c r="AU176" s="208" t="s">
        <v>82</v>
      </c>
      <c r="AY176" s="18" t="s">
        <v>157</v>
      </c>
      <c r="BE176" s="209">
        <f t="shared" si="14"/>
        <v>0</v>
      </c>
      <c r="BF176" s="209">
        <f t="shared" si="15"/>
        <v>0</v>
      </c>
      <c r="BG176" s="209">
        <f t="shared" si="16"/>
        <v>0</v>
      </c>
      <c r="BH176" s="209">
        <f t="shared" si="17"/>
        <v>0</v>
      </c>
      <c r="BI176" s="209">
        <f t="shared" si="18"/>
        <v>0</v>
      </c>
      <c r="BJ176" s="18" t="s">
        <v>156</v>
      </c>
      <c r="BK176" s="209">
        <f t="shared" si="19"/>
        <v>0</v>
      </c>
      <c r="BL176" s="18" t="s">
        <v>164</v>
      </c>
      <c r="BM176" s="208" t="s">
        <v>3977</v>
      </c>
    </row>
    <row r="177" spans="1:65" s="2" customFormat="1" ht="33" customHeight="1">
      <c r="A177" s="35"/>
      <c r="B177" s="36"/>
      <c r="C177" s="196" t="s">
        <v>687</v>
      </c>
      <c r="D177" s="196" t="s">
        <v>160</v>
      </c>
      <c r="E177" s="197" t="s">
        <v>3978</v>
      </c>
      <c r="F177" s="198" t="s">
        <v>3979</v>
      </c>
      <c r="G177" s="199" t="s">
        <v>533</v>
      </c>
      <c r="H177" s="200">
        <v>1</v>
      </c>
      <c r="I177" s="201"/>
      <c r="J177" s="202">
        <f t="shared" si="10"/>
        <v>0</v>
      </c>
      <c r="K177" s="203"/>
      <c r="L177" s="40"/>
      <c r="M177" s="204" t="s">
        <v>1</v>
      </c>
      <c r="N177" s="205" t="s">
        <v>40</v>
      </c>
      <c r="O177" s="76"/>
      <c r="P177" s="206">
        <f t="shared" si="11"/>
        <v>0</v>
      </c>
      <c r="Q177" s="206">
        <v>2.0000000000000002E-5</v>
      </c>
      <c r="R177" s="206">
        <f t="shared" si="12"/>
        <v>2.0000000000000002E-5</v>
      </c>
      <c r="S177" s="206">
        <v>0</v>
      </c>
      <c r="T177" s="207">
        <f t="shared" si="13"/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08" t="s">
        <v>164</v>
      </c>
      <c r="AT177" s="208" t="s">
        <v>160</v>
      </c>
      <c r="AU177" s="208" t="s">
        <v>82</v>
      </c>
      <c r="AY177" s="18" t="s">
        <v>157</v>
      </c>
      <c r="BE177" s="209">
        <f t="shared" si="14"/>
        <v>0</v>
      </c>
      <c r="BF177" s="209">
        <f t="shared" si="15"/>
        <v>0</v>
      </c>
      <c r="BG177" s="209">
        <f t="shared" si="16"/>
        <v>0</v>
      </c>
      <c r="BH177" s="209">
        <f t="shared" si="17"/>
        <v>0</v>
      </c>
      <c r="BI177" s="209">
        <f t="shared" si="18"/>
        <v>0</v>
      </c>
      <c r="BJ177" s="18" t="s">
        <v>156</v>
      </c>
      <c r="BK177" s="209">
        <f t="shared" si="19"/>
        <v>0</v>
      </c>
      <c r="BL177" s="18" t="s">
        <v>164</v>
      </c>
      <c r="BM177" s="208" t="s">
        <v>3980</v>
      </c>
    </row>
    <row r="178" spans="1:65" s="2" customFormat="1" ht="33" customHeight="1">
      <c r="A178" s="35"/>
      <c r="B178" s="36"/>
      <c r="C178" s="196" t="s">
        <v>694</v>
      </c>
      <c r="D178" s="196" t="s">
        <v>160</v>
      </c>
      <c r="E178" s="197" t="s">
        <v>3981</v>
      </c>
      <c r="F178" s="198" t="s">
        <v>3982</v>
      </c>
      <c r="G178" s="199" t="s">
        <v>533</v>
      </c>
      <c r="H178" s="200">
        <v>1</v>
      </c>
      <c r="I178" s="201"/>
      <c r="J178" s="202">
        <f t="shared" si="10"/>
        <v>0</v>
      </c>
      <c r="K178" s="203"/>
      <c r="L178" s="40"/>
      <c r="M178" s="204" t="s">
        <v>1</v>
      </c>
      <c r="N178" s="205" t="s">
        <v>40</v>
      </c>
      <c r="O178" s="76"/>
      <c r="P178" s="206">
        <f t="shared" si="11"/>
        <v>0</v>
      </c>
      <c r="Q178" s="206">
        <v>2.0000000000000002E-5</v>
      </c>
      <c r="R178" s="206">
        <f t="shared" si="12"/>
        <v>2.0000000000000002E-5</v>
      </c>
      <c r="S178" s="206">
        <v>0</v>
      </c>
      <c r="T178" s="207">
        <f t="shared" si="13"/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08" t="s">
        <v>164</v>
      </c>
      <c r="AT178" s="208" t="s">
        <v>160</v>
      </c>
      <c r="AU178" s="208" t="s">
        <v>82</v>
      </c>
      <c r="AY178" s="18" t="s">
        <v>157</v>
      </c>
      <c r="BE178" s="209">
        <f t="shared" si="14"/>
        <v>0</v>
      </c>
      <c r="BF178" s="209">
        <f t="shared" si="15"/>
        <v>0</v>
      </c>
      <c r="BG178" s="209">
        <f t="shared" si="16"/>
        <v>0</v>
      </c>
      <c r="BH178" s="209">
        <f t="shared" si="17"/>
        <v>0</v>
      </c>
      <c r="BI178" s="209">
        <f t="shared" si="18"/>
        <v>0</v>
      </c>
      <c r="BJ178" s="18" t="s">
        <v>156</v>
      </c>
      <c r="BK178" s="209">
        <f t="shared" si="19"/>
        <v>0</v>
      </c>
      <c r="BL178" s="18" t="s">
        <v>164</v>
      </c>
      <c r="BM178" s="208" t="s">
        <v>3983</v>
      </c>
    </row>
    <row r="179" spans="1:65" s="2" customFormat="1" ht="16.5" customHeight="1">
      <c r="A179" s="35"/>
      <c r="B179" s="36"/>
      <c r="C179" s="196" t="s">
        <v>698</v>
      </c>
      <c r="D179" s="196" t="s">
        <v>160</v>
      </c>
      <c r="E179" s="197" t="s">
        <v>3984</v>
      </c>
      <c r="F179" s="198" t="s">
        <v>3985</v>
      </c>
      <c r="G179" s="199" t="s">
        <v>533</v>
      </c>
      <c r="H179" s="200">
        <v>62</v>
      </c>
      <c r="I179" s="201"/>
      <c r="J179" s="202">
        <f t="shared" si="10"/>
        <v>0</v>
      </c>
      <c r="K179" s="203"/>
      <c r="L179" s="40"/>
      <c r="M179" s="204" t="s">
        <v>1</v>
      </c>
      <c r="N179" s="205" t="s">
        <v>40</v>
      </c>
      <c r="O179" s="76"/>
      <c r="P179" s="206">
        <f t="shared" si="11"/>
        <v>0</v>
      </c>
      <c r="Q179" s="206">
        <v>3.0000000000000001E-5</v>
      </c>
      <c r="R179" s="206">
        <f t="shared" si="12"/>
        <v>1.8600000000000001E-3</v>
      </c>
      <c r="S179" s="206">
        <v>0</v>
      </c>
      <c r="T179" s="207">
        <f t="shared" si="13"/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08" t="s">
        <v>164</v>
      </c>
      <c r="AT179" s="208" t="s">
        <v>160</v>
      </c>
      <c r="AU179" s="208" t="s">
        <v>82</v>
      </c>
      <c r="AY179" s="18" t="s">
        <v>157</v>
      </c>
      <c r="BE179" s="209">
        <f t="shared" si="14"/>
        <v>0</v>
      </c>
      <c r="BF179" s="209">
        <f t="shared" si="15"/>
        <v>0</v>
      </c>
      <c r="BG179" s="209">
        <f t="shared" si="16"/>
        <v>0</v>
      </c>
      <c r="BH179" s="209">
        <f t="shared" si="17"/>
        <v>0</v>
      </c>
      <c r="BI179" s="209">
        <f t="shared" si="18"/>
        <v>0</v>
      </c>
      <c r="BJ179" s="18" t="s">
        <v>156</v>
      </c>
      <c r="BK179" s="209">
        <f t="shared" si="19"/>
        <v>0</v>
      </c>
      <c r="BL179" s="18" t="s">
        <v>164</v>
      </c>
      <c r="BM179" s="208" t="s">
        <v>3986</v>
      </c>
    </row>
    <row r="180" spans="1:65" s="2" customFormat="1" ht="16.5" customHeight="1">
      <c r="A180" s="35"/>
      <c r="B180" s="36"/>
      <c r="C180" s="248" t="s">
        <v>703</v>
      </c>
      <c r="D180" s="248" t="s">
        <v>204</v>
      </c>
      <c r="E180" s="249" t="s">
        <v>3987</v>
      </c>
      <c r="F180" s="250" t="s">
        <v>3988</v>
      </c>
      <c r="G180" s="251" t="s">
        <v>533</v>
      </c>
      <c r="H180" s="252">
        <v>62</v>
      </c>
      <c r="I180" s="253"/>
      <c r="J180" s="254">
        <f t="shared" si="10"/>
        <v>0</v>
      </c>
      <c r="K180" s="255"/>
      <c r="L180" s="256"/>
      <c r="M180" s="257" t="s">
        <v>1</v>
      </c>
      <c r="N180" s="258" t="s">
        <v>40</v>
      </c>
      <c r="O180" s="76"/>
      <c r="P180" s="206">
        <f t="shared" si="11"/>
        <v>0</v>
      </c>
      <c r="Q180" s="206">
        <v>4.0000000000000003E-5</v>
      </c>
      <c r="R180" s="206">
        <f t="shared" si="12"/>
        <v>2.48E-3</v>
      </c>
      <c r="S180" s="206">
        <v>0</v>
      </c>
      <c r="T180" s="207">
        <f t="shared" si="13"/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08" t="s">
        <v>378</v>
      </c>
      <c r="AT180" s="208" t="s">
        <v>204</v>
      </c>
      <c r="AU180" s="208" t="s">
        <v>82</v>
      </c>
      <c r="AY180" s="18" t="s">
        <v>157</v>
      </c>
      <c r="BE180" s="209">
        <f t="shared" si="14"/>
        <v>0</v>
      </c>
      <c r="BF180" s="209">
        <f t="shared" si="15"/>
        <v>0</v>
      </c>
      <c r="BG180" s="209">
        <f t="shared" si="16"/>
        <v>0</v>
      </c>
      <c r="BH180" s="209">
        <f t="shared" si="17"/>
        <v>0</v>
      </c>
      <c r="BI180" s="209">
        <f t="shared" si="18"/>
        <v>0</v>
      </c>
      <c r="BJ180" s="18" t="s">
        <v>156</v>
      </c>
      <c r="BK180" s="209">
        <f t="shared" si="19"/>
        <v>0</v>
      </c>
      <c r="BL180" s="18" t="s">
        <v>164</v>
      </c>
      <c r="BM180" s="208" t="s">
        <v>3989</v>
      </c>
    </row>
    <row r="181" spans="1:65" s="2" customFormat="1" ht="16.5" customHeight="1">
      <c r="A181" s="35"/>
      <c r="B181" s="36"/>
      <c r="C181" s="248" t="s">
        <v>708</v>
      </c>
      <c r="D181" s="248" t="s">
        <v>204</v>
      </c>
      <c r="E181" s="249" t="s">
        <v>3990</v>
      </c>
      <c r="F181" s="250" t="s">
        <v>3991</v>
      </c>
      <c r="G181" s="251" t="s">
        <v>533</v>
      </c>
      <c r="H181" s="252">
        <v>124</v>
      </c>
      <c r="I181" s="253"/>
      <c r="J181" s="254">
        <f t="shared" si="10"/>
        <v>0</v>
      </c>
      <c r="K181" s="255"/>
      <c r="L181" s="256"/>
      <c r="M181" s="257" t="s">
        <v>1</v>
      </c>
      <c r="N181" s="258" t="s">
        <v>40</v>
      </c>
      <c r="O181" s="76"/>
      <c r="P181" s="206">
        <f t="shared" si="11"/>
        <v>0</v>
      </c>
      <c r="Q181" s="206">
        <v>6.9999999999999994E-5</v>
      </c>
      <c r="R181" s="206">
        <f t="shared" si="12"/>
        <v>8.6799999999999985E-3</v>
      </c>
      <c r="S181" s="206">
        <v>0</v>
      </c>
      <c r="T181" s="207">
        <f t="shared" si="13"/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08" t="s">
        <v>378</v>
      </c>
      <c r="AT181" s="208" t="s">
        <v>204</v>
      </c>
      <c r="AU181" s="208" t="s">
        <v>82</v>
      </c>
      <c r="AY181" s="18" t="s">
        <v>157</v>
      </c>
      <c r="BE181" s="209">
        <f t="shared" si="14"/>
        <v>0</v>
      </c>
      <c r="BF181" s="209">
        <f t="shared" si="15"/>
        <v>0</v>
      </c>
      <c r="BG181" s="209">
        <f t="shared" si="16"/>
        <v>0</v>
      </c>
      <c r="BH181" s="209">
        <f t="shared" si="17"/>
        <v>0</v>
      </c>
      <c r="BI181" s="209">
        <f t="shared" si="18"/>
        <v>0</v>
      </c>
      <c r="BJ181" s="18" t="s">
        <v>156</v>
      </c>
      <c r="BK181" s="209">
        <f t="shared" si="19"/>
        <v>0</v>
      </c>
      <c r="BL181" s="18" t="s">
        <v>164</v>
      </c>
      <c r="BM181" s="208" t="s">
        <v>3992</v>
      </c>
    </row>
    <row r="182" spans="1:65" s="2" customFormat="1" ht="21.75" customHeight="1">
      <c r="A182" s="35"/>
      <c r="B182" s="36"/>
      <c r="C182" s="196" t="s">
        <v>713</v>
      </c>
      <c r="D182" s="196" t="s">
        <v>160</v>
      </c>
      <c r="E182" s="197" t="s">
        <v>3993</v>
      </c>
      <c r="F182" s="198" t="s">
        <v>3994</v>
      </c>
      <c r="G182" s="199" t="s">
        <v>533</v>
      </c>
      <c r="H182" s="200">
        <v>2</v>
      </c>
      <c r="I182" s="201"/>
      <c r="J182" s="202">
        <f t="shared" si="10"/>
        <v>0</v>
      </c>
      <c r="K182" s="203"/>
      <c r="L182" s="40"/>
      <c r="M182" s="204" t="s">
        <v>1</v>
      </c>
      <c r="N182" s="205" t="s">
        <v>40</v>
      </c>
      <c r="O182" s="76"/>
      <c r="P182" s="206">
        <f t="shared" si="11"/>
        <v>0</v>
      </c>
      <c r="Q182" s="206">
        <v>0</v>
      </c>
      <c r="R182" s="206">
        <f t="shared" si="12"/>
        <v>0</v>
      </c>
      <c r="S182" s="206">
        <v>0</v>
      </c>
      <c r="T182" s="207">
        <f t="shared" si="13"/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08" t="s">
        <v>164</v>
      </c>
      <c r="AT182" s="208" t="s">
        <v>160</v>
      </c>
      <c r="AU182" s="208" t="s">
        <v>82</v>
      </c>
      <c r="AY182" s="18" t="s">
        <v>157</v>
      </c>
      <c r="BE182" s="209">
        <f t="shared" si="14"/>
        <v>0</v>
      </c>
      <c r="BF182" s="209">
        <f t="shared" si="15"/>
        <v>0</v>
      </c>
      <c r="BG182" s="209">
        <f t="shared" si="16"/>
        <v>0</v>
      </c>
      <c r="BH182" s="209">
        <f t="shared" si="17"/>
        <v>0</v>
      </c>
      <c r="BI182" s="209">
        <f t="shared" si="18"/>
        <v>0</v>
      </c>
      <c r="BJ182" s="18" t="s">
        <v>156</v>
      </c>
      <c r="BK182" s="209">
        <f t="shared" si="19"/>
        <v>0</v>
      </c>
      <c r="BL182" s="18" t="s">
        <v>164</v>
      </c>
      <c r="BM182" s="208" t="s">
        <v>3995</v>
      </c>
    </row>
    <row r="183" spans="1:65" s="2" customFormat="1" ht="24.2" customHeight="1">
      <c r="A183" s="35"/>
      <c r="B183" s="36"/>
      <c r="C183" s="196" t="s">
        <v>717</v>
      </c>
      <c r="D183" s="196" t="s">
        <v>160</v>
      </c>
      <c r="E183" s="197" t="s">
        <v>3996</v>
      </c>
      <c r="F183" s="198" t="s">
        <v>3997</v>
      </c>
      <c r="G183" s="199" t="s">
        <v>533</v>
      </c>
      <c r="H183" s="200">
        <v>60</v>
      </c>
      <c r="I183" s="201"/>
      <c r="J183" s="202">
        <f t="shared" si="10"/>
        <v>0</v>
      </c>
      <c r="K183" s="203"/>
      <c r="L183" s="40"/>
      <c r="M183" s="204" t="s">
        <v>1</v>
      </c>
      <c r="N183" s="205" t="s">
        <v>40</v>
      </c>
      <c r="O183" s="76"/>
      <c r="P183" s="206">
        <f t="shared" si="11"/>
        <v>0</v>
      </c>
      <c r="Q183" s="206">
        <v>0</v>
      </c>
      <c r="R183" s="206">
        <f t="shared" si="12"/>
        <v>0</v>
      </c>
      <c r="S183" s="206">
        <v>0</v>
      </c>
      <c r="T183" s="207">
        <f t="shared" si="13"/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08" t="s">
        <v>164</v>
      </c>
      <c r="AT183" s="208" t="s">
        <v>160</v>
      </c>
      <c r="AU183" s="208" t="s">
        <v>82</v>
      </c>
      <c r="AY183" s="18" t="s">
        <v>157</v>
      </c>
      <c r="BE183" s="209">
        <f t="shared" si="14"/>
        <v>0</v>
      </c>
      <c r="BF183" s="209">
        <f t="shared" si="15"/>
        <v>0</v>
      </c>
      <c r="BG183" s="209">
        <f t="shared" si="16"/>
        <v>0</v>
      </c>
      <c r="BH183" s="209">
        <f t="shared" si="17"/>
        <v>0</v>
      </c>
      <c r="BI183" s="209">
        <f t="shared" si="18"/>
        <v>0</v>
      </c>
      <c r="BJ183" s="18" t="s">
        <v>156</v>
      </c>
      <c r="BK183" s="209">
        <f t="shared" si="19"/>
        <v>0</v>
      </c>
      <c r="BL183" s="18" t="s">
        <v>164</v>
      </c>
      <c r="BM183" s="208" t="s">
        <v>3998</v>
      </c>
    </row>
    <row r="184" spans="1:65" s="2" customFormat="1" ht="24.2" customHeight="1">
      <c r="A184" s="35"/>
      <c r="B184" s="36"/>
      <c r="C184" s="196" t="s">
        <v>721</v>
      </c>
      <c r="D184" s="196" t="s">
        <v>160</v>
      </c>
      <c r="E184" s="197" t="s">
        <v>3999</v>
      </c>
      <c r="F184" s="198" t="s">
        <v>4000</v>
      </c>
      <c r="G184" s="199" t="s">
        <v>225</v>
      </c>
      <c r="H184" s="200">
        <v>415</v>
      </c>
      <c r="I184" s="201"/>
      <c r="J184" s="202">
        <f t="shared" si="10"/>
        <v>0</v>
      </c>
      <c r="K184" s="203"/>
      <c r="L184" s="40"/>
      <c r="M184" s="204" t="s">
        <v>1</v>
      </c>
      <c r="N184" s="205" t="s">
        <v>40</v>
      </c>
      <c r="O184" s="76"/>
      <c r="P184" s="206">
        <f t="shared" si="11"/>
        <v>0</v>
      </c>
      <c r="Q184" s="206">
        <v>0</v>
      </c>
      <c r="R184" s="206">
        <f t="shared" si="12"/>
        <v>0</v>
      </c>
      <c r="S184" s="206">
        <v>0</v>
      </c>
      <c r="T184" s="207">
        <f t="shared" si="13"/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08" t="s">
        <v>164</v>
      </c>
      <c r="AT184" s="208" t="s">
        <v>160</v>
      </c>
      <c r="AU184" s="208" t="s">
        <v>82</v>
      </c>
      <c r="AY184" s="18" t="s">
        <v>157</v>
      </c>
      <c r="BE184" s="209">
        <f t="shared" si="14"/>
        <v>0</v>
      </c>
      <c r="BF184" s="209">
        <f t="shared" si="15"/>
        <v>0</v>
      </c>
      <c r="BG184" s="209">
        <f t="shared" si="16"/>
        <v>0</v>
      </c>
      <c r="BH184" s="209">
        <f t="shared" si="17"/>
        <v>0</v>
      </c>
      <c r="BI184" s="209">
        <f t="shared" si="18"/>
        <v>0</v>
      </c>
      <c r="BJ184" s="18" t="s">
        <v>156</v>
      </c>
      <c r="BK184" s="209">
        <f t="shared" si="19"/>
        <v>0</v>
      </c>
      <c r="BL184" s="18" t="s">
        <v>164</v>
      </c>
      <c r="BM184" s="208" t="s">
        <v>4001</v>
      </c>
    </row>
    <row r="185" spans="1:65" s="2" customFormat="1" ht="16.5" customHeight="1">
      <c r="A185" s="35"/>
      <c r="B185" s="36"/>
      <c r="C185" s="196" t="s">
        <v>726</v>
      </c>
      <c r="D185" s="196" t="s">
        <v>160</v>
      </c>
      <c r="E185" s="197" t="s">
        <v>4002</v>
      </c>
      <c r="F185" s="198" t="s">
        <v>4003</v>
      </c>
      <c r="G185" s="199" t="s">
        <v>2745</v>
      </c>
      <c r="H185" s="200">
        <v>150</v>
      </c>
      <c r="I185" s="201"/>
      <c r="J185" s="202">
        <f t="shared" si="10"/>
        <v>0</v>
      </c>
      <c r="K185" s="203"/>
      <c r="L185" s="40"/>
      <c r="M185" s="204" t="s">
        <v>1</v>
      </c>
      <c r="N185" s="205" t="s">
        <v>40</v>
      </c>
      <c r="O185" s="76"/>
      <c r="P185" s="206">
        <f t="shared" si="11"/>
        <v>0</v>
      </c>
      <c r="Q185" s="206">
        <v>0</v>
      </c>
      <c r="R185" s="206">
        <f t="shared" si="12"/>
        <v>0</v>
      </c>
      <c r="S185" s="206">
        <v>0</v>
      </c>
      <c r="T185" s="207">
        <f t="shared" si="13"/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08" t="s">
        <v>164</v>
      </c>
      <c r="AT185" s="208" t="s">
        <v>160</v>
      </c>
      <c r="AU185" s="208" t="s">
        <v>82</v>
      </c>
      <c r="AY185" s="18" t="s">
        <v>157</v>
      </c>
      <c r="BE185" s="209">
        <f t="shared" si="14"/>
        <v>0</v>
      </c>
      <c r="BF185" s="209">
        <f t="shared" si="15"/>
        <v>0</v>
      </c>
      <c r="BG185" s="209">
        <f t="shared" si="16"/>
        <v>0</v>
      </c>
      <c r="BH185" s="209">
        <f t="shared" si="17"/>
        <v>0</v>
      </c>
      <c r="BI185" s="209">
        <f t="shared" si="18"/>
        <v>0</v>
      </c>
      <c r="BJ185" s="18" t="s">
        <v>156</v>
      </c>
      <c r="BK185" s="209">
        <f t="shared" si="19"/>
        <v>0</v>
      </c>
      <c r="BL185" s="18" t="s">
        <v>164</v>
      </c>
      <c r="BM185" s="208" t="s">
        <v>4004</v>
      </c>
    </row>
    <row r="186" spans="1:65" s="2" customFormat="1" ht="24.2" customHeight="1">
      <c r="A186" s="35"/>
      <c r="B186" s="36"/>
      <c r="C186" s="196" t="s">
        <v>731</v>
      </c>
      <c r="D186" s="196" t="s">
        <v>160</v>
      </c>
      <c r="E186" s="197" t="s">
        <v>4005</v>
      </c>
      <c r="F186" s="198" t="s">
        <v>4006</v>
      </c>
      <c r="G186" s="199" t="s">
        <v>177</v>
      </c>
      <c r="H186" s="200">
        <v>57.006999999999998</v>
      </c>
      <c r="I186" s="201"/>
      <c r="J186" s="202">
        <f t="shared" si="10"/>
        <v>0</v>
      </c>
      <c r="K186" s="203"/>
      <c r="L186" s="40"/>
      <c r="M186" s="204" t="s">
        <v>1</v>
      </c>
      <c r="N186" s="205" t="s">
        <v>40</v>
      </c>
      <c r="O186" s="76"/>
      <c r="P186" s="206">
        <f t="shared" si="11"/>
        <v>0</v>
      </c>
      <c r="Q186" s="206">
        <v>0</v>
      </c>
      <c r="R186" s="206">
        <f t="shared" si="12"/>
        <v>0</v>
      </c>
      <c r="S186" s="206">
        <v>0</v>
      </c>
      <c r="T186" s="207">
        <f t="shared" si="13"/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08" t="s">
        <v>164</v>
      </c>
      <c r="AT186" s="208" t="s">
        <v>160</v>
      </c>
      <c r="AU186" s="208" t="s">
        <v>82</v>
      </c>
      <c r="AY186" s="18" t="s">
        <v>157</v>
      </c>
      <c r="BE186" s="209">
        <f t="shared" si="14"/>
        <v>0</v>
      </c>
      <c r="BF186" s="209">
        <f t="shared" si="15"/>
        <v>0</v>
      </c>
      <c r="BG186" s="209">
        <f t="shared" si="16"/>
        <v>0</v>
      </c>
      <c r="BH186" s="209">
        <f t="shared" si="17"/>
        <v>0</v>
      </c>
      <c r="BI186" s="209">
        <f t="shared" si="18"/>
        <v>0</v>
      </c>
      <c r="BJ186" s="18" t="s">
        <v>156</v>
      </c>
      <c r="BK186" s="209">
        <f t="shared" si="19"/>
        <v>0</v>
      </c>
      <c r="BL186" s="18" t="s">
        <v>164</v>
      </c>
      <c r="BM186" s="208" t="s">
        <v>4007</v>
      </c>
    </row>
    <row r="187" spans="1:65" s="12" customFormat="1" ht="25.9" customHeight="1">
      <c r="B187" s="180"/>
      <c r="C187" s="181"/>
      <c r="D187" s="182" t="s">
        <v>73</v>
      </c>
      <c r="E187" s="183" t="s">
        <v>4008</v>
      </c>
      <c r="F187" s="183" t="s">
        <v>4009</v>
      </c>
      <c r="G187" s="181"/>
      <c r="H187" s="181"/>
      <c r="I187" s="184"/>
      <c r="J187" s="185">
        <f>BK187</f>
        <v>0</v>
      </c>
      <c r="K187" s="181"/>
      <c r="L187" s="186"/>
      <c r="M187" s="187"/>
      <c r="N187" s="188"/>
      <c r="O187" s="188"/>
      <c r="P187" s="189">
        <f>SUM(P188:P189)</f>
        <v>0</v>
      </c>
      <c r="Q187" s="188"/>
      <c r="R187" s="189">
        <f>SUM(R188:R189)</f>
        <v>0</v>
      </c>
      <c r="S187" s="188"/>
      <c r="T187" s="190">
        <f>SUM(T188:T189)</f>
        <v>0</v>
      </c>
      <c r="AR187" s="191" t="s">
        <v>156</v>
      </c>
      <c r="AT187" s="192" t="s">
        <v>73</v>
      </c>
      <c r="AU187" s="192" t="s">
        <v>74</v>
      </c>
      <c r="AY187" s="191" t="s">
        <v>157</v>
      </c>
      <c r="BK187" s="193">
        <f>SUM(BK188:BK189)</f>
        <v>0</v>
      </c>
    </row>
    <row r="188" spans="1:65" s="2" customFormat="1" ht="24.2" customHeight="1">
      <c r="A188" s="35"/>
      <c r="B188" s="36"/>
      <c r="C188" s="196" t="s">
        <v>735</v>
      </c>
      <c r="D188" s="196" t="s">
        <v>160</v>
      </c>
      <c r="E188" s="197" t="s">
        <v>4010</v>
      </c>
      <c r="F188" s="198" t="s">
        <v>4011</v>
      </c>
      <c r="G188" s="199" t="s">
        <v>921</v>
      </c>
      <c r="H188" s="200">
        <v>1</v>
      </c>
      <c r="I188" s="201"/>
      <c r="J188" s="202">
        <f>ROUND(I188*H188,2)</f>
        <v>0</v>
      </c>
      <c r="K188" s="203"/>
      <c r="L188" s="40"/>
      <c r="M188" s="204" t="s">
        <v>1</v>
      </c>
      <c r="N188" s="205" t="s">
        <v>40</v>
      </c>
      <c r="O188" s="76"/>
      <c r="P188" s="206">
        <f>O188*H188</f>
        <v>0</v>
      </c>
      <c r="Q188" s="206">
        <v>0</v>
      </c>
      <c r="R188" s="206">
        <f>Q188*H188</f>
        <v>0</v>
      </c>
      <c r="S188" s="206">
        <v>0</v>
      </c>
      <c r="T188" s="207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08" t="s">
        <v>164</v>
      </c>
      <c r="AT188" s="208" t="s">
        <v>160</v>
      </c>
      <c r="AU188" s="208" t="s">
        <v>82</v>
      </c>
      <c r="AY188" s="18" t="s">
        <v>157</v>
      </c>
      <c r="BE188" s="209">
        <f>IF(N188="základná",J188,0)</f>
        <v>0</v>
      </c>
      <c r="BF188" s="209">
        <f>IF(N188="znížená",J188,0)</f>
        <v>0</v>
      </c>
      <c r="BG188" s="209">
        <f>IF(N188="zákl. prenesená",J188,0)</f>
        <v>0</v>
      </c>
      <c r="BH188" s="209">
        <f>IF(N188="zníž. prenesená",J188,0)</f>
        <v>0</v>
      </c>
      <c r="BI188" s="209">
        <f>IF(N188="nulová",J188,0)</f>
        <v>0</v>
      </c>
      <c r="BJ188" s="18" t="s">
        <v>156</v>
      </c>
      <c r="BK188" s="209">
        <f>ROUND(I188*H188,2)</f>
        <v>0</v>
      </c>
      <c r="BL188" s="18" t="s">
        <v>164</v>
      </c>
      <c r="BM188" s="208" t="s">
        <v>4012</v>
      </c>
    </row>
    <row r="189" spans="1:65" s="2" customFormat="1" ht="24.2" customHeight="1">
      <c r="A189" s="35"/>
      <c r="B189" s="36"/>
      <c r="C189" s="196" t="s">
        <v>739</v>
      </c>
      <c r="D189" s="196" t="s">
        <v>160</v>
      </c>
      <c r="E189" s="197" t="s">
        <v>4013</v>
      </c>
      <c r="F189" s="198" t="s">
        <v>4014</v>
      </c>
      <c r="G189" s="199" t="s">
        <v>921</v>
      </c>
      <c r="H189" s="200">
        <v>1</v>
      </c>
      <c r="I189" s="201"/>
      <c r="J189" s="202">
        <f>ROUND(I189*H189,2)</f>
        <v>0</v>
      </c>
      <c r="K189" s="203"/>
      <c r="L189" s="40"/>
      <c r="M189" s="243" t="s">
        <v>1</v>
      </c>
      <c r="N189" s="244" t="s">
        <v>40</v>
      </c>
      <c r="O189" s="245"/>
      <c r="P189" s="246">
        <f>O189*H189</f>
        <v>0</v>
      </c>
      <c r="Q189" s="246">
        <v>0</v>
      </c>
      <c r="R189" s="246">
        <f>Q189*H189</f>
        <v>0</v>
      </c>
      <c r="S189" s="246">
        <v>0</v>
      </c>
      <c r="T189" s="247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08" t="s">
        <v>164</v>
      </c>
      <c r="AT189" s="208" t="s">
        <v>160</v>
      </c>
      <c r="AU189" s="208" t="s">
        <v>82</v>
      </c>
      <c r="AY189" s="18" t="s">
        <v>157</v>
      </c>
      <c r="BE189" s="209">
        <f>IF(N189="základná",J189,0)</f>
        <v>0</v>
      </c>
      <c r="BF189" s="209">
        <f>IF(N189="znížená",J189,0)</f>
        <v>0</v>
      </c>
      <c r="BG189" s="209">
        <f>IF(N189="zákl. prenesená",J189,0)</f>
        <v>0</v>
      </c>
      <c r="BH189" s="209">
        <f>IF(N189="zníž. prenesená",J189,0)</f>
        <v>0</v>
      </c>
      <c r="BI189" s="209">
        <f>IF(N189="nulová",J189,0)</f>
        <v>0</v>
      </c>
      <c r="BJ189" s="18" t="s">
        <v>156</v>
      </c>
      <c r="BK189" s="209">
        <f>ROUND(I189*H189,2)</f>
        <v>0</v>
      </c>
      <c r="BL189" s="18" t="s">
        <v>164</v>
      </c>
      <c r="BM189" s="208" t="s">
        <v>4015</v>
      </c>
    </row>
    <row r="190" spans="1:65" s="2" customFormat="1" ht="6.95" customHeight="1">
      <c r="A190" s="35"/>
      <c r="B190" s="59"/>
      <c r="C190" s="60"/>
      <c r="D190" s="60"/>
      <c r="E190" s="60"/>
      <c r="F190" s="60"/>
      <c r="G190" s="60"/>
      <c r="H190" s="60"/>
      <c r="I190" s="60"/>
      <c r="J190" s="60"/>
      <c r="K190" s="60"/>
      <c r="L190" s="40"/>
      <c r="M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</row>
  </sheetData>
  <sheetProtection formatColumns="0" formatRows="0" autoFilter="0"/>
  <autoFilter ref="C119:K189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50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99"/>
      <c r="M2" s="299"/>
      <c r="N2" s="299"/>
      <c r="O2" s="299"/>
      <c r="P2" s="299"/>
      <c r="Q2" s="299"/>
      <c r="R2" s="299"/>
      <c r="S2" s="299"/>
      <c r="T2" s="299"/>
      <c r="U2" s="299"/>
      <c r="V2" s="299"/>
      <c r="AT2" s="18" t="s">
        <v>83</v>
      </c>
    </row>
    <row r="3" spans="1:46" s="1" customFormat="1" ht="6.95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21"/>
      <c r="AT3" s="18" t="s">
        <v>74</v>
      </c>
    </row>
    <row r="4" spans="1:46" s="1" customFormat="1" ht="24.95" customHeight="1">
      <c r="B4" s="21"/>
      <c r="D4" s="115" t="s">
        <v>130</v>
      </c>
      <c r="L4" s="21"/>
      <c r="M4" s="116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7" t="s">
        <v>15</v>
      </c>
      <c r="L6" s="21"/>
    </row>
    <row r="7" spans="1:46" s="1" customFormat="1" ht="16.5" customHeight="1">
      <c r="B7" s="21"/>
      <c r="E7" s="330" t="str">
        <f>'Rekapitulácia stavby'!K6</f>
        <v>Obnova areálu a kaštieľa Dolná Krupá</v>
      </c>
      <c r="F7" s="331"/>
      <c r="G7" s="331"/>
      <c r="H7" s="331"/>
      <c r="L7" s="21"/>
    </row>
    <row r="8" spans="1:46" s="2" customFormat="1" ht="12" customHeight="1">
      <c r="A8" s="35"/>
      <c r="B8" s="40"/>
      <c r="C8" s="35"/>
      <c r="D8" s="117" t="s">
        <v>131</v>
      </c>
      <c r="E8" s="35"/>
      <c r="F8" s="35"/>
      <c r="G8" s="35"/>
      <c r="H8" s="35"/>
      <c r="I8" s="35"/>
      <c r="J8" s="35"/>
      <c r="K8" s="35"/>
      <c r="L8" s="5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32" t="s">
        <v>132</v>
      </c>
      <c r="F9" s="333"/>
      <c r="G9" s="333"/>
      <c r="H9" s="333"/>
      <c r="I9" s="35"/>
      <c r="J9" s="35"/>
      <c r="K9" s="35"/>
      <c r="L9" s="5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7" t="s">
        <v>17</v>
      </c>
      <c r="E11" s="35"/>
      <c r="F11" s="118" t="s">
        <v>1</v>
      </c>
      <c r="G11" s="35"/>
      <c r="H11" s="35"/>
      <c r="I11" s="117" t="s">
        <v>18</v>
      </c>
      <c r="J11" s="118" t="s">
        <v>1</v>
      </c>
      <c r="K11" s="35"/>
      <c r="L11" s="5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7" t="s">
        <v>19</v>
      </c>
      <c r="E12" s="35"/>
      <c r="F12" s="118" t="s">
        <v>20</v>
      </c>
      <c r="G12" s="35"/>
      <c r="H12" s="35"/>
      <c r="I12" s="117" t="s">
        <v>21</v>
      </c>
      <c r="J12" s="119" t="str">
        <f>'Rekapitulácia stavby'!AN8</f>
        <v>30. 1. 2023</v>
      </c>
      <c r="K12" s="35"/>
      <c r="L12" s="5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7" t="s">
        <v>23</v>
      </c>
      <c r="E14" s="35"/>
      <c r="F14" s="35"/>
      <c r="G14" s="35"/>
      <c r="H14" s="35"/>
      <c r="I14" s="117" t="s">
        <v>24</v>
      </c>
      <c r="J14" s="118" t="s">
        <v>1</v>
      </c>
      <c r="K14" s="35"/>
      <c r="L14" s="5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8" t="s">
        <v>25</v>
      </c>
      <c r="F15" s="35"/>
      <c r="G15" s="35"/>
      <c r="H15" s="35"/>
      <c r="I15" s="117" t="s">
        <v>26</v>
      </c>
      <c r="J15" s="118" t="s">
        <v>1</v>
      </c>
      <c r="K15" s="35"/>
      <c r="L15" s="5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7" t="s">
        <v>27</v>
      </c>
      <c r="E17" s="35"/>
      <c r="F17" s="35"/>
      <c r="G17" s="35"/>
      <c r="H17" s="35"/>
      <c r="I17" s="117" t="s">
        <v>24</v>
      </c>
      <c r="J17" s="31" t="str">
        <f>'Rekapitulácia stavby'!AN13</f>
        <v>Vyplň údaj</v>
      </c>
      <c r="K17" s="35"/>
      <c r="L17" s="5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34" t="str">
        <f>'Rekapitulácia stavby'!E14</f>
        <v>Vyplň údaj</v>
      </c>
      <c r="F18" s="335"/>
      <c r="G18" s="335"/>
      <c r="H18" s="335"/>
      <c r="I18" s="117" t="s">
        <v>26</v>
      </c>
      <c r="J18" s="31" t="str">
        <f>'Rekapitulácia stavby'!AN14</f>
        <v>Vyplň údaj</v>
      </c>
      <c r="K18" s="35"/>
      <c r="L18" s="5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7" t="s">
        <v>29</v>
      </c>
      <c r="E20" s="35"/>
      <c r="F20" s="35"/>
      <c r="G20" s="35"/>
      <c r="H20" s="35"/>
      <c r="I20" s="117" t="s">
        <v>24</v>
      </c>
      <c r="J20" s="118" t="s">
        <v>1</v>
      </c>
      <c r="K20" s="35"/>
      <c r="L20" s="5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8" t="s">
        <v>30</v>
      </c>
      <c r="F21" s="35"/>
      <c r="G21" s="35"/>
      <c r="H21" s="35"/>
      <c r="I21" s="117" t="s">
        <v>26</v>
      </c>
      <c r="J21" s="118" t="s">
        <v>1</v>
      </c>
      <c r="K21" s="35"/>
      <c r="L21" s="5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7" t="s">
        <v>32</v>
      </c>
      <c r="E23" s="35"/>
      <c r="F23" s="35"/>
      <c r="G23" s="35"/>
      <c r="H23" s="35"/>
      <c r="I23" s="117" t="s">
        <v>24</v>
      </c>
      <c r="J23" s="118" t="s">
        <v>1</v>
      </c>
      <c r="K23" s="35"/>
      <c r="L23" s="5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8" t="s">
        <v>30</v>
      </c>
      <c r="F24" s="35"/>
      <c r="G24" s="35"/>
      <c r="H24" s="35"/>
      <c r="I24" s="117" t="s">
        <v>26</v>
      </c>
      <c r="J24" s="118" t="s">
        <v>1</v>
      </c>
      <c r="K24" s="35"/>
      <c r="L24" s="5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7" t="s">
        <v>33</v>
      </c>
      <c r="E26" s="35"/>
      <c r="F26" s="35"/>
      <c r="G26" s="35"/>
      <c r="H26" s="35"/>
      <c r="I26" s="35"/>
      <c r="J26" s="35"/>
      <c r="K26" s="35"/>
      <c r="L26" s="5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20"/>
      <c r="B27" s="121"/>
      <c r="C27" s="120"/>
      <c r="D27" s="120"/>
      <c r="E27" s="336" t="s">
        <v>1</v>
      </c>
      <c r="F27" s="336"/>
      <c r="G27" s="336"/>
      <c r="H27" s="336"/>
      <c r="I27" s="120"/>
      <c r="J27" s="120"/>
      <c r="K27" s="120"/>
      <c r="L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23"/>
      <c r="E29" s="123"/>
      <c r="F29" s="123"/>
      <c r="G29" s="123"/>
      <c r="H29" s="123"/>
      <c r="I29" s="123"/>
      <c r="J29" s="123"/>
      <c r="K29" s="123"/>
      <c r="L29" s="5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4" t="s">
        <v>34</v>
      </c>
      <c r="E30" s="35"/>
      <c r="F30" s="35"/>
      <c r="G30" s="35"/>
      <c r="H30" s="35"/>
      <c r="I30" s="35"/>
      <c r="J30" s="125">
        <f>ROUND(J120, 2)</f>
        <v>0</v>
      </c>
      <c r="K30" s="35"/>
      <c r="L30" s="5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3"/>
      <c r="E31" s="123"/>
      <c r="F31" s="123"/>
      <c r="G31" s="123"/>
      <c r="H31" s="123"/>
      <c r="I31" s="123"/>
      <c r="J31" s="123"/>
      <c r="K31" s="123"/>
      <c r="L31" s="5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26" t="s">
        <v>36</v>
      </c>
      <c r="G32" s="35"/>
      <c r="H32" s="35"/>
      <c r="I32" s="126" t="s">
        <v>35</v>
      </c>
      <c r="J32" s="126" t="s">
        <v>37</v>
      </c>
      <c r="K32" s="35"/>
      <c r="L32" s="5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27" t="s">
        <v>38</v>
      </c>
      <c r="E33" s="128" t="s">
        <v>39</v>
      </c>
      <c r="F33" s="129">
        <f>ROUND((SUM(BE120:BE149)),  2)</f>
        <v>0</v>
      </c>
      <c r="G33" s="130"/>
      <c r="H33" s="130"/>
      <c r="I33" s="131">
        <v>0.2</v>
      </c>
      <c r="J33" s="129">
        <f>ROUND(((SUM(BE120:BE149))*I33),  2)</f>
        <v>0</v>
      </c>
      <c r="K33" s="35"/>
      <c r="L33" s="5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28" t="s">
        <v>40</v>
      </c>
      <c r="F34" s="129">
        <f>ROUND((SUM(BF120:BF149)),  2)</f>
        <v>0</v>
      </c>
      <c r="G34" s="130"/>
      <c r="H34" s="130"/>
      <c r="I34" s="131">
        <v>0.2</v>
      </c>
      <c r="J34" s="129">
        <f>ROUND(((SUM(BF120:BF149))*I34),  2)</f>
        <v>0</v>
      </c>
      <c r="K34" s="35"/>
      <c r="L34" s="5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17" t="s">
        <v>41</v>
      </c>
      <c r="F35" s="132">
        <f>ROUND((SUM(BG120:BG149)),  2)</f>
        <v>0</v>
      </c>
      <c r="G35" s="35"/>
      <c r="H35" s="35"/>
      <c r="I35" s="133">
        <v>0.2</v>
      </c>
      <c r="J35" s="132">
        <f>0</f>
        <v>0</v>
      </c>
      <c r="K35" s="35"/>
      <c r="L35" s="5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17" t="s">
        <v>42</v>
      </c>
      <c r="F36" s="132">
        <f>ROUND((SUM(BH120:BH149)),  2)</f>
        <v>0</v>
      </c>
      <c r="G36" s="35"/>
      <c r="H36" s="35"/>
      <c r="I36" s="133">
        <v>0.2</v>
      </c>
      <c r="J36" s="132">
        <f>0</f>
        <v>0</v>
      </c>
      <c r="K36" s="35"/>
      <c r="L36" s="5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28" t="s">
        <v>43</v>
      </c>
      <c r="F37" s="129">
        <f>ROUND((SUM(BI120:BI149)),  2)</f>
        <v>0</v>
      </c>
      <c r="G37" s="130"/>
      <c r="H37" s="130"/>
      <c r="I37" s="131">
        <v>0</v>
      </c>
      <c r="J37" s="129">
        <f>0</f>
        <v>0</v>
      </c>
      <c r="K37" s="35"/>
      <c r="L37" s="5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34"/>
      <c r="D39" s="135" t="s">
        <v>44</v>
      </c>
      <c r="E39" s="136"/>
      <c r="F39" s="136"/>
      <c r="G39" s="137" t="s">
        <v>45</v>
      </c>
      <c r="H39" s="138" t="s">
        <v>46</v>
      </c>
      <c r="I39" s="136"/>
      <c r="J39" s="139">
        <f>SUM(J30:J37)</f>
        <v>0</v>
      </c>
      <c r="K39" s="140"/>
      <c r="L39" s="5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6"/>
      <c r="D50" s="141" t="s">
        <v>47</v>
      </c>
      <c r="E50" s="142"/>
      <c r="F50" s="142"/>
      <c r="G50" s="141" t="s">
        <v>48</v>
      </c>
      <c r="H50" s="142"/>
      <c r="I50" s="142"/>
      <c r="J50" s="142"/>
      <c r="K50" s="142"/>
      <c r="L50" s="5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5"/>
      <c r="B61" s="40"/>
      <c r="C61" s="35"/>
      <c r="D61" s="143" t="s">
        <v>49</v>
      </c>
      <c r="E61" s="144"/>
      <c r="F61" s="145" t="s">
        <v>50</v>
      </c>
      <c r="G61" s="143" t="s">
        <v>49</v>
      </c>
      <c r="H61" s="144"/>
      <c r="I61" s="144"/>
      <c r="J61" s="146" t="s">
        <v>50</v>
      </c>
      <c r="K61" s="144"/>
      <c r="L61" s="5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5"/>
      <c r="B65" s="40"/>
      <c r="C65" s="35"/>
      <c r="D65" s="141" t="s">
        <v>51</v>
      </c>
      <c r="E65" s="147"/>
      <c r="F65" s="147"/>
      <c r="G65" s="141" t="s">
        <v>52</v>
      </c>
      <c r="H65" s="147"/>
      <c r="I65" s="147"/>
      <c r="J65" s="147"/>
      <c r="K65" s="147"/>
      <c r="L65" s="5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5"/>
      <c r="B76" s="40"/>
      <c r="C76" s="35"/>
      <c r="D76" s="143" t="s">
        <v>49</v>
      </c>
      <c r="E76" s="144"/>
      <c r="F76" s="145" t="s">
        <v>50</v>
      </c>
      <c r="G76" s="143" t="s">
        <v>49</v>
      </c>
      <c r="H76" s="144"/>
      <c r="I76" s="144"/>
      <c r="J76" s="146" t="s">
        <v>50</v>
      </c>
      <c r="K76" s="144"/>
      <c r="L76" s="5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8"/>
      <c r="C77" s="149"/>
      <c r="D77" s="149"/>
      <c r="E77" s="149"/>
      <c r="F77" s="149"/>
      <c r="G77" s="149"/>
      <c r="H77" s="149"/>
      <c r="I77" s="149"/>
      <c r="J77" s="149"/>
      <c r="K77" s="149"/>
      <c r="L77" s="5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5" customHeight="1">
      <c r="A81" s="35"/>
      <c r="B81" s="150"/>
      <c r="C81" s="151"/>
      <c r="D81" s="151"/>
      <c r="E81" s="151"/>
      <c r="F81" s="151"/>
      <c r="G81" s="151"/>
      <c r="H81" s="151"/>
      <c r="I81" s="151"/>
      <c r="J81" s="151"/>
      <c r="K81" s="151"/>
      <c r="L81" s="5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5" customHeight="1">
      <c r="A82" s="35"/>
      <c r="B82" s="36"/>
      <c r="C82" s="24" t="s">
        <v>133</v>
      </c>
      <c r="D82" s="37"/>
      <c r="E82" s="37"/>
      <c r="F82" s="37"/>
      <c r="G82" s="37"/>
      <c r="H82" s="37"/>
      <c r="I82" s="37"/>
      <c r="J82" s="37"/>
      <c r="K82" s="37"/>
      <c r="L82" s="5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15</v>
      </c>
      <c r="D84" s="37"/>
      <c r="E84" s="37"/>
      <c r="F84" s="37"/>
      <c r="G84" s="37"/>
      <c r="H84" s="37"/>
      <c r="I84" s="37"/>
      <c r="J84" s="37"/>
      <c r="K84" s="37"/>
      <c r="L84" s="5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28" t="str">
        <f>E7</f>
        <v>Obnova areálu a kaštieľa Dolná Krupá</v>
      </c>
      <c r="F85" s="329"/>
      <c r="G85" s="329"/>
      <c r="H85" s="329"/>
      <c r="I85" s="37"/>
      <c r="J85" s="37"/>
      <c r="K85" s="37"/>
      <c r="L85" s="5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131</v>
      </c>
      <c r="D86" s="37"/>
      <c r="E86" s="37"/>
      <c r="F86" s="37"/>
      <c r="G86" s="37"/>
      <c r="H86" s="37"/>
      <c r="I86" s="37"/>
      <c r="J86" s="37"/>
      <c r="K86" s="37"/>
      <c r="L86" s="5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324" t="str">
        <f>E9</f>
        <v>20180301 - Kaštieľ-Fasáda</v>
      </c>
      <c r="F87" s="327"/>
      <c r="G87" s="327"/>
      <c r="H87" s="327"/>
      <c r="I87" s="37"/>
      <c r="J87" s="37"/>
      <c r="K87" s="37"/>
      <c r="L87" s="5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19</v>
      </c>
      <c r="D89" s="37"/>
      <c r="E89" s="37"/>
      <c r="F89" s="28" t="str">
        <f>F12</f>
        <v>Kaštieľ Dolná Krupá</v>
      </c>
      <c r="G89" s="37"/>
      <c r="H89" s="37"/>
      <c r="I89" s="30" t="s">
        <v>21</v>
      </c>
      <c r="J89" s="71" t="str">
        <f>IF(J12="","",J12)</f>
        <v>30. 1. 2023</v>
      </c>
      <c r="K89" s="37"/>
      <c r="L89" s="5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2" customHeight="1">
      <c r="A91" s="35"/>
      <c r="B91" s="36"/>
      <c r="C91" s="30" t="s">
        <v>23</v>
      </c>
      <c r="D91" s="37"/>
      <c r="E91" s="37"/>
      <c r="F91" s="28" t="str">
        <f>E15</f>
        <v>SNM, Vajanského nábrežie 2, 810 06 Bratislava</v>
      </c>
      <c r="G91" s="37"/>
      <c r="H91" s="37"/>
      <c r="I91" s="30" t="s">
        <v>29</v>
      </c>
      <c r="J91" s="33" t="str">
        <f>E21</f>
        <v>Ing.Vladimír Kobliška</v>
      </c>
      <c r="K91" s="37"/>
      <c r="L91" s="5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2" customHeight="1">
      <c r="A92" s="35"/>
      <c r="B92" s="36"/>
      <c r="C92" s="30" t="s">
        <v>27</v>
      </c>
      <c r="D92" s="37"/>
      <c r="E92" s="37"/>
      <c r="F92" s="28" t="str">
        <f>IF(E18="","",E18)</f>
        <v>Vyplň údaj</v>
      </c>
      <c r="G92" s="37"/>
      <c r="H92" s="37"/>
      <c r="I92" s="30" t="s">
        <v>32</v>
      </c>
      <c r="J92" s="33" t="str">
        <f>E24</f>
        <v>Ing.Vladimír Kobliška</v>
      </c>
      <c r="K92" s="37"/>
      <c r="L92" s="5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52" t="s">
        <v>134</v>
      </c>
      <c r="D94" s="153"/>
      <c r="E94" s="153"/>
      <c r="F94" s="153"/>
      <c r="G94" s="153"/>
      <c r="H94" s="153"/>
      <c r="I94" s="153"/>
      <c r="J94" s="154" t="s">
        <v>135</v>
      </c>
      <c r="K94" s="153"/>
      <c r="L94" s="5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" customHeight="1">
      <c r="A96" s="35"/>
      <c r="B96" s="36"/>
      <c r="C96" s="155" t="s">
        <v>136</v>
      </c>
      <c r="D96" s="37"/>
      <c r="E96" s="37"/>
      <c r="F96" s="37"/>
      <c r="G96" s="37"/>
      <c r="H96" s="37"/>
      <c r="I96" s="37"/>
      <c r="J96" s="89">
        <f>J120</f>
        <v>0</v>
      </c>
      <c r="K96" s="37"/>
      <c r="L96" s="5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137</v>
      </c>
    </row>
    <row r="97" spans="1:31" s="9" customFormat="1" ht="24.95" customHeight="1">
      <c r="B97" s="156"/>
      <c r="C97" s="157"/>
      <c r="D97" s="158" t="s">
        <v>138</v>
      </c>
      <c r="E97" s="159"/>
      <c r="F97" s="159"/>
      <c r="G97" s="159"/>
      <c r="H97" s="159"/>
      <c r="I97" s="159"/>
      <c r="J97" s="160">
        <f>J121</f>
        <v>0</v>
      </c>
      <c r="K97" s="157"/>
      <c r="L97" s="161"/>
    </row>
    <row r="98" spans="1:31" s="10" customFormat="1" ht="19.899999999999999" customHeight="1">
      <c r="B98" s="162"/>
      <c r="C98" s="163"/>
      <c r="D98" s="164" t="s">
        <v>139</v>
      </c>
      <c r="E98" s="165"/>
      <c r="F98" s="165"/>
      <c r="G98" s="165"/>
      <c r="H98" s="165"/>
      <c r="I98" s="165"/>
      <c r="J98" s="166">
        <f>J122</f>
        <v>0</v>
      </c>
      <c r="K98" s="163"/>
      <c r="L98" s="167"/>
    </row>
    <row r="99" spans="1:31" s="10" customFormat="1" ht="19.899999999999999" customHeight="1">
      <c r="B99" s="162"/>
      <c r="C99" s="163"/>
      <c r="D99" s="164" t="s">
        <v>140</v>
      </c>
      <c r="E99" s="165"/>
      <c r="F99" s="165"/>
      <c r="G99" s="165"/>
      <c r="H99" s="165"/>
      <c r="I99" s="165"/>
      <c r="J99" s="166">
        <f>J132</f>
        <v>0</v>
      </c>
      <c r="K99" s="163"/>
      <c r="L99" s="167"/>
    </row>
    <row r="100" spans="1:31" s="10" customFormat="1" ht="19.899999999999999" customHeight="1">
      <c r="B100" s="162"/>
      <c r="C100" s="163"/>
      <c r="D100" s="164" t="s">
        <v>141</v>
      </c>
      <c r="E100" s="165"/>
      <c r="F100" s="165"/>
      <c r="G100" s="165"/>
      <c r="H100" s="165"/>
      <c r="I100" s="165"/>
      <c r="J100" s="166">
        <f>J140</f>
        <v>0</v>
      </c>
      <c r="K100" s="163"/>
      <c r="L100" s="167"/>
    </row>
    <row r="101" spans="1:31" s="2" customFormat="1" ht="21.75" customHeight="1">
      <c r="A101" s="35"/>
      <c r="B101" s="36"/>
      <c r="C101" s="37"/>
      <c r="D101" s="37"/>
      <c r="E101" s="37"/>
      <c r="F101" s="37"/>
      <c r="G101" s="37"/>
      <c r="H101" s="37"/>
      <c r="I101" s="37"/>
      <c r="J101" s="37"/>
      <c r="K101" s="37"/>
      <c r="L101" s="56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</row>
    <row r="102" spans="1:31" s="2" customFormat="1" ht="6.95" customHeight="1">
      <c r="A102" s="35"/>
      <c r="B102" s="59"/>
      <c r="C102" s="60"/>
      <c r="D102" s="60"/>
      <c r="E102" s="60"/>
      <c r="F102" s="60"/>
      <c r="G102" s="60"/>
      <c r="H102" s="60"/>
      <c r="I102" s="60"/>
      <c r="J102" s="60"/>
      <c r="K102" s="60"/>
      <c r="L102" s="56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6" spans="1:31" s="2" customFormat="1" ht="6.95" customHeight="1">
      <c r="A106" s="35"/>
      <c r="B106" s="61"/>
      <c r="C106" s="62"/>
      <c r="D106" s="62"/>
      <c r="E106" s="62"/>
      <c r="F106" s="62"/>
      <c r="G106" s="62"/>
      <c r="H106" s="62"/>
      <c r="I106" s="62"/>
      <c r="J106" s="62"/>
      <c r="K106" s="62"/>
      <c r="L106" s="56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pans="1:31" s="2" customFormat="1" ht="24.95" customHeight="1">
      <c r="A107" s="35"/>
      <c r="B107" s="36"/>
      <c r="C107" s="24" t="s">
        <v>142</v>
      </c>
      <c r="D107" s="37"/>
      <c r="E107" s="37"/>
      <c r="F107" s="37"/>
      <c r="G107" s="37"/>
      <c r="H107" s="37"/>
      <c r="I107" s="37"/>
      <c r="J107" s="37"/>
      <c r="K107" s="37"/>
      <c r="L107" s="56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pans="1:31" s="2" customFormat="1" ht="6.95" customHeight="1">
      <c r="A108" s="35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5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31" s="2" customFormat="1" ht="12" customHeight="1">
      <c r="A109" s="35"/>
      <c r="B109" s="36"/>
      <c r="C109" s="30" t="s">
        <v>15</v>
      </c>
      <c r="D109" s="37"/>
      <c r="E109" s="37"/>
      <c r="F109" s="37"/>
      <c r="G109" s="37"/>
      <c r="H109" s="37"/>
      <c r="I109" s="37"/>
      <c r="J109" s="37"/>
      <c r="K109" s="37"/>
      <c r="L109" s="5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31" s="2" customFormat="1" ht="16.5" customHeight="1">
      <c r="A110" s="35"/>
      <c r="B110" s="36"/>
      <c r="C110" s="37"/>
      <c r="D110" s="37"/>
      <c r="E110" s="328" t="str">
        <f>E7</f>
        <v>Obnova areálu a kaštieľa Dolná Krupá</v>
      </c>
      <c r="F110" s="329"/>
      <c r="G110" s="329"/>
      <c r="H110" s="329"/>
      <c r="I110" s="37"/>
      <c r="J110" s="37"/>
      <c r="K110" s="37"/>
      <c r="L110" s="5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12" customHeight="1">
      <c r="A111" s="35"/>
      <c r="B111" s="36"/>
      <c r="C111" s="30" t="s">
        <v>131</v>
      </c>
      <c r="D111" s="37"/>
      <c r="E111" s="37"/>
      <c r="F111" s="37"/>
      <c r="G111" s="37"/>
      <c r="H111" s="37"/>
      <c r="I111" s="37"/>
      <c r="J111" s="37"/>
      <c r="K111" s="37"/>
      <c r="L111" s="5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16.5" customHeight="1">
      <c r="A112" s="35"/>
      <c r="B112" s="36"/>
      <c r="C112" s="37"/>
      <c r="D112" s="37"/>
      <c r="E112" s="324" t="str">
        <f>E9</f>
        <v>20180301 - Kaštieľ-Fasáda</v>
      </c>
      <c r="F112" s="327"/>
      <c r="G112" s="327"/>
      <c r="H112" s="327"/>
      <c r="I112" s="37"/>
      <c r="J112" s="37"/>
      <c r="K112" s="37"/>
      <c r="L112" s="5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6.95" customHeight="1">
      <c r="A113" s="35"/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5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2" customHeight="1">
      <c r="A114" s="35"/>
      <c r="B114" s="36"/>
      <c r="C114" s="30" t="s">
        <v>19</v>
      </c>
      <c r="D114" s="37"/>
      <c r="E114" s="37"/>
      <c r="F114" s="28" t="str">
        <f>F12</f>
        <v>Kaštieľ Dolná Krupá</v>
      </c>
      <c r="G114" s="37"/>
      <c r="H114" s="37"/>
      <c r="I114" s="30" t="s">
        <v>21</v>
      </c>
      <c r="J114" s="71" t="str">
        <f>IF(J12="","",J12)</f>
        <v>30. 1. 2023</v>
      </c>
      <c r="K114" s="37"/>
      <c r="L114" s="5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6.95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5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5.2" customHeight="1">
      <c r="A116" s="35"/>
      <c r="B116" s="36"/>
      <c r="C116" s="30" t="s">
        <v>23</v>
      </c>
      <c r="D116" s="37"/>
      <c r="E116" s="37"/>
      <c r="F116" s="28" t="str">
        <f>E15</f>
        <v>SNM, Vajanského nábrežie 2, 810 06 Bratislava</v>
      </c>
      <c r="G116" s="37"/>
      <c r="H116" s="37"/>
      <c r="I116" s="30" t="s">
        <v>29</v>
      </c>
      <c r="J116" s="33" t="str">
        <f>E21</f>
        <v>Ing.Vladimír Kobliška</v>
      </c>
      <c r="K116" s="37"/>
      <c r="L116" s="5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15.2" customHeight="1">
      <c r="A117" s="35"/>
      <c r="B117" s="36"/>
      <c r="C117" s="30" t="s">
        <v>27</v>
      </c>
      <c r="D117" s="37"/>
      <c r="E117" s="37"/>
      <c r="F117" s="28" t="str">
        <f>IF(E18="","",E18)</f>
        <v>Vyplň údaj</v>
      </c>
      <c r="G117" s="37"/>
      <c r="H117" s="37"/>
      <c r="I117" s="30" t="s">
        <v>32</v>
      </c>
      <c r="J117" s="33" t="str">
        <f>E24</f>
        <v>Ing.Vladimír Kobliška</v>
      </c>
      <c r="K117" s="37"/>
      <c r="L117" s="5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10.35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5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11" customFormat="1" ht="29.25" customHeight="1">
      <c r="A119" s="168"/>
      <c r="B119" s="169"/>
      <c r="C119" s="170" t="s">
        <v>143</v>
      </c>
      <c r="D119" s="171" t="s">
        <v>59</v>
      </c>
      <c r="E119" s="171" t="s">
        <v>55</v>
      </c>
      <c r="F119" s="171" t="s">
        <v>56</v>
      </c>
      <c r="G119" s="171" t="s">
        <v>144</v>
      </c>
      <c r="H119" s="171" t="s">
        <v>145</v>
      </c>
      <c r="I119" s="171" t="s">
        <v>146</v>
      </c>
      <c r="J119" s="172" t="s">
        <v>135</v>
      </c>
      <c r="K119" s="173" t="s">
        <v>147</v>
      </c>
      <c r="L119" s="174"/>
      <c r="M119" s="80" t="s">
        <v>1</v>
      </c>
      <c r="N119" s="81" t="s">
        <v>38</v>
      </c>
      <c r="O119" s="81" t="s">
        <v>148</v>
      </c>
      <c r="P119" s="81" t="s">
        <v>149</v>
      </c>
      <c r="Q119" s="81" t="s">
        <v>150</v>
      </c>
      <c r="R119" s="81" t="s">
        <v>151</v>
      </c>
      <c r="S119" s="81" t="s">
        <v>152</v>
      </c>
      <c r="T119" s="82" t="s">
        <v>153</v>
      </c>
      <c r="U119" s="168"/>
      <c r="V119" s="168"/>
      <c r="W119" s="168"/>
      <c r="X119" s="168"/>
      <c r="Y119" s="168"/>
      <c r="Z119" s="168"/>
      <c r="AA119" s="168"/>
      <c r="AB119" s="168"/>
      <c r="AC119" s="168"/>
      <c r="AD119" s="168"/>
      <c r="AE119" s="168"/>
    </row>
    <row r="120" spans="1:65" s="2" customFormat="1" ht="22.9" customHeight="1">
      <c r="A120" s="35"/>
      <c r="B120" s="36"/>
      <c r="C120" s="87" t="s">
        <v>136</v>
      </c>
      <c r="D120" s="37"/>
      <c r="E120" s="37"/>
      <c r="F120" s="37"/>
      <c r="G120" s="37"/>
      <c r="H120" s="37"/>
      <c r="I120" s="37"/>
      <c r="J120" s="175">
        <f>BK120</f>
        <v>0</v>
      </c>
      <c r="K120" s="37"/>
      <c r="L120" s="40"/>
      <c r="M120" s="83"/>
      <c r="N120" s="176"/>
      <c r="O120" s="84"/>
      <c r="P120" s="177">
        <f>P121</f>
        <v>0</v>
      </c>
      <c r="Q120" s="84"/>
      <c r="R120" s="177">
        <f>R121</f>
        <v>0</v>
      </c>
      <c r="S120" s="84"/>
      <c r="T120" s="178">
        <f>T121</f>
        <v>0</v>
      </c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T120" s="18" t="s">
        <v>73</v>
      </c>
      <c r="AU120" s="18" t="s">
        <v>137</v>
      </c>
      <c r="BK120" s="179">
        <f>BK121</f>
        <v>0</v>
      </c>
    </row>
    <row r="121" spans="1:65" s="12" customFormat="1" ht="25.9" customHeight="1">
      <c r="B121" s="180"/>
      <c r="C121" s="181"/>
      <c r="D121" s="182" t="s">
        <v>73</v>
      </c>
      <c r="E121" s="183" t="s">
        <v>154</v>
      </c>
      <c r="F121" s="183" t="s">
        <v>155</v>
      </c>
      <c r="G121" s="181"/>
      <c r="H121" s="181"/>
      <c r="I121" s="184"/>
      <c r="J121" s="185">
        <f>BK121</f>
        <v>0</v>
      </c>
      <c r="K121" s="181"/>
      <c r="L121" s="186"/>
      <c r="M121" s="187"/>
      <c r="N121" s="188"/>
      <c r="O121" s="188"/>
      <c r="P121" s="189">
        <f>P122+P132+P140</f>
        <v>0</v>
      </c>
      <c r="Q121" s="188"/>
      <c r="R121" s="189">
        <f>R122+R132+R140</f>
        <v>0</v>
      </c>
      <c r="S121" s="188"/>
      <c r="T121" s="190">
        <f>T122+T132+T140</f>
        <v>0</v>
      </c>
      <c r="AR121" s="191" t="s">
        <v>156</v>
      </c>
      <c r="AT121" s="192" t="s">
        <v>73</v>
      </c>
      <c r="AU121" s="192" t="s">
        <v>74</v>
      </c>
      <c r="AY121" s="191" t="s">
        <v>157</v>
      </c>
      <c r="BK121" s="193">
        <f>BK122+BK132+BK140</f>
        <v>0</v>
      </c>
    </row>
    <row r="122" spans="1:65" s="12" customFormat="1" ht="22.9" customHeight="1">
      <c r="B122" s="180"/>
      <c r="C122" s="181"/>
      <c r="D122" s="182" t="s">
        <v>73</v>
      </c>
      <c r="E122" s="194" t="s">
        <v>158</v>
      </c>
      <c r="F122" s="194" t="s">
        <v>159</v>
      </c>
      <c r="G122" s="181"/>
      <c r="H122" s="181"/>
      <c r="I122" s="184"/>
      <c r="J122" s="195">
        <f>BK122</f>
        <v>0</v>
      </c>
      <c r="K122" s="181"/>
      <c r="L122" s="186"/>
      <c r="M122" s="187"/>
      <c r="N122" s="188"/>
      <c r="O122" s="188"/>
      <c r="P122" s="189">
        <f>SUM(P123:P131)</f>
        <v>0</v>
      </c>
      <c r="Q122" s="188"/>
      <c r="R122" s="189">
        <f>SUM(R123:R131)</f>
        <v>0</v>
      </c>
      <c r="S122" s="188"/>
      <c r="T122" s="190">
        <f>SUM(T123:T131)</f>
        <v>0</v>
      </c>
      <c r="AR122" s="191" t="s">
        <v>156</v>
      </c>
      <c r="AT122" s="192" t="s">
        <v>73</v>
      </c>
      <c r="AU122" s="192" t="s">
        <v>82</v>
      </c>
      <c r="AY122" s="191" t="s">
        <v>157</v>
      </c>
      <c r="BK122" s="193">
        <f>SUM(BK123:BK131)</f>
        <v>0</v>
      </c>
    </row>
    <row r="123" spans="1:65" s="2" customFormat="1" ht="16.5" customHeight="1">
      <c r="A123" s="35"/>
      <c r="B123" s="36"/>
      <c r="C123" s="196" t="s">
        <v>82</v>
      </c>
      <c r="D123" s="196" t="s">
        <v>160</v>
      </c>
      <c r="E123" s="197" t="s">
        <v>161</v>
      </c>
      <c r="F123" s="198" t="s">
        <v>162</v>
      </c>
      <c r="G123" s="199" t="s">
        <v>163</v>
      </c>
      <c r="H123" s="200">
        <v>74.099999999999994</v>
      </c>
      <c r="I123" s="201"/>
      <c r="J123" s="202">
        <f>ROUND(I123*H123,2)</f>
        <v>0</v>
      </c>
      <c r="K123" s="203"/>
      <c r="L123" s="40"/>
      <c r="M123" s="204" t="s">
        <v>1</v>
      </c>
      <c r="N123" s="205" t="s">
        <v>40</v>
      </c>
      <c r="O123" s="76"/>
      <c r="P123" s="206">
        <f>O123*H123</f>
        <v>0</v>
      </c>
      <c r="Q123" s="206">
        <v>0</v>
      </c>
      <c r="R123" s="206">
        <f>Q123*H123</f>
        <v>0</v>
      </c>
      <c r="S123" s="206">
        <v>0</v>
      </c>
      <c r="T123" s="207">
        <f>S123*H123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208" t="s">
        <v>164</v>
      </c>
      <c r="AT123" s="208" t="s">
        <v>160</v>
      </c>
      <c r="AU123" s="208" t="s">
        <v>156</v>
      </c>
      <c r="AY123" s="18" t="s">
        <v>157</v>
      </c>
      <c r="BE123" s="209">
        <f>IF(N123="základná",J123,0)</f>
        <v>0</v>
      </c>
      <c r="BF123" s="209">
        <f>IF(N123="znížená",J123,0)</f>
        <v>0</v>
      </c>
      <c r="BG123" s="209">
        <f>IF(N123="zákl. prenesená",J123,0)</f>
        <v>0</v>
      </c>
      <c r="BH123" s="209">
        <f>IF(N123="zníž. prenesená",J123,0)</f>
        <v>0</v>
      </c>
      <c r="BI123" s="209">
        <f>IF(N123="nulová",J123,0)</f>
        <v>0</v>
      </c>
      <c r="BJ123" s="18" t="s">
        <v>156</v>
      </c>
      <c r="BK123" s="209">
        <f>ROUND(I123*H123,2)</f>
        <v>0</v>
      </c>
      <c r="BL123" s="18" t="s">
        <v>164</v>
      </c>
      <c r="BM123" s="208" t="s">
        <v>165</v>
      </c>
    </row>
    <row r="124" spans="1:65" s="13" customFormat="1">
      <c r="B124" s="210"/>
      <c r="C124" s="211"/>
      <c r="D124" s="212" t="s">
        <v>166</v>
      </c>
      <c r="E124" s="213" t="s">
        <v>1</v>
      </c>
      <c r="F124" s="214" t="s">
        <v>167</v>
      </c>
      <c r="G124" s="211"/>
      <c r="H124" s="213" t="s">
        <v>1</v>
      </c>
      <c r="I124" s="215"/>
      <c r="J124" s="211"/>
      <c r="K124" s="211"/>
      <c r="L124" s="216"/>
      <c r="M124" s="217"/>
      <c r="N124" s="218"/>
      <c r="O124" s="218"/>
      <c r="P124" s="218"/>
      <c r="Q124" s="218"/>
      <c r="R124" s="218"/>
      <c r="S124" s="218"/>
      <c r="T124" s="219"/>
      <c r="AT124" s="220" t="s">
        <v>166</v>
      </c>
      <c r="AU124" s="220" t="s">
        <v>156</v>
      </c>
      <c r="AV124" s="13" t="s">
        <v>82</v>
      </c>
      <c r="AW124" s="13" t="s">
        <v>31</v>
      </c>
      <c r="AX124" s="13" t="s">
        <v>74</v>
      </c>
      <c r="AY124" s="220" t="s">
        <v>157</v>
      </c>
    </row>
    <row r="125" spans="1:65" s="13" customFormat="1">
      <c r="B125" s="210"/>
      <c r="C125" s="211"/>
      <c r="D125" s="212" t="s">
        <v>166</v>
      </c>
      <c r="E125" s="213" t="s">
        <v>1</v>
      </c>
      <c r="F125" s="214" t="s">
        <v>168</v>
      </c>
      <c r="G125" s="211"/>
      <c r="H125" s="213" t="s">
        <v>1</v>
      </c>
      <c r="I125" s="215"/>
      <c r="J125" s="211"/>
      <c r="K125" s="211"/>
      <c r="L125" s="216"/>
      <c r="M125" s="217"/>
      <c r="N125" s="218"/>
      <c r="O125" s="218"/>
      <c r="P125" s="218"/>
      <c r="Q125" s="218"/>
      <c r="R125" s="218"/>
      <c r="S125" s="218"/>
      <c r="T125" s="219"/>
      <c r="AT125" s="220" t="s">
        <v>166</v>
      </c>
      <c r="AU125" s="220" t="s">
        <v>156</v>
      </c>
      <c r="AV125" s="13" t="s">
        <v>82</v>
      </c>
      <c r="AW125" s="13" t="s">
        <v>31</v>
      </c>
      <c r="AX125" s="13" t="s">
        <v>74</v>
      </c>
      <c r="AY125" s="220" t="s">
        <v>157</v>
      </c>
    </row>
    <row r="126" spans="1:65" s="14" customFormat="1">
      <c r="B126" s="221"/>
      <c r="C126" s="222"/>
      <c r="D126" s="212" t="s">
        <v>166</v>
      </c>
      <c r="E126" s="223" t="s">
        <v>1</v>
      </c>
      <c r="F126" s="224" t="s">
        <v>169</v>
      </c>
      <c r="G126" s="222"/>
      <c r="H126" s="225">
        <v>45.6</v>
      </c>
      <c r="I126" s="226"/>
      <c r="J126" s="222"/>
      <c r="K126" s="222"/>
      <c r="L126" s="227"/>
      <c r="M126" s="228"/>
      <c r="N126" s="229"/>
      <c r="O126" s="229"/>
      <c r="P126" s="229"/>
      <c r="Q126" s="229"/>
      <c r="R126" s="229"/>
      <c r="S126" s="229"/>
      <c r="T126" s="230"/>
      <c r="AT126" s="231" t="s">
        <v>166</v>
      </c>
      <c r="AU126" s="231" t="s">
        <v>156</v>
      </c>
      <c r="AV126" s="14" t="s">
        <v>156</v>
      </c>
      <c r="AW126" s="14" t="s">
        <v>31</v>
      </c>
      <c r="AX126" s="14" t="s">
        <v>74</v>
      </c>
      <c r="AY126" s="231" t="s">
        <v>157</v>
      </c>
    </row>
    <row r="127" spans="1:65" s="13" customFormat="1">
      <c r="B127" s="210"/>
      <c r="C127" s="211"/>
      <c r="D127" s="212" t="s">
        <v>166</v>
      </c>
      <c r="E127" s="213" t="s">
        <v>1</v>
      </c>
      <c r="F127" s="214" t="s">
        <v>170</v>
      </c>
      <c r="G127" s="211"/>
      <c r="H127" s="213" t="s">
        <v>1</v>
      </c>
      <c r="I127" s="215"/>
      <c r="J127" s="211"/>
      <c r="K127" s="211"/>
      <c r="L127" s="216"/>
      <c r="M127" s="217"/>
      <c r="N127" s="218"/>
      <c r="O127" s="218"/>
      <c r="P127" s="218"/>
      <c r="Q127" s="218"/>
      <c r="R127" s="218"/>
      <c r="S127" s="218"/>
      <c r="T127" s="219"/>
      <c r="AT127" s="220" t="s">
        <v>166</v>
      </c>
      <c r="AU127" s="220" t="s">
        <v>156</v>
      </c>
      <c r="AV127" s="13" t="s">
        <v>82</v>
      </c>
      <c r="AW127" s="13" t="s">
        <v>31</v>
      </c>
      <c r="AX127" s="13" t="s">
        <v>74</v>
      </c>
      <c r="AY127" s="220" t="s">
        <v>157</v>
      </c>
    </row>
    <row r="128" spans="1:65" s="14" customFormat="1">
      <c r="B128" s="221"/>
      <c r="C128" s="222"/>
      <c r="D128" s="212" t="s">
        <v>166</v>
      </c>
      <c r="E128" s="223" t="s">
        <v>1</v>
      </c>
      <c r="F128" s="224" t="s">
        <v>171</v>
      </c>
      <c r="G128" s="222"/>
      <c r="H128" s="225">
        <v>16.5</v>
      </c>
      <c r="I128" s="226"/>
      <c r="J128" s="222"/>
      <c r="K128" s="222"/>
      <c r="L128" s="227"/>
      <c r="M128" s="228"/>
      <c r="N128" s="229"/>
      <c r="O128" s="229"/>
      <c r="P128" s="229"/>
      <c r="Q128" s="229"/>
      <c r="R128" s="229"/>
      <c r="S128" s="229"/>
      <c r="T128" s="230"/>
      <c r="AT128" s="231" t="s">
        <v>166</v>
      </c>
      <c r="AU128" s="231" t="s">
        <v>156</v>
      </c>
      <c r="AV128" s="14" t="s">
        <v>156</v>
      </c>
      <c r="AW128" s="14" t="s">
        <v>31</v>
      </c>
      <c r="AX128" s="14" t="s">
        <v>74</v>
      </c>
      <c r="AY128" s="231" t="s">
        <v>157</v>
      </c>
    </row>
    <row r="129" spans="1:65" s="14" customFormat="1">
      <c r="B129" s="221"/>
      <c r="C129" s="222"/>
      <c r="D129" s="212" t="s">
        <v>166</v>
      </c>
      <c r="E129" s="223" t="s">
        <v>1</v>
      </c>
      <c r="F129" s="224" t="s">
        <v>172</v>
      </c>
      <c r="G129" s="222"/>
      <c r="H129" s="225">
        <v>12</v>
      </c>
      <c r="I129" s="226"/>
      <c r="J129" s="222"/>
      <c r="K129" s="222"/>
      <c r="L129" s="227"/>
      <c r="M129" s="228"/>
      <c r="N129" s="229"/>
      <c r="O129" s="229"/>
      <c r="P129" s="229"/>
      <c r="Q129" s="229"/>
      <c r="R129" s="229"/>
      <c r="S129" s="229"/>
      <c r="T129" s="230"/>
      <c r="AT129" s="231" t="s">
        <v>166</v>
      </c>
      <c r="AU129" s="231" t="s">
        <v>156</v>
      </c>
      <c r="AV129" s="14" t="s">
        <v>156</v>
      </c>
      <c r="AW129" s="14" t="s">
        <v>31</v>
      </c>
      <c r="AX129" s="14" t="s">
        <v>74</v>
      </c>
      <c r="AY129" s="231" t="s">
        <v>157</v>
      </c>
    </row>
    <row r="130" spans="1:65" s="15" customFormat="1">
      <c r="B130" s="232"/>
      <c r="C130" s="233"/>
      <c r="D130" s="212" t="s">
        <v>166</v>
      </c>
      <c r="E130" s="234" t="s">
        <v>1</v>
      </c>
      <c r="F130" s="235" t="s">
        <v>173</v>
      </c>
      <c r="G130" s="233"/>
      <c r="H130" s="236">
        <v>74.099999999999994</v>
      </c>
      <c r="I130" s="237"/>
      <c r="J130" s="233"/>
      <c r="K130" s="233"/>
      <c r="L130" s="238"/>
      <c r="M130" s="239"/>
      <c r="N130" s="240"/>
      <c r="O130" s="240"/>
      <c r="P130" s="240"/>
      <c r="Q130" s="240"/>
      <c r="R130" s="240"/>
      <c r="S130" s="240"/>
      <c r="T130" s="241"/>
      <c r="AT130" s="242" t="s">
        <v>166</v>
      </c>
      <c r="AU130" s="242" t="s">
        <v>156</v>
      </c>
      <c r="AV130" s="15" t="s">
        <v>174</v>
      </c>
      <c r="AW130" s="15" t="s">
        <v>31</v>
      </c>
      <c r="AX130" s="15" t="s">
        <v>82</v>
      </c>
      <c r="AY130" s="242" t="s">
        <v>157</v>
      </c>
    </row>
    <row r="131" spans="1:65" s="2" customFormat="1" ht="24.2" customHeight="1">
      <c r="A131" s="35"/>
      <c r="B131" s="36"/>
      <c r="C131" s="196" t="s">
        <v>156</v>
      </c>
      <c r="D131" s="196" t="s">
        <v>160</v>
      </c>
      <c r="E131" s="197" t="s">
        <v>175</v>
      </c>
      <c r="F131" s="198" t="s">
        <v>176</v>
      </c>
      <c r="G131" s="199" t="s">
        <v>177</v>
      </c>
      <c r="H131" s="200">
        <v>0.59699999999999998</v>
      </c>
      <c r="I131" s="201"/>
      <c r="J131" s="202">
        <f>ROUND(I131*H131,2)</f>
        <v>0</v>
      </c>
      <c r="K131" s="203"/>
      <c r="L131" s="40"/>
      <c r="M131" s="204" t="s">
        <v>1</v>
      </c>
      <c r="N131" s="205" t="s">
        <v>40</v>
      </c>
      <c r="O131" s="76"/>
      <c r="P131" s="206">
        <f>O131*H131</f>
        <v>0</v>
      </c>
      <c r="Q131" s="206">
        <v>0</v>
      </c>
      <c r="R131" s="206">
        <f>Q131*H131</f>
        <v>0</v>
      </c>
      <c r="S131" s="206">
        <v>0</v>
      </c>
      <c r="T131" s="207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08" t="s">
        <v>164</v>
      </c>
      <c r="AT131" s="208" t="s">
        <v>160</v>
      </c>
      <c r="AU131" s="208" t="s">
        <v>156</v>
      </c>
      <c r="AY131" s="18" t="s">
        <v>157</v>
      </c>
      <c r="BE131" s="209">
        <f>IF(N131="základná",J131,0)</f>
        <v>0</v>
      </c>
      <c r="BF131" s="209">
        <f>IF(N131="znížená",J131,0)</f>
        <v>0</v>
      </c>
      <c r="BG131" s="209">
        <f>IF(N131="zákl. prenesená",J131,0)</f>
        <v>0</v>
      </c>
      <c r="BH131" s="209">
        <f>IF(N131="zníž. prenesená",J131,0)</f>
        <v>0</v>
      </c>
      <c r="BI131" s="209">
        <f>IF(N131="nulová",J131,0)</f>
        <v>0</v>
      </c>
      <c r="BJ131" s="18" t="s">
        <v>156</v>
      </c>
      <c r="BK131" s="209">
        <f>ROUND(I131*H131,2)</f>
        <v>0</v>
      </c>
      <c r="BL131" s="18" t="s">
        <v>164</v>
      </c>
      <c r="BM131" s="208" t="s">
        <v>178</v>
      </c>
    </row>
    <row r="132" spans="1:65" s="12" customFormat="1" ht="22.9" customHeight="1">
      <c r="B132" s="180"/>
      <c r="C132" s="181"/>
      <c r="D132" s="182" t="s">
        <v>73</v>
      </c>
      <c r="E132" s="194" t="s">
        <v>179</v>
      </c>
      <c r="F132" s="194" t="s">
        <v>180</v>
      </c>
      <c r="G132" s="181"/>
      <c r="H132" s="181"/>
      <c r="I132" s="184"/>
      <c r="J132" s="195">
        <f>BK132</f>
        <v>0</v>
      </c>
      <c r="K132" s="181"/>
      <c r="L132" s="186"/>
      <c r="M132" s="187"/>
      <c r="N132" s="188"/>
      <c r="O132" s="188"/>
      <c r="P132" s="189">
        <f>SUM(P133:P139)</f>
        <v>0</v>
      </c>
      <c r="Q132" s="188"/>
      <c r="R132" s="189">
        <f>SUM(R133:R139)</f>
        <v>0</v>
      </c>
      <c r="S132" s="188"/>
      <c r="T132" s="190">
        <f>SUM(T133:T139)</f>
        <v>0</v>
      </c>
      <c r="AR132" s="191" t="s">
        <v>156</v>
      </c>
      <c r="AT132" s="192" t="s">
        <v>73</v>
      </c>
      <c r="AU132" s="192" t="s">
        <v>82</v>
      </c>
      <c r="AY132" s="191" t="s">
        <v>157</v>
      </c>
      <c r="BK132" s="193">
        <f>SUM(BK133:BK139)</f>
        <v>0</v>
      </c>
    </row>
    <row r="133" spans="1:65" s="2" customFormat="1" ht="24.2" customHeight="1">
      <c r="A133" s="35"/>
      <c r="B133" s="36"/>
      <c r="C133" s="196" t="s">
        <v>181</v>
      </c>
      <c r="D133" s="196" t="s">
        <v>160</v>
      </c>
      <c r="E133" s="197" t="s">
        <v>182</v>
      </c>
      <c r="F133" s="198" t="s">
        <v>183</v>
      </c>
      <c r="G133" s="199" t="s">
        <v>184</v>
      </c>
      <c r="H133" s="200">
        <v>25</v>
      </c>
      <c r="I133" s="201"/>
      <c r="J133" s="202">
        <f>ROUND(I133*H133,2)</f>
        <v>0</v>
      </c>
      <c r="K133" s="203"/>
      <c r="L133" s="40"/>
      <c r="M133" s="204" t="s">
        <v>1</v>
      </c>
      <c r="N133" s="205" t="s">
        <v>40</v>
      </c>
      <c r="O133" s="76"/>
      <c r="P133" s="206">
        <f>O133*H133</f>
        <v>0</v>
      </c>
      <c r="Q133" s="206">
        <v>0</v>
      </c>
      <c r="R133" s="206">
        <f>Q133*H133</f>
        <v>0</v>
      </c>
      <c r="S133" s="206">
        <v>0</v>
      </c>
      <c r="T133" s="207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08" t="s">
        <v>164</v>
      </c>
      <c r="AT133" s="208" t="s">
        <v>160</v>
      </c>
      <c r="AU133" s="208" t="s">
        <v>156</v>
      </c>
      <c r="AY133" s="18" t="s">
        <v>157</v>
      </c>
      <c r="BE133" s="209">
        <f>IF(N133="základná",J133,0)</f>
        <v>0</v>
      </c>
      <c r="BF133" s="209">
        <f>IF(N133="znížená",J133,0)</f>
        <v>0</v>
      </c>
      <c r="BG133" s="209">
        <f>IF(N133="zákl. prenesená",J133,0)</f>
        <v>0</v>
      </c>
      <c r="BH133" s="209">
        <f>IF(N133="zníž. prenesená",J133,0)</f>
        <v>0</v>
      </c>
      <c r="BI133" s="209">
        <f>IF(N133="nulová",J133,0)</f>
        <v>0</v>
      </c>
      <c r="BJ133" s="18" t="s">
        <v>156</v>
      </c>
      <c r="BK133" s="209">
        <f>ROUND(I133*H133,2)</f>
        <v>0</v>
      </c>
      <c r="BL133" s="18" t="s">
        <v>164</v>
      </c>
      <c r="BM133" s="208" t="s">
        <v>185</v>
      </c>
    </row>
    <row r="134" spans="1:65" s="13" customFormat="1">
      <c r="B134" s="210"/>
      <c r="C134" s="211"/>
      <c r="D134" s="212" t="s">
        <v>166</v>
      </c>
      <c r="E134" s="213" t="s">
        <v>1</v>
      </c>
      <c r="F134" s="214" t="s">
        <v>186</v>
      </c>
      <c r="G134" s="211"/>
      <c r="H134" s="213" t="s">
        <v>1</v>
      </c>
      <c r="I134" s="215"/>
      <c r="J134" s="211"/>
      <c r="K134" s="211"/>
      <c r="L134" s="216"/>
      <c r="M134" s="217"/>
      <c r="N134" s="218"/>
      <c r="O134" s="218"/>
      <c r="P134" s="218"/>
      <c r="Q134" s="218"/>
      <c r="R134" s="218"/>
      <c r="S134" s="218"/>
      <c r="T134" s="219"/>
      <c r="AT134" s="220" t="s">
        <v>166</v>
      </c>
      <c r="AU134" s="220" t="s">
        <v>156</v>
      </c>
      <c r="AV134" s="13" t="s">
        <v>82</v>
      </c>
      <c r="AW134" s="13" t="s">
        <v>31</v>
      </c>
      <c r="AX134" s="13" t="s">
        <v>74</v>
      </c>
      <c r="AY134" s="220" t="s">
        <v>157</v>
      </c>
    </row>
    <row r="135" spans="1:65" s="14" customFormat="1">
      <c r="B135" s="221"/>
      <c r="C135" s="222"/>
      <c r="D135" s="212" t="s">
        <v>166</v>
      </c>
      <c r="E135" s="223" t="s">
        <v>1</v>
      </c>
      <c r="F135" s="224" t="s">
        <v>187</v>
      </c>
      <c r="G135" s="222"/>
      <c r="H135" s="225">
        <v>5</v>
      </c>
      <c r="I135" s="226"/>
      <c r="J135" s="222"/>
      <c r="K135" s="222"/>
      <c r="L135" s="227"/>
      <c r="M135" s="228"/>
      <c r="N135" s="229"/>
      <c r="O135" s="229"/>
      <c r="P135" s="229"/>
      <c r="Q135" s="229"/>
      <c r="R135" s="229"/>
      <c r="S135" s="229"/>
      <c r="T135" s="230"/>
      <c r="AT135" s="231" t="s">
        <v>166</v>
      </c>
      <c r="AU135" s="231" t="s">
        <v>156</v>
      </c>
      <c r="AV135" s="14" t="s">
        <v>156</v>
      </c>
      <c r="AW135" s="14" t="s">
        <v>31</v>
      </c>
      <c r="AX135" s="14" t="s">
        <v>74</v>
      </c>
      <c r="AY135" s="231" t="s">
        <v>157</v>
      </c>
    </row>
    <row r="136" spans="1:65" s="14" customFormat="1">
      <c r="B136" s="221"/>
      <c r="C136" s="222"/>
      <c r="D136" s="212" t="s">
        <v>166</v>
      </c>
      <c r="E136" s="223" t="s">
        <v>1</v>
      </c>
      <c r="F136" s="224" t="s">
        <v>188</v>
      </c>
      <c r="G136" s="222"/>
      <c r="H136" s="225">
        <v>8</v>
      </c>
      <c r="I136" s="226"/>
      <c r="J136" s="222"/>
      <c r="K136" s="222"/>
      <c r="L136" s="227"/>
      <c r="M136" s="228"/>
      <c r="N136" s="229"/>
      <c r="O136" s="229"/>
      <c r="P136" s="229"/>
      <c r="Q136" s="229"/>
      <c r="R136" s="229"/>
      <c r="S136" s="229"/>
      <c r="T136" s="230"/>
      <c r="AT136" s="231" t="s">
        <v>166</v>
      </c>
      <c r="AU136" s="231" t="s">
        <v>156</v>
      </c>
      <c r="AV136" s="14" t="s">
        <v>156</v>
      </c>
      <c r="AW136" s="14" t="s">
        <v>31</v>
      </c>
      <c r="AX136" s="14" t="s">
        <v>74</v>
      </c>
      <c r="AY136" s="231" t="s">
        <v>157</v>
      </c>
    </row>
    <row r="137" spans="1:65" s="14" customFormat="1">
      <c r="B137" s="221"/>
      <c r="C137" s="222"/>
      <c r="D137" s="212" t="s">
        <v>166</v>
      </c>
      <c r="E137" s="223" t="s">
        <v>1</v>
      </c>
      <c r="F137" s="224" t="s">
        <v>189</v>
      </c>
      <c r="G137" s="222"/>
      <c r="H137" s="225">
        <v>7</v>
      </c>
      <c r="I137" s="226"/>
      <c r="J137" s="222"/>
      <c r="K137" s="222"/>
      <c r="L137" s="227"/>
      <c r="M137" s="228"/>
      <c r="N137" s="229"/>
      <c r="O137" s="229"/>
      <c r="P137" s="229"/>
      <c r="Q137" s="229"/>
      <c r="R137" s="229"/>
      <c r="S137" s="229"/>
      <c r="T137" s="230"/>
      <c r="AT137" s="231" t="s">
        <v>166</v>
      </c>
      <c r="AU137" s="231" t="s">
        <v>156</v>
      </c>
      <c r="AV137" s="14" t="s">
        <v>156</v>
      </c>
      <c r="AW137" s="14" t="s">
        <v>31</v>
      </c>
      <c r="AX137" s="14" t="s">
        <v>74</v>
      </c>
      <c r="AY137" s="231" t="s">
        <v>157</v>
      </c>
    </row>
    <row r="138" spans="1:65" s="14" customFormat="1">
      <c r="B138" s="221"/>
      <c r="C138" s="222"/>
      <c r="D138" s="212" t="s">
        <v>166</v>
      </c>
      <c r="E138" s="223" t="s">
        <v>1</v>
      </c>
      <c r="F138" s="224" t="s">
        <v>190</v>
      </c>
      <c r="G138" s="222"/>
      <c r="H138" s="225">
        <v>5</v>
      </c>
      <c r="I138" s="226"/>
      <c r="J138" s="222"/>
      <c r="K138" s="222"/>
      <c r="L138" s="227"/>
      <c r="M138" s="228"/>
      <c r="N138" s="229"/>
      <c r="O138" s="229"/>
      <c r="P138" s="229"/>
      <c r="Q138" s="229"/>
      <c r="R138" s="229"/>
      <c r="S138" s="229"/>
      <c r="T138" s="230"/>
      <c r="AT138" s="231" t="s">
        <v>166</v>
      </c>
      <c r="AU138" s="231" t="s">
        <v>156</v>
      </c>
      <c r="AV138" s="14" t="s">
        <v>156</v>
      </c>
      <c r="AW138" s="14" t="s">
        <v>31</v>
      </c>
      <c r="AX138" s="14" t="s">
        <v>74</v>
      </c>
      <c r="AY138" s="231" t="s">
        <v>157</v>
      </c>
    </row>
    <row r="139" spans="1:65" s="15" customFormat="1">
      <c r="B139" s="232"/>
      <c r="C139" s="233"/>
      <c r="D139" s="212" t="s">
        <v>166</v>
      </c>
      <c r="E139" s="234" t="s">
        <v>1</v>
      </c>
      <c r="F139" s="235" t="s">
        <v>173</v>
      </c>
      <c r="G139" s="233"/>
      <c r="H139" s="236">
        <v>25</v>
      </c>
      <c r="I139" s="237"/>
      <c r="J139" s="233"/>
      <c r="K139" s="233"/>
      <c r="L139" s="238"/>
      <c r="M139" s="239"/>
      <c r="N139" s="240"/>
      <c r="O139" s="240"/>
      <c r="P139" s="240"/>
      <c r="Q139" s="240"/>
      <c r="R139" s="240"/>
      <c r="S139" s="240"/>
      <c r="T139" s="241"/>
      <c r="AT139" s="242" t="s">
        <v>166</v>
      </c>
      <c r="AU139" s="242" t="s">
        <v>156</v>
      </c>
      <c r="AV139" s="15" t="s">
        <v>174</v>
      </c>
      <c r="AW139" s="15" t="s">
        <v>31</v>
      </c>
      <c r="AX139" s="15" t="s">
        <v>82</v>
      </c>
      <c r="AY139" s="242" t="s">
        <v>157</v>
      </c>
    </row>
    <row r="140" spans="1:65" s="12" customFormat="1" ht="22.9" customHeight="1">
      <c r="B140" s="180"/>
      <c r="C140" s="181"/>
      <c r="D140" s="182" t="s">
        <v>73</v>
      </c>
      <c r="E140" s="194" t="s">
        <v>191</v>
      </c>
      <c r="F140" s="194" t="s">
        <v>192</v>
      </c>
      <c r="G140" s="181"/>
      <c r="H140" s="181"/>
      <c r="I140" s="184"/>
      <c r="J140" s="195">
        <f>BK140</f>
        <v>0</v>
      </c>
      <c r="K140" s="181"/>
      <c r="L140" s="186"/>
      <c r="M140" s="187"/>
      <c r="N140" s="188"/>
      <c r="O140" s="188"/>
      <c r="P140" s="189">
        <f>SUM(P141:P149)</f>
        <v>0</v>
      </c>
      <c r="Q140" s="188"/>
      <c r="R140" s="189">
        <f>SUM(R141:R149)</f>
        <v>0</v>
      </c>
      <c r="S140" s="188"/>
      <c r="T140" s="190">
        <f>SUM(T141:T149)</f>
        <v>0</v>
      </c>
      <c r="AR140" s="191" t="s">
        <v>156</v>
      </c>
      <c r="AT140" s="192" t="s">
        <v>73</v>
      </c>
      <c r="AU140" s="192" t="s">
        <v>82</v>
      </c>
      <c r="AY140" s="191" t="s">
        <v>157</v>
      </c>
      <c r="BK140" s="193">
        <f>SUM(BK141:BK149)</f>
        <v>0</v>
      </c>
    </row>
    <row r="141" spans="1:65" s="2" customFormat="1" ht="33" customHeight="1">
      <c r="A141" s="35"/>
      <c r="B141" s="36"/>
      <c r="C141" s="196" t="s">
        <v>174</v>
      </c>
      <c r="D141" s="196" t="s">
        <v>160</v>
      </c>
      <c r="E141" s="197" t="s">
        <v>193</v>
      </c>
      <c r="F141" s="198" t="s">
        <v>194</v>
      </c>
      <c r="G141" s="199" t="s">
        <v>195</v>
      </c>
      <c r="H141" s="200">
        <v>8</v>
      </c>
      <c r="I141" s="201"/>
      <c r="J141" s="202">
        <f>ROUND(I141*H141,2)</f>
        <v>0</v>
      </c>
      <c r="K141" s="203"/>
      <c r="L141" s="40"/>
      <c r="M141" s="204" t="s">
        <v>1</v>
      </c>
      <c r="N141" s="205" t="s">
        <v>40</v>
      </c>
      <c r="O141" s="76"/>
      <c r="P141" s="206">
        <f>O141*H141</f>
        <v>0</v>
      </c>
      <c r="Q141" s="206">
        <v>0</v>
      </c>
      <c r="R141" s="206">
        <f>Q141*H141</f>
        <v>0</v>
      </c>
      <c r="S141" s="206">
        <v>0</v>
      </c>
      <c r="T141" s="207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08" t="s">
        <v>164</v>
      </c>
      <c r="AT141" s="208" t="s">
        <v>160</v>
      </c>
      <c r="AU141" s="208" t="s">
        <v>156</v>
      </c>
      <c r="AY141" s="18" t="s">
        <v>157</v>
      </c>
      <c r="BE141" s="209">
        <f>IF(N141="základná",J141,0)</f>
        <v>0</v>
      </c>
      <c r="BF141" s="209">
        <f>IF(N141="znížená",J141,0)</f>
        <v>0</v>
      </c>
      <c r="BG141" s="209">
        <f>IF(N141="zákl. prenesená",J141,0)</f>
        <v>0</v>
      </c>
      <c r="BH141" s="209">
        <f>IF(N141="zníž. prenesená",J141,0)</f>
        <v>0</v>
      </c>
      <c r="BI141" s="209">
        <f>IF(N141="nulová",J141,0)</f>
        <v>0</v>
      </c>
      <c r="BJ141" s="18" t="s">
        <v>156</v>
      </c>
      <c r="BK141" s="209">
        <f>ROUND(I141*H141,2)</f>
        <v>0</v>
      </c>
      <c r="BL141" s="18" t="s">
        <v>164</v>
      </c>
      <c r="BM141" s="208" t="s">
        <v>196</v>
      </c>
    </row>
    <row r="142" spans="1:65" s="2" customFormat="1" ht="24.2" customHeight="1">
      <c r="A142" s="35"/>
      <c r="B142" s="36"/>
      <c r="C142" s="196" t="s">
        <v>197</v>
      </c>
      <c r="D142" s="196" t="s">
        <v>160</v>
      </c>
      <c r="E142" s="197" t="s">
        <v>198</v>
      </c>
      <c r="F142" s="198" t="s">
        <v>199</v>
      </c>
      <c r="G142" s="199" t="s">
        <v>195</v>
      </c>
      <c r="H142" s="200">
        <v>8</v>
      </c>
      <c r="I142" s="201"/>
      <c r="J142" s="202">
        <f>ROUND(I142*H142,2)</f>
        <v>0</v>
      </c>
      <c r="K142" s="203"/>
      <c r="L142" s="40"/>
      <c r="M142" s="204" t="s">
        <v>1</v>
      </c>
      <c r="N142" s="205" t="s">
        <v>40</v>
      </c>
      <c r="O142" s="76"/>
      <c r="P142" s="206">
        <f>O142*H142</f>
        <v>0</v>
      </c>
      <c r="Q142" s="206">
        <v>0</v>
      </c>
      <c r="R142" s="206">
        <f>Q142*H142</f>
        <v>0</v>
      </c>
      <c r="S142" s="206">
        <v>0</v>
      </c>
      <c r="T142" s="207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08" t="s">
        <v>164</v>
      </c>
      <c r="AT142" s="208" t="s">
        <v>160</v>
      </c>
      <c r="AU142" s="208" t="s">
        <v>156</v>
      </c>
      <c r="AY142" s="18" t="s">
        <v>157</v>
      </c>
      <c r="BE142" s="209">
        <f>IF(N142="základná",J142,0)</f>
        <v>0</v>
      </c>
      <c r="BF142" s="209">
        <f>IF(N142="znížená",J142,0)</f>
        <v>0</v>
      </c>
      <c r="BG142" s="209">
        <f>IF(N142="zákl. prenesená",J142,0)</f>
        <v>0</v>
      </c>
      <c r="BH142" s="209">
        <f>IF(N142="zníž. prenesená",J142,0)</f>
        <v>0</v>
      </c>
      <c r="BI142" s="209">
        <f>IF(N142="nulová",J142,0)</f>
        <v>0</v>
      </c>
      <c r="BJ142" s="18" t="s">
        <v>156</v>
      </c>
      <c r="BK142" s="209">
        <f>ROUND(I142*H142,2)</f>
        <v>0</v>
      </c>
      <c r="BL142" s="18" t="s">
        <v>164</v>
      </c>
      <c r="BM142" s="208" t="s">
        <v>200</v>
      </c>
    </row>
    <row r="143" spans="1:65" s="2" customFormat="1" ht="33" customHeight="1">
      <c r="A143" s="35"/>
      <c r="B143" s="36"/>
      <c r="C143" s="196" t="s">
        <v>201</v>
      </c>
      <c r="D143" s="196" t="s">
        <v>160</v>
      </c>
      <c r="E143" s="197" t="s">
        <v>202</v>
      </c>
      <c r="F143" s="198" t="s">
        <v>203</v>
      </c>
      <c r="G143" s="199" t="s">
        <v>204</v>
      </c>
      <c r="H143" s="200">
        <v>94</v>
      </c>
      <c r="I143" s="201"/>
      <c r="J143" s="202">
        <f>ROUND(I143*H143,2)</f>
        <v>0</v>
      </c>
      <c r="K143" s="203"/>
      <c r="L143" s="40"/>
      <c r="M143" s="204" t="s">
        <v>1</v>
      </c>
      <c r="N143" s="205" t="s">
        <v>40</v>
      </c>
      <c r="O143" s="76"/>
      <c r="P143" s="206">
        <f>O143*H143</f>
        <v>0</v>
      </c>
      <c r="Q143" s="206">
        <v>0</v>
      </c>
      <c r="R143" s="206">
        <f>Q143*H143</f>
        <v>0</v>
      </c>
      <c r="S143" s="206">
        <v>0</v>
      </c>
      <c r="T143" s="20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08" t="s">
        <v>164</v>
      </c>
      <c r="AT143" s="208" t="s">
        <v>160</v>
      </c>
      <c r="AU143" s="208" t="s">
        <v>156</v>
      </c>
      <c r="AY143" s="18" t="s">
        <v>157</v>
      </c>
      <c r="BE143" s="209">
        <f>IF(N143="základná",J143,0)</f>
        <v>0</v>
      </c>
      <c r="BF143" s="209">
        <f>IF(N143="znížená",J143,0)</f>
        <v>0</v>
      </c>
      <c r="BG143" s="209">
        <f>IF(N143="zákl. prenesená",J143,0)</f>
        <v>0</v>
      </c>
      <c r="BH143" s="209">
        <f>IF(N143="zníž. prenesená",J143,0)</f>
        <v>0</v>
      </c>
      <c r="BI143" s="209">
        <f>IF(N143="nulová",J143,0)</f>
        <v>0</v>
      </c>
      <c r="BJ143" s="18" t="s">
        <v>156</v>
      </c>
      <c r="BK143" s="209">
        <f>ROUND(I143*H143,2)</f>
        <v>0</v>
      </c>
      <c r="BL143" s="18" t="s">
        <v>164</v>
      </c>
      <c r="BM143" s="208" t="s">
        <v>205</v>
      </c>
    </row>
    <row r="144" spans="1:65" s="14" customFormat="1">
      <c r="B144" s="221"/>
      <c r="C144" s="222"/>
      <c r="D144" s="212" t="s">
        <v>166</v>
      </c>
      <c r="E144" s="223" t="s">
        <v>1</v>
      </c>
      <c r="F144" s="224" t="s">
        <v>206</v>
      </c>
      <c r="G144" s="222"/>
      <c r="H144" s="225">
        <v>94</v>
      </c>
      <c r="I144" s="226"/>
      <c r="J144" s="222"/>
      <c r="K144" s="222"/>
      <c r="L144" s="227"/>
      <c r="M144" s="228"/>
      <c r="N144" s="229"/>
      <c r="O144" s="229"/>
      <c r="P144" s="229"/>
      <c r="Q144" s="229"/>
      <c r="R144" s="229"/>
      <c r="S144" s="229"/>
      <c r="T144" s="230"/>
      <c r="AT144" s="231" t="s">
        <v>166</v>
      </c>
      <c r="AU144" s="231" t="s">
        <v>156</v>
      </c>
      <c r="AV144" s="14" t="s">
        <v>156</v>
      </c>
      <c r="AW144" s="14" t="s">
        <v>31</v>
      </c>
      <c r="AX144" s="14" t="s">
        <v>74</v>
      </c>
      <c r="AY144" s="231" t="s">
        <v>157</v>
      </c>
    </row>
    <row r="145" spans="1:65" s="15" customFormat="1">
      <c r="B145" s="232"/>
      <c r="C145" s="233"/>
      <c r="D145" s="212" t="s">
        <v>166</v>
      </c>
      <c r="E145" s="234" t="s">
        <v>1</v>
      </c>
      <c r="F145" s="235" t="s">
        <v>173</v>
      </c>
      <c r="G145" s="233"/>
      <c r="H145" s="236">
        <v>94</v>
      </c>
      <c r="I145" s="237"/>
      <c r="J145" s="233"/>
      <c r="K145" s="233"/>
      <c r="L145" s="238"/>
      <c r="M145" s="239"/>
      <c r="N145" s="240"/>
      <c r="O145" s="240"/>
      <c r="P145" s="240"/>
      <c r="Q145" s="240"/>
      <c r="R145" s="240"/>
      <c r="S145" s="240"/>
      <c r="T145" s="241"/>
      <c r="AT145" s="242" t="s">
        <v>166</v>
      </c>
      <c r="AU145" s="242" t="s">
        <v>156</v>
      </c>
      <c r="AV145" s="15" t="s">
        <v>174</v>
      </c>
      <c r="AW145" s="15" t="s">
        <v>31</v>
      </c>
      <c r="AX145" s="15" t="s">
        <v>82</v>
      </c>
      <c r="AY145" s="242" t="s">
        <v>157</v>
      </c>
    </row>
    <row r="146" spans="1:65" s="2" customFormat="1" ht="24.2" customHeight="1">
      <c r="A146" s="35"/>
      <c r="B146" s="36"/>
      <c r="C146" s="196" t="s">
        <v>207</v>
      </c>
      <c r="D146" s="196" t="s">
        <v>160</v>
      </c>
      <c r="E146" s="197" t="s">
        <v>208</v>
      </c>
      <c r="F146" s="198" t="s">
        <v>209</v>
      </c>
      <c r="G146" s="199" t="s">
        <v>204</v>
      </c>
      <c r="H146" s="200">
        <v>94</v>
      </c>
      <c r="I146" s="201"/>
      <c r="J146" s="202">
        <f>ROUND(I146*H146,2)</f>
        <v>0</v>
      </c>
      <c r="K146" s="203"/>
      <c r="L146" s="40"/>
      <c r="M146" s="204" t="s">
        <v>1</v>
      </c>
      <c r="N146" s="205" t="s">
        <v>40</v>
      </c>
      <c r="O146" s="76"/>
      <c r="P146" s="206">
        <f>O146*H146</f>
        <v>0</v>
      </c>
      <c r="Q146" s="206">
        <v>0</v>
      </c>
      <c r="R146" s="206">
        <f>Q146*H146</f>
        <v>0</v>
      </c>
      <c r="S146" s="206">
        <v>0</v>
      </c>
      <c r="T146" s="20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08" t="s">
        <v>164</v>
      </c>
      <c r="AT146" s="208" t="s">
        <v>160</v>
      </c>
      <c r="AU146" s="208" t="s">
        <v>156</v>
      </c>
      <c r="AY146" s="18" t="s">
        <v>157</v>
      </c>
      <c r="BE146" s="209">
        <f>IF(N146="základná",J146,0)</f>
        <v>0</v>
      </c>
      <c r="BF146" s="209">
        <f>IF(N146="znížená",J146,0)</f>
        <v>0</v>
      </c>
      <c r="BG146" s="209">
        <f>IF(N146="zákl. prenesená",J146,0)</f>
        <v>0</v>
      </c>
      <c r="BH146" s="209">
        <f>IF(N146="zníž. prenesená",J146,0)</f>
        <v>0</v>
      </c>
      <c r="BI146" s="209">
        <f>IF(N146="nulová",J146,0)</f>
        <v>0</v>
      </c>
      <c r="BJ146" s="18" t="s">
        <v>156</v>
      </c>
      <c r="BK146" s="209">
        <f>ROUND(I146*H146,2)</f>
        <v>0</v>
      </c>
      <c r="BL146" s="18" t="s">
        <v>164</v>
      </c>
      <c r="BM146" s="208" t="s">
        <v>210</v>
      </c>
    </row>
    <row r="147" spans="1:65" s="14" customFormat="1">
      <c r="B147" s="221"/>
      <c r="C147" s="222"/>
      <c r="D147" s="212" t="s">
        <v>166</v>
      </c>
      <c r="E147" s="223" t="s">
        <v>1</v>
      </c>
      <c r="F147" s="224" t="s">
        <v>206</v>
      </c>
      <c r="G147" s="222"/>
      <c r="H147" s="225">
        <v>94</v>
      </c>
      <c r="I147" s="226"/>
      <c r="J147" s="222"/>
      <c r="K147" s="222"/>
      <c r="L147" s="227"/>
      <c r="M147" s="228"/>
      <c r="N147" s="229"/>
      <c r="O147" s="229"/>
      <c r="P147" s="229"/>
      <c r="Q147" s="229"/>
      <c r="R147" s="229"/>
      <c r="S147" s="229"/>
      <c r="T147" s="230"/>
      <c r="AT147" s="231" t="s">
        <v>166</v>
      </c>
      <c r="AU147" s="231" t="s">
        <v>156</v>
      </c>
      <c r="AV147" s="14" t="s">
        <v>156</v>
      </c>
      <c r="AW147" s="14" t="s">
        <v>31</v>
      </c>
      <c r="AX147" s="14" t="s">
        <v>74</v>
      </c>
      <c r="AY147" s="231" t="s">
        <v>157</v>
      </c>
    </row>
    <row r="148" spans="1:65" s="15" customFormat="1">
      <c r="B148" s="232"/>
      <c r="C148" s="233"/>
      <c r="D148" s="212" t="s">
        <v>166</v>
      </c>
      <c r="E148" s="234" t="s">
        <v>1</v>
      </c>
      <c r="F148" s="235" t="s">
        <v>173</v>
      </c>
      <c r="G148" s="233"/>
      <c r="H148" s="236">
        <v>94</v>
      </c>
      <c r="I148" s="237"/>
      <c r="J148" s="233"/>
      <c r="K148" s="233"/>
      <c r="L148" s="238"/>
      <c r="M148" s="239"/>
      <c r="N148" s="240"/>
      <c r="O148" s="240"/>
      <c r="P148" s="240"/>
      <c r="Q148" s="240"/>
      <c r="R148" s="240"/>
      <c r="S148" s="240"/>
      <c r="T148" s="241"/>
      <c r="AT148" s="242" t="s">
        <v>166</v>
      </c>
      <c r="AU148" s="242" t="s">
        <v>156</v>
      </c>
      <c r="AV148" s="15" t="s">
        <v>174</v>
      </c>
      <c r="AW148" s="15" t="s">
        <v>31</v>
      </c>
      <c r="AX148" s="15" t="s">
        <v>82</v>
      </c>
      <c r="AY148" s="242" t="s">
        <v>157</v>
      </c>
    </row>
    <row r="149" spans="1:65" s="2" customFormat="1" ht="24.2" customHeight="1">
      <c r="A149" s="35"/>
      <c r="B149" s="36"/>
      <c r="C149" s="196" t="s">
        <v>211</v>
      </c>
      <c r="D149" s="196" t="s">
        <v>160</v>
      </c>
      <c r="E149" s="197" t="s">
        <v>212</v>
      </c>
      <c r="F149" s="198" t="s">
        <v>213</v>
      </c>
      <c r="G149" s="199" t="s">
        <v>177</v>
      </c>
      <c r="H149" s="200">
        <v>3.012</v>
      </c>
      <c r="I149" s="201"/>
      <c r="J149" s="202">
        <f>ROUND(I149*H149,2)</f>
        <v>0</v>
      </c>
      <c r="K149" s="203"/>
      <c r="L149" s="40"/>
      <c r="M149" s="243" t="s">
        <v>1</v>
      </c>
      <c r="N149" s="244" t="s">
        <v>40</v>
      </c>
      <c r="O149" s="245"/>
      <c r="P149" s="246">
        <f>O149*H149</f>
        <v>0</v>
      </c>
      <c r="Q149" s="246">
        <v>0</v>
      </c>
      <c r="R149" s="246">
        <f>Q149*H149</f>
        <v>0</v>
      </c>
      <c r="S149" s="246">
        <v>0</v>
      </c>
      <c r="T149" s="247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08" t="s">
        <v>164</v>
      </c>
      <c r="AT149" s="208" t="s">
        <v>160</v>
      </c>
      <c r="AU149" s="208" t="s">
        <v>156</v>
      </c>
      <c r="AY149" s="18" t="s">
        <v>157</v>
      </c>
      <c r="BE149" s="209">
        <f>IF(N149="základná",J149,0)</f>
        <v>0</v>
      </c>
      <c r="BF149" s="209">
        <f>IF(N149="znížená",J149,0)</f>
        <v>0</v>
      </c>
      <c r="BG149" s="209">
        <f>IF(N149="zákl. prenesená",J149,0)</f>
        <v>0</v>
      </c>
      <c r="BH149" s="209">
        <f>IF(N149="zníž. prenesená",J149,0)</f>
        <v>0</v>
      </c>
      <c r="BI149" s="209">
        <f>IF(N149="nulová",J149,0)</f>
        <v>0</v>
      </c>
      <c r="BJ149" s="18" t="s">
        <v>156</v>
      </c>
      <c r="BK149" s="209">
        <f>ROUND(I149*H149,2)</f>
        <v>0</v>
      </c>
      <c r="BL149" s="18" t="s">
        <v>164</v>
      </c>
      <c r="BM149" s="208" t="s">
        <v>214</v>
      </c>
    </row>
    <row r="150" spans="1:65" s="2" customFormat="1" ht="6.95" customHeight="1">
      <c r="A150" s="35"/>
      <c r="B150" s="59"/>
      <c r="C150" s="60"/>
      <c r="D150" s="60"/>
      <c r="E150" s="60"/>
      <c r="F150" s="60"/>
      <c r="G150" s="60"/>
      <c r="H150" s="60"/>
      <c r="I150" s="60"/>
      <c r="J150" s="60"/>
      <c r="K150" s="60"/>
      <c r="L150" s="40"/>
      <c r="M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</row>
  </sheetData>
  <sheetProtection formatColumns="0" formatRows="0" autoFilter="0"/>
  <autoFilter ref="C119:K149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62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99"/>
      <c r="M2" s="299"/>
      <c r="N2" s="299"/>
      <c r="O2" s="299"/>
      <c r="P2" s="299"/>
      <c r="Q2" s="299"/>
      <c r="R2" s="299"/>
      <c r="S2" s="299"/>
      <c r="T2" s="299"/>
      <c r="U2" s="299"/>
      <c r="V2" s="299"/>
      <c r="AT2" s="18" t="s">
        <v>86</v>
      </c>
    </row>
    <row r="3" spans="1:46" s="1" customFormat="1" ht="6.95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21"/>
      <c r="AT3" s="18" t="s">
        <v>74</v>
      </c>
    </row>
    <row r="4" spans="1:46" s="1" customFormat="1" ht="24.95" customHeight="1">
      <c r="B4" s="21"/>
      <c r="D4" s="115" t="s">
        <v>130</v>
      </c>
      <c r="L4" s="21"/>
      <c r="M4" s="116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7" t="s">
        <v>15</v>
      </c>
      <c r="L6" s="21"/>
    </row>
    <row r="7" spans="1:46" s="1" customFormat="1" ht="16.5" customHeight="1">
      <c r="B7" s="21"/>
      <c r="E7" s="330" t="str">
        <f>'Rekapitulácia stavby'!K6</f>
        <v>Obnova areálu a kaštieľa Dolná Krupá</v>
      </c>
      <c r="F7" s="331"/>
      <c r="G7" s="331"/>
      <c r="H7" s="331"/>
      <c r="L7" s="21"/>
    </row>
    <row r="8" spans="1:46" s="2" customFormat="1" ht="12" customHeight="1">
      <c r="A8" s="35"/>
      <c r="B8" s="40"/>
      <c r="C8" s="35"/>
      <c r="D8" s="117" t="s">
        <v>131</v>
      </c>
      <c r="E8" s="35"/>
      <c r="F8" s="35"/>
      <c r="G8" s="35"/>
      <c r="H8" s="35"/>
      <c r="I8" s="35"/>
      <c r="J8" s="35"/>
      <c r="K8" s="35"/>
      <c r="L8" s="5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32" t="s">
        <v>215</v>
      </c>
      <c r="F9" s="333"/>
      <c r="G9" s="333"/>
      <c r="H9" s="333"/>
      <c r="I9" s="35"/>
      <c r="J9" s="35"/>
      <c r="K9" s="35"/>
      <c r="L9" s="5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7" t="s">
        <v>17</v>
      </c>
      <c r="E11" s="35"/>
      <c r="F11" s="118" t="s">
        <v>1</v>
      </c>
      <c r="G11" s="35"/>
      <c r="H11" s="35"/>
      <c r="I11" s="117" t="s">
        <v>18</v>
      </c>
      <c r="J11" s="118" t="s">
        <v>1</v>
      </c>
      <c r="K11" s="35"/>
      <c r="L11" s="5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7" t="s">
        <v>19</v>
      </c>
      <c r="E12" s="35"/>
      <c r="F12" s="118" t="s">
        <v>20</v>
      </c>
      <c r="G12" s="35"/>
      <c r="H12" s="35"/>
      <c r="I12" s="117" t="s">
        <v>21</v>
      </c>
      <c r="J12" s="119" t="str">
        <f>'Rekapitulácia stavby'!AN8</f>
        <v>30. 1. 2023</v>
      </c>
      <c r="K12" s="35"/>
      <c r="L12" s="5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7" t="s">
        <v>23</v>
      </c>
      <c r="E14" s="35"/>
      <c r="F14" s="35"/>
      <c r="G14" s="35"/>
      <c r="H14" s="35"/>
      <c r="I14" s="117" t="s">
        <v>24</v>
      </c>
      <c r="J14" s="118" t="s">
        <v>1</v>
      </c>
      <c r="K14" s="35"/>
      <c r="L14" s="5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8" t="s">
        <v>25</v>
      </c>
      <c r="F15" s="35"/>
      <c r="G15" s="35"/>
      <c r="H15" s="35"/>
      <c r="I15" s="117" t="s">
        <v>26</v>
      </c>
      <c r="J15" s="118" t="s">
        <v>1</v>
      </c>
      <c r="K15" s="35"/>
      <c r="L15" s="5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7" t="s">
        <v>27</v>
      </c>
      <c r="E17" s="35"/>
      <c r="F17" s="35"/>
      <c r="G17" s="35"/>
      <c r="H17" s="35"/>
      <c r="I17" s="117" t="s">
        <v>24</v>
      </c>
      <c r="J17" s="31" t="str">
        <f>'Rekapitulácia stavby'!AN13</f>
        <v>Vyplň údaj</v>
      </c>
      <c r="K17" s="35"/>
      <c r="L17" s="5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34" t="str">
        <f>'Rekapitulácia stavby'!E14</f>
        <v>Vyplň údaj</v>
      </c>
      <c r="F18" s="335"/>
      <c r="G18" s="335"/>
      <c r="H18" s="335"/>
      <c r="I18" s="117" t="s">
        <v>26</v>
      </c>
      <c r="J18" s="31" t="str">
        <f>'Rekapitulácia stavby'!AN14</f>
        <v>Vyplň údaj</v>
      </c>
      <c r="K18" s="35"/>
      <c r="L18" s="5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7" t="s">
        <v>29</v>
      </c>
      <c r="E20" s="35"/>
      <c r="F20" s="35"/>
      <c r="G20" s="35"/>
      <c r="H20" s="35"/>
      <c r="I20" s="117" t="s">
        <v>24</v>
      </c>
      <c r="J20" s="118" t="s">
        <v>1</v>
      </c>
      <c r="K20" s="35"/>
      <c r="L20" s="5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8" t="s">
        <v>30</v>
      </c>
      <c r="F21" s="35"/>
      <c r="G21" s="35"/>
      <c r="H21" s="35"/>
      <c r="I21" s="117" t="s">
        <v>26</v>
      </c>
      <c r="J21" s="118" t="s">
        <v>1</v>
      </c>
      <c r="K21" s="35"/>
      <c r="L21" s="5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7" t="s">
        <v>32</v>
      </c>
      <c r="E23" s="35"/>
      <c r="F23" s="35"/>
      <c r="G23" s="35"/>
      <c r="H23" s="35"/>
      <c r="I23" s="117" t="s">
        <v>24</v>
      </c>
      <c r="J23" s="118" t="s">
        <v>1</v>
      </c>
      <c r="K23" s="35"/>
      <c r="L23" s="5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8" t="s">
        <v>30</v>
      </c>
      <c r="F24" s="35"/>
      <c r="G24" s="35"/>
      <c r="H24" s="35"/>
      <c r="I24" s="117" t="s">
        <v>26</v>
      </c>
      <c r="J24" s="118" t="s">
        <v>1</v>
      </c>
      <c r="K24" s="35"/>
      <c r="L24" s="5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7" t="s">
        <v>33</v>
      </c>
      <c r="E26" s="35"/>
      <c r="F26" s="35"/>
      <c r="G26" s="35"/>
      <c r="H26" s="35"/>
      <c r="I26" s="35"/>
      <c r="J26" s="35"/>
      <c r="K26" s="35"/>
      <c r="L26" s="5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20"/>
      <c r="B27" s="121"/>
      <c r="C27" s="120"/>
      <c r="D27" s="120"/>
      <c r="E27" s="336" t="s">
        <v>1</v>
      </c>
      <c r="F27" s="336"/>
      <c r="G27" s="336"/>
      <c r="H27" s="336"/>
      <c r="I27" s="120"/>
      <c r="J27" s="120"/>
      <c r="K27" s="120"/>
      <c r="L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23"/>
      <c r="E29" s="123"/>
      <c r="F29" s="123"/>
      <c r="G29" s="123"/>
      <c r="H29" s="123"/>
      <c r="I29" s="123"/>
      <c r="J29" s="123"/>
      <c r="K29" s="123"/>
      <c r="L29" s="5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4" t="s">
        <v>34</v>
      </c>
      <c r="E30" s="35"/>
      <c r="F30" s="35"/>
      <c r="G30" s="35"/>
      <c r="H30" s="35"/>
      <c r="I30" s="35"/>
      <c r="J30" s="125">
        <f>ROUND(J122, 2)</f>
        <v>0</v>
      </c>
      <c r="K30" s="35"/>
      <c r="L30" s="5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3"/>
      <c r="E31" s="123"/>
      <c r="F31" s="123"/>
      <c r="G31" s="123"/>
      <c r="H31" s="123"/>
      <c r="I31" s="123"/>
      <c r="J31" s="123"/>
      <c r="K31" s="123"/>
      <c r="L31" s="5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26" t="s">
        <v>36</v>
      </c>
      <c r="G32" s="35"/>
      <c r="H32" s="35"/>
      <c r="I32" s="126" t="s">
        <v>35</v>
      </c>
      <c r="J32" s="126" t="s">
        <v>37</v>
      </c>
      <c r="K32" s="35"/>
      <c r="L32" s="5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27" t="s">
        <v>38</v>
      </c>
      <c r="E33" s="128" t="s">
        <v>39</v>
      </c>
      <c r="F33" s="129">
        <f>ROUND((SUM(BE122:BE161)),  2)</f>
        <v>0</v>
      </c>
      <c r="G33" s="130"/>
      <c r="H33" s="130"/>
      <c r="I33" s="131">
        <v>0.2</v>
      </c>
      <c r="J33" s="129">
        <f>ROUND(((SUM(BE122:BE161))*I33),  2)</f>
        <v>0</v>
      </c>
      <c r="K33" s="35"/>
      <c r="L33" s="5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28" t="s">
        <v>40</v>
      </c>
      <c r="F34" s="129">
        <f>ROUND((SUM(BF122:BF161)),  2)</f>
        <v>0</v>
      </c>
      <c r="G34" s="130"/>
      <c r="H34" s="130"/>
      <c r="I34" s="131">
        <v>0.2</v>
      </c>
      <c r="J34" s="129">
        <f>ROUND(((SUM(BF122:BF161))*I34),  2)</f>
        <v>0</v>
      </c>
      <c r="K34" s="35"/>
      <c r="L34" s="5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17" t="s">
        <v>41</v>
      </c>
      <c r="F35" s="132">
        <f>ROUND((SUM(BG122:BG161)),  2)</f>
        <v>0</v>
      </c>
      <c r="G35" s="35"/>
      <c r="H35" s="35"/>
      <c r="I35" s="133">
        <v>0.2</v>
      </c>
      <c r="J35" s="132">
        <f>0</f>
        <v>0</v>
      </c>
      <c r="K35" s="35"/>
      <c r="L35" s="5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17" t="s">
        <v>42</v>
      </c>
      <c r="F36" s="132">
        <f>ROUND((SUM(BH122:BH161)),  2)</f>
        <v>0</v>
      </c>
      <c r="G36" s="35"/>
      <c r="H36" s="35"/>
      <c r="I36" s="133">
        <v>0.2</v>
      </c>
      <c r="J36" s="132">
        <f>0</f>
        <v>0</v>
      </c>
      <c r="K36" s="35"/>
      <c r="L36" s="5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28" t="s">
        <v>43</v>
      </c>
      <c r="F37" s="129">
        <f>ROUND((SUM(BI122:BI161)),  2)</f>
        <v>0</v>
      </c>
      <c r="G37" s="130"/>
      <c r="H37" s="130"/>
      <c r="I37" s="131">
        <v>0</v>
      </c>
      <c r="J37" s="129">
        <f>0</f>
        <v>0</v>
      </c>
      <c r="K37" s="35"/>
      <c r="L37" s="5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34"/>
      <c r="D39" s="135" t="s">
        <v>44</v>
      </c>
      <c r="E39" s="136"/>
      <c r="F39" s="136"/>
      <c r="G39" s="137" t="s">
        <v>45</v>
      </c>
      <c r="H39" s="138" t="s">
        <v>46</v>
      </c>
      <c r="I39" s="136"/>
      <c r="J39" s="139">
        <f>SUM(J30:J37)</f>
        <v>0</v>
      </c>
      <c r="K39" s="140"/>
      <c r="L39" s="5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6"/>
      <c r="D50" s="141" t="s">
        <v>47</v>
      </c>
      <c r="E50" s="142"/>
      <c r="F50" s="142"/>
      <c r="G50" s="141" t="s">
        <v>48</v>
      </c>
      <c r="H50" s="142"/>
      <c r="I50" s="142"/>
      <c r="J50" s="142"/>
      <c r="K50" s="142"/>
      <c r="L50" s="5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5"/>
      <c r="B61" s="40"/>
      <c r="C61" s="35"/>
      <c r="D61" s="143" t="s">
        <v>49</v>
      </c>
      <c r="E61" s="144"/>
      <c r="F61" s="145" t="s">
        <v>50</v>
      </c>
      <c r="G61" s="143" t="s">
        <v>49</v>
      </c>
      <c r="H61" s="144"/>
      <c r="I61" s="144"/>
      <c r="J61" s="146" t="s">
        <v>50</v>
      </c>
      <c r="K61" s="144"/>
      <c r="L61" s="5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5"/>
      <c r="B65" s="40"/>
      <c r="C65" s="35"/>
      <c r="D65" s="141" t="s">
        <v>51</v>
      </c>
      <c r="E65" s="147"/>
      <c r="F65" s="147"/>
      <c r="G65" s="141" t="s">
        <v>52</v>
      </c>
      <c r="H65" s="147"/>
      <c r="I65" s="147"/>
      <c r="J65" s="147"/>
      <c r="K65" s="147"/>
      <c r="L65" s="5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5"/>
      <c r="B76" s="40"/>
      <c r="C76" s="35"/>
      <c r="D76" s="143" t="s">
        <v>49</v>
      </c>
      <c r="E76" s="144"/>
      <c r="F76" s="145" t="s">
        <v>50</v>
      </c>
      <c r="G76" s="143" t="s">
        <v>49</v>
      </c>
      <c r="H76" s="144"/>
      <c r="I76" s="144"/>
      <c r="J76" s="146" t="s">
        <v>50</v>
      </c>
      <c r="K76" s="144"/>
      <c r="L76" s="5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8"/>
      <c r="C77" s="149"/>
      <c r="D77" s="149"/>
      <c r="E77" s="149"/>
      <c r="F77" s="149"/>
      <c r="G77" s="149"/>
      <c r="H77" s="149"/>
      <c r="I77" s="149"/>
      <c r="J77" s="149"/>
      <c r="K77" s="149"/>
      <c r="L77" s="5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5" customHeight="1">
      <c r="A81" s="35"/>
      <c r="B81" s="150"/>
      <c r="C81" s="151"/>
      <c r="D81" s="151"/>
      <c r="E81" s="151"/>
      <c r="F81" s="151"/>
      <c r="G81" s="151"/>
      <c r="H81" s="151"/>
      <c r="I81" s="151"/>
      <c r="J81" s="151"/>
      <c r="K81" s="151"/>
      <c r="L81" s="5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5" customHeight="1">
      <c r="A82" s="35"/>
      <c r="B82" s="36"/>
      <c r="C82" s="24" t="s">
        <v>133</v>
      </c>
      <c r="D82" s="37"/>
      <c r="E82" s="37"/>
      <c r="F82" s="37"/>
      <c r="G82" s="37"/>
      <c r="H82" s="37"/>
      <c r="I82" s="37"/>
      <c r="J82" s="37"/>
      <c r="K82" s="37"/>
      <c r="L82" s="5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15</v>
      </c>
      <c r="D84" s="37"/>
      <c r="E84" s="37"/>
      <c r="F84" s="37"/>
      <c r="G84" s="37"/>
      <c r="H84" s="37"/>
      <c r="I84" s="37"/>
      <c r="J84" s="37"/>
      <c r="K84" s="37"/>
      <c r="L84" s="5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28" t="str">
        <f>E7</f>
        <v>Obnova areálu a kaštieľa Dolná Krupá</v>
      </c>
      <c r="F85" s="329"/>
      <c r="G85" s="329"/>
      <c r="H85" s="329"/>
      <c r="I85" s="37"/>
      <c r="J85" s="37"/>
      <c r="K85" s="37"/>
      <c r="L85" s="5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131</v>
      </c>
      <c r="D86" s="37"/>
      <c r="E86" s="37"/>
      <c r="F86" s="37"/>
      <c r="G86" s="37"/>
      <c r="H86" s="37"/>
      <c r="I86" s="37"/>
      <c r="J86" s="37"/>
      <c r="K86" s="37"/>
      <c r="L86" s="5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324" t="str">
        <f>E9</f>
        <v>20180302 - Kaštieľ-Vnút.om,SDK,stav.úpravy a maľby</v>
      </c>
      <c r="F87" s="327"/>
      <c r="G87" s="327"/>
      <c r="H87" s="327"/>
      <c r="I87" s="37"/>
      <c r="J87" s="37"/>
      <c r="K87" s="37"/>
      <c r="L87" s="5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19</v>
      </c>
      <c r="D89" s="37"/>
      <c r="E89" s="37"/>
      <c r="F89" s="28" t="str">
        <f>F12</f>
        <v>Kaštieľ Dolná Krupá</v>
      </c>
      <c r="G89" s="37"/>
      <c r="H89" s="37"/>
      <c r="I89" s="30" t="s">
        <v>21</v>
      </c>
      <c r="J89" s="71" t="str">
        <f>IF(J12="","",J12)</f>
        <v>30. 1. 2023</v>
      </c>
      <c r="K89" s="37"/>
      <c r="L89" s="5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2" customHeight="1">
      <c r="A91" s="35"/>
      <c r="B91" s="36"/>
      <c r="C91" s="30" t="s">
        <v>23</v>
      </c>
      <c r="D91" s="37"/>
      <c r="E91" s="37"/>
      <c r="F91" s="28" t="str">
        <f>E15</f>
        <v>SNM, Vajanského nábrežie 2, 810 06 Bratislava</v>
      </c>
      <c r="G91" s="37"/>
      <c r="H91" s="37"/>
      <c r="I91" s="30" t="s">
        <v>29</v>
      </c>
      <c r="J91" s="33" t="str">
        <f>E21</f>
        <v>Ing.Vladimír Kobliška</v>
      </c>
      <c r="K91" s="37"/>
      <c r="L91" s="5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2" customHeight="1">
      <c r="A92" s="35"/>
      <c r="B92" s="36"/>
      <c r="C92" s="30" t="s">
        <v>27</v>
      </c>
      <c r="D92" s="37"/>
      <c r="E92" s="37"/>
      <c r="F92" s="28" t="str">
        <f>IF(E18="","",E18)</f>
        <v>Vyplň údaj</v>
      </c>
      <c r="G92" s="37"/>
      <c r="H92" s="37"/>
      <c r="I92" s="30" t="s">
        <v>32</v>
      </c>
      <c r="J92" s="33" t="str">
        <f>E24</f>
        <v>Ing.Vladimír Kobliška</v>
      </c>
      <c r="K92" s="37"/>
      <c r="L92" s="5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52" t="s">
        <v>134</v>
      </c>
      <c r="D94" s="153"/>
      <c r="E94" s="153"/>
      <c r="F94" s="153"/>
      <c r="G94" s="153"/>
      <c r="H94" s="153"/>
      <c r="I94" s="153"/>
      <c r="J94" s="154" t="s">
        <v>135</v>
      </c>
      <c r="K94" s="153"/>
      <c r="L94" s="5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" customHeight="1">
      <c r="A96" s="35"/>
      <c r="B96" s="36"/>
      <c r="C96" s="155" t="s">
        <v>136</v>
      </c>
      <c r="D96" s="37"/>
      <c r="E96" s="37"/>
      <c r="F96" s="37"/>
      <c r="G96" s="37"/>
      <c r="H96" s="37"/>
      <c r="I96" s="37"/>
      <c r="J96" s="89">
        <f>J122</f>
        <v>0</v>
      </c>
      <c r="K96" s="37"/>
      <c r="L96" s="5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137</v>
      </c>
    </row>
    <row r="97" spans="1:31" s="9" customFormat="1" ht="24.95" customHeight="1">
      <c r="B97" s="156"/>
      <c r="C97" s="157"/>
      <c r="D97" s="158" t="s">
        <v>216</v>
      </c>
      <c r="E97" s="159"/>
      <c r="F97" s="159"/>
      <c r="G97" s="159"/>
      <c r="H97" s="159"/>
      <c r="I97" s="159"/>
      <c r="J97" s="160">
        <f>J123</f>
        <v>0</v>
      </c>
      <c r="K97" s="157"/>
      <c r="L97" s="161"/>
    </row>
    <row r="98" spans="1:31" s="10" customFormat="1" ht="19.899999999999999" customHeight="1">
      <c r="B98" s="162"/>
      <c r="C98" s="163"/>
      <c r="D98" s="164" t="s">
        <v>217</v>
      </c>
      <c r="E98" s="165"/>
      <c r="F98" s="165"/>
      <c r="G98" s="165"/>
      <c r="H98" s="165"/>
      <c r="I98" s="165"/>
      <c r="J98" s="166">
        <f>J124</f>
        <v>0</v>
      </c>
      <c r="K98" s="163"/>
      <c r="L98" s="167"/>
    </row>
    <row r="99" spans="1:31" s="10" customFormat="1" ht="19.899999999999999" customHeight="1">
      <c r="B99" s="162"/>
      <c r="C99" s="163"/>
      <c r="D99" s="164" t="s">
        <v>218</v>
      </c>
      <c r="E99" s="165"/>
      <c r="F99" s="165"/>
      <c r="G99" s="165"/>
      <c r="H99" s="165"/>
      <c r="I99" s="165"/>
      <c r="J99" s="166">
        <f>J132</f>
        <v>0</v>
      </c>
      <c r="K99" s="163"/>
      <c r="L99" s="167"/>
    </row>
    <row r="100" spans="1:31" s="9" customFormat="1" ht="24.95" customHeight="1">
      <c r="B100" s="156"/>
      <c r="C100" s="157"/>
      <c r="D100" s="158" t="s">
        <v>138</v>
      </c>
      <c r="E100" s="159"/>
      <c r="F100" s="159"/>
      <c r="G100" s="159"/>
      <c r="H100" s="159"/>
      <c r="I100" s="159"/>
      <c r="J100" s="160">
        <f>J134</f>
        <v>0</v>
      </c>
      <c r="K100" s="157"/>
      <c r="L100" s="161"/>
    </row>
    <row r="101" spans="1:31" s="10" customFormat="1" ht="19.899999999999999" customHeight="1">
      <c r="B101" s="162"/>
      <c r="C101" s="163"/>
      <c r="D101" s="164" t="s">
        <v>140</v>
      </c>
      <c r="E101" s="165"/>
      <c r="F101" s="165"/>
      <c r="G101" s="165"/>
      <c r="H101" s="165"/>
      <c r="I101" s="165"/>
      <c r="J101" s="166">
        <f>J135</f>
        <v>0</v>
      </c>
      <c r="K101" s="163"/>
      <c r="L101" s="167"/>
    </row>
    <row r="102" spans="1:31" s="10" customFormat="1" ht="19.899999999999999" customHeight="1">
      <c r="B102" s="162"/>
      <c r="C102" s="163"/>
      <c r="D102" s="164" t="s">
        <v>219</v>
      </c>
      <c r="E102" s="165"/>
      <c r="F102" s="165"/>
      <c r="G102" s="165"/>
      <c r="H102" s="165"/>
      <c r="I102" s="165"/>
      <c r="J102" s="166">
        <f>J149</f>
        <v>0</v>
      </c>
      <c r="K102" s="163"/>
      <c r="L102" s="167"/>
    </row>
    <row r="103" spans="1:31" s="2" customFormat="1" ht="21.75" customHeight="1">
      <c r="A103" s="35"/>
      <c r="B103" s="36"/>
      <c r="C103" s="37"/>
      <c r="D103" s="37"/>
      <c r="E103" s="37"/>
      <c r="F103" s="37"/>
      <c r="G103" s="37"/>
      <c r="H103" s="37"/>
      <c r="I103" s="37"/>
      <c r="J103" s="37"/>
      <c r="K103" s="37"/>
      <c r="L103" s="56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spans="1:31" s="2" customFormat="1" ht="6.95" customHeight="1">
      <c r="A104" s="35"/>
      <c r="B104" s="59"/>
      <c r="C104" s="60"/>
      <c r="D104" s="60"/>
      <c r="E104" s="60"/>
      <c r="F104" s="60"/>
      <c r="G104" s="60"/>
      <c r="H104" s="60"/>
      <c r="I104" s="60"/>
      <c r="J104" s="60"/>
      <c r="K104" s="60"/>
      <c r="L104" s="56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8" spans="1:31" s="2" customFormat="1" ht="6.95" customHeight="1">
      <c r="A108" s="35"/>
      <c r="B108" s="61"/>
      <c r="C108" s="62"/>
      <c r="D108" s="62"/>
      <c r="E108" s="62"/>
      <c r="F108" s="62"/>
      <c r="G108" s="62"/>
      <c r="H108" s="62"/>
      <c r="I108" s="62"/>
      <c r="J108" s="62"/>
      <c r="K108" s="62"/>
      <c r="L108" s="5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31" s="2" customFormat="1" ht="24.95" customHeight="1">
      <c r="A109" s="35"/>
      <c r="B109" s="36"/>
      <c r="C109" s="24" t="s">
        <v>142</v>
      </c>
      <c r="D109" s="37"/>
      <c r="E109" s="37"/>
      <c r="F109" s="37"/>
      <c r="G109" s="37"/>
      <c r="H109" s="37"/>
      <c r="I109" s="37"/>
      <c r="J109" s="37"/>
      <c r="K109" s="37"/>
      <c r="L109" s="5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31" s="2" customFormat="1" ht="6.95" customHeight="1">
      <c r="A110" s="35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5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12" customHeight="1">
      <c r="A111" s="35"/>
      <c r="B111" s="36"/>
      <c r="C111" s="30" t="s">
        <v>15</v>
      </c>
      <c r="D111" s="37"/>
      <c r="E111" s="37"/>
      <c r="F111" s="37"/>
      <c r="G111" s="37"/>
      <c r="H111" s="37"/>
      <c r="I111" s="37"/>
      <c r="J111" s="37"/>
      <c r="K111" s="37"/>
      <c r="L111" s="5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16.5" customHeight="1">
      <c r="A112" s="35"/>
      <c r="B112" s="36"/>
      <c r="C112" s="37"/>
      <c r="D112" s="37"/>
      <c r="E112" s="328" t="str">
        <f>E7</f>
        <v>Obnova areálu a kaštieľa Dolná Krupá</v>
      </c>
      <c r="F112" s="329"/>
      <c r="G112" s="329"/>
      <c r="H112" s="329"/>
      <c r="I112" s="37"/>
      <c r="J112" s="37"/>
      <c r="K112" s="37"/>
      <c r="L112" s="5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2" customHeight="1">
      <c r="A113" s="35"/>
      <c r="B113" s="36"/>
      <c r="C113" s="30" t="s">
        <v>131</v>
      </c>
      <c r="D113" s="37"/>
      <c r="E113" s="37"/>
      <c r="F113" s="37"/>
      <c r="G113" s="37"/>
      <c r="H113" s="37"/>
      <c r="I113" s="37"/>
      <c r="J113" s="37"/>
      <c r="K113" s="37"/>
      <c r="L113" s="5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6.5" customHeight="1">
      <c r="A114" s="35"/>
      <c r="B114" s="36"/>
      <c r="C114" s="37"/>
      <c r="D114" s="37"/>
      <c r="E114" s="324" t="str">
        <f>E9</f>
        <v>20180302 - Kaštieľ-Vnút.om,SDK,stav.úpravy a maľby</v>
      </c>
      <c r="F114" s="327"/>
      <c r="G114" s="327"/>
      <c r="H114" s="327"/>
      <c r="I114" s="37"/>
      <c r="J114" s="37"/>
      <c r="K114" s="37"/>
      <c r="L114" s="5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6.95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5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2" customHeight="1">
      <c r="A116" s="35"/>
      <c r="B116" s="36"/>
      <c r="C116" s="30" t="s">
        <v>19</v>
      </c>
      <c r="D116" s="37"/>
      <c r="E116" s="37"/>
      <c r="F116" s="28" t="str">
        <f>F12</f>
        <v>Kaštieľ Dolná Krupá</v>
      </c>
      <c r="G116" s="37"/>
      <c r="H116" s="37"/>
      <c r="I116" s="30" t="s">
        <v>21</v>
      </c>
      <c r="J116" s="71" t="str">
        <f>IF(J12="","",J12)</f>
        <v>30. 1. 2023</v>
      </c>
      <c r="K116" s="37"/>
      <c r="L116" s="5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6.95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5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15.2" customHeight="1">
      <c r="A118" s="35"/>
      <c r="B118" s="36"/>
      <c r="C118" s="30" t="s">
        <v>23</v>
      </c>
      <c r="D118" s="37"/>
      <c r="E118" s="37"/>
      <c r="F118" s="28" t="str">
        <f>E15</f>
        <v>SNM, Vajanského nábrežie 2, 810 06 Bratislava</v>
      </c>
      <c r="G118" s="37"/>
      <c r="H118" s="37"/>
      <c r="I118" s="30" t="s">
        <v>29</v>
      </c>
      <c r="J118" s="33" t="str">
        <f>E21</f>
        <v>Ing.Vladimír Kobliška</v>
      </c>
      <c r="K118" s="37"/>
      <c r="L118" s="5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15.2" customHeight="1">
      <c r="A119" s="35"/>
      <c r="B119" s="36"/>
      <c r="C119" s="30" t="s">
        <v>27</v>
      </c>
      <c r="D119" s="37"/>
      <c r="E119" s="37"/>
      <c r="F119" s="28" t="str">
        <f>IF(E18="","",E18)</f>
        <v>Vyplň údaj</v>
      </c>
      <c r="G119" s="37"/>
      <c r="H119" s="37"/>
      <c r="I119" s="30" t="s">
        <v>32</v>
      </c>
      <c r="J119" s="33" t="str">
        <f>E24</f>
        <v>Ing.Vladimír Kobliška</v>
      </c>
      <c r="K119" s="37"/>
      <c r="L119" s="5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10.35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5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11" customFormat="1" ht="29.25" customHeight="1">
      <c r="A121" s="168"/>
      <c r="B121" s="169"/>
      <c r="C121" s="170" t="s">
        <v>143</v>
      </c>
      <c r="D121" s="171" t="s">
        <v>59</v>
      </c>
      <c r="E121" s="171" t="s">
        <v>55</v>
      </c>
      <c r="F121" s="171" t="s">
        <v>56</v>
      </c>
      <c r="G121" s="171" t="s">
        <v>144</v>
      </c>
      <c r="H121" s="171" t="s">
        <v>145</v>
      </c>
      <c r="I121" s="171" t="s">
        <v>146</v>
      </c>
      <c r="J121" s="172" t="s">
        <v>135</v>
      </c>
      <c r="K121" s="173" t="s">
        <v>147</v>
      </c>
      <c r="L121" s="174"/>
      <c r="M121" s="80" t="s">
        <v>1</v>
      </c>
      <c r="N121" s="81" t="s">
        <v>38</v>
      </c>
      <c r="O121" s="81" t="s">
        <v>148</v>
      </c>
      <c r="P121" s="81" t="s">
        <v>149</v>
      </c>
      <c r="Q121" s="81" t="s">
        <v>150</v>
      </c>
      <c r="R121" s="81" t="s">
        <v>151</v>
      </c>
      <c r="S121" s="81" t="s">
        <v>152</v>
      </c>
      <c r="T121" s="82" t="s">
        <v>153</v>
      </c>
      <c r="U121" s="168"/>
      <c r="V121" s="168"/>
      <c r="W121" s="168"/>
      <c r="X121" s="168"/>
      <c r="Y121" s="168"/>
      <c r="Z121" s="168"/>
      <c r="AA121" s="168"/>
      <c r="AB121" s="168"/>
      <c r="AC121" s="168"/>
      <c r="AD121" s="168"/>
      <c r="AE121" s="168"/>
    </row>
    <row r="122" spans="1:65" s="2" customFormat="1" ht="22.9" customHeight="1">
      <c r="A122" s="35"/>
      <c r="B122" s="36"/>
      <c r="C122" s="87" t="s">
        <v>136</v>
      </c>
      <c r="D122" s="37"/>
      <c r="E122" s="37"/>
      <c r="F122" s="37"/>
      <c r="G122" s="37"/>
      <c r="H122" s="37"/>
      <c r="I122" s="37"/>
      <c r="J122" s="175">
        <f>BK122</f>
        <v>0</v>
      </c>
      <c r="K122" s="37"/>
      <c r="L122" s="40"/>
      <c r="M122" s="83"/>
      <c r="N122" s="176"/>
      <c r="O122" s="84"/>
      <c r="P122" s="177">
        <f>P123+P134</f>
        <v>0</v>
      </c>
      <c r="Q122" s="84"/>
      <c r="R122" s="177">
        <f>R123+R134</f>
        <v>0</v>
      </c>
      <c r="S122" s="84"/>
      <c r="T122" s="178">
        <f>T123+T134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8" t="s">
        <v>73</v>
      </c>
      <c r="AU122" s="18" t="s">
        <v>137</v>
      </c>
      <c r="BK122" s="179">
        <f>BK123+BK134</f>
        <v>0</v>
      </c>
    </row>
    <row r="123" spans="1:65" s="12" customFormat="1" ht="25.9" customHeight="1">
      <c r="B123" s="180"/>
      <c r="C123" s="181"/>
      <c r="D123" s="182" t="s">
        <v>73</v>
      </c>
      <c r="E123" s="183" t="s">
        <v>220</v>
      </c>
      <c r="F123" s="183" t="s">
        <v>221</v>
      </c>
      <c r="G123" s="181"/>
      <c r="H123" s="181"/>
      <c r="I123" s="184"/>
      <c r="J123" s="185">
        <f>BK123</f>
        <v>0</v>
      </c>
      <c r="K123" s="181"/>
      <c r="L123" s="186"/>
      <c r="M123" s="187"/>
      <c r="N123" s="188"/>
      <c r="O123" s="188"/>
      <c r="P123" s="189">
        <f>P124+P132</f>
        <v>0</v>
      </c>
      <c r="Q123" s="188"/>
      <c r="R123" s="189">
        <f>R124+R132</f>
        <v>0</v>
      </c>
      <c r="S123" s="188"/>
      <c r="T123" s="190">
        <f>T124+T132</f>
        <v>0</v>
      </c>
      <c r="AR123" s="191" t="s">
        <v>82</v>
      </c>
      <c r="AT123" s="192" t="s">
        <v>73</v>
      </c>
      <c r="AU123" s="192" t="s">
        <v>74</v>
      </c>
      <c r="AY123" s="191" t="s">
        <v>157</v>
      </c>
      <c r="BK123" s="193">
        <f>BK124+BK132</f>
        <v>0</v>
      </c>
    </row>
    <row r="124" spans="1:65" s="12" customFormat="1" ht="22.9" customHeight="1">
      <c r="B124" s="180"/>
      <c r="C124" s="181"/>
      <c r="D124" s="182" t="s">
        <v>73</v>
      </c>
      <c r="E124" s="194" t="s">
        <v>201</v>
      </c>
      <c r="F124" s="194" t="s">
        <v>222</v>
      </c>
      <c r="G124" s="181"/>
      <c r="H124" s="181"/>
      <c r="I124" s="184"/>
      <c r="J124" s="195">
        <f>BK124</f>
        <v>0</v>
      </c>
      <c r="K124" s="181"/>
      <c r="L124" s="186"/>
      <c r="M124" s="187"/>
      <c r="N124" s="188"/>
      <c r="O124" s="188"/>
      <c r="P124" s="189">
        <f>SUM(P125:P131)</f>
        <v>0</v>
      </c>
      <c r="Q124" s="188"/>
      <c r="R124" s="189">
        <f>SUM(R125:R131)</f>
        <v>0</v>
      </c>
      <c r="S124" s="188"/>
      <c r="T124" s="190">
        <f>SUM(T125:T131)</f>
        <v>0</v>
      </c>
      <c r="AR124" s="191" t="s">
        <v>82</v>
      </c>
      <c r="AT124" s="192" t="s">
        <v>73</v>
      </c>
      <c r="AU124" s="192" t="s">
        <v>82</v>
      </c>
      <c r="AY124" s="191" t="s">
        <v>157</v>
      </c>
      <c r="BK124" s="193">
        <f>SUM(BK125:BK131)</f>
        <v>0</v>
      </c>
    </row>
    <row r="125" spans="1:65" s="2" customFormat="1" ht="49.15" customHeight="1">
      <c r="A125" s="35"/>
      <c r="B125" s="36"/>
      <c r="C125" s="196" t="s">
        <v>82</v>
      </c>
      <c r="D125" s="196" t="s">
        <v>160</v>
      </c>
      <c r="E125" s="197" t="s">
        <v>223</v>
      </c>
      <c r="F125" s="198" t="s">
        <v>224</v>
      </c>
      <c r="G125" s="199" t="s">
        <v>225</v>
      </c>
      <c r="H125" s="200">
        <v>81.908000000000001</v>
      </c>
      <c r="I125" s="201"/>
      <c r="J125" s="202">
        <f t="shared" ref="J125:J131" si="0">ROUND(I125*H125,2)</f>
        <v>0</v>
      </c>
      <c r="K125" s="203"/>
      <c r="L125" s="40"/>
      <c r="M125" s="204" t="s">
        <v>1</v>
      </c>
      <c r="N125" s="205" t="s">
        <v>40</v>
      </c>
      <c r="O125" s="76"/>
      <c r="P125" s="206">
        <f t="shared" ref="P125:P131" si="1">O125*H125</f>
        <v>0</v>
      </c>
      <c r="Q125" s="206">
        <v>0</v>
      </c>
      <c r="R125" s="206">
        <f t="shared" ref="R125:R131" si="2">Q125*H125</f>
        <v>0</v>
      </c>
      <c r="S125" s="206">
        <v>0</v>
      </c>
      <c r="T125" s="207">
        <f t="shared" ref="T125:T131" si="3"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08" t="s">
        <v>174</v>
      </c>
      <c r="AT125" s="208" t="s">
        <v>160</v>
      </c>
      <c r="AU125" s="208" t="s">
        <v>156</v>
      </c>
      <c r="AY125" s="18" t="s">
        <v>157</v>
      </c>
      <c r="BE125" s="209">
        <f t="shared" ref="BE125:BE131" si="4">IF(N125="základná",J125,0)</f>
        <v>0</v>
      </c>
      <c r="BF125" s="209">
        <f t="shared" ref="BF125:BF131" si="5">IF(N125="znížená",J125,0)</f>
        <v>0</v>
      </c>
      <c r="BG125" s="209">
        <f t="shared" ref="BG125:BG131" si="6">IF(N125="zákl. prenesená",J125,0)</f>
        <v>0</v>
      </c>
      <c r="BH125" s="209">
        <f t="shared" ref="BH125:BH131" si="7">IF(N125="zníž. prenesená",J125,0)</f>
        <v>0</v>
      </c>
      <c r="BI125" s="209">
        <f t="shared" ref="BI125:BI131" si="8">IF(N125="nulová",J125,0)</f>
        <v>0</v>
      </c>
      <c r="BJ125" s="18" t="s">
        <v>156</v>
      </c>
      <c r="BK125" s="209">
        <f t="shared" ref="BK125:BK131" si="9">ROUND(I125*H125,2)</f>
        <v>0</v>
      </c>
      <c r="BL125" s="18" t="s">
        <v>174</v>
      </c>
      <c r="BM125" s="208" t="s">
        <v>226</v>
      </c>
    </row>
    <row r="126" spans="1:65" s="2" customFormat="1" ht="33" customHeight="1">
      <c r="A126" s="35"/>
      <c r="B126" s="36"/>
      <c r="C126" s="196" t="s">
        <v>156</v>
      </c>
      <c r="D126" s="196" t="s">
        <v>160</v>
      </c>
      <c r="E126" s="197" t="s">
        <v>227</v>
      </c>
      <c r="F126" s="198" t="s">
        <v>228</v>
      </c>
      <c r="G126" s="199" t="s">
        <v>163</v>
      </c>
      <c r="H126" s="200">
        <v>10.89</v>
      </c>
      <c r="I126" s="201"/>
      <c r="J126" s="202">
        <f t="shared" si="0"/>
        <v>0</v>
      </c>
      <c r="K126" s="203"/>
      <c r="L126" s="40"/>
      <c r="M126" s="204" t="s">
        <v>1</v>
      </c>
      <c r="N126" s="205" t="s">
        <v>40</v>
      </c>
      <c r="O126" s="76"/>
      <c r="P126" s="206">
        <f t="shared" si="1"/>
        <v>0</v>
      </c>
      <c r="Q126" s="206">
        <v>0</v>
      </c>
      <c r="R126" s="206">
        <f t="shared" si="2"/>
        <v>0</v>
      </c>
      <c r="S126" s="206">
        <v>0</v>
      </c>
      <c r="T126" s="207">
        <f t="shared" si="3"/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08" t="s">
        <v>174</v>
      </c>
      <c r="AT126" s="208" t="s">
        <v>160</v>
      </c>
      <c r="AU126" s="208" t="s">
        <v>156</v>
      </c>
      <c r="AY126" s="18" t="s">
        <v>157</v>
      </c>
      <c r="BE126" s="209">
        <f t="shared" si="4"/>
        <v>0</v>
      </c>
      <c r="BF126" s="209">
        <f t="shared" si="5"/>
        <v>0</v>
      </c>
      <c r="BG126" s="209">
        <f t="shared" si="6"/>
        <v>0</v>
      </c>
      <c r="BH126" s="209">
        <f t="shared" si="7"/>
        <v>0</v>
      </c>
      <c r="BI126" s="209">
        <f t="shared" si="8"/>
        <v>0</v>
      </c>
      <c r="BJ126" s="18" t="s">
        <v>156</v>
      </c>
      <c r="BK126" s="209">
        <f t="shared" si="9"/>
        <v>0</v>
      </c>
      <c r="BL126" s="18" t="s">
        <v>174</v>
      </c>
      <c r="BM126" s="208" t="s">
        <v>229</v>
      </c>
    </row>
    <row r="127" spans="1:65" s="2" customFormat="1" ht="37.9" customHeight="1">
      <c r="A127" s="35"/>
      <c r="B127" s="36"/>
      <c r="C127" s="196" t="s">
        <v>181</v>
      </c>
      <c r="D127" s="196" t="s">
        <v>160</v>
      </c>
      <c r="E127" s="197" t="s">
        <v>230</v>
      </c>
      <c r="F127" s="198" t="s">
        <v>231</v>
      </c>
      <c r="G127" s="199" t="s">
        <v>225</v>
      </c>
      <c r="H127" s="200">
        <v>52.627000000000002</v>
      </c>
      <c r="I127" s="201"/>
      <c r="J127" s="202">
        <f t="shared" si="0"/>
        <v>0</v>
      </c>
      <c r="K127" s="203"/>
      <c r="L127" s="40"/>
      <c r="M127" s="204" t="s">
        <v>1</v>
      </c>
      <c r="N127" s="205" t="s">
        <v>40</v>
      </c>
      <c r="O127" s="76"/>
      <c r="P127" s="206">
        <f t="shared" si="1"/>
        <v>0</v>
      </c>
      <c r="Q127" s="206">
        <v>0</v>
      </c>
      <c r="R127" s="206">
        <f t="shared" si="2"/>
        <v>0</v>
      </c>
      <c r="S127" s="206">
        <v>0</v>
      </c>
      <c r="T127" s="207">
        <f t="shared" si="3"/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08" t="s">
        <v>174</v>
      </c>
      <c r="AT127" s="208" t="s">
        <v>160</v>
      </c>
      <c r="AU127" s="208" t="s">
        <v>156</v>
      </c>
      <c r="AY127" s="18" t="s">
        <v>157</v>
      </c>
      <c r="BE127" s="209">
        <f t="shared" si="4"/>
        <v>0</v>
      </c>
      <c r="BF127" s="209">
        <f t="shared" si="5"/>
        <v>0</v>
      </c>
      <c r="BG127" s="209">
        <f t="shared" si="6"/>
        <v>0</v>
      </c>
      <c r="BH127" s="209">
        <f t="shared" si="7"/>
        <v>0</v>
      </c>
      <c r="BI127" s="209">
        <f t="shared" si="8"/>
        <v>0</v>
      </c>
      <c r="BJ127" s="18" t="s">
        <v>156</v>
      </c>
      <c r="BK127" s="209">
        <f t="shared" si="9"/>
        <v>0</v>
      </c>
      <c r="BL127" s="18" t="s">
        <v>174</v>
      </c>
      <c r="BM127" s="208" t="s">
        <v>232</v>
      </c>
    </row>
    <row r="128" spans="1:65" s="2" customFormat="1" ht="24.2" customHeight="1">
      <c r="A128" s="35"/>
      <c r="B128" s="36"/>
      <c r="C128" s="196" t="s">
        <v>174</v>
      </c>
      <c r="D128" s="196" t="s">
        <v>160</v>
      </c>
      <c r="E128" s="197" t="s">
        <v>233</v>
      </c>
      <c r="F128" s="198" t="s">
        <v>234</v>
      </c>
      <c r="G128" s="199" t="s">
        <v>163</v>
      </c>
      <c r="H128" s="200">
        <v>212.5</v>
      </c>
      <c r="I128" s="201"/>
      <c r="J128" s="202">
        <f t="shared" si="0"/>
        <v>0</v>
      </c>
      <c r="K128" s="203"/>
      <c r="L128" s="40"/>
      <c r="M128" s="204" t="s">
        <v>1</v>
      </c>
      <c r="N128" s="205" t="s">
        <v>40</v>
      </c>
      <c r="O128" s="76"/>
      <c r="P128" s="206">
        <f t="shared" si="1"/>
        <v>0</v>
      </c>
      <c r="Q128" s="206">
        <v>0</v>
      </c>
      <c r="R128" s="206">
        <f t="shared" si="2"/>
        <v>0</v>
      </c>
      <c r="S128" s="206">
        <v>0</v>
      </c>
      <c r="T128" s="207">
        <f t="shared" si="3"/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08" t="s">
        <v>174</v>
      </c>
      <c r="AT128" s="208" t="s">
        <v>160</v>
      </c>
      <c r="AU128" s="208" t="s">
        <v>156</v>
      </c>
      <c r="AY128" s="18" t="s">
        <v>157</v>
      </c>
      <c r="BE128" s="209">
        <f t="shared" si="4"/>
        <v>0</v>
      </c>
      <c r="BF128" s="209">
        <f t="shared" si="5"/>
        <v>0</v>
      </c>
      <c r="BG128" s="209">
        <f t="shared" si="6"/>
        <v>0</v>
      </c>
      <c r="BH128" s="209">
        <f t="shared" si="7"/>
        <v>0</v>
      </c>
      <c r="BI128" s="209">
        <f t="shared" si="8"/>
        <v>0</v>
      </c>
      <c r="BJ128" s="18" t="s">
        <v>156</v>
      </c>
      <c r="BK128" s="209">
        <f t="shared" si="9"/>
        <v>0</v>
      </c>
      <c r="BL128" s="18" t="s">
        <v>174</v>
      </c>
      <c r="BM128" s="208" t="s">
        <v>235</v>
      </c>
    </row>
    <row r="129" spans="1:65" s="2" customFormat="1" ht="21.75" customHeight="1">
      <c r="A129" s="35"/>
      <c r="B129" s="36"/>
      <c r="C129" s="196" t="s">
        <v>197</v>
      </c>
      <c r="D129" s="196" t="s">
        <v>160</v>
      </c>
      <c r="E129" s="197" t="s">
        <v>236</v>
      </c>
      <c r="F129" s="198" t="s">
        <v>237</v>
      </c>
      <c r="G129" s="199" t="s">
        <v>163</v>
      </c>
      <c r="H129" s="200">
        <v>212.5</v>
      </c>
      <c r="I129" s="201"/>
      <c r="J129" s="202">
        <f t="shared" si="0"/>
        <v>0</v>
      </c>
      <c r="K129" s="203"/>
      <c r="L129" s="40"/>
      <c r="M129" s="204" t="s">
        <v>1</v>
      </c>
      <c r="N129" s="205" t="s">
        <v>40</v>
      </c>
      <c r="O129" s="76"/>
      <c r="P129" s="206">
        <f t="shared" si="1"/>
        <v>0</v>
      </c>
      <c r="Q129" s="206">
        <v>0</v>
      </c>
      <c r="R129" s="206">
        <f t="shared" si="2"/>
        <v>0</v>
      </c>
      <c r="S129" s="206">
        <v>0</v>
      </c>
      <c r="T129" s="207">
        <f t="shared" si="3"/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08" t="s">
        <v>174</v>
      </c>
      <c r="AT129" s="208" t="s">
        <v>160</v>
      </c>
      <c r="AU129" s="208" t="s">
        <v>156</v>
      </c>
      <c r="AY129" s="18" t="s">
        <v>157</v>
      </c>
      <c r="BE129" s="209">
        <f t="shared" si="4"/>
        <v>0</v>
      </c>
      <c r="BF129" s="209">
        <f t="shared" si="5"/>
        <v>0</v>
      </c>
      <c r="BG129" s="209">
        <f t="shared" si="6"/>
        <v>0</v>
      </c>
      <c r="BH129" s="209">
        <f t="shared" si="7"/>
        <v>0</v>
      </c>
      <c r="BI129" s="209">
        <f t="shared" si="8"/>
        <v>0</v>
      </c>
      <c r="BJ129" s="18" t="s">
        <v>156</v>
      </c>
      <c r="BK129" s="209">
        <f t="shared" si="9"/>
        <v>0</v>
      </c>
      <c r="BL129" s="18" t="s">
        <v>174</v>
      </c>
      <c r="BM129" s="208" t="s">
        <v>238</v>
      </c>
    </row>
    <row r="130" spans="1:65" s="2" customFormat="1" ht="16.5" customHeight="1">
      <c r="A130" s="35"/>
      <c r="B130" s="36"/>
      <c r="C130" s="196" t="s">
        <v>201</v>
      </c>
      <c r="D130" s="196" t="s">
        <v>160</v>
      </c>
      <c r="E130" s="197" t="s">
        <v>239</v>
      </c>
      <c r="F130" s="198" t="s">
        <v>240</v>
      </c>
      <c r="G130" s="199" t="s">
        <v>204</v>
      </c>
      <c r="H130" s="200">
        <v>662.68799999999999</v>
      </c>
      <c r="I130" s="201"/>
      <c r="J130" s="202">
        <f t="shared" si="0"/>
        <v>0</v>
      </c>
      <c r="K130" s="203"/>
      <c r="L130" s="40"/>
      <c r="M130" s="204" t="s">
        <v>1</v>
      </c>
      <c r="N130" s="205" t="s">
        <v>40</v>
      </c>
      <c r="O130" s="76"/>
      <c r="P130" s="206">
        <f t="shared" si="1"/>
        <v>0</v>
      </c>
      <c r="Q130" s="206">
        <v>0</v>
      </c>
      <c r="R130" s="206">
        <f t="shared" si="2"/>
        <v>0</v>
      </c>
      <c r="S130" s="206">
        <v>0</v>
      </c>
      <c r="T130" s="207">
        <f t="shared" si="3"/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08" t="s">
        <v>174</v>
      </c>
      <c r="AT130" s="208" t="s">
        <v>160</v>
      </c>
      <c r="AU130" s="208" t="s">
        <v>156</v>
      </c>
      <c r="AY130" s="18" t="s">
        <v>157</v>
      </c>
      <c r="BE130" s="209">
        <f t="shared" si="4"/>
        <v>0</v>
      </c>
      <c r="BF130" s="209">
        <f t="shared" si="5"/>
        <v>0</v>
      </c>
      <c r="BG130" s="209">
        <f t="shared" si="6"/>
        <v>0</v>
      </c>
      <c r="BH130" s="209">
        <f t="shared" si="7"/>
        <v>0</v>
      </c>
      <c r="BI130" s="209">
        <f t="shared" si="8"/>
        <v>0</v>
      </c>
      <c r="BJ130" s="18" t="s">
        <v>156</v>
      </c>
      <c r="BK130" s="209">
        <f t="shared" si="9"/>
        <v>0</v>
      </c>
      <c r="BL130" s="18" t="s">
        <v>174</v>
      </c>
      <c r="BM130" s="208" t="s">
        <v>241</v>
      </c>
    </row>
    <row r="131" spans="1:65" s="2" customFormat="1" ht="33" customHeight="1">
      <c r="A131" s="35"/>
      <c r="B131" s="36"/>
      <c r="C131" s="196" t="s">
        <v>207</v>
      </c>
      <c r="D131" s="196" t="s">
        <v>160</v>
      </c>
      <c r="E131" s="197" t="s">
        <v>242</v>
      </c>
      <c r="F131" s="198" t="s">
        <v>243</v>
      </c>
      <c r="G131" s="199" t="s">
        <v>163</v>
      </c>
      <c r="H131" s="200">
        <v>26.927</v>
      </c>
      <c r="I131" s="201"/>
      <c r="J131" s="202">
        <f t="shared" si="0"/>
        <v>0</v>
      </c>
      <c r="K131" s="203"/>
      <c r="L131" s="40"/>
      <c r="M131" s="204" t="s">
        <v>1</v>
      </c>
      <c r="N131" s="205" t="s">
        <v>40</v>
      </c>
      <c r="O131" s="76"/>
      <c r="P131" s="206">
        <f t="shared" si="1"/>
        <v>0</v>
      </c>
      <c r="Q131" s="206">
        <v>0</v>
      </c>
      <c r="R131" s="206">
        <f t="shared" si="2"/>
        <v>0</v>
      </c>
      <c r="S131" s="206">
        <v>0</v>
      </c>
      <c r="T131" s="207">
        <f t="shared" si="3"/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08" t="s">
        <v>174</v>
      </c>
      <c r="AT131" s="208" t="s">
        <v>160</v>
      </c>
      <c r="AU131" s="208" t="s">
        <v>156</v>
      </c>
      <c r="AY131" s="18" t="s">
        <v>157</v>
      </c>
      <c r="BE131" s="209">
        <f t="shared" si="4"/>
        <v>0</v>
      </c>
      <c r="BF131" s="209">
        <f t="shared" si="5"/>
        <v>0</v>
      </c>
      <c r="BG131" s="209">
        <f t="shared" si="6"/>
        <v>0</v>
      </c>
      <c r="BH131" s="209">
        <f t="shared" si="7"/>
        <v>0</v>
      </c>
      <c r="BI131" s="209">
        <f t="shared" si="8"/>
        <v>0</v>
      </c>
      <c r="BJ131" s="18" t="s">
        <v>156</v>
      </c>
      <c r="BK131" s="209">
        <f t="shared" si="9"/>
        <v>0</v>
      </c>
      <c r="BL131" s="18" t="s">
        <v>174</v>
      </c>
      <c r="BM131" s="208" t="s">
        <v>244</v>
      </c>
    </row>
    <row r="132" spans="1:65" s="12" customFormat="1" ht="22.9" customHeight="1">
      <c r="B132" s="180"/>
      <c r="C132" s="181"/>
      <c r="D132" s="182" t="s">
        <v>73</v>
      </c>
      <c r="E132" s="194" t="s">
        <v>245</v>
      </c>
      <c r="F132" s="194" t="s">
        <v>246</v>
      </c>
      <c r="G132" s="181"/>
      <c r="H132" s="181"/>
      <c r="I132" s="184"/>
      <c r="J132" s="195">
        <f>BK132</f>
        <v>0</v>
      </c>
      <c r="K132" s="181"/>
      <c r="L132" s="186"/>
      <c r="M132" s="187"/>
      <c r="N132" s="188"/>
      <c r="O132" s="188"/>
      <c r="P132" s="189">
        <f>P133</f>
        <v>0</v>
      </c>
      <c r="Q132" s="188"/>
      <c r="R132" s="189">
        <f>R133</f>
        <v>0</v>
      </c>
      <c r="S132" s="188"/>
      <c r="T132" s="190">
        <f>T133</f>
        <v>0</v>
      </c>
      <c r="AR132" s="191" t="s">
        <v>82</v>
      </c>
      <c r="AT132" s="192" t="s">
        <v>73</v>
      </c>
      <c r="AU132" s="192" t="s">
        <v>82</v>
      </c>
      <c r="AY132" s="191" t="s">
        <v>157</v>
      </c>
      <c r="BK132" s="193">
        <f>BK133</f>
        <v>0</v>
      </c>
    </row>
    <row r="133" spans="1:65" s="2" customFormat="1" ht="33" customHeight="1">
      <c r="A133" s="35"/>
      <c r="B133" s="36"/>
      <c r="C133" s="196" t="s">
        <v>211</v>
      </c>
      <c r="D133" s="196" t="s">
        <v>160</v>
      </c>
      <c r="E133" s="197" t="s">
        <v>247</v>
      </c>
      <c r="F133" s="198" t="s">
        <v>248</v>
      </c>
      <c r="G133" s="199" t="s">
        <v>177</v>
      </c>
      <c r="H133" s="200">
        <v>29.56</v>
      </c>
      <c r="I133" s="201"/>
      <c r="J133" s="202">
        <f>ROUND(I133*H133,2)</f>
        <v>0</v>
      </c>
      <c r="K133" s="203"/>
      <c r="L133" s="40"/>
      <c r="M133" s="204" t="s">
        <v>1</v>
      </c>
      <c r="N133" s="205" t="s">
        <v>40</v>
      </c>
      <c r="O133" s="76"/>
      <c r="P133" s="206">
        <f>O133*H133</f>
        <v>0</v>
      </c>
      <c r="Q133" s="206">
        <v>0</v>
      </c>
      <c r="R133" s="206">
        <f>Q133*H133</f>
        <v>0</v>
      </c>
      <c r="S133" s="206">
        <v>0</v>
      </c>
      <c r="T133" s="207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08" t="s">
        <v>174</v>
      </c>
      <c r="AT133" s="208" t="s">
        <v>160</v>
      </c>
      <c r="AU133" s="208" t="s">
        <v>156</v>
      </c>
      <c r="AY133" s="18" t="s">
        <v>157</v>
      </c>
      <c r="BE133" s="209">
        <f>IF(N133="základná",J133,0)</f>
        <v>0</v>
      </c>
      <c r="BF133" s="209">
        <f>IF(N133="znížená",J133,0)</f>
        <v>0</v>
      </c>
      <c r="BG133" s="209">
        <f>IF(N133="zákl. prenesená",J133,0)</f>
        <v>0</v>
      </c>
      <c r="BH133" s="209">
        <f>IF(N133="zníž. prenesená",J133,0)</f>
        <v>0</v>
      </c>
      <c r="BI133" s="209">
        <f>IF(N133="nulová",J133,0)</f>
        <v>0</v>
      </c>
      <c r="BJ133" s="18" t="s">
        <v>156</v>
      </c>
      <c r="BK133" s="209">
        <f>ROUND(I133*H133,2)</f>
        <v>0</v>
      </c>
      <c r="BL133" s="18" t="s">
        <v>174</v>
      </c>
      <c r="BM133" s="208" t="s">
        <v>249</v>
      </c>
    </row>
    <row r="134" spans="1:65" s="12" customFormat="1" ht="25.9" customHeight="1">
      <c r="B134" s="180"/>
      <c r="C134" s="181"/>
      <c r="D134" s="182" t="s">
        <v>73</v>
      </c>
      <c r="E134" s="183" t="s">
        <v>154</v>
      </c>
      <c r="F134" s="183" t="s">
        <v>155</v>
      </c>
      <c r="G134" s="181"/>
      <c r="H134" s="181"/>
      <c r="I134" s="184"/>
      <c r="J134" s="185">
        <f>BK134</f>
        <v>0</v>
      </c>
      <c r="K134" s="181"/>
      <c r="L134" s="186"/>
      <c r="M134" s="187"/>
      <c r="N134" s="188"/>
      <c r="O134" s="188"/>
      <c r="P134" s="189">
        <f>P135+P149</f>
        <v>0</v>
      </c>
      <c r="Q134" s="188"/>
      <c r="R134" s="189">
        <f>R135+R149</f>
        <v>0</v>
      </c>
      <c r="S134" s="188"/>
      <c r="T134" s="190">
        <f>T135+T149</f>
        <v>0</v>
      </c>
      <c r="AR134" s="191" t="s">
        <v>156</v>
      </c>
      <c r="AT134" s="192" t="s">
        <v>73</v>
      </c>
      <c r="AU134" s="192" t="s">
        <v>74</v>
      </c>
      <c r="AY134" s="191" t="s">
        <v>157</v>
      </c>
      <c r="BK134" s="193">
        <f>BK135+BK149</f>
        <v>0</v>
      </c>
    </row>
    <row r="135" spans="1:65" s="12" customFormat="1" ht="22.9" customHeight="1">
      <c r="B135" s="180"/>
      <c r="C135" s="181"/>
      <c r="D135" s="182" t="s">
        <v>73</v>
      </c>
      <c r="E135" s="194" t="s">
        <v>179</v>
      </c>
      <c r="F135" s="194" t="s">
        <v>180</v>
      </c>
      <c r="G135" s="181"/>
      <c r="H135" s="181"/>
      <c r="I135" s="184"/>
      <c r="J135" s="195">
        <f>BK135</f>
        <v>0</v>
      </c>
      <c r="K135" s="181"/>
      <c r="L135" s="186"/>
      <c r="M135" s="187"/>
      <c r="N135" s="188"/>
      <c r="O135" s="188"/>
      <c r="P135" s="189">
        <f>SUM(P136:P148)</f>
        <v>0</v>
      </c>
      <c r="Q135" s="188"/>
      <c r="R135" s="189">
        <f>SUM(R136:R148)</f>
        <v>0</v>
      </c>
      <c r="S135" s="188"/>
      <c r="T135" s="190">
        <f>SUM(T136:T148)</f>
        <v>0</v>
      </c>
      <c r="AR135" s="191" t="s">
        <v>156</v>
      </c>
      <c r="AT135" s="192" t="s">
        <v>73</v>
      </c>
      <c r="AU135" s="192" t="s">
        <v>82</v>
      </c>
      <c r="AY135" s="191" t="s">
        <v>157</v>
      </c>
      <c r="BK135" s="193">
        <f>SUM(BK136:BK148)</f>
        <v>0</v>
      </c>
    </row>
    <row r="136" spans="1:65" s="2" customFormat="1" ht="33" customHeight="1">
      <c r="A136" s="35"/>
      <c r="B136" s="36"/>
      <c r="C136" s="196" t="s">
        <v>250</v>
      </c>
      <c r="D136" s="196" t="s">
        <v>160</v>
      </c>
      <c r="E136" s="197" t="s">
        <v>251</v>
      </c>
      <c r="F136" s="198" t="s">
        <v>252</v>
      </c>
      <c r="G136" s="199" t="s">
        <v>225</v>
      </c>
      <c r="H136" s="200">
        <v>25.558</v>
      </c>
      <c r="I136" s="201"/>
      <c r="J136" s="202">
        <f>ROUND(I136*H136,2)</f>
        <v>0</v>
      </c>
      <c r="K136" s="203"/>
      <c r="L136" s="40"/>
      <c r="M136" s="204" t="s">
        <v>1</v>
      </c>
      <c r="N136" s="205" t="s">
        <v>40</v>
      </c>
      <c r="O136" s="76"/>
      <c r="P136" s="206">
        <f>O136*H136</f>
        <v>0</v>
      </c>
      <c r="Q136" s="206">
        <v>0</v>
      </c>
      <c r="R136" s="206">
        <f>Q136*H136</f>
        <v>0</v>
      </c>
      <c r="S136" s="206">
        <v>0</v>
      </c>
      <c r="T136" s="207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08" t="s">
        <v>164</v>
      </c>
      <c r="AT136" s="208" t="s">
        <v>160</v>
      </c>
      <c r="AU136" s="208" t="s">
        <v>156</v>
      </c>
      <c r="AY136" s="18" t="s">
        <v>157</v>
      </c>
      <c r="BE136" s="209">
        <f>IF(N136="základná",J136,0)</f>
        <v>0</v>
      </c>
      <c r="BF136" s="209">
        <f>IF(N136="znížená",J136,0)</f>
        <v>0</v>
      </c>
      <c r="BG136" s="209">
        <f>IF(N136="zákl. prenesená",J136,0)</f>
        <v>0</v>
      </c>
      <c r="BH136" s="209">
        <f>IF(N136="zníž. prenesená",J136,0)</f>
        <v>0</v>
      </c>
      <c r="BI136" s="209">
        <f>IF(N136="nulová",J136,0)</f>
        <v>0</v>
      </c>
      <c r="BJ136" s="18" t="s">
        <v>156</v>
      </c>
      <c r="BK136" s="209">
        <f>ROUND(I136*H136,2)</f>
        <v>0</v>
      </c>
      <c r="BL136" s="18" t="s">
        <v>164</v>
      </c>
      <c r="BM136" s="208" t="s">
        <v>253</v>
      </c>
    </row>
    <row r="137" spans="1:65" s="2" customFormat="1" ht="33" customHeight="1">
      <c r="A137" s="35"/>
      <c r="B137" s="36"/>
      <c r="C137" s="196" t="s">
        <v>254</v>
      </c>
      <c r="D137" s="196" t="s">
        <v>160</v>
      </c>
      <c r="E137" s="197" t="s">
        <v>255</v>
      </c>
      <c r="F137" s="198" t="s">
        <v>256</v>
      </c>
      <c r="G137" s="199" t="s">
        <v>225</v>
      </c>
      <c r="H137" s="200">
        <v>54.570999999999998</v>
      </c>
      <c r="I137" s="201"/>
      <c r="J137" s="202">
        <f>ROUND(I137*H137,2)</f>
        <v>0</v>
      </c>
      <c r="K137" s="203"/>
      <c r="L137" s="40"/>
      <c r="M137" s="204" t="s">
        <v>1</v>
      </c>
      <c r="N137" s="205" t="s">
        <v>40</v>
      </c>
      <c r="O137" s="76"/>
      <c r="P137" s="206">
        <f>O137*H137</f>
        <v>0</v>
      </c>
      <c r="Q137" s="206">
        <v>0</v>
      </c>
      <c r="R137" s="206">
        <f>Q137*H137</f>
        <v>0</v>
      </c>
      <c r="S137" s="206">
        <v>0</v>
      </c>
      <c r="T137" s="20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08" t="s">
        <v>164</v>
      </c>
      <c r="AT137" s="208" t="s">
        <v>160</v>
      </c>
      <c r="AU137" s="208" t="s">
        <v>156</v>
      </c>
      <c r="AY137" s="18" t="s">
        <v>157</v>
      </c>
      <c r="BE137" s="209">
        <f>IF(N137="základná",J137,0)</f>
        <v>0</v>
      </c>
      <c r="BF137" s="209">
        <f>IF(N137="znížená",J137,0)</f>
        <v>0</v>
      </c>
      <c r="BG137" s="209">
        <f>IF(N137="zákl. prenesená",J137,0)</f>
        <v>0</v>
      </c>
      <c r="BH137" s="209">
        <f>IF(N137="zníž. prenesená",J137,0)</f>
        <v>0</v>
      </c>
      <c r="BI137" s="209">
        <f>IF(N137="nulová",J137,0)</f>
        <v>0</v>
      </c>
      <c r="BJ137" s="18" t="s">
        <v>156</v>
      </c>
      <c r="BK137" s="209">
        <f>ROUND(I137*H137,2)</f>
        <v>0</v>
      </c>
      <c r="BL137" s="18" t="s">
        <v>164</v>
      </c>
      <c r="BM137" s="208" t="s">
        <v>257</v>
      </c>
    </row>
    <row r="138" spans="1:65" s="13" customFormat="1">
      <c r="B138" s="210"/>
      <c r="C138" s="211"/>
      <c r="D138" s="212" t="s">
        <v>166</v>
      </c>
      <c r="E138" s="213" t="s">
        <v>1</v>
      </c>
      <c r="F138" s="214" t="s">
        <v>258</v>
      </c>
      <c r="G138" s="211"/>
      <c r="H138" s="213" t="s">
        <v>1</v>
      </c>
      <c r="I138" s="215"/>
      <c r="J138" s="211"/>
      <c r="K138" s="211"/>
      <c r="L138" s="216"/>
      <c r="M138" s="217"/>
      <c r="N138" s="218"/>
      <c r="O138" s="218"/>
      <c r="P138" s="218"/>
      <c r="Q138" s="218"/>
      <c r="R138" s="218"/>
      <c r="S138" s="218"/>
      <c r="T138" s="219"/>
      <c r="AT138" s="220" t="s">
        <v>166</v>
      </c>
      <c r="AU138" s="220" t="s">
        <v>156</v>
      </c>
      <c r="AV138" s="13" t="s">
        <v>82</v>
      </c>
      <c r="AW138" s="13" t="s">
        <v>31</v>
      </c>
      <c r="AX138" s="13" t="s">
        <v>74</v>
      </c>
      <c r="AY138" s="220" t="s">
        <v>157</v>
      </c>
    </row>
    <row r="139" spans="1:65" s="14" customFormat="1">
      <c r="B139" s="221"/>
      <c r="C139" s="222"/>
      <c r="D139" s="212" t="s">
        <v>166</v>
      </c>
      <c r="E139" s="223" t="s">
        <v>1</v>
      </c>
      <c r="F139" s="224" t="s">
        <v>259</v>
      </c>
      <c r="G139" s="222"/>
      <c r="H139" s="225">
        <v>19.701000000000001</v>
      </c>
      <c r="I139" s="226"/>
      <c r="J139" s="222"/>
      <c r="K139" s="222"/>
      <c r="L139" s="227"/>
      <c r="M139" s="228"/>
      <c r="N139" s="229"/>
      <c r="O139" s="229"/>
      <c r="P139" s="229"/>
      <c r="Q139" s="229"/>
      <c r="R139" s="229"/>
      <c r="S139" s="229"/>
      <c r="T139" s="230"/>
      <c r="AT139" s="231" t="s">
        <v>166</v>
      </c>
      <c r="AU139" s="231" t="s">
        <v>156</v>
      </c>
      <c r="AV139" s="14" t="s">
        <v>156</v>
      </c>
      <c r="AW139" s="14" t="s">
        <v>31</v>
      </c>
      <c r="AX139" s="14" t="s">
        <v>74</v>
      </c>
      <c r="AY139" s="231" t="s">
        <v>157</v>
      </c>
    </row>
    <row r="140" spans="1:65" s="14" customFormat="1">
      <c r="B140" s="221"/>
      <c r="C140" s="222"/>
      <c r="D140" s="212" t="s">
        <v>166</v>
      </c>
      <c r="E140" s="223" t="s">
        <v>1</v>
      </c>
      <c r="F140" s="224" t="s">
        <v>260</v>
      </c>
      <c r="G140" s="222"/>
      <c r="H140" s="225">
        <v>17.984999999999999</v>
      </c>
      <c r="I140" s="226"/>
      <c r="J140" s="222"/>
      <c r="K140" s="222"/>
      <c r="L140" s="227"/>
      <c r="M140" s="228"/>
      <c r="N140" s="229"/>
      <c r="O140" s="229"/>
      <c r="P140" s="229"/>
      <c r="Q140" s="229"/>
      <c r="R140" s="229"/>
      <c r="S140" s="229"/>
      <c r="T140" s="230"/>
      <c r="AT140" s="231" t="s">
        <v>166</v>
      </c>
      <c r="AU140" s="231" t="s">
        <v>156</v>
      </c>
      <c r="AV140" s="14" t="s">
        <v>156</v>
      </c>
      <c r="AW140" s="14" t="s">
        <v>31</v>
      </c>
      <c r="AX140" s="14" t="s">
        <v>74</v>
      </c>
      <c r="AY140" s="231" t="s">
        <v>157</v>
      </c>
    </row>
    <row r="141" spans="1:65" s="14" customFormat="1">
      <c r="B141" s="221"/>
      <c r="C141" s="222"/>
      <c r="D141" s="212" t="s">
        <v>166</v>
      </c>
      <c r="E141" s="223" t="s">
        <v>1</v>
      </c>
      <c r="F141" s="224" t="s">
        <v>261</v>
      </c>
      <c r="G141" s="222"/>
      <c r="H141" s="225">
        <v>16.885000000000002</v>
      </c>
      <c r="I141" s="226"/>
      <c r="J141" s="222"/>
      <c r="K141" s="222"/>
      <c r="L141" s="227"/>
      <c r="M141" s="228"/>
      <c r="N141" s="229"/>
      <c r="O141" s="229"/>
      <c r="P141" s="229"/>
      <c r="Q141" s="229"/>
      <c r="R141" s="229"/>
      <c r="S141" s="229"/>
      <c r="T141" s="230"/>
      <c r="AT141" s="231" t="s">
        <v>166</v>
      </c>
      <c r="AU141" s="231" t="s">
        <v>156</v>
      </c>
      <c r="AV141" s="14" t="s">
        <v>156</v>
      </c>
      <c r="AW141" s="14" t="s">
        <v>31</v>
      </c>
      <c r="AX141" s="14" t="s">
        <v>74</v>
      </c>
      <c r="AY141" s="231" t="s">
        <v>157</v>
      </c>
    </row>
    <row r="142" spans="1:65" s="15" customFormat="1">
      <c r="B142" s="232"/>
      <c r="C142" s="233"/>
      <c r="D142" s="212" t="s">
        <v>166</v>
      </c>
      <c r="E142" s="234" t="s">
        <v>1</v>
      </c>
      <c r="F142" s="235" t="s">
        <v>173</v>
      </c>
      <c r="G142" s="233"/>
      <c r="H142" s="236">
        <v>54.570999999999998</v>
      </c>
      <c r="I142" s="237"/>
      <c r="J142" s="233"/>
      <c r="K142" s="233"/>
      <c r="L142" s="238"/>
      <c r="M142" s="239"/>
      <c r="N142" s="240"/>
      <c r="O142" s="240"/>
      <c r="P142" s="240"/>
      <c r="Q142" s="240"/>
      <c r="R142" s="240"/>
      <c r="S142" s="240"/>
      <c r="T142" s="241"/>
      <c r="AT142" s="242" t="s">
        <v>166</v>
      </c>
      <c r="AU142" s="242" t="s">
        <v>156</v>
      </c>
      <c r="AV142" s="15" t="s">
        <v>174</v>
      </c>
      <c r="AW142" s="15" t="s">
        <v>31</v>
      </c>
      <c r="AX142" s="15" t="s">
        <v>82</v>
      </c>
      <c r="AY142" s="242" t="s">
        <v>157</v>
      </c>
    </row>
    <row r="143" spans="1:65" s="2" customFormat="1" ht="33" customHeight="1">
      <c r="A143" s="35"/>
      <c r="B143" s="36"/>
      <c r="C143" s="196" t="s">
        <v>262</v>
      </c>
      <c r="D143" s="196" t="s">
        <v>160</v>
      </c>
      <c r="E143" s="197" t="s">
        <v>263</v>
      </c>
      <c r="F143" s="198" t="s">
        <v>264</v>
      </c>
      <c r="G143" s="199" t="s">
        <v>225</v>
      </c>
      <c r="H143" s="200">
        <v>47.420999999999999</v>
      </c>
      <c r="I143" s="201"/>
      <c r="J143" s="202">
        <f>ROUND(I143*H143,2)</f>
        <v>0</v>
      </c>
      <c r="K143" s="203"/>
      <c r="L143" s="40"/>
      <c r="M143" s="204" t="s">
        <v>1</v>
      </c>
      <c r="N143" s="205" t="s">
        <v>40</v>
      </c>
      <c r="O143" s="76"/>
      <c r="P143" s="206">
        <f>O143*H143</f>
        <v>0</v>
      </c>
      <c r="Q143" s="206">
        <v>0</v>
      </c>
      <c r="R143" s="206">
        <f>Q143*H143</f>
        <v>0</v>
      </c>
      <c r="S143" s="206">
        <v>0</v>
      </c>
      <c r="T143" s="20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08" t="s">
        <v>164</v>
      </c>
      <c r="AT143" s="208" t="s">
        <v>160</v>
      </c>
      <c r="AU143" s="208" t="s">
        <v>156</v>
      </c>
      <c r="AY143" s="18" t="s">
        <v>157</v>
      </c>
      <c r="BE143" s="209">
        <f>IF(N143="základná",J143,0)</f>
        <v>0</v>
      </c>
      <c r="BF143" s="209">
        <f>IF(N143="znížená",J143,0)</f>
        <v>0</v>
      </c>
      <c r="BG143" s="209">
        <f>IF(N143="zákl. prenesená",J143,0)</f>
        <v>0</v>
      </c>
      <c r="BH143" s="209">
        <f>IF(N143="zníž. prenesená",J143,0)</f>
        <v>0</v>
      </c>
      <c r="BI143" s="209">
        <f>IF(N143="nulová",J143,0)</f>
        <v>0</v>
      </c>
      <c r="BJ143" s="18" t="s">
        <v>156</v>
      </c>
      <c r="BK143" s="209">
        <f>ROUND(I143*H143,2)</f>
        <v>0</v>
      </c>
      <c r="BL143" s="18" t="s">
        <v>164</v>
      </c>
      <c r="BM143" s="208" t="s">
        <v>265</v>
      </c>
    </row>
    <row r="144" spans="1:65" s="13" customFormat="1">
      <c r="B144" s="210"/>
      <c r="C144" s="211"/>
      <c r="D144" s="212" t="s">
        <v>166</v>
      </c>
      <c r="E144" s="213" t="s">
        <v>1</v>
      </c>
      <c r="F144" s="214" t="s">
        <v>258</v>
      </c>
      <c r="G144" s="211"/>
      <c r="H144" s="213" t="s">
        <v>1</v>
      </c>
      <c r="I144" s="215"/>
      <c r="J144" s="211"/>
      <c r="K144" s="211"/>
      <c r="L144" s="216"/>
      <c r="M144" s="217"/>
      <c r="N144" s="218"/>
      <c r="O144" s="218"/>
      <c r="P144" s="218"/>
      <c r="Q144" s="218"/>
      <c r="R144" s="218"/>
      <c r="S144" s="218"/>
      <c r="T144" s="219"/>
      <c r="AT144" s="220" t="s">
        <v>166</v>
      </c>
      <c r="AU144" s="220" t="s">
        <v>156</v>
      </c>
      <c r="AV144" s="13" t="s">
        <v>82</v>
      </c>
      <c r="AW144" s="13" t="s">
        <v>31</v>
      </c>
      <c r="AX144" s="13" t="s">
        <v>74</v>
      </c>
      <c r="AY144" s="220" t="s">
        <v>157</v>
      </c>
    </row>
    <row r="145" spans="1:65" s="14" customFormat="1">
      <c r="B145" s="221"/>
      <c r="C145" s="222"/>
      <c r="D145" s="212" t="s">
        <v>166</v>
      </c>
      <c r="E145" s="223" t="s">
        <v>1</v>
      </c>
      <c r="F145" s="224" t="s">
        <v>266</v>
      </c>
      <c r="G145" s="222"/>
      <c r="H145" s="225">
        <v>23.76</v>
      </c>
      <c r="I145" s="226"/>
      <c r="J145" s="222"/>
      <c r="K145" s="222"/>
      <c r="L145" s="227"/>
      <c r="M145" s="228"/>
      <c r="N145" s="229"/>
      <c r="O145" s="229"/>
      <c r="P145" s="229"/>
      <c r="Q145" s="229"/>
      <c r="R145" s="229"/>
      <c r="S145" s="229"/>
      <c r="T145" s="230"/>
      <c r="AT145" s="231" t="s">
        <v>166</v>
      </c>
      <c r="AU145" s="231" t="s">
        <v>156</v>
      </c>
      <c r="AV145" s="14" t="s">
        <v>156</v>
      </c>
      <c r="AW145" s="14" t="s">
        <v>31</v>
      </c>
      <c r="AX145" s="14" t="s">
        <v>74</v>
      </c>
      <c r="AY145" s="231" t="s">
        <v>157</v>
      </c>
    </row>
    <row r="146" spans="1:65" s="14" customFormat="1">
      <c r="B146" s="221"/>
      <c r="C146" s="222"/>
      <c r="D146" s="212" t="s">
        <v>166</v>
      </c>
      <c r="E146" s="223" t="s">
        <v>1</v>
      </c>
      <c r="F146" s="224" t="s">
        <v>267</v>
      </c>
      <c r="G146" s="222"/>
      <c r="H146" s="225">
        <v>23.661000000000001</v>
      </c>
      <c r="I146" s="226"/>
      <c r="J146" s="222"/>
      <c r="K146" s="222"/>
      <c r="L146" s="227"/>
      <c r="M146" s="228"/>
      <c r="N146" s="229"/>
      <c r="O146" s="229"/>
      <c r="P146" s="229"/>
      <c r="Q146" s="229"/>
      <c r="R146" s="229"/>
      <c r="S146" s="229"/>
      <c r="T146" s="230"/>
      <c r="AT146" s="231" t="s">
        <v>166</v>
      </c>
      <c r="AU146" s="231" t="s">
        <v>156</v>
      </c>
      <c r="AV146" s="14" t="s">
        <v>156</v>
      </c>
      <c r="AW146" s="14" t="s">
        <v>31</v>
      </c>
      <c r="AX146" s="14" t="s">
        <v>74</v>
      </c>
      <c r="AY146" s="231" t="s">
        <v>157</v>
      </c>
    </row>
    <row r="147" spans="1:65" s="15" customFormat="1">
      <c r="B147" s="232"/>
      <c r="C147" s="233"/>
      <c r="D147" s="212" t="s">
        <v>166</v>
      </c>
      <c r="E147" s="234" t="s">
        <v>1</v>
      </c>
      <c r="F147" s="235" t="s">
        <v>173</v>
      </c>
      <c r="G147" s="233"/>
      <c r="H147" s="236">
        <v>47.421000000000006</v>
      </c>
      <c r="I147" s="237"/>
      <c r="J147" s="233"/>
      <c r="K147" s="233"/>
      <c r="L147" s="238"/>
      <c r="M147" s="239"/>
      <c r="N147" s="240"/>
      <c r="O147" s="240"/>
      <c r="P147" s="240"/>
      <c r="Q147" s="240"/>
      <c r="R147" s="240"/>
      <c r="S147" s="240"/>
      <c r="T147" s="241"/>
      <c r="AT147" s="242" t="s">
        <v>166</v>
      </c>
      <c r="AU147" s="242" t="s">
        <v>156</v>
      </c>
      <c r="AV147" s="15" t="s">
        <v>174</v>
      </c>
      <c r="AW147" s="15" t="s">
        <v>31</v>
      </c>
      <c r="AX147" s="15" t="s">
        <v>82</v>
      </c>
      <c r="AY147" s="242" t="s">
        <v>157</v>
      </c>
    </row>
    <row r="148" spans="1:65" s="2" customFormat="1" ht="24.2" customHeight="1">
      <c r="A148" s="35"/>
      <c r="B148" s="36"/>
      <c r="C148" s="196" t="s">
        <v>268</v>
      </c>
      <c r="D148" s="196" t="s">
        <v>160</v>
      </c>
      <c r="E148" s="197" t="s">
        <v>269</v>
      </c>
      <c r="F148" s="198" t="s">
        <v>270</v>
      </c>
      <c r="G148" s="199" t="s">
        <v>177</v>
      </c>
      <c r="H148" s="200">
        <v>2.2810000000000001</v>
      </c>
      <c r="I148" s="201"/>
      <c r="J148" s="202">
        <f>ROUND(I148*H148,2)</f>
        <v>0</v>
      </c>
      <c r="K148" s="203"/>
      <c r="L148" s="40"/>
      <c r="M148" s="204" t="s">
        <v>1</v>
      </c>
      <c r="N148" s="205" t="s">
        <v>40</v>
      </c>
      <c r="O148" s="76"/>
      <c r="P148" s="206">
        <f>O148*H148</f>
        <v>0</v>
      </c>
      <c r="Q148" s="206">
        <v>0</v>
      </c>
      <c r="R148" s="206">
        <f>Q148*H148</f>
        <v>0</v>
      </c>
      <c r="S148" s="206">
        <v>0</v>
      </c>
      <c r="T148" s="207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08" t="s">
        <v>164</v>
      </c>
      <c r="AT148" s="208" t="s">
        <v>160</v>
      </c>
      <c r="AU148" s="208" t="s">
        <v>156</v>
      </c>
      <c r="AY148" s="18" t="s">
        <v>157</v>
      </c>
      <c r="BE148" s="209">
        <f>IF(N148="základná",J148,0)</f>
        <v>0</v>
      </c>
      <c r="BF148" s="209">
        <f>IF(N148="znížená",J148,0)</f>
        <v>0</v>
      </c>
      <c r="BG148" s="209">
        <f>IF(N148="zákl. prenesená",J148,0)</f>
        <v>0</v>
      </c>
      <c r="BH148" s="209">
        <f>IF(N148="zníž. prenesená",J148,0)</f>
        <v>0</v>
      </c>
      <c r="BI148" s="209">
        <f>IF(N148="nulová",J148,0)</f>
        <v>0</v>
      </c>
      <c r="BJ148" s="18" t="s">
        <v>156</v>
      </c>
      <c r="BK148" s="209">
        <f>ROUND(I148*H148,2)</f>
        <v>0</v>
      </c>
      <c r="BL148" s="18" t="s">
        <v>164</v>
      </c>
      <c r="BM148" s="208" t="s">
        <v>271</v>
      </c>
    </row>
    <row r="149" spans="1:65" s="12" customFormat="1" ht="22.9" customHeight="1">
      <c r="B149" s="180"/>
      <c r="C149" s="181"/>
      <c r="D149" s="182" t="s">
        <v>73</v>
      </c>
      <c r="E149" s="194" t="s">
        <v>272</v>
      </c>
      <c r="F149" s="194" t="s">
        <v>273</v>
      </c>
      <c r="G149" s="181"/>
      <c r="H149" s="181"/>
      <c r="I149" s="184"/>
      <c r="J149" s="195">
        <f>BK149</f>
        <v>0</v>
      </c>
      <c r="K149" s="181"/>
      <c r="L149" s="186"/>
      <c r="M149" s="187"/>
      <c r="N149" s="188"/>
      <c r="O149" s="188"/>
      <c r="P149" s="189">
        <f>SUM(P150:P161)</f>
        <v>0</v>
      </c>
      <c r="Q149" s="188"/>
      <c r="R149" s="189">
        <f>SUM(R150:R161)</f>
        <v>0</v>
      </c>
      <c r="S149" s="188"/>
      <c r="T149" s="190">
        <f>SUM(T150:T161)</f>
        <v>0</v>
      </c>
      <c r="AR149" s="191" t="s">
        <v>156</v>
      </c>
      <c r="AT149" s="192" t="s">
        <v>73</v>
      </c>
      <c r="AU149" s="192" t="s">
        <v>82</v>
      </c>
      <c r="AY149" s="191" t="s">
        <v>157</v>
      </c>
      <c r="BK149" s="193">
        <f>SUM(BK150:BK161)</f>
        <v>0</v>
      </c>
    </row>
    <row r="150" spans="1:65" s="2" customFormat="1" ht="24.2" customHeight="1">
      <c r="A150" s="35"/>
      <c r="B150" s="36"/>
      <c r="C150" s="196" t="s">
        <v>274</v>
      </c>
      <c r="D150" s="196" t="s">
        <v>160</v>
      </c>
      <c r="E150" s="197" t="s">
        <v>275</v>
      </c>
      <c r="F150" s="198" t="s">
        <v>276</v>
      </c>
      <c r="G150" s="199" t="s">
        <v>163</v>
      </c>
      <c r="H150" s="200">
        <v>3740.9659999999999</v>
      </c>
      <c r="I150" s="201"/>
      <c r="J150" s="202">
        <f>ROUND(I150*H150,2)</f>
        <v>0</v>
      </c>
      <c r="K150" s="203"/>
      <c r="L150" s="40"/>
      <c r="M150" s="204" t="s">
        <v>1</v>
      </c>
      <c r="N150" s="205" t="s">
        <v>40</v>
      </c>
      <c r="O150" s="76"/>
      <c r="P150" s="206">
        <f>O150*H150</f>
        <v>0</v>
      </c>
      <c r="Q150" s="206">
        <v>0</v>
      </c>
      <c r="R150" s="206">
        <f>Q150*H150</f>
        <v>0</v>
      </c>
      <c r="S150" s="206">
        <v>0</v>
      </c>
      <c r="T150" s="207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08" t="s">
        <v>164</v>
      </c>
      <c r="AT150" s="208" t="s">
        <v>160</v>
      </c>
      <c r="AU150" s="208" t="s">
        <v>156</v>
      </c>
      <c r="AY150" s="18" t="s">
        <v>157</v>
      </c>
      <c r="BE150" s="209">
        <f>IF(N150="základná",J150,0)</f>
        <v>0</v>
      </c>
      <c r="BF150" s="209">
        <f>IF(N150="znížená",J150,0)</f>
        <v>0</v>
      </c>
      <c r="BG150" s="209">
        <f>IF(N150="zákl. prenesená",J150,0)</f>
        <v>0</v>
      </c>
      <c r="BH150" s="209">
        <f>IF(N150="zníž. prenesená",J150,0)</f>
        <v>0</v>
      </c>
      <c r="BI150" s="209">
        <f>IF(N150="nulová",J150,0)</f>
        <v>0</v>
      </c>
      <c r="BJ150" s="18" t="s">
        <v>156</v>
      </c>
      <c r="BK150" s="209">
        <f>ROUND(I150*H150,2)</f>
        <v>0</v>
      </c>
      <c r="BL150" s="18" t="s">
        <v>164</v>
      </c>
      <c r="BM150" s="208" t="s">
        <v>277</v>
      </c>
    </row>
    <row r="151" spans="1:65" s="2" customFormat="1" ht="16.5" customHeight="1">
      <c r="A151" s="35"/>
      <c r="B151" s="36"/>
      <c r="C151" s="196" t="s">
        <v>278</v>
      </c>
      <c r="D151" s="196" t="s">
        <v>160</v>
      </c>
      <c r="E151" s="197" t="s">
        <v>279</v>
      </c>
      <c r="F151" s="198" t="s">
        <v>280</v>
      </c>
      <c r="G151" s="199" t="s">
        <v>163</v>
      </c>
      <c r="H151" s="200">
        <v>275.10000000000002</v>
      </c>
      <c r="I151" s="201"/>
      <c r="J151" s="202">
        <f>ROUND(I151*H151,2)</f>
        <v>0</v>
      </c>
      <c r="K151" s="203"/>
      <c r="L151" s="40"/>
      <c r="M151" s="204" t="s">
        <v>1</v>
      </c>
      <c r="N151" s="205" t="s">
        <v>40</v>
      </c>
      <c r="O151" s="76"/>
      <c r="P151" s="206">
        <f>O151*H151</f>
        <v>0</v>
      </c>
      <c r="Q151" s="206">
        <v>0</v>
      </c>
      <c r="R151" s="206">
        <f>Q151*H151</f>
        <v>0</v>
      </c>
      <c r="S151" s="206">
        <v>0</v>
      </c>
      <c r="T151" s="20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08" t="s">
        <v>164</v>
      </c>
      <c r="AT151" s="208" t="s">
        <v>160</v>
      </c>
      <c r="AU151" s="208" t="s">
        <v>156</v>
      </c>
      <c r="AY151" s="18" t="s">
        <v>157</v>
      </c>
      <c r="BE151" s="209">
        <f>IF(N151="základná",J151,0)</f>
        <v>0</v>
      </c>
      <c r="BF151" s="209">
        <f>IF(N151="znížená",J151,0)</f>
        <v>0</v>
      </c>
      <c r="BG151" s="209">
        <f>IF(N151="zákl. prenesená",J151,0)</f>
        <v>0</v>
      </c>
      <c r="BH151" s="209">
        <f>IF(N151="zníž. prenesená",J151,0)</f>
        <v>0</v>
      </c>
      <c r="BI151" s="209">
        <f>IF(N151="nulová",J151,0)</f>
        <v>0</v>
      </c>
      <c r="BJ151" s="18" t="s">
        <v>156</v>
      </c>
      <c r="BK151" s="209">
        <f>ROUND(I151*H151,2)</f>
        <v>0</v>
      </c>
      <c r="BL151" s="18" t="s">
        <v>164</v>
      </c>
      <c r="BM151" s="208" t="s">
        <v>281</v>
      </c>
    </row>
    <row r="152" spans="1:65" s="13" customFormat="1">
      <c r="B152" s="210"/>
      <c r="C152" s="211"/>
      <c r="D152" s="212" t="s">
        <v>166</v>
      </c>
      <c r="E152" s="213" t="s">
        <v>1</v>
      </c>
      <c r="F152" s="214" t="s">
        <v>282</v>
      </c>
      <c r="G152" s="211"/>
      <c r="H152" s="213" t="s">
        <v>1</v>
      </c>
      <c r="I152" s="215"/>
      <c r="J152" s="211"/>
      <c r="K152" s="211"/>
      <c r="L152" s="216"/>
      <c r="M152" s="217"/>
      <c r="N152" s="218"/>
      <c r="O152" s="218"/>
      <c r="P152" s="218"/>
      <c r="Q152" s="218"/>
      <c r="R152" s="218"/>
      <c r="S152" s="218"/>
      <c r="T152" s="219"/>
      <c r="AT152" s="220" t="s">
        <v>166</v>
      </c>
      <c r="AU152" s="220" t="s">
        <v>156</v>
      </c>
      <c r="AV152" s="13" t="s">
        <v>82</v>
      </c>
      <c r="AW152" s="13" t="s">
        <v>31</v>
      </c>
      <c r="AX152" s="13" t="s">
        <v>74</v>
      </c>
      <c r="AY152" s="220" t="s">
        <v>157</v>
      </c>
    </row>
    <row r="153" spans="1:65" s="14" customFormat="1">
      <c r="B153" s="221"/>
      <c r="C153" s="222"/>
      <c r="D153" s="212" t="s">
        <v>166</v>
      </c>
      <c r="E153" s="223" t="s">
        <v>1</v>
      </c>
      <c r="F153" s="224" t="s">
        <v>283</v>
      </c>
      <c r="G153" s="222"/>
      <c r="H153" s="225">
        <v>71.116</v>
      </c>
      <c r="I153" s="226"/>
      <c r="J153" s="222"/>
      <c r="K153" s="222"/>
      <c r="L153" s="227"/>
      <c r="M153" s="228"/>
      <c r="N153" s="229"/>
      <c r="O153" s="229"/>
      <c r="P153" s="229"/>
      <c r="Q153" s="229"/>
      <c r="R153" s="229"/>
      <c r="S153" s="229"/>
      <c r="T153" s="230"/>
      <c r="AT153" s="231" t="s">
        <v>166</v>
      </c>
      <c r="AU153" s="231" t="s">
        <v>156</v>
      </c>
      <c r="AV153" s="14" t="s">
        <v>156</v>
      </c>
      <c r="AW153" s="14" t="s">
        <v>31</v>
      </c>
      <c r="AX153" s="14" t="s">
        <v>74</v>
      </c>
      <c r="AY153" s="231" t="s">
        <v>157</v>
      </c>
    </row>
    <row r="154" spans="1:65" s="13" customFormat="1">
      <c r="B154" s="210"/>
      <c r="C154" s="211"/>
      <c r="D154" s="212" t="s">
        <v>166</v>
      </c>
      <c r="E154" s="213" t="s">
        <v>1</v>
      </c>
      <c r="F154" s="214" t="s">
        <v>284</v>
      </c>
      <c r="G154" s="211"/>
      <c r="H154" s="213" t="s">
        <v>1</v>
      </c>
      <c r="I154" s="215"/>
      <c r="J154" s="211"/>
      <c r="K154" s="211"/>
      <c r="L154" s="216"/>
      <c r="M154" s="217"/>
      <c r="N154" s="218"/>
      <c r="O154" s="218"/>
      <c r="P154" s="218"/>
      <c r="Q154" s="218"/>
      <c r="R154" s="218"/>
      <c r="S154" s="218"/>
      <c r="T154" s="219"/>
      <c r="AT154" s="220" t="s">
        <v>166</v>
      </c>
      <c r="AU154" s="220" t="s">
        <v>156</v>
      </c>
      <c r="AV154" s="13" t="s">
        <v>82</v>
      </c>
      <c r="AW154" s="13" t="s">
        <v>31</v>
      </c>
      <c r="AX154" s="13" t="s">
        <v>74</v>
      </c>
      <c r="AY154" s="220" t="s">
        <v>157</v>
      </c>
    </row>
    <row r="155" spans="1:65" s="14" customFormat="1">
      <c r="B155" s="221"/>
      <c r="C155" s="222"/>
      <c r="D155" s="212" t="s">
        <v>166</v>
      </c>
      <c r="E155" s="223" t="s">
        <v>1</v>
      </c>
      <c r="F155" s="224" t="s">
        <v>285</v>
      </c>
      <c r="G155" s="222"/>
      <c r="H155" s="225">
        <v>39.402000000000001</v>
      </c>
      <c r="I155" s="226"/>
      <c r="J155" s="222"/>
      <c r="K155" s="222"/>
      <c r="L155" s="227"/>
      <c r="M155" s="228"/>
      <c r="N155" s="229"/>
      <c r="O155" s="229"/>
      <c r="P155" s="229"/>
      <c r="Q155" s="229"/>
      <c r="R155" s="229"/>
      <c r="S155" s="229"/>
      <c r="T155" s="230"/>
      <c r="AT155" s="231" t="s">
        <v>166</v>
      </c>
      <c r="AU155" s="231" t="s">
        <v>156</v>
      </c>
      <c r="AV155" s="14" t="s">
        <v>156</v>
      </c>
      <c r="AW155" s="14" t="s">
        <v>31</v>
      </c>
      <c r="AX155" s="14" t="s">
        <v>74</v>
      </c>
      <c r="AY155" s="231" t="s">
        <v>157</v>
      </c>
    </row>
    <row r="156" spans="1:65" s="14" customFormat="1">
      <c r="B156" s="221"/>
      <c r="C156" s="222"/>
      <c r="D156" s="212" t="s">
        <v>166</v>
      </c>
      <c r="E156" s="223" t="s">
        <v>1</v>
      </c>
      <c r="F156" s="224" t="s">
        <v>286</v>
      </c>
      <c r="G156" s="222"/>
      <c r="H156" s="225">
        <v>35.97</v>
      </c>
      <c r="I156" s="226"/>
      <c r="J156" s="222"/>
      <c r="K156" s="222"/>
      <c r="L156" s="227"/>
      <c r="M156" s="228"/>
      <c r="N156" s="229"/>
      <c r="O156" s="229"/>
      <c r="P156" s="229"/>
      <c r="Q156" s="229"/>
      <c r="R156" s="229"/>
      <c r="S156" s="229"/>
      <c r="T156" s="230"/>
      <c r="AT156" s="231" t="s">
        <v>166</v>
      </c>
      <c r="AU156" s="231" t="s">
        <v>156</v>
      </c>
      <c r="AV156" s="14" t="s">
        <v>156</v>
      </c>
      <c r="AW156" s="14" t="s">
        <v>31</v>
      </c>
      <c r="AX156" s="14" t="s">
        <v>74</v>
      </c>
      <c r="AY156" s="231" t="s">
        <v>157</v>
      </c>
    </row>
    <row r="157" spans="1:65" s="14" customFormat="1">
      <c r="B157" s="221"/>
      <c r="C157" s="222"/>
      <c r="D157" s="212" t="s">
        <v>166</v>
      </c>
      <c r="E157" s="223" t="s">
        <v>1</v>
      </c>
      <c r="F157" s="224" t="s">
        <v>287</v>
      </c>
      <c r="G157" s="222"/>
      <c r="H157" s="225">
        <v>33.770000000000003</v>
      </c>
      <c r="I157" s="226"/>
      <c r="J157" s="222"/>
      <c r="K157" s="222"/>
      <c r="L157" s="227"/>
      <c r="M157" s="228"/>
      <c r="N157" s="229"/>
      <c r="O157" s="229"/>
      <c r="P157" s="229"/>
      <c r="Q157" s="229"/>
      <c r="R157" s="229"/>
      <c r="S157" s="229"/>
      <c r="T157" s="230"/>
      <c r="AT157" s="231" t="s">
        <v>166</v>
      </c>
      <c r="AU157" s="231" t="s">
        <v>156</v>
      </c>
      <c r="AV157" s="14" t="s">
        <v>156</v>
      </c>
      <c r="AW157" s="14" t="s">
        <v>31</v>
      </c>
      <c r="AX157" s="14" t="s">
        <v>74</v>
      </c>
      <c r="AY157" s="231" t="s">
        <v>157</v>
      </c>
    </row>
    <row r="158" spans="1:65" s="14" customFormat="1">
      <c r="B158" s="221"/>
      <c r="C158" s="222"/>
      <c r="D158" s="212" t="s">
        <v>166</v>
      </c>
      <c r="E158" s="223" t="s">
        <v>1</v>
      </c>
      <c r="F158" s="224" t="s">
        <v>288</v>
      </c>
      <c r="G158" s="222"/>
      <c r="H158" s="225">
        <v>47.52</v>
      </c>
      <c r="I158" s="226"/>
      <c r="J158" s="222"/>
      <c r="K158" s="222"/>
      <c r="L158" s="227"/>
      <c r="M158" s="228"/>
      <c r="N158" s="229"/>
      <c r="O158" s="229"/>
      <c r="P158" s="229"/>
      <c r="Q158" s="229"/>
      <c r="R158" s="229"/>
      <c r="S158" s="229"/>
      <c r="T158" s="230"/>
      <c r="AT158" s="231" t="s">
        <v>166</v>
      </c>
      <c r="AU158" s="231" t="s">
        <v>156</v>
      </c>
      <c r="AV158" s="14" t="s">
        <v>156</v>
      </c>
      <c r="AW158" s="14" t="s">
        <v>31</v>
      </c>
      <c r="AX158" s="14" t="s">
        <v>74</v>
      </c>
      <c r="AY158" s="231" t="s">
        <v>157</v>
      </c>
    </row>
    <row r="159" spans="1:65" s="14" customFormat="1">
      <c r="B159" s="221"/>
      <c r="C159" s="222"/>
      <c r="D159" s="212" t="s">
        <v>166</v>
      </c>
      <c r="E159" s="223" t="s">
        <v>1</v>
      </c>
      <c r="F159" s="224" t="s">
        <v>289</v>
      </c>
      <c r="G159" s="222"/>
      <c r="H159" s="225">
        <v>47.322000000000003</v>
      </c>
      <c r="I159" s="226"/>
      <c r="J159" s="222"/>
      <c r="K159" s="222"/>
      <c r="L159" s="227"/>
      <c r="M159" s="228"/>
      <c r="N159" s="229"/>
      <c r="O159" s="229"/>
      <c r="P159" s="229"/>
      <c r="Q159" s="229"/>
      <c r="R159" s="229"/>
      <c r="S159" s="229"/>
      <c r="T159" s="230"/>
      <c r="AT159" s="231" t="s">
        <v>166</v>
      </c>
      <c r="AU159" s="231" t="s">
        <v>156</v>
      </c>
      <c r="AV159" s="14" t="s">
        <v>156</v>
      </c>
      <c r="AW159" s="14" t="s">
        <v>31</v>
      </c>
      <c r="AX159" s="14" t="s">
        <v>74</v>
      </c>
      <c r="AY159" s="231" t="s">
        <v>157</v>
      </c>
    </row>
    <row r="160" spans="1:65" s="15" customFormat="1">
      <c r="B160" s="232"/>
      <c r="C160" s="233"/>
      <c r="D160" s="212" t="s">
        <v>166</v>
      </c>
      <c r="E160" s="234" t="s">
        <v>1</v>
      </c>
      <c r="F160" s="235" t="s">
        <v>173</v>
      </c>
      <c r="G160" s="233"/>
      <c r="H160" s="236">
        <v>275.10000000000002</v>
      </c>
      <c r="I160" s="237"/>
      <c r="J160" s="233"/>
      <c r="K160" s="233"/>
      <c r="L160" s="238"/>
      <c r="M160" s="239"/>
      <c r="N160" s="240"/>
      <c r="O160" s="240"/>
      <c r="P160" s="240"/>
      <c r="Q160" s="240"/>
      <c r="R160" s="240"/>
      <c r="S160" s="240"/>
      <c r="T160" s="241"/>
      <c r="AT160" s="242" t="s">
        <v>166</v>
      </c>
      <c r="AU160" s="242" t="s">
        <v>156</v>
      </c>
      <c r="AV160" s="15" t="s">
        <v>174</v>
      </c>
      <c r="AW160" s="15" t="s">
        <v>31</v>
      </c>
      <c r="AX160" s="15" t="s">
        <v>82</v>
      </c>
      <c r="AY160" s="242" t="s">
        <v>157</v>
      </c>
    </row>
    <row r="161" spans="1:65" s="2" customFormat="1" ht="16.5" customHeight="1">
      <c r="A161" s="35"/>
      <c r="B161" s="36"/>
      <c r="C161" s="196" t="s">
        <v>290</v>
      </c>
      <c r="D161" s="196" t="s">
        <v>160</v>
      </c>
      <c r="E161" s="197" t="s">
        <v>291</v>
      </c>
      <c r="F161" s="198" t="s">
        <v>292</v>
      </c>
      <c r="G161" s="199" t="s">
        <v>163</v>
      </c>
      <c r="H161" s="200">
        <v>275.10000000000002</v>
      </c>
      <c r="I161" s="201"/>
      <c r="J161" s="202">
        <f>ROUND(I161*H161,2)</f>
        <v>0</v>
      </c>
      <c r="K161" s="203"/>
      <c r="L161" s="40"/>
      <c r="M161" s="243" t="s">
        <v>1</v>
      </c>
      <c r="N161" s="244" t="s">
        <v>40</v>
      </c>
      <c r="O161" s="245"/>
      <c r="P161" s="246">
        <f>O161*H161</f>
        <v>0</v>
      </c>
      <c r="Q161" s="246">
        <v>0</v>
      </c>
      <c r="R161" s="246">
        <f>Q161*H161</f>
        <v>0</v>
      </c>
      <c r="S161" s="246">
        <v>0</v>
      </c>
      <c r="T161" s="247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08" t="s">
        <v>164</v>
      </c>
      <c r="AT161" s="208" t="s">
        <v>160</v>
      </c>
      <c r="AU161" s="208" t="s">
        <v>156</v>
      </c>
      <c r="AY161" s="18" t="s">
        <v>157</v>
      </c>
      <c r="BE161" s="209">
        <f>IF(N161="základná",J161,0)</f>
        <v>0</v>
      </c>
      <c r="BF161" s="209">
        <f>IF(N161="znížená",J161,0)</f>
        <v>0</v>
      </c>
      <c r="BG161" s="209">
        <f>IF(N161="zákl. prenesená",J161,0)</f>
        <v>0</v>
      </c>
      <c r="BH161" s="209">
        <f>IF(N161="zníž. prenesená",J161,0)</f>
        <v>0</v>
      </c>
      <c r="BI161" s="209">
        <f>IF(N161="nulová",J161,0)</f>
        <v>0</v>
      </c>
      <c r="BJ161" s="18" t="s">
        <v>156</v>
      </c>
      <c r="BK161" s="209">
        <f>ROUND(I161*H161,2)</f>
        <v>0</v>
      </c>
      <c r="BL161" s="18" t="s">
        <v>164</v>
      </c>
      <c r="BM161" s="208" t="s">
        <v>293</v>
      </c>
    </row>
    <row r="162" spans="1:65" s="2" customFormat="1" ht="6.95" customHeight="1">
      <c r="A162" s="35"/>
      <c r="B162" s="59"/>
      <c r="C162" s="60"/>
      <c r="D162" s="60"/>
      <c r="E162" s="60"/>
      <c r="F162" s="60"/>
      <c r="G162" s="60"/>
      <c r="H162" s="60"/>
      <c r="I162" s="60"/>
      <c r="J162" s="60"/>
      <c r="K162" s="60"/>
      <c r="L162" s="40"/>
      <c r="M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</row>
  </sheetData>
  <sheetProtection formatColumns="0" formatRows="0" autoFilter="0"/>
  <autoFilter ref="C121:K161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28"/>
  <sheetViews>
    <sheetView showGridLines="0" topLeftCell="A98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99"/>
      <c r="M2" s="299"/>
      <c r="N2" s="299"/>
      <c r="O2" s="299"/>
      <c r="P2" s="299"/>
      <c r="Q2" s="299"/>
      <c r="R2" s="299"/>
      <c r="S2" s="299"/>
      <c r="T2" s="299"/>
      <c r="U2" s="299"/>
      <c r="V2" s="299"/>
      <c r="AT2" s="18" t="s">
        <v>89</v>
      </c>
    </row>
    <row r="3" spans="1:46" s="1" customFormat="1" ht="6.95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21"/>
      <c r="AT3" s="18" t="s">
        <v>74</v>
      </c>
    </row>
    <row r="4" spans="1:46" s="1" customFormat="1" ht="24.95" customHeight="1">
      <c r="B4" s="21"/>
      <c r="D4" s="115" t="s">
        <v>130</v>
      </c>
      <c r="L4" s="21"/>
      <c r="M4" s="116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7" t="s">
        <v>15</v>
      </c>
      <c r="L6" s="21"/>
    </row>
    <row r="7" spans="1:46" s="1" customFormat="1" ht="16.5" customHeight="1">
      <c r="B7" s="21"/>
      <c r="E7" s="330" t="str">
        <f>'Rekapitulácia stavby'!K6</f>
        <v>Obnova areálu a kaštieľa Dolná Krupá</v>
      </c>
      <c r="F7" s="331"/>
      <c r="G7" s="331"/>
      <c r="H7" s="331"/>
      <c r="L7" s="21"/>
    </row>
    <row r="8" spans="1:46" s="2" customFormat="1" ht="12" customHeight="1">
      <c r="A8" s="35"/>
      <c r="B8" s="40"/>
      <c r="C8" s="35"/>
      <c r="D8" s="117" t="s">
        <v>131</v>
      </c>
      <c r="E8" s="35"/>
      <c r="F8" s="35"/>
      <c r="G8" s="35"/>
      <c r="H8" s="35"/>
      <c r="I8" s="35"/>
      <c r="J8" s="35"/>
      <c r="K8" s="35"/>
      <c r="L8" s="5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30" customHeight="1">
      <c r="A9" s="35"/>
      <c r="B9" s="40"/>
      <c r="C9" s="35"/>
      <c r="D9" s="35"/>
      <c r="E9" s="332" t="s">
        <v>294</v>
      </c>
      <c r="F9" s="333"/>
      <c r="G9" s="333"/>
      <c r="H9" s="333"/>
      <c r="I9" s="35"/>
      <c r="J9" s="35"/>
      <c r="K9" s="35"/>
      <c r="L9" s="5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7" t="s">
        <v>17</v>
      </c>
      <c r="E11" s="35"/>
      <c r="F11" s="118" t="s">
        <v>1</v>
      </c>
      <c r="G11" s="35"/>
      <c r="H11" s="35"/>
      <c r="I11" s="117" t="s">
        <v>18</v>
      </c>
      <c r="J11" s="118" t="s">
        <v>1</v>
      </c>
      <c r="K11" s="35"/>
      <c r="L11" s="5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7" t="s">
        <v>19</v>
      </c>
      <c r="E12" s="35"/>
      <c r="F12" s="118" t="s">
        <v>20</v>
      </c>
      <c r="G12" s="35"/>
      <c r="H12" s="35"/>
      <c r="I12" s="117" t="s">
        <v>21</v>
      </c>
      <c r="J12" s="119" t="str">
        <f>'Rekapitulácia stavby'!AN8</f>
        <v>30. 1. 2023</v>
      </c>
      <c r="K12" s="35"/>
      <c r="L12" s="5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7" t="s">
        <v>23</v>
      </c>
      <c r="E14" s="35"/>
      <c r="F14" s="35"/>
      <c r="G14" s="35"/>
      <c r="H14" s="35"/>
      <c r="I14" s="117" t="s">
        <v>24</v>
      </c>
      <c r="J14" s="118" t="s">
        <v>1</v>
      </c>
      <c r="K14" s="35"/>
      <c r="L14" s="5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8" t="s">
        <v>25</v>
      </c>
      <c r="F15" s="35"/>
      <c r="G15" s="35"/>
      <c r="H15" s="35"/>
      <c r="I15" s="117" t="s">
        <v>26</v>
      </c>
      <c r="J15" s="118" t="s">
        <v>1</v>
      </c>
      <c r="K15" s="35"/>
      <c r="L15" s="5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7" t="s">
        <v>27</v>
      </c>
      <c r="E17" s="35"/>
      <c r="F17" s="35"/>
      <c r="G17" s="35"/>
      <c r="H17" s="35"/>
      <c r="I17" s="117" t="s">
        <v>24</v>
      </c>
      <c r="J17" s="31" t="str">
        <f>'Rekapitulácia stavby'!AN13</f>
        <v>Vyplň údaj</v>
      </c>
      <c r="K17" s="35"/>
      <c r="L17" s="5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34" t="str">
        <f>'Rekapitulácia stavby'!E14</f>
        <v>Vyplň údaj</v>
      </c>
      <c r="F18" s="335"/>
      <c r="G18" s="335"/>
      <c r="H18" s="335"/>
      <c r="I18" s="117" t="s">
        <v>26</v>
      </c>
      <c r="J18" s="31" t="str">
        <f>'Rekapitulácia stavby'!AN14</f>
        <v>Vyplň údaj</v>
      </c>
      <c r="K18" s="35"/>
      <c r="L18" s="5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7" t="s">
        <v>29</v>
      </c>
      <c r="E20" s="35"/>
      <c r="F20" s="35"/>
      <c r="G20" s="35"/>
      <c r="H20" s="35"/>
      <c r="I20" s="117" t="s">
        <v>24</v>
      </c>
      <c r="J20" s="118" t="s">
        <v>1</v>
      </c>
      <c r="K20" s="35"/>
      <c r="L20" s="5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8" t="s">
        <v>30</v>
      </c>
      <c r="F21" s="35"/>
      <c r="G21" s="35"/>
      <c r="H21" s="35"/>
      <c r="I21" s="117" t="s">
        <v>26</v>
      </c>
      <c r="J21" s="118" t="s">
        <v>1</v>
      </c>
      <c r="K21" s="35"/>
      <c r="L21" s="5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7" t="s">
        <v>32</v>
      </c>
      <c r="E23" s="35"/>
      <c r="F23" s="35"/>
      <c r="G23" s="35"/>
      <c r="H23" s="35"/>
      <c r="I23" s="117" t="s">
        <v>24</v>
      </c>
      <c r="J23" s="118" t="s">
        <v>1</v>
      </c>
      <c r="K23" s="35"/>
      <c r="L23" s="5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8" t="s">
        <v>30</v>
      </c>
      <c r="F24" s="35"/>
      <c r="G24" s="35"/>
      <c r="H24" s="35"/>
      <c r="I24" s="117" t="s">
        <v>26</v>
      </c>
      <c r="J24" s="118" t="s">
        <v>1</v>
      </c>
      <c r="K24" s="35"/>
      <c r="L24" s="5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7" t="s">
        <v>33</v>
      </c>
      <c r="E26" s="35"/>
      <c r="F26" s="35"/>
      <c r="G26" s="35"/>
      <c r="H26" s="35"/>
      <c r="I26" s="35"/>
      <c r="J26" s="35"/>
      <c r="K26" s="35"/>
      <c r="L26" s="5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20"/>
      <c r="B27" s="121"/>
      <c r="C27" s="120"/>
      <c r="D27" s="120"/>
      <c r="E27" s="336" t="s">
        <v>1</v>
      </c>
      <c r="F27" s="336"/>
      <c r="G27" s="336"/>
      <c r="H27" s="336"/>
      <c r="I27" s="120"/>
      <c r="J27" s="120"/>
      <c r="K27" s="120"/>
      <c r="L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23"/>
      <c r="E29" s="123"/>
      <c r="F29" s="123"/>
      <c r="G29" s="123"/>
      <c r="H29" s="123"/>
      <c r="I29" s="123"/>
      <c r="J29" s="123"/>
      <c r="K29" s="123"/>
      <c r="L29" s="5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4" t="s">
        <v>34</v>
      </c>
      <c r="E30" s="35"/>
      <c r="F30" s="35"/>
      <c r="G30" s="35"/>
      <c r="H30" s="35"/>
      <c r="I30" s="35"/>
      <c r="J30" s="125">
        <f>ROUND(J118, 2)</f>
        <v>0</v>
      </c>
      <c r="K30" s="35"/>
      <c r="L30" s="5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3"/>
      <c r="E31" s="123"/>
      <c r="F31" s="123"/>
      <c r="G31" s="123"/>
      <c r="H31" s="123"/>
      <c r="I31" s="123"/>
      <c r="J31" s="123"/>
      <c r="K31" s="123"/>
      <c r="L31" s="5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26" t="s">
        <v>36</v>
      </c>
      <c r="G32" s="35"/>
      <c r="H32" s="35"/>
      <c r="I32" s="126" t="s">
        <v>35</v>
      </c>
      <c r="J32" s="126" t="s">
        <v>37</v>
      </c>
      <c r="K32" s="35"/>
      <c r="L32" s="5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27" t="s">
        <v>38</v>
      </c>
      <c r="E33" s="128" t="s">
        <v>39</v>
      </c>
      <c r="F33" s="129">
        <f>ROUND((SUM(BE118:BE127)),  2)</f>
        <v>0</v>
      </c>
      <c r="G33" s="130"/>
      <c r="H33" s="130"/>
      <c r="I33" s="131">
        <v>0.2</v>
      </c>
      <c r="J33" s="129">
        <f>ROUND(((SUM(BE118:BE127))*I33),  2)</f>
        <v>0</v>
      </c>
      <c r="K33" s="35"/>
      <c r="L33" s="5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28" t="s">
        <v>40</v>
      </c>
      <c r="F34" s="129">
        <f>ROUND((SUM(BF118:BF127)),  2)</f>
        <v>0</v>
      </c>
      <c r="G34" s="130"/>
      <c r="H34" s="130"/>
      <c r="I34" s="131">
        <v>0.2</v>
      </c>
      <c r="J34" s="129">
        <f>ROUND(((SUM(BF118:BF127))*I34),  2)</f>
        <v>0</v>
      </c>
      <c r="K34" s="35"/>
      <c r="L34" s="5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17" t="s">
        <v>41</v>
      </c>
      <c r="F35" s="132">
        <f>ROUND((SUM(BG118:BG127)),  2)</f>
        <v>0</v>
      </c>
      <c r="G35" s="35"/>
      <c r="H35" s="35"/>
      <c r="I35" s="133">
        <v>0.2</v>
      </c>
      <c r="J35" s="132">
        <f>0</f>
        <v>0</v>
      </c>
      <c r="K35" s="35"/>
      <c r="L35" s="5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17" t="s">
        <v>42</v>
      </c>
      <c r="F36" s="132">
        <f>ROUND((SUM(BH118:BH127)),  2)</f>
        <v>0</v>
      </c>
      <c r="G36" s="35"/>
      <c r="H36" s="35"/>
      <c r="I36" s="133">
        <v>0.2</v>
      </c>
      <c r="J36" s="132">
        <f>0</f>
        <v>0</v>
      </c>
      <c r="K36" s="35"/>
      <c r="L36" s="5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28" t="s">
        <v>43</v>
      </c>
      <c r="F37" s="129">
        <f>ROUND((SUM(BI118:BI127)),  2)</f>
        <v>0</v>
      </c>
      <c r="G37" s="130"/>
      <c r="H37" s="130"/>
      <c r="I37" s="131">
        <v>0</v>
      </c>
      <c r="J37" s="129">
        <f>0</f>
        <v>0</v>
      </c>
      <c r="K37" s="35"/>
      <c r="L37" s="5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34"/>
      <c r="D39" s="135" t="s">
        <v>44</v>
      </c>
      <c r="E39" s="136"/>
      <c r="F39" s="136"/>
      <c r="G39" s="137" t="s">
        <v>45</v>
      </c>
      <c r="H39" s="138" t="s">
        <v>46</v>
      </c>
      <c r="I39" s="136"/>
      <c r="J39" s="139">
        <f>SUM(J30:J37)</f>
        <v>0</v>
      </c>
      <c r="K39" s="140"/>
      <c r="L39" s="5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6"/>
      <c r="D50" s="141" t="s">
        <v>47</v>
      </c>
      <c r="E50" s="142"/>
      <c r="F50" s="142"/>
      <c r="G50" s="141" t="s">
        <v>48</v>
      </c>
      <c r="H50" s="142"/>
      <c r="I50" s="142"/>
      <c r="J50" s="142"/>
      <c r="K50" s="142"/>
      <c r="L50" s="5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5"/>
      <c r="B61" s="40"/>
      <c r="C61" s="35"/>
      <c r="D61" s="143" t="s">
        <v>49</v>
      </c>
      <c r="E61" s="144"/>
      <c r="F61" s="145" t="s">
        <v>50</v>
      </c>
      <c r="G61" s="143" t="s">
        <v>49</v>
      </c>
      <c r="H61" s="144"/>
      <c r="I61" s="144"/>
      <c r="J61" s="146" t="s">
        <v>50</v>
      </c>
      <c r="K61" s="144"/>
      <c r="L61" s="5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5"/>
      <c r="B65" s="40"/>
      <c r="C65" s="35"/>
      <c r="D65" s="141" t="s">
        <v>51</v>
      </c>
      <c r="E65" s="147"/>
      <c r="F65" s="147"/>
      <c r="G65" s="141" t="s">
        <v>52</v>
      </c>
      <c r="H65" s="147"/>
      <c r="I65" s="147"/>
      <c r="J65" s="147"/>
      <c r="K65" s="147"/>
      <c r="L65" s="5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5"/>
      <c r="B76" s="40"/>
      <c r="C76" s="35"/>
      <c r="D76" s="143" t="s">
        <v>49</v>
      </c>
      <c r="E76" s="144"/>
      <c r="F76" s="145" t="s">
        <v>50</v>
      </c>
      <c r="G76" s="143" t="s">
        <v>49</v>
      </c>
      <c r="H76" s="144"/>
      <c r="I76" s="144"/>
      <c r="J76" s="146" t="s">
        <v>50</v>
      </c>
      <c r="K76" s="144"/>
      <c r="L76" s="5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8"/>
      <c r="C77" s="149"/>
      <c r="D77" s="149"/>
      <c r="E77" s="149"/>
      <c r="F77" s="149"/>
      <c r="G77" s="149"/>
      <c r="H77" s="149"/>
      <c r="I77" s="149"/>
      <c r="J77" s="149"/>
      <c r="K77" s="149"/>
      <c r="L77" s="5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5" customHeight="1">
      <c r="A81" s="35"/>
      <c r="B81" s="150"/>
      <c r="C81" s="151"/>
      <c r="D81" s="151"/>
      <c r="E81" s="151"/>
      <c r="F81" s="151"/>
      <c r="G81" s="151"/>
      <c r="H81" s="151"/>
      <c r="I81" s="151"/>
      <c r="J81" s="151"/>
      <c r="K81" s="151"/>
      <c r="L81" s="5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5" customHeight="1">
      <c r="A82" s="35"/>
      <c r="B82" s="36"/>
      <c r="C82" s="24" t="s">
        <v>133</v>
      </c>
      <c r="D82" s="37"/>
      <c r="E82" s="37"/>
      <c r="F82" s="37"/>
      <c r="G82" s="37"/>
      <c r="H82" s="37"/>
      <c r="I82" s="37"/>
      <c r="J82" s="37"/>
      <c r="K82" s="37"/>
      <c r="L82" s="5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15</v>
      </c>
      <c r="D84" s="37"/>
      <c r="E84" s="37"/>
      <c r="F84" s="37"/>
      <c r="G84" s="37"/>
      <c r="H84" s="37"/>
      <c r="I84" s="37"/>
      <c r="J84" s="37"/>
      <c r="K84" s="37"/>
      <c r="L84" s="5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28" t="str">
        <f>E7</f>
        <v>Obnova areálu a kaštieľa Dolná Krupá</v>
      </c>
      <c r="F85" s="329"/>
      <c r="G85" s="329"/>
      <c r="H85" s="329"/>
      <c r="I85" s="37"/>
      <c r="J85" s="37"/>
      <c r="K85" s="37"/>
      <c r="L85" s="5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131</v>
      </c>
      <c r="D86" s="37"/>
      <c r="E86" s="37"/>
      <c r="F86" s="37"/>
      <c r="G86" s="37"/>
      <c r="H86" s="37"/>
      <c r="I86" s="37"/>
      <c r="J86" s="37"/>
      <c r="K86" s="37"/>
      <c r="L86" s="5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30" customHeight="1">
      <c r="A87" s="35"/>
      <c r="B87" s="36"/>
      <c r="C87" s="37"/>
      <c r="D87" s="37"/>
      <c r="E87" s="324" t="str">
        <f>E9</f>
        <v>20180303 - Kaštieľ-Podlahy drev.a PVC podklad.vrsvy obsiah.v ker.podl. vr.demontáže</v>
      </c>
      <c r="F87" s="327"/>
      <c r="G87" s="327"/>
      <c r="H87" s="327"/>
      <c r="I87" s="37"/>
      <c r="J87" s="37"/>
      <c r="K87" s="37"/>
      <c r="L87" s="5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19</v>
      </c>
      <c r="D89" s="37"/>
      <c r="E89" s="37"/>
      <c r="F89" s="28" t="str">
        <f>F12</f>
        <v>Kaštieľ Dolná Krupá</v>
      </c>
      <c r="G89" s="37"/>
      <c r="H89" s="37"/>
      <c r="I89" s="30" t="s">
        <v>21</v>
      </c>
      <c r="J89" s="71" t="str">
        <f>IF(J12="","",J12)</f>
        <v>30. 1. 2023</v>
      </c>
      <c r="K89" s="37"/>
      <c r="L89" s="5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2" customHeight="1">
      <c r="A91" s="35"/>
      <c r="B91" s="36"/>
      <c r="C91" s="30" t="s">
        <v>23</v>
      </c>
      <c r="D91" s="37"/>
      <c r="E91" s="37"/>
      <c r="F91" s="28" t="str">
        <f>E15</f>
        <v>SNM, Vajanského nábrežie 2, 810 06 Bratislava</v>
      </c>
      <c r="G91" s="37"/>
      <c r="H91" s="37"/>
      <c r="I91" s="30" t="s">
        <v>29</v>
      </c>
      <c r="J91" s="33" t="str">
        <f>E21</f>
        <v>Ing.Vladimír Kobliška</v>
      </c>
      <c r="K91" s="37"/>
      <c r="L91" s="5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2" customHeight="1">
      <c r="A92" s="35"/>
      <c r="B92" s="36"/>
      <c r="C92" s="30" t="s">
        <v>27</v>
      </c>
      <c r="D92" s="37"/>
      <c r="E92" s="37"/>
      <c r="F92" s="28" t="str">
        <f>IF(E18="","",E18)</f>
        <v>Vyplň údaj</v>
      </c>
      <c r="G92" s="37"/>
      <c r="H92" s="37"/>
      <c r="I92" s="30" t="s">
        <v>32</v>
      </c>
      <c r="J92" s="33" t="str">
        <f>E24</f>
        <v>Ing.Vladimír Kobliška</v>
      </c>
      <c r="K92" s="37"/>
      <c r="L92" s="5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52" t="s">
        <v>134</v>
      </c>
      <c r="D94" s="153"/>
      <c r="E94" s="153"/>
      <c r="F94" s="153"/>
      <c r="G94" s="153"/>
      <c r="H94" s="153"/>
      <c r="I94" s="153"/>
      <c r="J94" s="154" t="s">
        <v>135</v>
      </c>
      <c r="K94" s="153"/>
      <c r="L94" s="5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" customHeight="1">
      <c r="A96" s="35"/>
      <c r="B96" s="36"/>
      <c r="C96" s="155" t="s">
        <v>136</v>
      </c>
      <c r="D96" s="37"/>
      <c r="E96" s="37"/>
      <c r="F96" s="37"/>
      <c r="G96" s="37"/>
      <c r="H96" s="37"/>
      <c r="I96" s="37"/>
      <c r="J96" s="89">
        <f>J118</f>
        <v>0</v>
      </c>
      <c r="K96" s="37"/>
      <c r="L96" s="5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137</v>
      </c>
    </row>
    <row r="97" spans="1:31" s="9" customFormat="1" ht="24.95" customHeight="1">
      <c r="B97" s="156"/>
      <c r="C97" s="157"/>
      <c r="D97" s="158" t="s">
        <v>138</v>
      </c>
      <c r="E97" s="159"/>
      <c r="F97" s="159"/>
      <c r="G97" s="159"/>
      <c r="H97" s="159"/>
      <c r="I97" s="159"/>
      <c r="J97" s="160">
        <f>J119</f>
        <v>0</v>
      </c>
      <c r="K97" s="157"/>
      <c r="L97" s="161"/>
    </row>
    <row r="98" spans="1:31" s="9" customFormat="1" ht="24.95" customHeight="1">
      <c r="B98" s="156"/>
      <c r="C98" s="157"/>
      <c r="D98" s="158" t="s">
        <v>295</v>
      </c>
      <c r="E98" s="159"/>
      <c r="F98" s="159"/>
      <c r="G98" s="159"/>
      <c r="H98" s="159"/>
      <c r="I98" s="159"/>
      <c r="J98" s="160">
        <f>J120</f>
        <v>0</v>
      </c>
      <c r="K98" s="157"/>
      <c r="L98" s="161"/>
    </row>
    <row r="99" spans="1:31" s="2" customFormat="1" ht="21.75" customHeight="1">
      <c r="A99" s="35"/>
      <c r="B99" s="36"/>
      <c r="C99" s="37"/>
      <c r="D99" s="37"/>
      <c r="E99" s="37"/>
      <c r="F99" s="37"/>
      <c r="G99" s="37"/>
      <c r="H99" s="37"/>
      <c r="I99" s="37"/>
      <c r="J99" s="37"/>
      <c r="K99" s="37"/>
      <c r="L99" s="56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</row>
    <row r="100" spans="1:31" s="2" customFormat="1" ht="6.95" customHeight="1">
      <c r="A100" s="35"/>
      <c r="B100" s="59"/>
      <c r="C100" s="60"/>
      <c r="D100" s="60"/>
      <c r="E100" s="60"/>
      <c r="F100" s="60"/>
      <c r="G100" s="60"/>
      <c r="H100" s="60"/>
      <c r="I100" s="60"/>
      <c r="J100" s="60"/>
      <c r="K100" s="60"/>
      <c r="L100" s="56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</row>
    <row r="104" spans="1:31" s="2" customFormat="1" ht="6.95" customHeight="1">
      <c r="A104" s="35"/>
      <c r="B104" s="61"/>
      <c r="C104" s="62"/>
      <c r="D104" s="62"/>
      <c r="E104" s="62"/>
      <c r="F104" s="62"/>
      <c r="G104" s="62"/>
      <c r="H104" s="62"/>
      <c r="I104" s="62"/>
      <c r="J104" s="62"/>
      <c r="K104" s="62"/>
      <c r="L104" s="56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pans="1:31" s="2" customFormat="1" ht="24.95" customHeight="1">
      <c r="A105" s="35"/>
      <c r="B105" s="36"/>
      <c r="C105" s="24" t="s">
        <v>142</v>
      </c>
      <c r="D105" s="37"/>
      <c r="E105" s="37"/>
      <c r="F105" s="37"/>
      <c r="G105" s="37"/>
      <c r="H105" s="37"/>
      <c r="I105" s="37"/>
      <c r="J105" s="37"/>
      <c r="K105" s="37"/>
      <c r="L105" s="56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pans="1:31" s="2" customFormat="1" ht="6.95" customHeight="1">
      <c r="A106" s="35"/>
      <c r="B106" s="36"/>
      <c r="C106" s="37"/>
      <c r="D106" s="37"/>
      <c r="E106" s="37"/>
      <c r="F106" s="37"/>
      <c r="G106" s="37"/>
      <c r="H106" s="37"/>
      <c r="I106" s="37"/>
      <c r="J106" s="37"/>
      <c r="K106" s="37"/>
      <c r="L106" s="56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pans="1:31" s="2" customFormat="1" ht="12" customHeight="1">
      <c r="A107" s="35"/>
      <c r="B107" s="36"/>
      <c r="C107" s="30" t="s">
        <v>15</v>
      </c>
      <c r="D107" s="37"/>
      <c r="E107" s="37"/>
      <c r="F107" s="37"/>
      <c r="G107" s="37"/>
      <c r="H107" s="37"/>
      <c r="I107" s="37"/>
      <c r="J107" s="37"/>
      <c r="K107" s="37"/>
      <c r="L107" s="56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pans="1:31" s="2" customFormat="1" ht="16.5" customHeight="1">
      <c r="A108" s="35"/>
      <c r="B108" s="36"/>
      <c r="C108" s="37"/>
      <c r="D108" s="37"/>
      <c r="E108" s="328" t="str">
        <f>E7</f>
        <v>Obnova areálu a kaštieľa Dolná Krupá</v>
      </c>
      <c r="F108" s="329"/>
      <c r="G108" s="329"/>
      <c r="H108" s="329"/>
      <c r="I108" s="37"/>
      <c r="J108" s="37"/>
      <c r="K108" s="37"/>
      <c r="L108" s="5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31" s="2" customFormat="1" ht="12" customHeight="1">
      <c r="A109" s="35"/>
      <c r="B109" s="36"/>
      <c r="C109" s="30" t="s">
        <v>131</v>
      </c>
      <c r="D109" s="37"/>
      <c r="E109" s="37"/>
      <c r="F109" s="37"/>
      <c r="G109" s="37"/>
      <c r="H109" s="37"/>
      <c r="I109" s="37"/>
      <c r="J109" s="37"/>
      <c r="K109" s="37"/>
      <c r="L109" s="5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31" s="2" customFormat="1" ht="30" customHeight="1">
      <c r="A110" s="35"/>
      <c r="B110" s="36"/>
      <c r="C110" s="37"/>
      <c r="D110" s="37"/>
      <c r="E110" s="324" t="str">
        <f>E9</f>
        <v>20180303 - Kaštieľ-Podlahy drev.a PVC podklad.vrsvy obsiah.v ker.podl. vr.demontáže</v>
      </c>
      <c r="F110" s="327"/>
      <c r="G110" s="327"/>
      <c r="H110" s="327"/>
      <c r="I110" s="37"/>
      <c r="J110" s="37"/>
      <c r="K110" s="37"/>
      <c r="L110" s="5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6.95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5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12" customHeight="1">
      <c r="A112" s="35"/>
      <c r="B112" s="36"/>
      <c r="C112" s="30" t="s">
        <v>19</v>
      </c>
      <c r="D112" s="37"/>
      <c r="E112" s="37"/>
      <c r="F112" s="28" t="str">
        <f>F12</f>
        <v>Kaštieľ Dolná Krupá</v>
      </c>
      <c r="G112" s="37"/>
      <c r="H112" s="37"/>
      <c r="I112" s="30" t="s">
        <v>21</v>
      </c>
      <c r="J112" s="71" t="str">
        <f>IF(J12="","",J12)</f>
        <v>30. 1. 2023</v>
      </c>
      <c r="K112" s="37"/>
      <c r="L112" s="5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6.95" customHeight="1">
      <c r="A113" s="35"/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5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5.2" customHeight="1">
      <c r="A114" s="35"/>
      <c r="B114" s="36"/>
      <c r="C114" s="30" t="s">
        <v>23</v>
      </c>
      <c r="D114" s="37"/>
      <c r="E114" s="37"/>
      <c r="F114" s="28" t="str">
        <f>E15</f>
        <v>SNM, Vajanského nábrežie 2, 810 06 Bratislava</v>
      </c>
      <c r="G114" s="37"/>
      <c r="H114" s="37"/>
      <c r="I114" s="30" t="s">
        <v>29</v>
      </c>
      <c r="J114" s="33" t="str">
        <f>E21</f>
        <v>Ing.Vladimír Kobliška</v>
      </c>
      <c r="K114" s="37"/>
      <c r="L114" s="5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15.2" customHeight="1">
      <c r="A115" s="35"/>
      <c r="B115" s="36"/>
      <c r="C115" s="30" t="s">
        <v>27</v>
      </c>
      <c r="D115" s="37"/>
      <c r="E115" s="37"/>
      <c r="F115" s="28" t="str">
        <f>IF(E18="","",E18)</f>
        <v>Vyplň údaj</v>
      </c>
      <c r="G115" s="37"/>
      <c r="H115" s="37"/>
      <c r="I115" s="30" t="s">
        <v>32</v>
      </c>
      <c r="J115" s="33" t="str">
        <f>E24</f>
        <v>Ing.Vladimír Kobliška</v>
      </c>
      <c r="K115" s="37"/>
      <c r="L115" s="5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0.35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5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11" customFormat="1" ht="29.25" customHeight="1">
      <c r="A117" s="168"/>
      <c r="B117" s="169"/>
      <c r="C117" s="170" t="s">
        <v>143</v>
      </c>
      <c r="D117" s="171" t="s">
        <v>59</v>
      </c>
      <c r="E117" s="171" t="s">
        <v>55</v>
      </c>
      <c r="F117" s="171" t="s">
        <v>56</v>
      </c>
      <c r="G117" s="171" t="s">
        <v>144</v>
      </c>
      <c r="H117" s="171" t="s">
        <v>145</v>
      </c>
      <c r="I117" s="171" t="s">
        <v>146</v>
      </c>
      <c r="J117" s="172" t="s">
        <v>135</v>
      </c>
      <c r="K117" s="173" t="s">
        <v>147</v>
      </c>
      <c r="L117" s="174"/>
      <c r="M117" s="80" t="s">
        <v>1</v>
      </c>
      <c r="N117" s="81" t="s">
        <v>38</v>
      </c>
      <c r="O117" s="81" t="s">
        <v>148</v>
      </c>
      <c r="P117" s="81" t="s">
        <v>149</v>
      </c>
      <c r="Q117" s="81" t="s">
        <v>150</v>
      </c>
      <c r="R117" s="81" t="s">
        <v>151</v>
      </c>
      <c r="S117" s="81" t="s">
        <v>152</v>
      </c>
      <c r="T117" s="82" t="s">
        <v>153</v>
      </c>
      <c r="U117" s="168"/>
      <c r="V117" s="168"/>
      <c r="W117" s="168"/>
      <c r="X117" s="168"/>
      <c r="Y117" s="168"/>
      <c r="Z117" s="168"/>
      <c r="AA117" s="168"/>
      <c r="AB117" s="168"/>
      <c r="AC117" s="168"/>
      <c r="AD117" s="168"/>
      <c r="AE117" s="168"/>
    </row>
    <row r="118" spans="1:65" s="2" customFormat="1" ht="22.9" customHeight="1">
      <c r="A118" s="35"/>
      <c r="B118" s="36"/>
      <c r="C118" s="87" t="s">
        <v>136</v>
      </c>
      <c r="D118" s="37"/>
      <c r="E118" s="37"/>
      <c r="F118" s="37"/>
      <c r="G118" s="37"/>
      <c r="H118" s="37"/>
      <c r="I118" s="37"/>
      <c r="J118" s="175">
        <f>BK118</f>
        <v>0</v>
      </c>
      <c r="K118" s="37"/>
      <c r="L118" s="40"/>
      <c r="M118" s="83"/>
      <c r="N118" s="176"/>
      <c r="O118" s="84"/>
      <c r="P118" s="177">
        <f>P119+P120</f>
        <v>0</v>
      </c>
      <c r="Q118" s="84"/>
      <c r="R118" s="177">
        <f>R119+R120</f>
        <v>0</v>
      </c>
      <c r="S118" s="84"/>
      <c r="T118" s="178">
        <f>T119+T120</f>
        <v>0</v>
      </c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T118" s="18" t="s">
        <v>73</v>
      </c>
      <c r="AU118" s="18" t="s">
        <v>137</v>
      </c>
      <c r="BK118" s="179">
        <f>BK119+BK120</f>
        <v>0</v>
      </c>
    </row>
    <row r="119" spans="1:65" s="12" customFormat="1" ht="25.9" customHeight="1">
      <c r="B119" s="180"/>
      <c r="C119" s="181"/>
      <c r="D119" s="182" t="s">
        <v>73</v>
      </c>
      <c r="E119" s="183" t="s">
        <v>154</v>
      </c>
      <c r="F119" s="183" t="s">
        <v>155</v>
      </c>
      <c r="G119" s="181"/>
      <c r="H119" s="181"/>
      <c r="I119" s="184"/>
      <c r="J119" s="185">
        <f>BK119</f>
        <v>0</v>
      </c>
      <c r="K119" s="181"/>
      <c r="L119" s="186"/>
      <c r="M119" s="187"/>
      <c r="N119" s="188"/>
      <c r="O119" s="188"/>
      <c r="P119" s="189">
        <v>0</v>
      </c>
      <c r="Q119" s="188"/>
      <c r="R119" s="189">
        <v>0</v>
      </c>
      <c r="S119" s="188"/>
      <c r="T119" s="190">
        <v>0</v>
      </c>
      <c r="AR119" s="191" t="s">
        <v>156</v>
      </c>
      <c r="AT119" s="192" t="s">
        <v>73</v>
      </c>
      <c r="AU119" s="192" t="s">
        <v>74</v>
      </c>
      <c r="AY119" s="191" t="s">
        <v>157</v>
      </c>
      <c r="BK119" s="193">
        <v>0</v>
      </c>
    </row>
    <row r="120" spans="1:65" s="12" customFormat="1" ht="25.9" customHeight="1">
      <c r="B120" s="180"/>
      <c r="C120" s="181"/>
      <c r="D120" s="182" t="s">
        <v>73</v>
      </c>
      <c r="E120" s="183" t="s">
        <v>296</v>
      </c>
      <c r="F120" s="183" t="s">
        <v>297</v>
      </c>
      <c r="G120" s="181"/>
      <c r="H120" s="181"/>
      <c r="I120" s="184"/>
      <c r="J120" s="185">
        <f>BK120</f>
        <v>0</v>
      </c>
      <c r="K120" s="181"/>
      <c r="L120" s="186"/>
      <c r="M120" s="187"/>
      <c r="N120" s="188"/>
      <c r="O120" s="188"/>
      <c r="P120" s="189">
        <f>SUM(P121:P127)</f>
        <v>0</v>
      </c>
      <c r="Q120" s="188"/>
      <c r="R120" s="189">
        <f>SUM(R121:R127)</f>
        <v>0</v>
      </c>
      <c r="S120" s="188"/>
      <c r="T120" s="190">
        <f>SUM(T121:T127)</f>
        <v>0</v>
      </c>
      <c r="AR120" s="191" t="s">
        <v>156</v>
      </c>
      <c r="AT120" s="192" t="s">
        <v>73</v>
      </c>
      <c r="AU120" s="192" t="s">
        <v>74</v>
      </c>
      <c r="AY120" s="191" t="s">
        <v>157</v>
      </c>
      <c r="BK120" s="193">
        <f>SUM(BK121:BK127)</f>
        <v>0</v>
      </c>
    </row>
    <row r="121" spans="1:65" s="2" customFormat="1" ht="76.349999999999994" customHeight="1">
      <c r="A121" s="35"/>
      <c r="B121" s="36"/>
      <c r="C121" s="196" t="s">
        <v>82</v>
      </c>
      <c r="D121" s="196" t="s">
        <v>160</v>
      </c>
      <c r="E121" s="197" t="s">
        <v>298</v>
      </c>
      <c r="F121" s="198" t="s">
        <v>299</v>
      </c>
      <c r="G121" s="199" t="s">
        <v>225</v>
      </c>
      <c r="H121" s="200">
        <v>430.3</v>
      </c>
      <c r="I121" s="201"/>
      <c r="J121" s="202">
        <f>ROUND(I121*H121,2)</f>
        <v>0</v>
      </c>
      <c r="K121" s="203"/>
      <c r="L121" s="40"/>
      <c r="M121" s="204" t="s">
        <v>1</v>
      </c>
      <c r="N121" s="205" t="s">
        <v>40</v>
      </c>
      <c r="O121" s="76"/>
      <c r="P121" s="206">
        <f>O121*H121</f>
        <v>0</v>
      </c>
      <c r="Q121" s="206">
        <v>0</v>
      </c>
      <c r="R121" s="206">
        <f>Q121*H121</f>
        <v>0</v>
      </c>
      <c r="S121" s="206">
        <v>0</v>
      </c>
      <c r="T121" s="207">
        <f>S121*H121</f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R121" s="208" t="s">
        <v>164</v>
      </c>
      <c r="AT121" s="208" t="s">
        <v>160</v>
      </c>
      <c r="AU121" s="208" t="s">
        <v>82</v>
      </c>
      <c r="AY121" s="18" t="s">
        <v>157</v>
      </c>
      <c r="BE121" s="209">
        <f>IF(N121="základná",J121,0)</f>
        <v>0</v>
      </c>
      <c r="BF121" s="209">
        <f>IF(N121="znížená",J121,0)</f>
        <v>0</v>
      </c>
      <c r="BG121" s="209">
        <f>IF(N121="zákl. prenesená",J121,0)</f>
        <v>0</v>
      </c>
      <c r="BH121" s="209">
        <f>IF(N121="zníž. prenesená",J121,0)</f>
        <v>0</v>
      </c>
      <c r="BI121" s="209">
        <f>IF(N121="nulová",J121,0)</f>
        <v>0</v>
      </c>
      <c r="BJ121" s="18" t="s">
        <v>156</v>
      </c>
      <c r="BK121" s="209">
        <f>ROUND(I121*H121,2)</f>
        <v>0</v>
      </c>
      <c r="BL121" s="18" t="s">
        <v>164</v>
      </c>
      <c r="BM121" s="208" t="s">
        <v>300</v>
      </c>
    </row>
    <row r="122" spans="1:65" s="13" customFormat="1">
      <c r="B122" s="210"/>
      <c r="C122" s="211"/>
      <c r="D122" s="212" t="s">
        <v>166</v>
      </c>
      <c r="E122" s="213" t="s">
        <v>1</v>
      </c>
      <c r="F122" s="214" t="s">
        <v>301</v>
      </c>
      <c r="G122" s="211"/>
      <c r="H122" s="213" t="s">
        <v>1</v>
      </c>
      <c r="I122" s="215"/>
      <c r="J122" s="211"/>
      <c r="K122" s="211"/>
      <c r="L122" s="216"/>
      <c r="M122" s="217"/>
      <c r="N122" s="218"/>
      <c r="O122" s="218"/>
      <c r="P122" s="218"/>
      <c r="Q122" s="218"/>
      <c r="R122" s="218"/>
      <c r="S122" s="218"/>
      <c r="T122" s="219"/>
      <c r="AT122" s="220" t="s">
        <v>166</v>
      </c>
      <c r="AU122" s="220" t="s">
        <v>82</v>
      </c>
      <c r="AV122" s="13" t="s">
        <v>82</v>
      </c>
      <c r="AW122" s="13" t="s">
        <v>31</v>
      </c>
      <c r="AX122" s="13" t="s">
        <v>74</v>
      </c>
      <c r="AY122" s="220" t="s">
        <v>157</v>
      </c>
    </row>
    <row r="123" spans="1:65" s="13" customFormat="1">
      <c r="B123" s="210"/>
      <c r="C123" s="211"/>
      <c r="D123" s="212" t="s">
        <v>166</v>
      </c>
      <c r="E123" s="213" t="s">
        <v>1</v>
      </c>
      <c r="F123" s="214" t="s">
        <v>302</v>
      </c>
      <c r="G123" s="211"/>
      <c r="H123" s="213" t="s">
        <v>1</v>
      </c>
      <c r="I123" s="215"/>
      <c r="J123" s="211"/>
      <c r="K123" s="211"/>
      <c r="L123" s="216"/>
      <c r="M123" s="217"/>
      <c r="N123" s="218"/>
      <c r="O123" s="218"/>
      <c r="P123" s="218"/>
      <c r="Q123" s="218"/>
      <c r="R123" s="218"/>
      <c r="S123" s="218"/>
      <c r="T123" s="219"/>
      <c r="AT123" s="220" t="s">
        <v>166</v>
      </c>
      <c r="AU123" s="220" t="s">
        <v>82</v>
      </c>
      <c r="AV123" s="13" t="s">
        <v>82</v>
      </c>
      <c r="AW123" s="13" t="s">
        <v>31</v>
      </c>
      <c r="AX123" s="13" t="s">
        <v>74</v>
      </c>
      <c r="AY123" s="220" t="s">
        <v>157</v>
      </c>
    </row>
    <row r="124" spans="1:65" s="14" customFormat="1">
      <c r="B124" s="221"/>
      <c r="C124" s="222"/>
      <c r="D124" s="212" t="s">
        <v>166</v>
      </c>
      <c r="E124" s="223" t="s">
        <v>1</v>
      </c>
      <c r="F124" s="224" t="s">
        <v>303</v>
      </c>
      <c r="G124" s="222"/>
      <c r="H124" s="225">
        <v>380.05</v>
      </c>
      <c r="I124" s="226"/>
      <c r="J124" s="222"/>
      <c r="K124" s="222"/>
      <c r="L124" s="227"/>
      <c r="M124" s="228"/>
      <c r="N124" s="229"/>
      <c r="O124" s="229"/>
      <c r="P124" s="229"/>
      <c r="Q124" s="229"/>
      <c r="R124" s="229"/>
      <c r="S124" s="229"/>
      <c r="T124" s="230"/>
      <c r="AT124" s="231" t="s">
        <v>166</v>
      </c>
      <c r="AU124" s="231" t="s">
        <v>82</v>
      </c>
      <c r="AV124" s="14" t="s">
        <v>156</v>
      </c>
      <c r="AW124" s="14" t="s">
        <v>31</v>
      </c>
      <c r="AX124" s="14" t="s">
        <v>74</v>
      </c>
      <c r="AY124" s="231" t="s">
        <v>157</v>
      </c>
    </row>
    <row r="125" spans="1:65" s="14" customFormat="1">
      <c r="B125" s="221"/>
      <c r="C125" s="222"/>
      <c r="D125" s="212" t="s">
        <v>166</v>
      </c>
      <c r="E125" s="223" t="s">
        <v>1</v>
      </c>
      <c r="F125" s="224" t="s">
        <v>304</v>
      </c>
      <c r="G125" s="222"/>
      <c r="H125" s="225">
        <v>50.25</v>
      </c>
      <c r="I125" s="226"/>
      <c r="J125" s="222"/>
      <c r="K125" s="222"/>
      <c r="L125" s="227"/>
      <c r="M125" s="228"/>
      <c r="N125" s="229"/>
      <c r="O125" s="229"/>
      <c r="P125" s="229"/>
      <c r="Q125" s="229"/>
      <c r="R125" s="229"/>
      <c r="S125" s="229"/>
      <c r="T125" s="230"/>
      <c r="AT125" s="231" t="s">
        <v>166</v>
      </c>
      <c r="AU125" s="231" t="s">
        <v>82</v>
      </c>
      <c r="AV125" s="14" t="s">
        <v>156</v>
      </c>
      <c r="AW125" s="14" t="s">
        <v>31</v>
      </c>
      <c r="AX125" s="14" t="s">
        <v>74</v>
      </c>
      <c r="AY125" s="231" t="s">
        <v>157</v>
      </c>
    </row>
    <row r="126" spans="1:65" s="15" customFormat="1">
      <c r="B126" s="232"/>
      <c r="C126" s="233"/>
      <c r="D126" s="212" t="s">
        <v>166</v>
      </c>
      <c r="E126" s="234" t="s">
        <v>1</v>
      </c>
      <c r="F126" s="235" t="s">
        <v>173</v>
      </c>
      <c r="G126" s="233"/>
      <c r="H126" s="236">
        <v>430.3</v>
      </c>
      <c r="I126" s="237"/>
      <c r="J126" s="233"/>
      <c r="K126" s="233"/>
      <c r="L126" s="238"/>
      <c r="M126" s="239"/>
      <c r="N126" s="240"/>
      <c r="O126" s="240"/>
      <c r="P126" s="240"/>
      <c r="Q126" s="240"/>
      <c r="R126" s="240"/>
      <c r="S126" s="240"/>
      <c r="T126" s="241"/>
      <c r="AT126" s="242" t="s">
        <v>166</v>
      </c>
      <c r="AU126" s="242" t="s">
        <v>82</v>
      </c>
      <c r="AV126" s="15" t="s">
        <v>174</v>
      </c>
      <c r="AW126" s="15" t="s">
        <v>31</v>
      </c>
      <c r="AX126" s="15" t="s">
        <v>82</v>
      </c>
      <c r="AY126" s="242" t="s">
        <v>157</v>
      </c>
    </row>
    <row r="127" spans="1:65" s="2" customFormat="1" ht="24.2" customHeight="1">
      <c r="A127" s="35"/>
      <c r="B127" s="36"/>
      <c r="C127" s="196" t="s">
        <v>156</v>
      </c>
      <c r="D127" s="196" t="s">
        <v>160</v>
      </c>
      <c r="E127" s="197" t="s">
        <v>305</v>
      </c>
      <c r="F127" s="198" t="s">
        <v>306</v>
      </c>
      <c r="G127" s="199" t="s">
        <v>177</v>
      </c>
      <c r="H127" s="200">
        <v>11.967000000000001</v>
      </c>
      <c r="I127" s="201"/>
      <c r="J127" s="202">
        <f>ROUND(I127*H127,2)</f>
        <v>0</v>
      </c>
      <c r="K127" s="203"/>
      <c r="L127" s="40"/>
      <c r="M127" s="243" t="s">
        <v>1</v>
      </c>
      <c r="N127" s="244" t="s">
        <v>40</v>
      </c>
      <c r="O127" s="245"/>
      <c r="P127" s="246">
        <f>O127*H127</f>
        <v>0</v>
      </c>
      <c r="Q127" s="246">
        <v>0</v>
      </c>
      <c r="R127" s="246">
        <f>Q127*H127</f>
        <v>0</v>
      </c>
      <c r="S127" s="246">
        <v>0</v>
      </c>
      <c r="T127" s="247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08" t="s">
        <v>164</v>
      </c>
      <c r="AT127" s="208" t="s">
        <v>160</v>
      </c>
      <c r="AU127" s="208" t="s">
        <v>82</v>
      </c>
      <c r="AY127" s="18" t="s">
        <v>157</v>
      </c>
      <c r="BE127" s="209">
        <f>IF(N127="základná",J127,0)</f>
        <v>0</v>
      </c>
      <c r="BF127" s="209">
        <f>IF(N127="znížená",J127,0)</f>
        <v>0</v>
      </c>
      <c r="BG127" s="209">
        <f>IF(N127="zákl. prenesená",J127,0)</f>
        <v>0</v>
      </c>
      <c r="BH127" s="209">
        <f>IF(N127="zníž. prenesená",J127,0)</f>
        <v>0</v>
      </c>
      <c r="BI127" s="209">
        <f>IF(N127="nulová",J127,0)</f>
        <v>0</v>
      </c>
      <c r="BJ127" s="18" t="s">
        <v>156</v>
      </c>
      <c r="BK127" s="209">
        <f>ROUND(I127*H127,2)</f>
        <v>0</v>
      </c>
      <c r="BL127" s="18" t="s">
        <v>164</v>
      </c>
      <c r="BM127" s="208" t="s">
        <v>307</v>
      </c>
    </row>
    <row r="128" spans="1:65" s="2" customFormat="1" ht="6.95" customHeight="1">
      <c r="A128" s="35"/>
      <c r="B128" s="59"/>
      <c r="C128" s="60"/>
      <c r="D128" s="60"/>
      <c r="E128" s="60"/>
      <c r="F128" s="60"/>
      <c r="G128" s="60"/>
      <c r="H128" s="60"/>
      <c r="I128" s="60"/>
      <c r="J128" s="60"/>
      <c r="K128" s="60"/>
      <c r="L128" s="40"/>
      <c r="M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</sheetData>
  <sheetProtection formatColumns="0" formatRows="0" autoFilter="0"/>
  <autoFilter ref="C117:K127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83"/>
  <sheetViews>
    <sheetView showGridLines="0" topLeftCell="A140" workbookViewId="0">
      <selection activeCell="F151" sqref="F151:F152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99"/>
      <c r="M2" s="299"/>
      <c r="N2" s="299"/>
      <c r="O2" s="299"/>
      <c r="P2" s="299"/>
      <c r="Q2" s="299"/>
      <c r="R2" s="299"/>
      <c r="S2" s="299"/>
      <c r="T2" s="299"/>
      <c r="U2" s="299"/>
      <c r="V2" s="299"/>
      <c r="AT2" s="18" t="s">
        <v>92</v>
      </c>
    </row>
    <row r="3" spans="1:46" s="1" customFormat="1" ht="6.95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21"/>
      <c r="AT3" s="18" t="s">
        <v>74</v>
      </c>
    </row>
    <row r="4" spans="1:46" s="1" customFormat="1" ht="24.95" customHeight="1">
      <c r="B4" s="21"/>
      <c r="D4" s="115" t="s">
        <v>130</v>
      </c>
      <c r="L4" s="21"/>
      <c r="M4" s="116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7" t="s">
        <v>15</v>
      </c>
      <c r="L6" s="21"/>
    </row>
    <row r="7" spans="1:46" s="1" customFormat="1" ht="16.5" customHeight="1">
      <c r="B7" s="21"/>
      <c r="E7" s="330" t="str">
        <f>'Rekapitulácia stavby'!K6</f>
        <v>Obnova areálu a kaštieľa Dolná Krupá</v>
      </c>
      <c r="F7" s="331"/>
      <c r="G7" s="331"/>
      <c r="H7" s="331"/>
      <c r="L7" s="21"/>
    </row>
    <row r="8" spans="1:46" s="2" customFormat="1" ht="12" customHeight="1">
      <c r="A8" s="35"/>
      <c r="B8" s="40"/>
      <c r="C8" s="35"/>
      <c r="D8" s="117" t="s">
        <v>131</v>
      </c>
      <c r="E8" s="35"/>
      <c r="F8" s="35"/>
      <c r="G8" s="35"/>
      <c r="H8" s="35"/>
      <c r="I8" s="35"/>
      <c r="J8" s="35"/>
      <c r="K8" s="35"/>
      <c r="L8" s="5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30" customHeight="1">
      <c r="A9" s="35"/>
      <c r="B9" s="40"/>
      <c r="C9" s="35"/>
      <c r="D9" s="35"/>
      <c r="E9" s="332" t="s">
        <v>308</v>
      </c>
      <c r="F9" s="333"/>
      <c r="G9" s="333"/>
      <c r="H9" s="333"/>
      <c r="I9" s="35"/>
      <c r="J9" s="35"/>
      <c r="K9" s="35"/>
      <c r="L9" s="5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7" t="s">
        <v>17</v>
      </c>
      <c r="E11" s="35"/>
      <c r="F11" s="118" t="s">
        <v>1</v>
      </c>
      <c r="G11" s="35"/>
      <c r="H11" s="35"/>
      <c r="I11" s="117" t="s">
        <v>18</v>
      </c>
      <c r="J11" s="118" t="s">
        <v>1</v>
      </c>
      <c r="K11" s="35"/>
      <c r="L11" s="5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7" t="s">
        <v>19</v>
      </c>
      <c r="E12" s="35"/>
      <c r="F12" s="118" t="s">
        <v>20</v>
      </c>
      <c r="G12" s="35"/>
      <c r="H12" s="35"/>
      <c r="I12" s="117" t="s">
        <v>21</v>
      </c>
      <c r="J12" s="119" t="str">
        <f>'Rekapitulácia stavby'!AN8</f>
        <v>30. 1. 2023</v>
      </c>
      <c r="K12" s="35"/>
      <c r="L12" s="5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7" t="s">
        <v>23</v>
      </c>
      <c r="E14" s="35"/>
      <c r="F14" s="35"/>
      <c r="G14" s="35"/>
      <c r="H14" s="35"/>
      <c r="I14" s="117" t="s">
        <v>24</v>
      </c>
      <c r="J14" s="118" t="s">
        <v>1</v>
      </c>
      <c r="K14" s="35"/>
      <c r="L14" s="5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8" t="s">
        <v>25</v>
      </c>
      <c r="F15" s="35"/>
      <c r="G15" s="35"/>
      <c r="H15" s="35"/>
      <c r="I15" s="117" t="s">
        <v>26</v>
      </c>
      <c r="J15" s="118" t="s">
        <v>1</v>
      </c>
      <c r="K15" s="35"/>
      <c r="L15" s="5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7" t="s">
        <v>27</v>
      </c>
      <c r="E17" s="35"/>
      <c r="F17" s="35"/>
      <c r="G17" s="35"/>
      <c r="H17" s="35"/>
      <c r="I17" s="117" t="s">
        <v>24</v>
      </c>
      <c r="J17" s="31" t="str">
        <f>'Rekapitulácia stavby'!AN13</f>
        <v>Vyplň údaj</v>
      </c>
      <c r="K17" s="35"/>
      <c r="L17" s="5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34" t="str">
        <f>'Rekapitulácia stavby'!E14</f>
        <v>Vyplň údaj</v>
      </c>
      <c r="F18" s="335"/>
      <c r="G18" s="335"/>
      <c r="H18" s="335"/>
      <c r="I18" s="117" t="s">
        <v>26</v>
      </c>
      <c r="J18" s="31" t="str">
        <f>'Rekapitulácia stavby'!AN14</f>
        <v>Vyplň údaj</v>
      </c>
      <c r="K18" s="35"/>
      <c r="L18" s="5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7" t="s">
        <v>29</v>
      </c>
      <c r="E20" s="35"/>
      <c r="F20" s="35"/>
      <c r="G20" s="35"/>
      <c r="H20" s="35"/>
      <c r="I20" s="117" t="s">
        <v>24</v>
      </c>
      <c r="J20" s="118" t="s">
        <v>1</v>
      </c>
      <c r="K20" s="35"/>
      <c r="L20" s="5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8" t="s">
        <v>30</v>
      </c>
      <c r="F21" s="35"/>
      <c r="G21" s="35"/>
      <c r="H21" s="35"/>
      <c r="I21" s="117" t="s">
        <v>26</v>
      </c>
      <c r="J21" s="118" t="s">
        <v>1</v>
      </c>
      <c r="K21" s="35"/>
      <c r="L21" s="5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7" t="s">
        <v>32</v>
      </c>
      <c r="E23" s="35"/>
      <c r="F23" s="35"/>
      <c r="G23" s="35"/>
      <c r="H23" s="35"/>
      <c r="I23" s="117" t="s">
        <v>24</v>
      </c>
      <c r="J23" s="118" t="s">
        <v>1</v>
      </c>
      <c r="K23" s="35"/>
      <c r="L23" s="5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8" t="s">
        <v>30</v>
      </c>
      <c r="F24" s="35"/>
      <c r="G24" s="35"/>
      <c r="H24" s="35"/>
      <c r="I24" s="117" t="s">
        <v>26</v>
      </c>
      <c r="J24" s="118" t="s">
        <v>1</v>
      </c>
      <c r="K24" s="35"/>
      <c r="L24" s="5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7" t="s">
        <v>33</v>
      </c>
      <c r="E26" s="35"/>
      <c r="F26" s="35"/>
      <c r="G26" s="35"/>
      <c r="H26" s="35"/>
      <c r="I26" s="35"/>
      <c r="J26" s="35"/>
      <c r="K26" s="35"/>
      <c r="L26" s="5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20"/>
      <c r="B27" s="121"/>
      <c r="C27" s="120"/>
      <c r="D27" s="120"/>
      <c r="E27" s="336" t="s">
        <v>1</v>
      </c>
      <c r="F27" s="336"/>
      <c r="G27" s="336"/>
      <c r="H27" s="336"/>
      <c r="I27" s="120"/>
      <c r="J27" s="120"/>
      <c r="K27" s="120"/>
      <c r="L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23"/>
      <c r="E29" s="123"/>
      <c r="F29" s="123"/>
      <c r="G29" s="123"/>
      <c r="H29" s="123"/>
      <c r="I29" s="123"/>
      <c r="J29" s="123"/>
      <c r="K29" s="123"/>
      <c r="L29" s="5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4" t="s">
        <v>34</v>
      </c>
      <c r="E30" s="35"/>
      <c r="F30" s="35"/>
      <c r="G30" s="35"/>
      <c r="H30" s="35"/>
      <c r="I30" s="35"/>
      <c r="J30" s="125">
        <f>ROUND(J128, 2)</f>
        <v>0</v>
      </c>
      <c r="K30" s="35"/>
      <c r="L30" s="5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3"/>
      <c r="E31" s="123"/>
      <c r="F31" s="123"/>
      <c r="G31" s="123"/>
      <c r="H31" s="123"/>
      <c r="I31" s="123"/>
      <c r="J31" s="123"/>
      <c r="K31" s="123"/>
      <c r="L31" s="5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26" t="s">
        <v>36</v>
      </c>
      <c r="G32" s="35"/>
      <c r="H32" s="35"/>
      <c r="I32" s="126" t="s">
        <v>35</v>
      </c>
      <c r="J32" s="126" t="s">
        <v>37</v>
      </c>
      <c r="K32" s="35"/>
      <c r="L32" s="5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27" t="s">
        <v>38</v>
      </c>
      <c r="E33" s="128" t="s">
        <v>39</v>
      </c>
      <c r="F33" s="129">
        <f>ROUND((SUM(BE128:BE182)),  2)</f>
        <v>0</v>
      </c>
      <c r="G33" s="130"/>
      <c r="H33" s="130"/>
      <c r="I33" s="131">
        <v>0.2</v>
      </c>
      <c r="J33" s="129">
        <f>ROUND(((SUM(BE128:BE182))*I33),  2)</f>
        <v>0</v>
      </c>
      <c r="K33" s="35"/>
      <c r="L33" s="5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28" t="s">
        <v>40</v>
      </c>
      <c r="F34" s="129">
        <f>ROUND((SUM(BF128:BF182)),  2)</f>
        <v>0</v>
      </c>
      <c r="G34" s="130"/>
      <c r="H34" s="130"/>
      <c r="I34" s="131">
        <v>0.2</v>
      </c>
      <c r="J34" s="129">
        <f>ROUND(((SUM(BF128:BF182))*I34),  2)</f>
        <v>0</v>
      </c>
      <c r="K34" s="35"/>
      <c r="L34" s="5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17" t="s">
        <v>41</v>
      </c>
      <c r="F35" s="132">
        <f>ROUND((SUM(BG128:BG182)),  2)</f>
        <v>0</v>
      </c>
      <c r="G35" s="35"/>
      <c r="H35" s="35"/>
      <c r="I35" s="133">
        <v>0.2</v>
      </c>
      <c r="J35" s="132">
        <f>0</f>
        <v>0</v>
      </c>
      <c r="K35" s="35"/>
      <c r="L35" s="5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17" t="s">
        <v>42</v>
      </c>
      <c r="F36" s="132">
        <f>ROUND((SUM(BH128:BH182)),  2)</f>
        <v>0</v>
      </c>
      <c r="G36" s="35"/>
      <c r="H36" s="35"/>
      <c r="I36" s="133">
        <v>0.2</v>
      </c>
      <c r="J36" s="132">
        <f>0</f>
        <v>0</v>
      </c>
      <c r="K36" s="35"/>
      <c r="L36" s="5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28" t="s">
        <v>43</v>
      </c>
      <c r="F37" s="129">
        <f>ROUND((SUM(BI128:BI182)),  2)</f>
        <v>0</v>
      </c>
      <c r="G37" s="130"/>
      <c r="H37" s="130"/>
      <c r="I37" s="131">
        <v>0</v>
      </c>
      <c r="J37" s="129">
        <f>0</f>
        <v>0</v>
      </c>
      <c r="K37" s="35"/>
      <c r="L37" s="5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34"/>
      <c r="D39" s="135" t="s">
        <v>44</v>
      </c>
      <c r="E39" s="136"/>
      <c r="F39" s="136"/>
      <c r="G39" s="137" t="s">
        <v>45</v>
      </c>
      <c r="H39" s="138" t="s">
        <v>46</v>
      </c>
      <c r="I39" s="136"/>
      <c r="J39" s="139">
        <f>SUM(J30:J37)</f>
        <v>0</v>
      </c>
      <c r="K39" s="140"/>
      <c r="L39" s="5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6"/>
      <c r="D50" s="141" t="s">
        <v>47</v>
      </c>
      <c r="E50" s="142"/>
      <c r="F50" s="142"/>
      <c r="G50" s="141" t="s">
        <v>48</v>
      </c>
      <c r="H50" s="142"/>
      <c r="I50" s="142"/>
      <c r="J50" s="142"/>
      <c r="K50" s="142"/>
      <c r="L50" s="5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5"/>
      <c r="B61" s="40"/>
      <c r="C61" s="35"/>
      <c r="D61" s="143" t="s">
        <v>49</v>
      </c>
      <c r="E61" s="144"/>
      <c r="F61" s="145" t="s">
        <v>50</v>
      </c>
      <c r="G61" s="143" t="s">
        <v>49</v>
      </c>
      <c r="H61" s="144"/>
      <c r="I61" s="144"/>
      <c r="J61" s="146" t="s">
        <v>50</v>
      </c>
      <c r="K61" s="144"/>
      <c r="L61" s="5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5"/>
      <c r="B65" s="40"/>
      <c r="C65" s="35"/>
      <c r="D65" s="141" t="s">
        <v>51</v>
      </c>
      <c r="E65" s="147"/>
      <c r="F65" s="147"/>
      <c r="G65" s="141" t="s">
        <v>52</v>
      </c>
      <c r="H65" s="147"/>
      <c r="I65" s="147"/>
      <c r="J65" s="147"/>
      <c r="K65" s="147"/>
      <c r="L65" s="5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5"/>
      <c r="B76" s="40"/>
      <c r="C76" s="35"/>
      <c r="D76" s="143" t="s">
        <v>49</v>
      </c>
      <c r="E76" s="144"/>
      <c r="F76" s="145" t="s">
        <v>50</v>
      </c>
      <c r="G76" s="143" t="s">
        <v>49</v>
      </c>
      <c r="H76" s="144"/>
      <c r="I76" s="144"/>
      <c r="J76" s="146" t="s">
        <v>50</v>
      </c>
      <c r="K76" s="144"/>
      <c r="L76" s="5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8"/>
      <c r="C77" s="149"/>
      <c r="D77" s="149"/>
      <c r="E77" s="149"/>
      <c r="F77" s="149"/>
      <c r="G77" s="149"/>
      <c r="H77" s="149"/>
      <c r="I77" s="149"/>
      <c r="J77" s="149"/>
      <c r="K77" s="149"/>
      <c r="L77" s="5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5" customHeight="1">
      <c r="A81" s="35"/>
      <c r="B81" s="150"/>
      <c r="C81" s="151"/>
      <c r="D81" s="151"/>
      <c r="E81" s="151"/>
      <c r="F81" s="151"/>
      <c r="G81" s="151"/>
      <c r="H81" s="151"/>
      <c r="I81" s="151"/>
      <c r="J81" s="151"/>
      <c r="K81" s="151"/>
      <c r="L81" s="5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5" customHeight="1">
      <c r="A82" s="35"/>
      <c r="B82" s="36"/>
      <c r="C82" s="24" t="s">
        <v>133</v>
      </c>
      <c r="D82" s="37"/>
      <c r="E82" s="37"/>
      <c r="F82" s="37"/>
      <c r="G82" s="37"/>
      <c r="H82" s="37"/>
      <c r="I82" s="37"/>
      <c r="J82" s="37"/>
      <c r="K82" s="37"/>
      <c r="L82" s="5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15</v>
      </c>
      <c r="D84" s="37"/>
      <c r="E84" s="37"/>
      <c r="F84" s="37"/>
      <c r="G84" s="37"/>
      <c r="H84" s="37"/>
      <c r="I84" s="37"/>
      <c r="J84" s="37"/>
      <c r="K84" s="37"/>
      <c r="L84" s="5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28" t="str">
        <f>E7</f>
        <v>Obnova areálu a kaštieľa Dolná Krupá</v>
      </c>
      <c r="F85" s="329"/>
      <c r="G85" s="329"/>
      <c r="H85" s="329"/>
      <c r="I85" s="37"/>
      <c r="J85" s="37"/>
      <c r="K85" s="37"/>
      <c r="L85" s="5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131</v>
      </c>
      <c r="D86" s="37"/>
      <c r="E86" s="37"/>
      <c r="F86" s="37"/>
      <c r="G86" s="37"/>
      <c r="H86" s="37"/>
      <c r="I86" s="37"/>
      <c r="J86" s="37"/>
      <c r="K86" s="37"/>
      <c r="L86" s="5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30" customHeight="1">
      <c r="A87" s="35"/>
      <c r="B87" s="36"/>
      <c r="C87" s="37"/>
      <c r="D87" s="37"/>
      <c r="E87" s="324" t="str">
        <f>E9</f>
        <v>20180304 - Kaštieľ-Obkl.a dlažby soc. zariad+podkl.vrsvy podláh suterén vr.demont.podkl.vrstiev</v>
      </c>
      <c r="F87" s="327"/>
      <c r="G87" s="327"/>
      <c r="H87" s="327"/>
      <c r="I87" s="37"/>
      <c r="J87" s="37"/>
      <c r="K87" s="37"/>
      <c r="L87" s="5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19</v>
      </c>
      <c r="D89" s="37"/>
      <c r="E89" s="37"/>
      <c r="F89" s="28" t="str">
        <f>F12</f>
        <v>Kaštieľ Dolná Krupá</v>
      </c>
      <c r="G89" s="37"/>
      <c r="H89" s="37"/>
      <c r="I89" s="30" t="s">
        <v>21</v>
      </c>
      <c r="J89" s="71" t="str">
        <f>IF(J12="","",J12)</f>
        <v>30. 1. 2023</v>
      </c>
      <c r="K89" s="37"/>
      <c r="L89" s="5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2" customHeight="1">
      <c r="A91" s="35"/>
      <c r="B91" s="36"/>
      <c r="C91" s="30" t="s">
        <v>23</v>
      </c>
      <c r="D91" s="37"/>
      <c r="E91" s="37"/>
      <c r="F91" s="28" t="str">
        <f>E15</f>
        <v>SNM, Vajanského nábrežie 2, 810 06 Bratislava</v>
      </c>
      <c r="G91" s="37"/>
      <c r="H91" s="37"/>
      <c r="I91" s="30" t="s">
        <v>29</v>
      </c>
      <c r="J91" s="33" t="str">
        <f>E21</f>
        <v>Ing.Vladimír Kobliška</v>
      </c>
      <c r="K91" s="37"/>
      <c r="L91" s="5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2" customHeight="1">
      <c r="A92" s="35"/>
      <c r="B92" s="36"/>
      <c r="C92" s="30" t="s">
        <v>27</v>
      </c>
      <c r="D92" s="37"/>
      <c r="E92" s="37"/>
      <c r="F92" s="28" t="str">
        <f>IF(E18="","",E18)</f>
        <v>Vyplň údaj</v>
      </c>
      <c r="G92" s="37"/>
      <c r="H92" s="37"/>
      <c r="I92" s="30" t="s">
        <v>32</v>
      </c>
      <c r="J92" s="33" t="str">
        <f>E24</f>
        <v>Ing.Vladimír Kobliška</v>
      </c>
      <c r="K92" s="37"/>
      <c r="L92" s="5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52" t="s">
        <v>134</v>
      </c>
      <c r="D94" s="153"/>
      <c r="E94" s="153"/>
      <c r="F94" s="153"/>
      <c r="G94" s="153"/>
      <c r="H94" s="153"/>
      <c r="I94" s="153"/>
      <c r="J94" s="154" t="s">
        <v>135</v>
      </c>
      <c r="K94" s="153"/>
      <c r="L94" s="5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" customHeight="1">
      <c r="A96" s="35"/>
      <c r="B96" s="36"/>
      <c r="C96" s="155" t="s">
        <v>136</v>
      </c>
      <c r="D96" s="37"/>
      <c r="E96" s="37"/>
      <c r="F96" s="37"/>
      <c r="G96" s="37"/>
      <c r="H96" s="37"/>
      <c r="I96" s="37"/>
      <c r="J96" s="89">
        <f>J128</f>
        <v>0</v>
      </c>
      <c r="K96" s="37"/>
      <c r="L96" s="5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137</v>
      </c>
    </row>
    <row r="97" spans="1:31" s="9" customFormat="1" ht="24.95" customHeight="1">
      <c r="B97" s="156"/>
      <c r="C97" s="157"/>
      <c r="D97" s="158" t="s">
        <v>216</v>
      </c>
      <c r="E97" s="159"/>
      <c r="F97" s="159"/>
      <c r="G97" s="159"/>
      <c r="H97" s="159"/>
      <c r="I97" s="159"/>
      <c r="J97" s="160">
        <f>J129</f>
        <v>0</v>
      </c>
      <c r="K97" s="157"/>
      <c r="L97" s="161"/>
    </row>
    <row r="98" spans="1:31" s="10" customFormat="1" ht="19.899999999999999" customHeight="1">
      <c r="B98" s="162"/>
      <c r="C98" s="163"/>
      <c r="D98" s="164" t="s">
        <v>217</v>
      </c>
      <c r="E98" s="165"/>
      <c r="F98" s="165"/>
      <c r="G98" s="165"/>
      <c r="H98" s="165"/>
      <c r="I98" s="165"/>
      <c r="J98" s="166">
        <f>J130</f>
        <v>0</v>
      </c>
      <c r="K98" s="163"/>
      <c r="L98" s="167"/>
    </row>
    <row r="99" spans="1:31" s="10" customFormat="1" ht="19.899999999999999" customHeight="1">
      <c r="B99" s="162"/>
      <c r="C99" s="163"/>
      <c r="D99" s="164" t="s">
        <v>309</v>
      </c>
      <c r="E99" s="165"/>
      <c r="F99" s="165"/>
      <c r="G99" s="165"/>
      <c r="H99" s="165"/>
      <c r="I99" s="165"/>
      <c r="J99" s="166">
        <f>J144</f>
        <v>0</v>
      </c>
      <c r="K99" s="163"/>
      <c r="L99" s="167"/>
    </row>
    <row r="100" spans="1:31" s="10" customFormat="1" ht="19.899999999999999" customHeight="1">
      <c r="B100" s="162"/>
      <c r="C100" s="163"/>
      <c r="D100" s="164" t="s">
        <v>310</v>
      </c>
      <c r="E100" s="165"/>
      <c r="F100" s="165"/>
      <c r="G100" s="165"/>
      <c r="H100" s="165"/>
      <c r="I100" s="165"/>
      <c r="J100" s="166">
        <f>J149</f>
        <v>0</v>
      </c>
      <c r="K100" s="163"/>
      <c r="L100" s="167"/>
    </row>
    <row r="101" spans="1:31" s="10" customFormat="1" ht="19.899999999999999" customHeight="1">
      <c r="B101" s="162"/>
      <c r="C101" s="163"/>
      <c r="D101" s="164" t="s">
        <v>218</v>
      </c>
      <c r="E101" s="165"/>
      <c r="F101" s="165"/>
      <c r="G101" s="165"/>
      <c r="H101" s="165"/>
      <c r="I101" s="165"/>
      <c r="J101" s="166">
        <f>J156</f>
        <v>0</v>
      </c>
      <c r="K101" s="163"/>
      <c r="L101" s="167"/>
    </row>
    <row r="102" spans="1:31" s="9" customFormat="1" ht="24.95" customHeight="1">
      <c r="B102" s="156"/>
      <c r="C102" s="157"/>
      <c r="D102" s="158" t="s">
        <v>138</v>
      </c>
      <c r="E102" s="159"/>
      <c r="F102" s="159"/>
      <c r="G102" s="159"/>
      <c r="H102" s="159"/>
      <c r="I102" s="159"/>
      <c r="J102" s="160">
        <f>J158</f>
        <v>0</v>
      </c>
      <c r="K102" s="157"/>
      <c r="L102" s="161"/>
    </row>
    <row r="103" spans="1:31" s="10" customFormat="1" ht="19.899999999999999" customHeight="1">
      <c r="B103" s="162"/>
      <c r="C103" s="163"/>
      <c r="D103" s="164" t="s">
        <v>140</v>
      </c>
      <c r="E103" s="165"/>
      <c r="F103" s="165"/>
      <c r="G103" s="165"/>
      <c r="H103" s="165"/>
      <c r="I103" s="165"/>
      <c r="J103" s="166">
        <f>J159</f>
        <v>0</v>
      </c>
      <c r="K103" s="163"/>
      <c r="L103" s="167"/>
    </row>
    <row r="104" spans="1:31" s="10" customFormat="1" ht="19.899999999999999" customHeight="1">
      <c r="B104" s="162"/>
      <c r="C104" s="163"/>
      <c r="D104" s="164" t="s">
        <v>311</v>
      </c>
      <c r="E104" s="165"/>
      <c r="F104" s="165"/>
      <c r="G104" s="165"/>
      <c r="H104" s="165"/>
      <c r="I104" s="165"/>
      <c r="J104" s="166">
        <f>J162</f>
        <v>0</v>
      </c>
      <c r="K104" s="163"/>
      <c r="L104" s="167"/>
    </row>
    <row r="105" spans="1:31" s="10" customFormat="1" ht="19.899999999999999" customHeight="1">
      <c r="B105" s="162"/>
      <c r="C105" s="163"/>
      <c r="D105" s="164" t="s">
        <v>312</v>
      </c>
      <c r="E105" s="165"/>
      <c r="F105" s="165"/>
      <c r="G105" s="165"/>
      <c r="H105" s="165"/>
      <c r="I105" s="165"/>
      <c r="J105" s="166">
        <f>J171</f>
        <v>0</v>
      </c>
      <c r="K105" s="163"/>
      <c r="L105" s="167"/>
    </row>
    <row r="106" spans="1:31" s="10" customFormat="1" ht="19.899999999999999" customHeight="1">
      <c r="B106" s="162"/>
      <c r="C106" s="163"/>
      <c r="D106" s="164" t="s">
        <v>313</v>
      </c>
      <c r="E106" s="165"/>
      <c r="F106" s="165"/>
      <c r="G106" s="165"/>
      <c r="H106" s="165"/>
      <c r="I106" s="165"/>
      <c r="J106" s="166">
        <f>J174</f>
        <v>0</v>
      </c>
      <c r="K106" s="163"/>
      <c r="L106" s="167"/>
    </row>
    <row r="107" spans="1:31" s="9" customFormat="1" ht="24.95" customHeight="1">
      <c r="B107" s="156"/>
      <c r="C107" s="157"/>
      <c r="D107" s="158" t="s">
        <v>314</v>
      </c>
      <c r="E107" s="159"/>
      <c r="F107" s="159"/>
      <c r="G107" s="159"/>
      <c r="H107" s="159"/>
      <c r="I107" s="159"/>
      <c r="J107" s="160">
        <f>J179</f>
        <v>0</v>
      </c>
      <c r="K107" s="157"/>
      <c r="L107" s="161"/>
    </row>
    <row r="108" spans="1:31" s="10" customFormat="1" ht="19.899999999999999" customHeight="1">
      <c r="B108" s="162"/>
      <c r="C108" s="163"/>
      <c r="D108" s="164" t="s">
        <v>315</v>
      </c>
      <c r="E108" s="165"/>
      <c r="F108" s="165"/>
      <c r="G108" s="165"/>
      <c r="H108" s="165"/>
      <c r="I108" s="165"/>
      <c r="J108" s="166">
        <f>J180</f>
        <v>0</v>
      </c>
      <c r="K108" s="163"/>
      <c r="L108" s="167"/>
    </row>
    <row r="109" spans="1:31" s="2" customFormat="1" ht="21.75" customHeight="1">
      <c r="A109" s="35"/>
      <c r="B109" s="36"/>
      <c r="C109" s="37"/>
      <c r="D109" s="37"/>
      <c r="E109" s="37"/>
      <c r="F109" s="37"/>
      <c r="G109" s="37"/>
      <c r="H109" s="37"/>
      <c r="I109" s="37"/>
      <c r="J109" s="37"/>
      <c r="K109" s="37"/>
      <c r="L109" s="5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31" s="2" customFormat="1" ht="6.95" customHeight="1">
      <c r="A110" s="35"/>
      <c r="B110" s="59"/>
      <c r="C110" s="60"/>
      <c r="D110" s="60"/>
      <c r="E110" s="60"/>
      <c r="F110" s="60"/>
      <c r="G110" s="60"/>
      <c r="H110" s="60"/>
      <c r="I110" s="60"/>
      <c r="J110" s="60"/>
      <c r="K110" s="60"/>
      <c r="L110" s="5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4" spans="1:63" s="2" customFormat="1" ht="6.95" customHeight="1">
      <c r="A114" s="35"/>
      <c r="B114" s="61"/>
      <c r="C114" s="62"/>
      <c r="D114" s="62"/>
      <c r="E114" s="62"/>
      <c r="F114" s="62"/>
      <c r="G114" s="62"/>
      <c r="H114" s="62"/>
      <c r="I114" s="62"/>
      <c r="J114" s="62"/>
      <c r="K114" s="62"/>
      <c r="L114" s="5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3" s="2" customFormat="1" ht="24.95" customHeight="1">
      <c r="A115" s="35"/>
      <c r="B115" s="36"/>
      <c r="C115" s="24" t="s">
        <v>142</v>
      </c>
      <c r="D115" s="37"/>
      <c r="E115" s="37"/>
      <c r="F115" s="37"/>
      <c r="G115" s="37"/>
      <c r="H115" s="37"/>
      <c r="I115" s="37"/>
      <c r="J115" s="37"/>
      <c r="K115" s="37"/>
      <c r="L115" s="5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3" s="2" customFormat="1" ht="6.95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5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3" s="2" customFormat="1" ht="12" customHeight="1">
      <c r="A117" s="35"/>
      <c r="B117" s="36"/>
      <c r="C117" s="30" t="s">
        <v>15</v>
      </c>
      <c r="D117" s="37"/>
      <c r="E117" s="37"/>
      <c r="F117" s="37"/>
      <c r="G117" s="37"/>
      <c r="H117" s="37"/>
      <c r="I117" s="37"/>
      <c r="J117" s="37"/>
      <c r="K117" s="37"/>
      <c r="L117" s="5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3" s="2" customFormat="1" ht="16.5" customHeight="1">
      <c r="A118" s="35"/>
      <c r="B118" s="36"/>
      <c r="C118" s="37"/>
      <c r="D118" s="37"/>
      <c r="E118" s="328" t="str">
        <f>E7</f>
        <v>Obnova areálu a kaštieľa Dolná Krupá</v>
      </c>
      <c r="F118" s="329"/>
      <c r="G118" s="329"/>
      <c r="H118" s="329"/>
      <c r="I118" s="37"/>
      <c r="J118" s="37"/>
      <c r="K118" s="37"/>
      <c r="L118" s="5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3" s="2" customFormat="1" ht="12" customHeight="1">
      <c r="A119" s="35"/>
      <c r="B119" s="36"/>
      <c r="C119" s="30" t="s">
        <v>131</v>
      </c>
      <c r="D119" s="37"/>
      <c r="E119" s="37"/>
      <c r="F119" s="37"/>
      <c r="G119" s="37"/>
      <c r="H119" s="37"/>
      <c r="I119" s="37"/>
      <c r="J119" s="37"/>
      <c r="K119" s="37"/>
      <c r="L119" s="5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3" s="2" customFormat="1" ht="30" customHeight="1">
      <c r="A120" s="35"/>
      <c r="B120" s="36"/>
      <c r="C120" s="37"/>
      <c r="D120" s="37"/>
      <c r="E120" s="324" t="str">
        <f>E9</f>
        <v>20180304 - Kaštieľ-Obkl.a dlažby soc. zariad+podkl.vrsvy podláh suterén vr.demont.podkl.vrstiev</v>
      </c>
      <c r="F120" s="327"/>
      <c r="G120" s="327"/>
      <c r="H120" s="327"/>
      <c r="I120" s="37"/>
      <c r="J120" s="37"/>
      <c r="K120" s="37"/>
      <c r="L120" s="5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3" s="2" customFormat="1" ht="6.95" customHeight="1">
      <c r="A121" s="35"/>
      <c r="B121" s="36"/>
      <c r="C121" s="37"/>
      <c r="D121" s="37"/>
      <c r="E121" s="37"/>
      <c r="F121" s="37"/>
      <c r="G121" s="37"/>
      <c r="H121" s="37"/>
      <c r="I121" s="37"/>
      <c r="J121" s="37"/>
      <c r="K121" s="37"/>
      <c r="L121" s="5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63" s="2" customFormat="1" ht="12" customHeight="1">
      <c r="A122" s="35"/>
      <c r="B122" s="36"/>
      <c r="C122" s="30" t="s">
        <v>19</v>
      </c>
      <c r="D122" s="37"/>
      <c r="E122" s="37"/>
      <c r="F122" s="28" t="str">
        <f>F12</f>
        <v>Kaštieľ Dolná Krupá</v>
      </c>
      <c r="G122" s="37"/>
      <c r="H122" s="37"/>
      <c r="I122" s="30" t="s">
        <v>21</v>
      </c>
      <c r="J122" s="71" t="str">
        <f>IF(J12="","",J12)</f>
        <v>30. 1. 2023</v>
      </c>
      <c r="K122" s="37"/>
      <c r="L122" s="56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63" s="2" customFormat="1" ht="6.95" customHeight="1">
      <c r="A123" s="35"/>
      <c r="B123" s="36"/>
      <c r="C123" s="37"/>
      <c r="D123" s="37"/>
      <c r="E123" s="37"/>
      <c r="F123" s="37"/>
      <c r="G123" s="37"/>
      <c r="H123" s="37"/>
      <c r="I123" s="37"/>
      <c r="J123" s="37"/>
      <c r="K123" s="37"/>
      <c r="L123" s="56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63" s="2" customFormat="1" ht="15.2" customHeight="1">
      <c r="A124" s="35"/>
      <c r="B124" s="36"/>
      <c r="C124" s="30" t="s">
        <v>23</v>
      </c>
      <c r="D124" s="37"/>
      <c r="E124" s="37"/>
      <c r="F124" s="28" t="str">
        <f>E15</f>
        <v>SNM, Vajanského nábrežie 2, 810 06 Bratislava</v>
      </c>
      <c r="G124" s="37"/>
      <c r="H124" s="37"/>
      <c r="I124" s="30" t="s">
        <v>29</v>
      </c>
      <c r="J124" s="33" t="str">
        <f>E21</f>
        <v>Ing.Vladimír Kobliška</v>
      </c>
      <c r="K124" s="37"/>
      <c r="L124" s="56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63" s="2" customFormat="1" ht="15.2" customHeight="1">
      <c r="A125" s="35"/>
      <c r="B125" s="36"/>
      <c r="C125" s="30" t="s">
        <v>27</v>
      </c>
      <c r="D125" s="37"/>
      <c r="E125" s="37"/>
      <c r="F125" s="28" t="str">
        <f>IF(E18="","",E18)</f>
        <v>Vyplň údaj</v>
      </c>
      <c r="G125" s="37"/>
      <c r="H125" s="37"/>
      <c r="I125" s="30" t="s">
        <v>32</v>
      </c>
      <c r="J125" s="33" t="str">
        <f>E24</f>
        <v>Ing.Vladimír Kobliška</v>
      </c>
      <c r="K125" s="37"/>
      <c r="L125" s="56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63" s="2" customFormat="1" ht="10.35" customHeight="1">
      <c r="A126" s="35"/>
      <c r="B126" s="36"/>
      <c r="C126" s="37"/>
      <c r="D126" s="37"/>
      <c r="E126" s="37"/>
      <c r="F126" s="37"/>
      <c r="G126" s="37"/>
      <c r="H126" s="37"/>
      <c r="I126" s="37"/>
      <c r="J126" s="37"/>
      <c r="K126" s="37"/>
      <c r="L126" s="56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63" s="11" customFormat="1" ht="29.25" customHeight="1">
      <c r="A127" s="168"/>
      <c r="B127" s="169"/>
      <c r="C127" s="170" t="s">
        <v>143</v>
      </c>
      <c r="D127" s="171" t="s">
        <v>59</v>
      </c>
      <c r="E127" s="171" t="s">
        <v>55</v>
      </c>
      <c r="F127" s="171" t="s">
        <v>56</v>
      </c>
      <c r="G127" s="171" t="s">
        <v>144</v>
      </c>
      <c r="H127" s="171" t="s">
        <v>145</v>
      </c>
      <c r="I127" s="171" t="s">
        <v>146</v>
      </c>
      <c r="J127" s="172" t="s">
        <v>135</v>
      </c>
      <c r="K127" s="173" t="s">
        <v>147</v>
      </c>
      <c r="L127" s="174"/>
      <c r="M127" s="80" t="s">
        <v>1</v>
      </c>
      <c r="N127" s="81" t="s">
        <v>38</v>
      </c>
      <c r="O127" s="81" t="s">
        <v>148</v>
      </c>
      <c r="P127" s="81" t="s">
        <v>149</v>
      </c>
      <c r="Q127" s="81" t="s">
        <v>150</v>
      </c>
      <c r="R127" s="81" t="s">
        <v>151</v>
      </c>
      <c r="S127" s="81" t="s">
        <v>152</v>
      </c>
      <c r="T127" s="82" t="s">
        <v>153</v>
      </c>
      <c r="U127" s="168"/>
      <c r="V127" s="168"/>
      <c r="W127" s="168"/>
      <c r="X127" s="168"/>
      <c r="Y127" s="168"/>
      <c r="Z127" s="168"/>
      <c r="AA127" s="168"/>
      <c r="AB127" s="168"/>
      <c r="AC127" s="168"/>
      <c r="AD127" s="168"/>
      <c r="AE127" s="168"/>
    </row>
    <row r="128" spans="1:63" s="2" customFormat="1" ht="22.9" customHeight="1">
      <c r="A128" s="35"/>
      <c r="B128" s="36"/>
      <c r="C128" s="87" t="s">
        <v>136</v>
      </c>
      <c r="D128" s="37"/>
      <c r="E128" s="37"/>
      <c r="F128" s="37"/>
      <c r="G128" s="37"/>
      <c r="H128" s="37"/>
      <c r="I128" s="37"/>
      <c r="J128" s="175">
        <f>BK128</f>
        <v>0</v>
      </c>
      <c r="K128" s="37"/>
      <c r="L128" s="40"/>
      <c r="M128" s="83"/>
      <c r="N128" s="176"/>
      <c r="O128" s="84"/>
      <c r="P128" s="177">
        <f>P129+P158+P179</f>
        <v>0</v>
      </c>
      <c r="Q128" s="84"/>
      <c r="R128" s="177">
        <f>R129+R158+R179</f>
        <v>1.26E-2</v>
      </c>
      <c r="S128" s="84"/>
      <c r="T128" s="178">
        <f>T129+T158+T179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T128" s="18" t="s">
        <v>73</v>
      </c>
      <c r="AU128" s="18" t="s">
        <v>137</v>
      </c>
      <c r="BK128" s="179">
        <f>BK129+BK158+BK179</f>
        <v>0</v>
      </c>
    </row>
    <row r="129" spans="1:65" s="12" customFormat="1" ht="25.9" customHeight="1">
      <c r="B129" s="180"/>
      <c r="C129" s="181"/>
      <c r="D129" s="182" t="s">
        <v>73</v>
      </c>
      <c r="E129" s="183" t="s">
        <v>220</v>
      </c>
      <c r="F129" s="183" t="s">
        <v>221</v>
      </c>
      <c r="G129" s="181"/>
      <c r="H129" s="181"/>
      <c r="I129" s="184"/>
      <c r="J129" s="185">
        <f>BK129</f>
        <v>0</v>
      </c>
      <c r="K129" s="181"/>
      <c r="L129" s="186"/>
      <c r="M129" s="187"/>
      <c r="N129" s="188"/>
      <c r="O129" s="188"/>
      <c r="P129" s="189">
        <f>P130+P144+P149+P156</f>
        <v>0</v>
      </c>
      <c r="Q129" s="188"/>
      <c r="R129" s="189">
        <f>R130+R144+R149+R156</f>
        <v>1.26E-2</v>
      </c>
      <c r="S129" s="188"/>
      <c r="T129" s="190">
        <f>T130+T144+T149+T156</f>
        <v>0</v>
      </c>
      <c r="AR129" s="191" t="s">
        <v>82</v>
      </c>
      <c r="AT129" s="192" t="s">
        <v>73</v>
      </c>
      <c r="AU129" s="192" t="s">
        <v>74</v>
      </c>
      <c r="AY129" s="191" t="s">
        <v>157</v>
      </c>
      <c r="BK129" s="193">
        <f>BK130+BK144+BK149+BK156</f>
        <v>0</v>
      </c>
    </row>
    <row r="130" spans="1:65" s="12" customFormat="1" ht="22.9" customHeight="1">
      <c r="B130" s="180"/>
      <c r="C130" s="181"/>
      <c r="D130" s="182" t="s">
        <v>73</v>
      </c>
      <c r="E130" s="194" t="s">
        <v>201</v>
      </c>
      <c r="F130" s="194" t="s">
        <v>222</v>
      </c>
      <c r="G130" s="181"/>
      <c r="H130" s="181"/>
      <c r="I130" s="184"/>
      <c r="J130" s="195">
        <f>BK130</f>
        <v>0</v>
      </c>
      <c r="K130" s="181"/>
      <c r="L130" s="186"/>
      <c r="M130" s="187"/>
      <c r="N130" s="188"/>
      <c r="O130" s="188"/>
      <c r="P130" s="189">
        <f>SUM(P131:P143)</f>
        <v>0</v>
      </c>
      <c r="Q130" s="188"/>
      <c r="R130" s="189">
        <f>SUM(R131:R143)</f>
        <v>0</v>
      </c>
      <c r="S130" s="188"/>
      <c r="T130" s="190">
        <f>SUM(T131:T143)</f>
        <v>0</v>
      </c>
      <c r="AR130" s="191" t="s">
        <v>82</v>
      </c>
      <c r="AT130" s="192" t="s">
        <v>73</v>
      </c>
      <c r="AU130" s="192" t="s">
        <v>82</v>
      </c>
      <c r="AY130" s="191" t="s">
        <v>157</v>
      </c>
      <c r="BK130" s="193">
        <f>SUM(BK131:BK143)</f>
        <v>0</v>
      </c>
    </row>
    <row r="131" spans="1:65" s="2" customFormat="1" ht="16.5" customHeight="1">
      <c r="A131" s="35"/>
      <c r="B131" s="36"/>
      <c r="C131" s="196" t="s">
        <v>82</v>
      </c>
      <c r="D131" s="196" t="s">
        <v>160</v>
      </c>
      <c r="E131" s="197" t="s">
        <v>316</v>
      </c>
      <c r="F131" s="198" t="s">
        <v>317</v>
      </c>
      <c r="G131" s="199" t="s">
        <v>318</v>
      </c>
      <c r="H131" s="200">
        <v>2.4590000000000001</v>
      </c>
      <c r="I131" s="201"/>
      <c r="J131" s="202">
        <f>ROUND(I131*H131,2)</f>
        <v>0</v>
      </c>
      <c r="K131" s="203"/>
      <c r="L131" s="40"/>
      <c r="M131" s="204" t="s">
        <v>1</v>
      </c>
      <c r="N131" s="205" t="s">
        <v>40</v>
      </c>
      <c r="O131" s="76"/>
      <c r="P131" s="206">
        <f>O131*H131</f>
        <v>0</v>
      </c>
      <c r="Q131" s="206">
        <v>0</v>
      </c>
      <c r="R131" s="206">
        <f>Q131*H131</f>
        <v>0</v>
      </c>
      <c r="S131" s="206">
        <v>0</v>
      </c>
      <c r="T131" s="207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08" t="s">
        <v>174</v>
      </c>
      <c r="AT131" s="208" t="s">
        <v>160</v>
      </c>
      <c r="AU131" s="208" t="s">
        <v>156</v>
      </c>
      <c r="AY131" s="18" t="s">
        <v>157</v>
      </c>
      <c r="BE131" s="209">
        <f>IF(N131="základná",J131,0)</f>
        <v>0</v>
      </c>
      <c r="BF131" s="209">
        <f>IF(N131="znížená",J131,0)</f>
        <v>0</v>
      </c>
      <c r="BG131" s="209">
        <f>IF(N131="zákl. prenesená",J131,0)</f>
        <v>0</v>
      </c>
      <c r="BH131" s="209">
        <f>IF(N131="zníž. prenesená",J131,0)</f>
        <v>0</v>
      </c>
      <c r="BI131" s="209">
        <f>IF(N131="nulová",J131,0)</f>
        <v>0</v>
      </c>
      <c r="BJ131" s="18" t="s">
        <v>156</v>
      </c>
      <c r="BK131" s="209">
        <f>ROUND(I131*H131,2)</f>
        <v>0</v>
      </c>
      <c r="BL131" s="18" t="s">
        <v>174</v>
      </c>
      <c r="BM131" s="208" t="s">
        <v>319</v>
      </c>
    </row>
    <row r="132" spans="1:65" s="14" customFormat="1">
      <c r="B132" s="221"/>
      <c r="C132" s="222"/>
      <c r="D132" s="212" t="s">
        <v>166</v>
      </c>
      <c r="E132" s="223" t="s">
        <v>1</v>
      </c>
      <c r="F132" s="224" t="s">
        <v>320</v>
      </c>
      <c r="G132" s="222"/>
      <c r="H132" s="225">
        <v>2.4590000000000001</v>
      </c>
      <c r="I132" s="226"/>
      <c r="J132" s="222"/>
      <c r="K132" s="222"/>
      <c r="L132" s="227"/>
      <c r="M132" s="228"/>
      <c r="N132" s="229"/>
      <c r="O132" s="229"/>
      <c r="P132" s="229"/>
      <c r="Q132" s="229"/>
      <c r="R132" s="229"/>
      <c r="S132" s="229"/>
      <c r="T132" s="230"/>
      <c r="AT132" s="231" t="s">
        <v>166</v>
      </c>
      <c r="AU132" s="231" t="s">
        <v>156</v>
      </c>
      <c r="AV132" s="14" t="s">
        <v>156</v>
      </c>
      <c r="AW132" s="14" t="s">
        <v>31</v>
      </c>
      <c r="AX132" s="14" t="s">
        <v>74</v>
      </c>
      <c r="AY132" s="231" t="s">
        <v>157</v>
      </c>
    </row>
    <row r="133" spans="1:65" s="15" customFormat="1">
      <c r="B133" s="232"/>
      <c r="C133" s="233"/>
      <c r="D133" s="212" t="s">
        <v>166</v>
      </c>
      <c r="E133" s="234" t="s">
        <v>1</v>
      </c>
      <c r="F133" s="235" t="s">
        <v>173</v>
      </c>
      <c r="G133" s="233"/>
      <c r="H133" s="236">
        <v>2.4590000000000001</v>
      </c>
      <c r="I133" s="237"/>
      <c r="J133" s="233"/>
      <c r="K133" s="233"/>
      <c r="L133" s="238"/>
      <c r="M133" s="239"/>
      <c r="N133" s="240"/>
      <c r="O133" s="240"/>
      <c r="P133" s="240"/>
      <c r="Q133" s="240"/>
      <c r="R133" s="240"/>
      <c r="S133" s="240"/>
      <c r="T133" s="241"/>
      <c r="AT133" s="242" t="s">
        <v>166</v>
      </c>
      <c r="AU133" s="242" t="s">
        <v>156</v>
      </c>
      <c r="AV133" s="15" t="s">
        <v>174</v>
      </c>
      <c r="AW133" s="15" t="s">
        <v>31</v>
      </c>
      <c r="AX133" s="15" t="s">
        <v>82</v>
      </c>
      <c r="AY133" s="242" t="s">
        <v>157</v>
      </c>
    </row>
    <row r="134" spans="1:65" s="2" customFormat="1" ht="24.2" customHeight="1">
      <c r="A134" s="35"/>
      <c r="B134" s="36"/>
      <c r="C134" s="196" t="s">
        <v>156</v>
      </c>
      <c r="D134" s="196" t="s">
        <v>160</v>
      </c>
      <c r="E134" s="197" t="s">
        <v>321</v>
      </c>
      <c r="F134" s="198" t="s">
        <v>322</v>
      </c>
      <c r="G134" s="199" t="s">
        <v>225</v>
      </c>
      <c r="H134" s="200">
        <v>307.43</v>
      </c>
      <c r="I134" s="201"/>
      <c r="J134" s="202">
        <f>ROUND(I134*H134,2)</f>
        <v>0</v>
      </c>
      <c r="K134" s="203"/>
      <c r="L134" s="40"/>
      <c r="M134" s="204" t="s">
        <v>1</v>
      </c>
      <c r="N134" s="205" t="s">
        <v>40</v>
      </c>
      <c r="O134" s="76"/>
      <c r="P134" s="206">
        <f>O134*H134</f>
        <v>0</v>
      </c>
      <c r="Q134" s="206">
        <v>0</v>
      </c>
      <c r="R134" s="206">
        <f>Q134*H134</f>
        <v>0</v>
      </c>
      <c r="S134" s="206">
        <v>0</v>
      </c>
      <c r="T134" s="207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08" t="s">
        <v>174</v>
      </c>
      <c r="AT134" s="208" t="s">
        <v>160</v>
      </c>
      <c r="AU134" s="208" t="s">
        <v>156</v>
      </c>
      <c r="AY134" s="18" t="s">
        <v>157</v>
      </c>
      <c r="BE134" s="209">
        <f>IF(N134="základná",J134,0)</f>
        <v>0</v>
      </c>
      <c r="BF134" s="209">
        <f>IF(N134="znížená",J134,0)</f>
        <v>0</v>
      </c>
      <c r="BG134" s="209">
        <f>IF(N134="zákl. prenesená",J134,0)</f>
        <v>0</v>
      </c>
      <c r="BH134" s="209">
        <f>IF(N134="zníž. prenesená",J134,0)</f>
        <v>0</v>
      </c>
      <c r="BI134" s="209">
        <f>IF(N134="nulová",J134,0)</f>
        <v>0</v>
      </c>
      <c r="BJ134" s="18" t="s">
        <v>156</v>
      </c>
      <c r="BK134" s="209">
        <f>ROUND(I134*H134,2)</f>
        <v>0</v>
      </c>
      <c r="BL134" s="18" t="s">
        <v>174</v>
      </c>
      <c r="BM134" s="208" t="s">
        <v>323</v>
      </c>
    </row>
    <row r="135" spans="1:65" s="14" customFormat="1">
      <c r="B135" s="221"/>
      <c r="C135" s="222"/>
      <c r="D135" s="212" t="s">
        <v>166</v>
      </c>
      <c r="E135" s="223" t="s">
        <v>1</v>
      </c>
      <c r="F135" s="224" t="s">
        <v>324</v>
      </c>
      <c r="G135" s="222"/>
      <c r="H135" s="225">
        <v>307.43</v>
      </c>
      <c r="I135" s="226"/>
      <c r="J135" s="222"/>
      <c r="K135" s="222"/>
      <c r="L135" s="227"/>
      <c r="M135" s="228"/>
      <c r="N135" s="229"/>
      <c r="O135" s="229"/>
      <c r="P135" s="229"/>
      <c r="Q135" s="229"/>
      <c r="R135" s="229"/>
      <c r="S135" s="229"/>
      <c r="T135" s="230"/>
      <c r="AT135" s="231" t="s">
        <v>166</v>
      </c>
      <c r="AU135" s="231" t="s">
        <v>156</v>
      </c>
      <c r="AV135" s="14" t="s">
        <v>156</v>
      </c>
      <c r="AW135" s="14" t="s">
        <v>31</v>
      </c>
      <c r="AX135" s="14" t="s">
        <v>74</v>
      </c>
      <c r="AY135" s="231" t="s">
        <v>157</v>
      </c>
    </row>
    <row r="136" spans="1:65" s="15" customFormat="1">
      <c r="B136" s="232"/>
      <c r="C136" s="233"/>
      <c r="D136" s="212" t="s">
        <v>166</v>
      </c>
      <c r="E136" s="234" t="s">
        <v>1</v>
      </c>
      <c r="F136" s="235" t="s">
        <v>173</v>
      </c>
      <c r="G136" s="233"/>
      <c r="H136" s="236">
        <v>307.43</v>
      </c>
      <c r="I136" s="237"/>
      <c r="J136" s="233"/>
      <c r="K136" s="233"/>
      <c r="L136" s="238"/>
      <c r="M136" s="239"/>
      <c r="N136" s="240"/>
      <c r="O136" s="240"/>
      <c r="P136" s="240"/>
      <c r="Q136" s="240"/>
      <c r="R136" s="240"/>
      <c r="S136" s="240"/>
      <c r="T136" s="241"/>
      <c r="AT136" s="242" t="s">
        <v>166</v>
      </c>
      <c r="AU136" s="242" t="s">
        <v>156</v>
      </c>
      <c r="AV136" s="15" t="s">
        <v>174</v>
      </c>
      <c r="AW136" s="15" t="s">
        <v>31</v>
      </c>
      <c r="AX136" s="15" t="s">
        <v>82</v>
      </c>
      <c r="AY136" s="242" t="s">
        <v>157</v>
      </c>
    </row>
    <row r="137" spans="1:65" s="2" customFormat="1" ht="24.2" customHeight="1">
      <c r="A137" s="35"/>
      <c r="B137" s="36"/>
      <c r="C137" s="196" t="s">
        <v>181</v>
      </c>
      <c r="D137" s="196" t="s">
        <v>160</v>
      </c>
      <c r="E137" s="197" t="s">
        <v>325</v>
      </c>
      <c r="F137" s="198" t="s">
        <v>326</v>
      </c>
      <c r="G137" s="199" t="s">
        <v>225</v>
      </c>
      <c r="H137" s="200">
        <v>104.24</v>
      </c>
      <c r="I137" s="201"/>
      <c r="J137" s="202">
        <f>ROUND(I137*H137,2)</f>
        <v>0</v>
      </c>
      <c r="K137" s="203"/>
      <c r="L137" s="40"/>
      <c r="M137" s="204" t="s">
        <v>1</v>
      </c>
      <c r="N137" s="205" t="s">
        <v>40</v>
      </c>
      <c r="O137" s="76"/>
      <c r="P137" s="206">
        <f>O137*H137</f>
        <v>0</v>
      </c>
      <c r="Q137" s="206">
        <v>0</v>
      </c>
      <c r="R137" s="206">
        <f>Q137*H137</f>
        <v>0</v>
      </c>
      <c r="S137" s="206">
        <v>0</v>
      </c>
      <c r="T137" s="20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08" t="s">
        <v>174</v>
      </c>
      <c r="AT137" s="208" t="s">
        <v>160</v>
      </c>
      <c r="AU137" s="208" t="s">
        <v>156</v>
      </c>
      <c r="AY137" s="18" t="s">
        <v>157</v>
      </c>
      <c r="BE137" s="209">
        <f>IF(N137="základná",J137,0)</f>
        <v>0</v>
      </c>
      <c r="BF137" s="209">
        <f>IF(N137="znížená",J137,0)</f>
        <v>0</v>
      </c>
      <c r="BG137" s="209">
        <f>IF(N137="zákl. prenesená",J137,0)</f>
        <v>0</v>
      </c>
      <c r="BH137" s="209">
        <f>IF(N137="zníž. prenesená",J137,0)</f>
        <v>0</v>
      </c>
      <c r="BI137" s="209">
        <f>IF(N137="nulová",J137,0)</f>
        <v>0</v>
      </c>
      <c r="BJ137" s="18" t="s">
        <v>156</v>
      </c>
      <c r="BK137" s="209">
        <f>ROUND(I137*H137,2)</f>
        <v>0</v>
      </c>
      <c r="BL137" s="18" t="s">
        <v>174</v>
      </c>
      <c r="BM137" s="208" t="s">
        <v>327</v>
      </c>
    </row>
    <row r="138" spans="1:65" s="14" customFormat="1">
      <c r="B138" s="221"/>
      <c r="C138" s="222"/>
      <c r="D138" s="212" t="s">
        <v>166</v>
      </c>
      <c r="E138" s="223" t="s">
        <v>1</v>
      </c>
      <c r="F138" s="224" t="s">
        <v>328</v>
      </c>
      <c r="G138" s="222"/>
      <c r="H138" s="225">
        <v>104.24</v>
      </c>
      <c r="I138" s="226"/>
      <c r="J138" s="222"/>
      <c r="K138" s="222"/>
      <c r="L138" s="227"/>
      <c r="M138" s="228"/>
      <c r="N138" s="229"/>
      <c r="O138" s="229"/>
      <c r="P138" s="229"/>
      <c r="Q138" s="229"/>
      <c r="R138" s="229"/>
      <c r="S138" s="229"/>
      <c r="T138" s="230"/>
      <c r="AT138" s="231" t="s">
        <v>166</v>
      </c>
      <c r="AU138" s="231" t="s">
        <v>156</v>
      </c>
      <c r="AV138" s="14" t="s">
        <v>156</v>
      </c>
      <c r="AW138" s="14" t="s">
        <v>31</v>
      </c>
      <c r="AX138" s="14" t="s">
        <v>74</v>
      </c>
      <c r="AY138" s="231" t="s">
        <v>157</v>
      </c>
    </row>
    <row r="139" spans="1:65" s="15" customFormat="1">
      <c r="B139" s="232"/>
      <c r="C139" s="233"/>
      <c r="D139" s="212" t="s">
        <v>166</v>
      </c>
      <c r="E139" s="234" t="s">
        <v>1</v>
      </c>
      <c r="F139" s="235" t="s">
        <v>173</v>
      </c>
      <c r="G139" s="233"/>
      <c r="H139" s="236">
        <v>104.24</v>
      </c>
      <c r="I139" s="237"/>
      <c r="J139" s="233"/>
      <c r="K139" s="233"/>
      <c r="L139" s="238"/>
      <c r="M139" s="239"/>
      <c r="N139" s="240"/>
      <c r="O139" s="240"/>
      <c r="P139" s="240"/>
      <c r="Q139" s="240"/>
      <c r="R139" s="240"/>
      <c r="S139" s="240"/>
      <c r="T139" s="241"/>
      <c r="AT139" s="242" t="s">
        <v>166</v>
      </c>
      <c r="AU139" s="242" t="s">
        <v>156</v>
      </c>
      <c r="AV139" s="15" t="s">
        <v>174</v>
      </c>
      <c r="AW139" s="15" t="s">
        <v>31</v>
      </c>
      <c r="AX139" s="15" t="s">
        <v>82</v>
      </c>
      <c r="AY139" s="242" t="s">
        <v>157</v>
      </c>
    </row>
    <row r="140" spans="1:65" s="2" customFormat="1" ht="37.9" customHeight="1">
      <c r="A140" s="35"/>
      <c r="B140" s="36"/>
      <c r="C140" s="196" t="s">
        <v>174</v>
      </c>
      <c r="D140" s="196" t="s">
        <v>160</v>
      </c>
      <c r="E140" s="197" t="s">
        <v>329</v>
      </c>
      <c r="F140" s="198" t="s">
        <v>330</v>
      </c>
      <c r="G140" s="199" t="s">
        <v>225</v>
      </c>
      <c r="H140" s="200">
        <v>63.920999999999999</v>
      </c>
      <c r="I140" s="201"/>
      <c r="J140" s="202">
        <f>ROUND(I140*H140,2)</f>
        <v>0</v>
      </c>
      <c r="K140" s="203"/>
      <c r="L140" s="40"/>
      <c r="M140" s="204" t="s">
        <v>1</v>
      </c>
      <c r="N140" s="205" t="s">
        <v>40</v>
      </c>
      <c r="O140" s="76"/>
      <c r="P140" s="206">
        <f>O140*H140</f>
        <v>0</v>
      </c>
      <c r="Q140" s="206">
        <v>0</v>
      </c>
      <c r="R140" s="206">
        <f>Q140*H140</f>
        <v>0</v>
      </c>
      <c r="S140" s="206">
        <v>0</v>
      </c>
      <c r="T140" s="20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08" t="s">
        <v>174</v>
      </c>
      <c r="AT140" s="208" t="s">
        <v>160</v>
      </c>
      <c r="AU140" s="208" t="s">
        <v>156</v>
      </c>
      <c r="AY140" s="18" t="s">
        <v>157</v>
      </c>
      <c r="BE140" s="209">
        <f>IF(N140="základná",J140,0)</f>
        <v>0</v>
      </c>
      <c r="BF140" s="209">
        <f>IF(N140="znížená",J140,0)</f>
        <v>0</v>
      </c>
      <c r="BG140" s="209">
        <f>IF(N140="zákl. prenesená",J140,0)</f>
        <v>0</v>
      </c>
      <c r="BH140" s="209">
        <f>IF(N140="zníž. prenesená",J140,0)</f>
        <v>0</v>
      </c>
      <c r="BI140" s="209">
        <f>IF(N140="nulová",J140,0)</f>
        <v>0</v>
      </c>
      <c r="BJ140" s="18" t="s">
        <v>156</v>
      </c>
      <c r="BK140" s="209">
        <f>ROUND(I140*H140,2)</f>
        <v>0</v>
      </c>
      <c r="BL140" s="18" t="s">
        <v>174</v>
      </c>
      <c r="BM140" s="208" t="s">
        <v>331</v>
      </c>
    </row>
    <row r="141" spans="1:65" s="13" customFormat="1">
      <c r="B141" s="210"/>
      <c r="C141" s="211"/>
      <c r="D141" s="212" t="s">
        <v>166</v>
      </c>
      <c r="E141" s="213" t="s">
        <v>1</v>
      </c>
      <c r="F141" s="214" t="s">
        <v>332</v>
      </c>
      <c r="G141" s="211"/>
      <c r="H141" s="213" t="s">
        <v>1</v>
      </c>
      <c r="I141" s="215"/>
      <c r="J141" s="211"/>
      <c r="K141" s="211"/>
      <c r="L141" s="216"/>
      <c r="M141" s="217"/>
      <c r="N141" s="218"/>
      <c r="O141" s="218"/>
      <c r="P141" s="218"/>
      <c r="Q141" s="218"/>
      <c r="R141" s="218"/>
      <c r="S141" s="218"/>
      <c r="T141" s="219"/>
      <c r="AT141" s="220" t="s">
        <v>166</v>
      </c>
      <c r="AU141" s="220" t="s">
        <v>156</v>
      </c>
      <c r="AV141" s="13" t="s">
        <v>82</v>
      </c>
      <c r="AW141" s="13" t="s">
        <v>31</v>
      </c>
      <c r="AX141" s="13" t="s">
        <v>74</v>
      </c>
      <c r="AY141" s="220" t="s">
        <v>157</v>
      </c>
    </row>
    <row r="142" spans="1:65" s="14" customFormat="1">
      <c r="B142" s="221"/>
      <c r="C142" s="222"/>
      <c r="D142" s="212" t="s">
        <v>166</v>
      </c>
      <c r="E142" s="223" t="s">
        <v>1</v>
      </c>
      <c r="F142" s="224" t="s">
        <v>333</v>
      </c>
      <c r="G142" s="222"/>
      <c r="H142" s="225">
        <v>63.920999999999999</v>
      </c>
      <c r="I142" s="226"/>
      <c r="J142" s="222"/>
      <c r="K142" s="222"/>
      <c r="L142" s="227"/>
      <c r="M142" s="228"/>
      <c r="N142" s="229"/>
      <c r="O142" s="229"/>
      <c r="P142" s="229"/>
      <c r="Q142" s="229"/>
      <c r="R142" s="229"/>
      <c r="S142" s="229"/>
      <c r="T142" s="230"/>
      <c r="AT142" s="231" t="s">
        <v>166</v>
      </c>
      <c r="AU142" s="231" t="s">
        <v>156</v>
      </c>
      <c r="AV142" s="14" t="s">
        <v>156</v>
      </c>
      <c r="AW142" s="14" t="s">
        <v>31</v>
      </c>
      <c r="AX142" s="14" t="s">
        <v>74</v>
      </c>
      <c r="AY142" s="231" t="s">
        <v>157</v>
      </c>
    </row>
    <row r="143" spans="1:65" s="15" customFormat="1">
      <c r="B143" s="232"/>
      <c r="C143" s="233"/>
      <c r="D143" s="212" t="s">
        <v>166</v>
      </c>
      <c r="E143" s="234" t="s">
        <v>1</v>
      </c>
      <c r="F143" s="235" t="s">
        <v>173</v>
      </c>
      <c r="G143" s="233"/>
      <c r="H143" s="236">
        <v>63.920999999999999</v>
      </c>
      <c r="I143" s="237"/>
      <c r="J143" s="233"/>
      <c r="K143" s="233"/>
      <c r="L143" s="238"/>
      <c r="M143" s="239"/>
      <c r="N143" s="240"/>
      <c r="O143" s="240"/>
      <c r="P143" s="240"/>
      <c r="Q143" s="240"/>
      <c r="R143" s="240"/>
      <c r="S143" s="240"/>
      <c r="T143" s="241"/>
      <c r="AT143" s="242" t="s">
        <v>166</v>
      </c>
      <c r="AU143" s="242" t="s">
        <v>156</v>
      </c>
      <c r="AV143" s="15" t="s">
        <v>174</v>
      </c>
      <c r="AW143" s="15" t="s">
        <v>31</v>
      </c>
      <c r="AX143" s="15" t="s">
        <v>82</v>
      </c>
      <c r="AY143" s="242" t="s">
        <v>157</v>
      </c>
    </row>
    <row r="144" spans="1:65" s="12" customFormat="1" ht="22.9" customHeight="1">
      <c r="B144" s="180"/>
      <c r="C144" s="181"/>
      <c r="D144" s="182" t="s">
        <v>73</v>
      </c>
      <c r="E144" s="194" t="s">
        <v>211</v>
      </c>
      <c r="F144" s="194" t="s">
        <v>334</v>
      </c>
      <c r="G144" s="181"/>
      <c r="H144" s="181"/>
      <c r="I144" s="184"/>
      <c r="J144" s="195">
        <f>BK144</f>
        <v>0</v>
      </c>
      <c r="K144" s="181"/>
      <c r="L144" s="186"/>
      <c r="M144" s="187"/>
      <c r="N144" s="188"/>
      <c r="O144" s="188"/>
      <c r="P144" s="189">
        <f>SUM(P145:P148)</f>
        <v>0</v>
      </c>
      <c r="Q144" s="188"/>
      <c r="R144" s="189">
        <f>SUM(R145:R148)</f>
        <v>1.26E-2</v>
      </c>
      <c r="S144" s="188"/>
      <c r="T144" s="190">
        <f>SUM(T145:T148)</f>
        <v>0</v>
      </c>
      <c r="AR144" s="191" t="s">
        <v>82</v>
      </c>
      <c r="AT144" s="192" t="s">
        <v>73</v>
      </c>
      <c r="AU144" s="192" t="s">
        <v>82</v>
      </c>
      <c r="AY144" s="191" t="s">
        <v>157</v>
      </c>
      <c r="BK144" s="193">
        <f>SUM(BK145:BK148)</f>
        <v>0</v>
      </c>
    </row>
    <row r="145" spans="1:65" s="2" customFormat="1" ht="24.2" customHeight="1">
      <c r="A145" s="35"/>
      <c r="B145" s="36"/>
      <c r="C145" s="196" t="s">
        <v>197</v>
      </c>
      <c r="D145" s="196" t="s">
        <v>160</v>
      </c>
      <c r="E145" s="197" t="s">
        <v>335</v>
      </c>
      <c r="F145" s="198" t="s">
        <v>336</v>
      </c>
      <c r="G145" s="199" t="s">
        <v>184</v>
      </c>
      <c r="H145" s="200">
        <v>2</v>
      </c>
      <c r="I145" s="201"/>
      <c r="J145" s="202">
        <f>ROUND(I145*H145,2)</f>
        <v>0</v>
      </c>
      <c r="K145" s="203"/>
      <c r="L145" s="40"/>
      <c r="M145" s="204" t="s">
        <v>1</v>
      </c>
      <c r="N145" s="205" t="s">
        <v>40</v>
      </c>
      <c r="O145" s="76"/>
      <c r="P145" s="206">
        <f>O145*H145</f>
        <v>0</v>
      </c>
      <c r="Q145" s="206">
        <v>6.3E-3</v>
      </c>
      <c r="R145" s="206">
        <f>Q145*H145</f>
        <v>1.26E-2</v>
      </c>
      <c r="S145" s="206">
        <v>0</v>
      </c>
      <c r="T145" s="207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08" t="s">
        <v>174</v>
      </c>
      <c r="AT145" s="208" t="s">
        <v>160</v>
      </c>
      <c r="AU145" s="208" t="s">
        <v>156</v>
      </c>
      <c r="AY145" s="18" t="s">
        <v>157</v>
      </c>
      <c r="BE145" s="209">
        <f>IF(N145="základná",J145,0)</f>
        <v>0</v>
      </c>
      <c r="BF145" s="209">
        <f>IF(N145="znížená",J145,0)</f>
        <v>0</v>
      </c>
      <c r="BG145" s="209">
        <f>IF(N145="zákl. prenesená",J145,0)</f>
        <v>0</v>
      </c>
      <c r="BH145" s="209">
        <f>IF(N145="zníž. prenesená",J145,0)</f>
        <v>0</v>
      </c>
      <c r="BI145" s="209">
        <f>IF(N145="nulová",J145,0)</f>
        <v>0</v>
      </c>
      <c r="BJ145" s="18" t="s">
        <v>156</v>
      </c>
      <c r="BK145" s="209">
        <f>ROUND(I145*H145,2)</f>
        <v>0</v>
      </c>
      <c r="BL145" s="18" t="s">
        <v>174</v>
      </c>
      <c r="BM145" s="208" t="s">
        <v>337</v>
      </c>
    </row>
    <row r="146" spans="1:65" s="14" customFormat="1">
      <c r="B146" s="221"/>
      <c r="C146" s="222"/>
      <c r="D146" s="212" t="s">
        <v>166</v>
      </c>
      <c r="E146" s="223" t="s">
        <v>1</v>
      </c>
      <c r="F146" s="224" t="s">
        <v>338</v>
      </c>
      <c r="G146" s="222"/>
      <c r="H146" s="225">
        <v>2</v>
      </c>
      <c r="I146" s="226"/>
      <c r="J146" s="222"/>
      <c r="K146" s="222"/>
      <c r="L146" s="227"/>
      <c r="M146" s="228"/>
      <c r="N146" s="229"/>
      <c r="O146" s="229"/>
      <c r="P146" s="229"/>
      <c r="Q146" s="229"/>
      <c r="R146" s="229"/>
      <c r="S146" s="229"/>
      <c r="T146" s="230"/>
      <c r="AT146" s="231" t="s">
        <v>166</v>
      </c>
      <c r="AU146" s="231" t="s">
        <v>156</v>
      </c>
      <c r="AV146" s="14" t="s">
        <v>156</v>
      </c>
      <c r="AW146" s="14" t="s">
        <v>31</v>
      </c>
      <c r="AX146" s="14" t="s">
        <v>74</v>
      </c>
      <c r="AY146" s="231" t="s">
        <v>157</v>
      </c>
    </row>
    <row r="147" spans="1:65" s="15" customFormat="1">
      <c r="B147" s="232"/>
      <c r="C147" s="233"/>
      <c r="D147" s="212" t="s">
        <v>166</v>
      </c>
      <c r="E147" s="234" t="s">
        <v>1</v>
      </c>
      <c r="F147" s="235" t="s">
        <v>173</v>
      </c>
      <c r="G147" s="233"/>
      <c r="H147" s="236">
        <v>2</v>
      </c>
      <c r="I147" s="237"/>
      <c r="J147" s="233"/>
      <c r="K147" s="233"/>
      <c r="L147" s="238"/>
      <c r="M147" s="239"/>
      <c r="N147" s="240"/>
      <c r="O147" s="240"/>
      <c r="P147" s="240"/>
      <c r="Q147" s="240"/>
      <c r="R147" s="240"/>
      <c r="S147" s="240"/>
      <c r="T147" s="241"/>
      <c r="AT147" s="242" t="s">
        <v>166</v>
      </c>
      <c r="AU147" s="242" t="s">
        <v>156</v>
      </c>
      <c r="AV147" s="15" t="s">
        <v>174</v>
      </c>
      <c r="AW147" s="15" t="s">
        <v>31</v>
      </c>
      <c r="AX147" s="15" t="s">
        <v>82</v>
      </c>
      <c r="AY147" s="242" t="s">
        <v>157</v>
      </c>
    </row>
    <row r="148" spans="1:65" s="2" customFormat="1" ht="16.5" customHeight="1">
      <c r="A148" s="35"/>
      <c r="B148" s="36"/>
      <c r="C148" s="248" t="s">
        <v>201</v>
      </c>
      <c r="D148" s="248" t="s">
        <v>204</v>
      </c>
      <c r="E148" s="249" t="s">
        <v>339</v>
      </c>
      <c r="F148" s="250" t="s">
        <v>340</v>
      </c>
      <c r="G148" s="251" t="s">
        <v>184</v>
      </c>
      <c r="H148" s="252">
        <v>2</v>
      </c>
      <c r="I148" s="253"/>
      <c r="J148" s="254">
        <f>ROUND(I148*H148,2)</f>
        <v>0</v>
      </c>
      <c r="K148" s="255"/>
      <c r="L148" s="256"/>
      <c r="M148" s="257" t="s">
        <v>1</v>
      </c>
      <c r="N148" s="258" t="s">
        <v>40</v>
      </c>
      <c r="O148" s="76"/>
      <c r="P148" s="206">
        <f>O148*H148</f>
        <v>0</v>
      </c>
      <c r="Q148" s="206">
        <v>0</v>
      </c>
      <c r="R148" s="206">
        <f>Q148*H148</f>
        <v>0</v>
      </c>
      <c r="S148" s="206">
        <v>0</v>
      </c>
      <c r="T148" s="207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08" t="s">
        <v>211</v>
      </c>
      <c r="AT148" s="208" t="s">
        <v>204</v>
      </c>
      <c r="AU148" s="208" t="s">
        <v>156</v>
      </c>
      <c r="AY148" s="18" t="s">
        <v>157</v>
      </c>
      <c r="BE148" s="209">
        <f>IF(N148="základná",J148,0)</f>
        <v>0</v>
      </c>
      <c r="BF148" s="209">
        <f>IF(N148="znížená",J148,0)</f>
        <v>0</v>
      </c>
      <c r="BG148" s="209">
        <f>IF(N148="zákl. prenesená",J148,0)</f>
        <v>0</v>
      </c>
      <c r="BH148" s="209">
        <f>IF(N148="zníž. prenesená",J148,0)</f>
        <v>0</v>
      </c>
      <c r="BI148" s="209">
        <f>IF(N148="nulová",J148,0)</f>
        <v>0</v>
      </c>
      <c r="BJ148" s="18" t="s">
        <v>156</v>
      </c>
      <c r="BK148" s="209">
        <f>ROUND(I148*H148,2)</f>
        <v>0</v>
      </c>
      <c r="BL148" s="18" t="s">
        <v>174</v>
      </c>
      <c r="BM148" s="208" t="s">
        <v>341</v>
      </c>
    </row>
    <row r="149" spans="1:65" s="12" customFormat="1" ht="22.9" customHeight="1">
      <c r="B149" s="180"/>
      <c r="C149" s="181"/>
      <c r="D149" s="182" t="s">
        <v>73</v>
      </c>
      <c r="E149" s="194" t="s">
        <v>250</v>
      </c>
      <c r="F149" s="194" t="s">
        <v>342</v>
      </c>
      <c r="G149" s="181"/>
      <c r="H149" s="181"/>
      <c r="I149" s="184"/>
      <c r="J149" s="195">
        <f>BK149</f>
        <v>0</v>
      </c>
      <c r="K149" s="181"/>
      <c r="L149" s="186"/>
      <c r="M149" s="187"/>
      <c r="N149" s="188"/>
      <c r="O149" s="188"/>
      <c r="P149" s="189">
        <f>SUM(P150:P155)</f>
        <v>0</v>
      </c>
      <c r="Q149" s="188"/>
      <c r="R149" s="189">
        <f>SUM(R150:R155)</f>
        <v>0</v>
      </c>
      <c r="S149" s="188"/>
      <c r="T149" s="190">
        <f>SUM(T150:T155)</f>
        <v>0</v>
      </c>
      <c r="AR149" s="191" t="s">
        <v>82</v>
      </c>
      <c r="AT149" s="192" t="s">
        <v>73</v>
      </c>
      <c r="AU149" s="192" t="s">
        <v>82</v>
      </c>
      <c r="AY149" s="191" t="s">
        <v>157</v>
      </c>
      <c r="BK149" s="193">
        <f>SUM(BK150:BK155)</f>
        <v>0</v>
      </c>
    </row>
    <row r="150" spans="1:65" s="2" customFormat="1" ht="16.5" customHeight="1">
      <c r="A150" s="35"/>
      <c r="B150" s="36"/>
      <c r="C150" s="196" t="s">
        <v>207</v>
      </c>
      <c r="D150" s="196" t="s">
        <v>160</v>
      </c>
      <c r="E150" s="197" t="s">
        <v>343</v>
      </c>
      <c r="F150" s="198" t="s">
        <v>344</v>
      </c>
      <c r="G150" s="199" t="s">
        <v>184</v>
      </c>
      <c r="H150" s="200">
        <v>5.492</v>
      </c>
      <c r="I150" s="201"/>
      <c r="J150" s="202">
        <f>ROUND(I150*H150,2)</f>
        <v>0</v>
      </c>
      <c r="K150" s="203"/>
      <c r="L150" s="40"/>
      <c r="M150" s="204" t="s">
        <v>1</v>
      </c>
      <c r="N150" s="205" t="s">
        <v>40</v>
      </c>
      <c r="O150" s="76"/>
      <c r="P150" s="206">
        <f>O150*H150</f>
        <v>0</v>
      </c>
      <c r="Q150" s="206">
        <v>0</v>
      </c>
      <c r="R150" s="206">
        <f>Q150*H150</f>
        <v>0</v>
      </c>
      <c r="S150" s="206">
        <v>0</v>
      </c>
      <c r="T150" s="207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08" t="s">
        <v>174</v>
      </c>
      <c r="AT150" s="208" t="s">
        <v>160</v>
      </c>
      <c r="AU150" s="208" t="s">
        <v>156</v>
      </c>
      <c r="AY150" s="18" t="s">
        <v>157</v>
      </c>
      <c r="BE150" s="209">
        <f>IF(N150="základná",J150,0)</f>
        <v>0</v>
      </c>
      <c r="BF150" s="209">
        <f>IF(N150="znížená",J150,0)</f>
        <v>0</v>
      </c>
      <c r="BG150" s="209">
        <f>IF(N150="zákl. prenesená",J150,0)</f>
        <v>0</v>
      </c>
      <c r="BH150" s="209">
        <f>IF(N150="zníž. prenesená",J150,0)</f>
        <v>0</v>
      </c>
      <c r="BI150" s="209">
        <f>IF(N150="nulová",J150,0)</f>
        <v>0</v>
      </c>
      <c r="BJ150" s="18" t="s">
        <v>156</v>
      </c>
      <c r="BK150" s="209">
        <f>ROUND(I150*H150,2)</f>
        <v>0</v>
      </c>
      <c r="BL150" s="18" t="s">
        <v>174</v>
      </c>
      <c r="BM150" s="208" t="s">
        <v>345</v>
      </c>
    </row>
    <row r="151" spans="1:65" s="2" customFormat="1" ht="37.9" customHeight="1">
      <c r="A151" s="35"/>
      <c r="B151" s="36"/>
      <c r="C151" s="196" t="s">
        <v>211</v>
      </c>
      <c r="D151" s="196" t="s">
        <v>160</v>
      </c>
      <c r="E151" s="197" t="s">
        <v>346</v>
      </c>
      <c r="F151" s="278" t="s">
        <v>347</v>
      </c>
      <c r="G151" s="199" t="s">
        <v>184</v>
      </c>
      <c r="H151" s="200">
        <v>23</v>
      </c>
      <c r="I151" s="201"/>
      <c r="J151" s="202">
        <f>ROUND(I151*H151,2)</f>
        <v>0</v>
      </c>
      <c r="K151" s="203"/>
      <c r="L151" s="40"/>
      <c r="M151" s="204" t="s">
        <v>1</v>
      </c>
      <c r="N151" s="205" t="s">
        <v>40</v>
      </c>
      <c r="O151" s="76"/>
      <c r="P151" s="206">
        <f>O151*H151</f>
        <v>0</v>
      </c>
      <c r="Q151" s="206">
        <v>0</v>
      </c>
      <c r="R151" s="206">
        <f>Q151*H151</f>
        <v>0</v>
      </c>
      <c r="S151" s="206">
        <v>0</v>
      </c>
      <c r="T151" s="20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08" t="s">
        <v>174</v>
      </c>
      <c r="AT151" s="208" t="s">
        <v>160</v>
      </c>
      <c r="AU151" s="208" t="s">
        <v>156</v>
      </c>
      <c r="AY151" s="18" t="s">
        <v>157</v>
      </c>
      <c r="BE151" s="209">
        <f>IF(N151="základná",J151,0)</f>
        <v>0</v>
      </c>
      <c r="BF151" s="209">
        <f>IF(N151="znížená",J151,0)</f>
        <v>0</v>
      </c>
      <c r="BG151" s="209">
        <f>IF(N151="zákl. prenesená",J151,0)</f>
        <v>0</v>
      </c>
      <c r="BH151" s="209">
        <f>IF(N151="zníž. prenesená",J151,0)</f>
        <v>0</v>
      </c>
      <c r="BI151" s="209">
        <f>IF(N151="nulová",J151,0)</f>
        <v>0</v>
      </c>
      <c r="BJ151" s="18" t="s">
        <v>156</v>
      </c>
      <c r="BK151" s="209">
        <f>ROUND(I151*H151,2)</f>
        <v>0</v>
      </c>
      <c r="BL151" s="18" t="s">
        <v>174</v>
      </c>
      <c r="BM151" s="208" t="s">
        <v>348</v>
      </c>
    </row>
    <row r="152" spans="1:65" s="2" customFormat="1" ht="44.25" customHeight="1">
      <c r="A152" s="35"/>
      <c r="B152" s="36"/>
      <c r="C152" s="196" t="s">
        <v>250</v>
      </c>
      <c r="D152" s="196" t="s">
        <v>160</v>
      </c>
      <c r="E152" s="197" t="s">
        <v>349</v>
      </c>
      <c r="F152" s="278" t="s">
        <v>350</v>
      </c>
      <c r="G152" s="199" t="s">
        <v>184</v>
      </c>
      <c r="H152" s="200">
        <v>45</v>
      </c>
      <c r="I152" s="201"/>
      <c r="J152" s="202">
        <f>ROUND(I152*H152,2)</f>
        <v>0</v>
      </c>
      <c r="K152" s="203"/>
      <c r="L152" s="40"/>
      <c r="M152" s="204" t="s">
        <v>1</v>
      </c>
      <c r="N152" s="205" t="s">
        <v>40</v>
      </c>
      <c r="O152" s="76"/>
      <c r="P152" s="206">
        <f>O152*H152</f>
        <v>0</v>
      </c>
      <c r="Q152" s="206">
        <v>0</v>
      </c>
      <c r="R152" s="206">
        <f>Q152*H152</f>
        <v>0</v>
      </c>
      <c r="S152" s="206">
        <v>0</v>
      </c>
      <c r="T152" s="20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08" t="s">
        <v>174</v>
      </c>
      <c r="AT152" s="208" t="s">
        <v>160</v>
      </c>
      <c r="AU152" s="208" t="s">
        <v>156</v>
      </c>
      <c r="AY152" s="18" t="s">
        <v>157</v>
      </c>
      <c r="BE152" s="209">
        <f>IF(N152="základná",J152,0)</f>
        <v>0</v>
      </c>
      <c r="BF152" s="209">
        <f>IF(N152="znížená",J152,0)</f>
        <v>0</v>
      </c>
      <c r="BG152" s="209">
        <f>IF(N152="zákl. prenesená",J152,0)</f>
        <v>0</v>
      </c>
      <c r="BH152" s="209">
        <f>IF(N152="zníž. prenesená",J152,0)</f>
        <v>0</v>
      </c>
      <c r="BI152" s="209">
        <f>IF(N152="nulová",J152,0)</f>
        <v>0</v>
      </c>
      <c r="BJ152" s="18" t="s">
        <v>156</v>
      </c>
      <c r="BK152" s="209">
        <f>ROUND(I152*H152,2)</f>
        <v>0</v>
      </c>
      <c r="BL152" s="18" t="s">
        <v>174</v>
      </c>
      <c r="BM152" s="208" t="s">
        <v>351</v>
      </c>
    </row>
    <row r="153" spans="1:65" s="2" customFormat="1" ht="49.15" customHeight="1">
      <c r="A153" s="35"/>
      <c r="B153" s="36"/>
      <c r="C153" s="196" t="s">
        <v>254</v>
      </c>
      <c r="D153" s="196" t="s">
        <v>160</v>
      </c>
      <c r="E153" s="197" t="s">
        <v>352</v>
      </c>
      <c r="F153" s="198" t="s">
        <v>353</v>
      </c>
      <c r="G153" s="199" t="s">
        <v>354</v>
      </c>
      <c r="H153" s="200">
        <v>95</v>
      </c>
      <c r="I153" s="201"/>
      <c r="J153" s="202">
        <f>ROUND(I153*H153,2)</f>
        <v>0</v>
      </c>
      <c r="K153" s="203"/>
      <c r="L153" s="40"/>
      <c r="M153" s="204" t="s">
        <v>1</v>
      </c>
      <c r="N153" s="205" t="s">
        <v>40</v>
      </c>
      <c r="O153" s="76"/>
      <c r="P153" s="206">
        <f>O153*H153</f>
        <v>0</v>
      </c>
      <c r="Q153" s="206">
        <v>0</v>
      </c>
      <c r="R153" s="206">
        <f>Q153*H153</f>
        <v>0</v>
      </c>
      <c r="S153" s="206">
        <v>0</v>
      </c>
      <c r="T153" s="207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08" t="s">
        <v>174</v>
      </c>
      <c r="AT153" s="208" t="s">
        <v>160</v>
      </c>
      <c r="AU153" s="208" t="s">
        <v>156</v>
      </c>
      <c r="AY153" s="18" t="s">
        <v>157</v>
      </c>
      <c r="BE153" s="209">
        <f>IF(N153="základná",J153,0)</f>
        <v>0</v>
      </c>
      <c r="BF153" s="209">
        <f>IF(N153="znížená",J153,0)</f>
        <v>0</v>
      </c>
      <c r="BG153" s="209">
        <f>IF(N153="zákl. prenesená",J153,0)</f>
        <v>0</v>
      </c>
      <c r="BH153" s="209">
        <f>IF(N153="zníž. prenesená",J153,0)</f>
        <v>0</v>
      </c>
      <c r="BI153" s="209">
        <f>IF(N153="nulová",J153,0)</f>
        <v>0</v>
      </c>
      <c r="BJ153" s="18" t="s">
        <v>156</v>
      </c>
      <c r="BK153" s="209">
        <f>ROUND(I153*H153,2)</f>
        <v>0</v>
      </c>
      <c r="BL153" s="18" t="s">
        <v>174</v>
      </c>
      <c r="BM153" s="208" t="s">
        <v>355</v>
      </c>
    </row>
    <row r="154" spans="1:65" s="14" customFormat="1">
      <c r="B154" s="221"/>
      <c r="C154" s="222"/>
      <c r="D154" s="212" t="s">
        <v>166</v>
      </c>
      <c r="E154" s="223" t="s">
        <v>1</v>
      </c>
      <c r="F154" s="224" t="s">
        <v>356</v>
      </c>
      <c r="G154" s="222"/>
      <c r="H154" s="225">
        <v>95</v>
      </c>
      <c r="I154" s="226"/>
      <c r="J154" s="222"/>
      <c r="K154" s="222"/>
      <c r="L154" s="227"/>
      <c r="M154" s="228"/>
      <c r="N154" s="229"/>
      <c r="O154" s="229"/>
      <c r="P154" s="229"/>
      <c r="Q154" s="229"/>
      <c r="R154" s="229"/>
      <c r="S154" s="229"/>
      <c r="T154" s="230"/>
      <c r="AT154" s="231" t="s">
        <v>166</v>
      </c>
      <c r="AU154" s="231" t="s">
        <v>156</v>
      </c>
      <c r="AV154" s="14" t="s">
        <v>156</v>
      </c>
      <c r="AW154" s="14" t="s">
        <v>31</v>
      </c>
      <c r="AX154" s="14" t="s">
        <v>74</v>
      </c>
      <c r="AY154" s="231" t="s">
        <v>157</v>
      </c>
    </row>
    <row r="155" spans="1:65" s="15" customFormat="1">
      <c r="B155" s="232"/>
      <c r="C155" s="233"/>
      <c r="D155" s="212" t="s">
        <v>166</v>
      </c>
      <c r="E155" s="234" t="s">
        <v>1</v>
      </c>
      <c r="F155" s="235" t="s">
        <v>173</v>
      </c>
      <c r="G155" s="233"/>
      <c r="H155" s="236">
        <v>95</v>
      </c>
      <c r="I155" s="237"/>
      <c r="J155" s="233"/>
      <c r="K155" s="233"/>
      <c r="L155" s="238"/>
      <c r="M155" s="239"/>
      <c r="N155" s="240"/>
      <c r="O155" s="240"/>
      <c r="P155" s="240"/>
      <c r="Q155" s="240"/>
      <c r="R155" s="240"/>
      <c r="S155" s="240"/>
      <c r="T155" s="241"/>
      <c r="AT155" s="242" t="s">
        <v>166</v>
      </c>
      <c r="AU155" s="242" t="s">
        <v>156</v>
      </c>
      <c r="AV155" s="15" t="s">
        <v>174</v>
      </c>
      <c r="AW155" s="15" t="s">
        <v>31</v>
      </c>
      <c r="AX155" s="15" t="s">
        <v>82</v>
      </c>
      <c r="AY155" s="242" t="s">
        <v>157</v>
      </c>
    </row>
    <row r="156" spans="1:65" s="12" customFormat="1" ht="22.9" customHeight="1">
      <c r="B156" s="180"/>
      <c r="C156" s="181"/>
      <c r="D156" s="182" t="s">
        <v>73</v>
      </c>
      <c r="E156" s="194" t="s">
        <v>245</v>
      </c>
      <c r="F156" s="194" t="s">
        <v>246</v>
      </c>
      <c r="G156" s="181"/>
      <c r="H156" s="181"/>
      <c r="I156" s="184"/>
      <c r="J156" s="195">
        <f>BK156</f>
        <v>0</v>
      </c>
      <c r="K156" s="181"/>
      <c r="L156" s="186"/>
      <c r="M156" s="187"/>
      <c r="N156" s="188"/>
      <c r="O156" s="188"/>
      <c r="P156" s="189">
        <f>P157</f>
        <v>0</v>
      </c>
      <c r="Q156" s="188"/>
      <c r="R156" s="189">
        <f>R157</f>
        <v>0</v>
      </c>
      <c r="S156" s="188"/>
      <c r="T156" s="190">
        <f>T157</f>
        <v>0</v>
      </c>
      <c r="AR156" s="191" t="s">
        <v>82</v>
      </c>
      <c r="AT156" s="192" t="s">
        <v>73</v>
      </c>
      <c r="AU156" s="192" t="s">
        <v>82</v>
      </c>
      <c r="AY156" s="191" t="s">
        <v>157</v>
      </c>
      <c r="BK156" s="193">
        <f>BK157</f>
        <v>0</v>
      </c>
    </row>
    <row r="157" spans="1:65" s="2" customFormat="1" ht="62.65" customHeight="1">
      <c r="A157" s="35"/>
      <c r="B157" s="36"/>
      <c r="C157" s="196" t="s">
        <v>262</v>
      </c>
      <c r="D157" s="196" t="s">
        <v>160</v>
      </c>
      <c r="E157" s="197" t="s">
        <v>357</v>
      </c>
      <c r="F157" s="198" t="s">
        <v>358</v>
      </c>
      <c r="G157" s="199" t="s">
        <v>177</v>
      </c>
      <c r="H157" s="200">
        <v>1.2999999999999999E-2</v>
      </c>
      <c r="I157" s="201"/>
      <c r="J157" s="202">
        <f>ROUND(I157*H157,2)</f>
        <v>0</v>
      </c>
      <c r="K157" s="203"/>
      <c r="L157" s="40"/>
      <c r="M157" s="204" t="s">
        <v>1</v>
      </c>
      <c r="N157" s="205" t="s">
        <v>40</v>
      </c>
      <c r="O157" s="76"/>
      <c r="P157" s="206">
        <f>O157*H157</f>
        <v>0</v>
      </c>
      <c r="Q157" s="206">
        <v>0</v>
      </c>
      <c r="R157" s="206">
        <f>Q157*H157</f>
        <v>0</v>
      </c>
      <c r="S157" s="206">
        <v>0</v>
      </c>
      <c r="T157" s="207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08" t="s">
        <v>174</v>
      </c>
      <c r="AT157" s="208" t="s">
        <v>160</v>
      </c>
      <c r="AU157" s="208" t="s">
        <v>156</v>
      </c>
      <c r="AY157" s="18" t="s">
        <v>157</v>
      </c>
      <c r="BE157" s="209">
        <f>IF(N157="základná",J157,0)</f>
        <v>0</v>
      </c>
      <c r="BF157" s="209">
        <f>IF(N157="znížená",J157,0)</f>
        <v>0</v>
      </c>
      <c r="BG157" s="209">
        <f>IF(N157="zákl. prenesená",J157,0)</f>
        <v>0</v>
      </c>
      <c r="BH157" s="209">
        <f>IF(N157="zníž. prenesená",J157,0)</f>
        <v>0</v>
      </c>
      <c r="BI157" s="209">
        <f>IF(N157="nulová",J157,0)</f>
        <v>0</v>
      </c>
      <c r="BJ157" s="18" t="s">
        <v>156</v>
      </c>
      <c r="BK157" s="209">
        <f>ROUND(I157*H157,2)</f>
        <v>0</v>
      </c>
      <c r="BL157" s="18" t="s">
        <v>174</v>
      </c>
      <c r="BM157" s="208" t="s">
        <v>359</v>
      </c>
    </row>
    <row r="158" spans="1:65" s="12" customFormat="1" ht="25.9" customHeight="1">
      <c r="B158" s="180"/>
      <c r="C158" s="181"/>
      <c r="D158" s="182" t="s">
        <v>73</v>
      </c>
      <c r="E158" s="183" t="s">
        <v>154</v>
      </c>
      <c r="F158" s="183" t="s">
        <v>155</v>
      </c>
      <c r="G158" s="181"/>
      <c r="H158" s="181"/>
      <c r="I158" s="184"/>
      <c r="J158" s="185">
        <f>BK158</f>
        <v>0</v>
      </c>
      <c r="K158" s="181"/>
      <c r="L158" s="186"/>
      <c r="M158" s="187"/>
      <c r="N158" s="188"/>
      <c r="O158" s="188"/>
      <c r="P158" s="189">
        <f>P159+P162+P171+P174</f>
        <v>0</v>
      </c>
      <c r="Q158" s="188"/>
      <c r="R158" s="189">
        <f>R159+R162+R171+R174</f>
        <v>0</v>
      </c>
      <c r="S158" s="188"/>
      <c r="T158" s="190">
        <f>T159+T162+T171+T174</f>
        <v>0</v>
      </c>
      <c r="AR158" s="191" t="s">
        <v>156</v>
      </c>
      <c r="AT158" s="192" t="s">
        <v>73</v>
      </c>
      <c r="AU158" s="192" t="s">
        <v>74</v>
      </c>
      <c r="AY158" s="191" t="s">
        <v>157</v>
      </c>
      <c r="BK158" s="193">
        <f>BK159+BK162+BK171+BK174</f>
        <v>0</v>
      </c>
    </row>
    <row r="159" spans="1:65" s="12" customFormat="1" ht="22.9" customHeight="1">
      <c r="B159" s="180"/>
      <c r="C159" s="181"/>
      <c r="D159" s="182" t="s">
        <v>73</v>
      </c>
      <c r="E159" s="194" t="s">
        <v>179</v>
      </c>
      <c r="F159" s="194" t="s">
        <v>180</v>
      </c>
      <c r="G159" s="181"/>
      <c r="H159" s="181"/>
      <c r="I159" s="184"/>
      <c r="J159" s="195">
        <f>BK159</f>
        <v>0</v>
      </c>
      <c r="K159" s="181"/>
      <c r="L159" s="186"/>
      <c r="M159" s="187"/>
      <c r="N159" s="188"/>
      <c r="O159" s="188"/>
      <c r="P159" s="189">
        <f>SUM(P160:P161)</f>
        <v>0</v>
      </c>
      <c r="Q159" s="188"/>
      <c r="R159" s="189">
        <f>SUM(R160:R161)</f>
        <v>0</v>
      </c>
      <c r="S159" s="188"/>
      <c r="T159" s="190">
        <f>SUM(T160:T161)</f>
        <v>0</v>
      </c>
      <c r="AR159" s="191" t="s">
        <v>156</v>
      </c>
      <c r="AT159" s="192" t="s">
        <v>73</v>
      </c>
      <c r="AU159" s="192" t="s">
        <v>82</v>
      </c>
      <c r="AY159" s="191" t="s">
        <v>157</v>
      </c>
      <c r="BK159" s="193">
        <f>SUM(BK160:BK161)</f>
        <v>0</v>
      </c>
    </row>
    <row r="160" spans="1:65" s="2" customFormat="1" ht="37.9" customHeight="1">
      <c r="A160" s="35"/>
      <c r="B160" s="36"/>
      <c r="C160" s="196" t="s">
        <v>268</v>
      </c>
      <c r="D160" s="196" t="s">
        <v>160</v>
      </c>
      <c r="E160" s="197" t="s">
        <v>360</v>
      </c>
      <c r="F160" s="198" t="s">
        <v>361</v>
      </c>
      <c r="G160" s="199" t="s">
        <v>225</v>
      </c>
      <c r="H160" s="200">
        <v>17.087</v>
      </c>
      <c r="I160" s="201"/>
      <c r="J160" s="202">
        <f>ROUND(I160*H160,2)</f>
        <v>0</v>
      </c>
      <c r="K160" s="203"/>
      <c r="L160" s="40"/>
      <c r="M160" s="204" t="s">
        <v>1</v>
      </c>
      <c r="N160" s="205" t="s">
        <v>40</v>
      </c>
      <c r="O160" s="76"/>
      <c r="P160" s="206">
        <f>O160*H160</f>
        <v>0</v>
      </c>
      <c r="Q160" s="206">
        <v>0</v>
      </c>
      <c r="R160" s="206">
        <f>Q160*H160</f>
        <v>0</v>
      </c>
      <c r="S160" s="206">
        <v>0</v>
      </c>
      <c r="T160" s="207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08" t="s">
        <v>164</v>
      </c>
      <c r="AT160" s="208" t="s">
        <v>160</v>
      </c>
      <c r="AU160" s="208" t="s">
        <v>156</v>
      </c>
      <c r="AY160" s="18" t="s">
        <v>157</v>
      </c>
      <c r="BE160" s="209">
        <f>IF(N160="základná",J160,0)</f>
        <v>0</v>
      </c>
      <c r="BF160" s="209">
        <f>IF(N160="znížená",J160,0)</f>
        <v>0</v>
      </c>
      <c r="BG160" s="209">
        <f>IF(N160="zákl. prenesená",J160,0)</f>
        <v>0</v>
      </c>
      <c r="BH160" s="209">
        <f>IF(N160="zníž. prenesená",J160,0)</f>
        <v>0</v>
      </c>
      <c r="BI160" s="209">
        <f>IF(N160="nulová",J160,0)</f>
        <v>0</v>
      </c>
      <c r="BJ160" s="18" t="s">
        <v>156</v>
      </c>
      <c r="BK160" s="209">
        <f>ROUND(I160*H160,2)</f>
        <v>0</v>
      </c>
      <c r="BL160" s="18" t="s">
        <v>164</v>
      </c>
      <c r="BM160" s="208" t="s">
        <v>362</v>
      </c>
    </row>
    <row r="161" spans="1:65" s="2" customFormat="1" ht="24.2" customHeight="1">
      <c r="A161" s="35"/>
      <c r="B161" s="36"/>
      <c r="C161" s="196" t="s">
        <v>274</v>
      </c>
      <c r="D161" s="196" t="s">
        <v>160</v>
      </c>
      <c r="E161" s="197" t="s">
        <v>269</v>
      </c>
      <c r="F161" s="198" t="s">
        <v>270</v>
      </c>
      <c r="G161" s="199" t="s">
        <v>177</v>
      </c>
      <c r="H161" s="200">
        <v>0.31</v>
      </c>
      <c r="I161" s="201"/>
      <c r="J161" s="202">
        <f>ROUND(I161*H161,2)</f>
        <v>0</v>
      </c>
      <c r="K161" s="203"/>
      <c r="L161" s="40"/>
      <c r="M161" s="204" t="s">
        <v>1</v>
      </c>
      <c r="N161" s="205" t="s">
        <v>40</v>
      </c>
      <c r="O161" s="76"/>
      <c r="P161" s="206">
        <f>O161*H161</f>
        <v>0</v>
      </c>
      <c r="Q161" s="206">
        <v>0</v>
      </c>
      <c r="R161" s="206">
        <f>Q161*H161</f>
        <v>0</v>
      </c>
      <c r="S161" s="206">
        <v>0</v>
      </c>
      <c r="T161" s="207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08" t="s">
        <v>164</v>
      </c>
      <c r="AT161" s="208" t="s">
        <v>160</v>
      </c>
      <c r="AU161" s="208" t="s">
        <v>156</v>
      </c>
      <c r="AY161" s="18" t="s">
        <v>157</v>
      </c>
      <c r="BE161" s="209">
        <f>IF(N161="základná",J161,0)</f>
        <v>0</v>
      </c>
      <c r="BF161" s="209">
        <f>IF(N161="znížená",J161,0)</f>
        <v>0</v>
      </c>
      <c r="BG161" s="209">
        <f>IF(N161="zákl. prenesená",J161,0)</f>
        <v>0</v>
      </c>
      <c r="BH161" s="209">
        <f>IF(N161="zníž. prenesená",J161,0)</f>
        <v>0</v>
      </c>
      <c r="BI161" s="209">
        <f>IF(N161="nulová",J161,0)</f>
        <v>0</v>
      </c>
      <c r="BJ161" s="18" t="s">
        <v>156</v>
      </c>
      <c r="BK161" s="209">
        <f>ROUND(I161*H161,2)</f>
        <v>0</v>
      </c>
      <c r="BL161" s="18" t="s">
        <v>164</v>
      </c>
      <c r="BM161" s="208" t="s">
        <v>363</v>
      </c>
    </row>
    <row r="162" spans="1:65" s="12" customFormat="1" ht="22.9" customHeight="1">
      <c r="B162" s="180"/>
      <c r="C162" s="181"/>
      <c r="D162" s="182" t="s">
        <v>73</v>
      </c>
      <c r="E162" s="194" t="s">
        <v>364</v>
      </c>
      <c r="F162" s="194" t="s">
        <v>365</v>
      </c>
      <c r="G162" s="181"/>
      <c r="H162" s="181"/>
      <c r="I162" s="184"/>
      <c r="J162" s="195">
        <f>BK162</f>
        <v>0</v>
      </c>
      <c r="K162" s="181"/>
      <c r="L162" s="186"/>
      <c r="M162" s="187"/>
      <c r="N162" s="188"/>
      <c r="O162" s="188"/>
      <c r="P162" s="189">
        <f>SUM(P163:P170)</f>
        <v>0</v>
      </c>
      <c r="Q162" s="188"/>
      <c r="R162" s="189">
        <f>SUM(R163:R170)</f>
        <v>0</v>
      </c>
      <c r="S162" s="188"/>
      <c r="T162" s="190">
        <f>SUM(T163:T170)</f>
        <v>0</v>
      </c>
      <c r="AR162" s="191" t="s">
        <v>156</v>
      </c>
      <c r="AT162" s="192" t="s">
        <v>73</v>
      </c>
      <c r="AU162" s="192" t="s">
        <v>82</v>
      </c>
      <c r="AY162" s="191" t="s">
        <v>157</v>
      </c>
      <c r="BK162" s="193">
        <f>SUM(BK163:BK170)</f>
        <v>0</v>
      </c>
    </row>
    <row r="163" spans="1:65" s="2" customFormat="1" ht="24.2" customHeight="1">
      <c r="A163" s="35"/>
      <c r="B163" s="36"/>
      <c r="C163" s="196" t="s">
        <v>278</v>
      </c>
      <c r="D163" s="196" t="s">
        <v>160</v>
      </c>
      <c r="E163" s="197" t="s">
        <v>366</v>
      </c>
      <c r="F163" s="198" t="s">
        <v>367</v>
      </c>
      <c r="G163" s="199" t="s">
        <v>204</v>
      </c>
      <c r="H163" s="200">
        <v>15.4</v>
      </c>
      <c r="I163" s="201"/>
      <c r="J163" s="202">
        <f>ROUND(I163*H163,2)</f>
        <v>0</v>
      </c>
      <c r="K163" s="203"/>
      <c r="L163" s="40"/>
      <c r="M163" s="204" t="s">
        <v>1</v>
      </c>
      <c r="N163" s="205" t="s">
        <v>40</v>
      </c>
      <c r="O163" s="76"/>
      <c r="P163" s="206">
        <f>O163*H163</f>
        <v>0</v>
      </c>
      <c r="Q163" s="206">
        <v>0</v>
      </c>
      <c r="R163" s="206">
        <f>Q163*H163</f>
        <v>0</v>
      </c>
      <c r="S163" s="206">
        <v>0</v>
      </c>
      <c r="T163" s="207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08" t="s">
        <v>164</v>
      </c>
      <c r="AT163" s="208" t="s">
        <v>160</v>
      </c>
      <c r="AU163" s="208" t="s">
        <v>156</v>
      </c>
      <c r="AY163" s="18" t="s">
        <v>157</v>
      </c>
      <c r="BE163" s="209">
        <f>IF(N163="základná",J163,0)</f>
        <v>0</v>
      </c>
      <c r="BF163" s="209">
        <f>IF(N163="znížená",J163,0)</f>
        <v>0</v>
      </c>
      <c r="BG163" s="209">
        <f>IF(N163="zákl. prenesená",J163,0)</f>
        <v>0</v>
      </c>
      <c r="BH163" s="209">
        <f>IF(N163="zníž. prenesená",J163,0)</f>
        <v>0</v>
      </c>
      <c r="BI163" s="209">
        <f>IF(N163="nulová",J163,0)</f>
        <v>0</v>
      </c>
      <c r="BJ163" s="18" t="s">
        <v>156</v>
      </c>
      <c r="BK163" s="209">
        <f>ROUND(I163*H163,2)</f>
        <v>0</v>
      </c>
      <c r="BL163" s="18" t="s">
        <v>164</v>
      </c>
      <c r="BM163" s="208" t="s">
        <v>368</v>
      </c>
    </row>
    <row r="164" spans="1:65" s="2" customFormat="1" ht="24.2" customHeight="1">
      <c r="A164" s="35"/>
      <c r="B164" s="36"/>
      <c r="C164" s="196" t="s">
        <v>290</v>
      </c>
      <c r="D164" s="196" t="s">
        <v>160</v>
      </c>
      <c r="E164" s="197" t="s">
        <v>369</v>
      </c>
      <c r="F164" s="198" t="s">
        <v>370</v>
      </c>
      <c r="G164" s="199" t="s">
        <v>354</v>
      </c>
      <c r="H164" s="200">
        <v>12.9</v>
      </c>
      <c r="I164" s="201"/>
      <c r="J164" s="202">
        <f>ROUND(I164*H164,2)</f>
        <v>0</v>
      </c>
      <c r="K164" s="203"/>
      <c r="L164" s="40"/>
      <c r="M164" s="204" t="s">
        <v>1</v>
      </c>
      <c r="N164" s="205" t="s">
        <v>40</v>
      </c>
      <c r="O164" s="76"/>
      <c r="P164" s="206">
        <f>O164*H164</f>
        <v>0</v>
      </c>
      <c r="Q164" s="206">
        <v>0</v>
      </c>
      <c r="R164" s="206">
        <f>Q164*H164</f>
        <v>0</v>
      </c>
      <c r="S164" s="206">
        <v>0</v>
      </c>
      <c r="T164" s="207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08" t="s">
        <v>164</v>
      </c>
      <c r="AT164" s="208" t="s">
        <v>160</v>
      </c>
      <c r="AU164" s="208" t="s">
        <v>156</v>
      </c>
      <c r="AY164" s="18" t="s">
        <v>157</v>
      </c>
      <c r="BE164" s="209">
        <f>IF(N164="základná",J164,0)</f>
        <v>0</v>
      </c>
      <c r="BF164" s="209">
        <f>IF(N164="znížená",J164,0)</f>
        <v>0</v>
      </c>
      <c r="BG164" s="209">
        <f>IF(N164="zákl. prenesená",J164,0)</f>
        <v>0</v>
      </c>
      <c r="BH164" s="209">
        <f>IF(N164="zníž. prenesená",J164,0)</f>
        <v>0</v>
      </c>
      <c r="BI164" s="209">
        <f>IF(N164="nulová",J164,0)</f>
        <v>0</v>
      </c>
      <c r="BJ164" s="18" t="s">
        <v>156</v>
      </c>
      <c r="BK164" s="209">
        <f>ROUND(I164*H164,2)</f>
        <v>0</v>
      </c>
      <c r="BL164" s="18" t="s">
        <v>164</v>
      </c>
      <c r="BM164" s="208" t="s">
        <v>371</v>
      </c>
    </row>
    <row r="165" spans="1:65" s="2" customFormat="1" ht="24.2" customHeight="1">
      <c r="A165" s="35"/>
      <c r="B165" s="36"/>
      <c r="C165" s="196" t="s">
        <v>164</v>
      </c>
      <c r="D165" s="196" t="s">
        <v>160</v>
      </c>
      <c r="E165" s="197" t="s">
        <v>372</v>
      </c>
      <c r="F165" s="198" t="s">
        <v>373</v>
      </c>
      <c r="G165" s="199" t="s">
        <v>163</v>
      </c>
      <c r="H165" s="200">
        <v>85.45</v>
      </c>
      <c r="I165" s="201"/>
      <c r="J165" s="202">
        <f>ROUND(I165*H165,2)</f>
        <v>0</v>
      </c>
      <c r="K165" s="203"/>
      <c r="L165" s="40"/>
      <c r="M165" s="204" t="s">
        <v>1</v>
      </c>
      <c r="N165" s="205" t="s">
        <v>40</v>
      </c>
      <c r="O165" s="76"/>
      <c r="P165" s="206">
        <f>O165*H165</f>
        <v>0</v>
      </c>
      <c r="Q165" s="206">
        <v>0</v>
      </c>
      <c r="R165" s="206">
        <f>Q165*H165</f>
        <v>0</v>
      </c>
      <c r="S165" s="206">
        <v>0</v>
      </c>
      <c r="T165" s="207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08" t="s">
        <v>164</v>
      </c>
      <c r="AT165" s="208" t="s">
        <v>160</v>
      </c>
      <c r="AU165" s="208" t="s">
        <v>156</v>
      </c>
      <c r="AY165" s="18" t="s">
        <v>157</v>
      </c>
      <c r="BE165" s="209">
        <f>IF(N165="základná",J165,0)</f>
        <v>0</v>
      </c>
      <c r="BF165" s="209">
        <f>IF(N165="znížená",J165,0)</f>
        <v>0</v>
      </c>
      <c r="BG165" s="209">
        <f>IF(N165="zákl. prenesená",J165,0)</f>
        <v>0</v>
      </c>
      <c r="BH165" s="209">
        <f>IF(N165="zníž. prenesená",J165,0)</f>
        <v>0</v>
      </c>
      <c r="BI165" s="209">
        <f>IF(N165="nulová",J165,0)</f>
        <v>0</v>
      </c>
      <c r="BJ165" s="18" t="s">
        <v>156</v>
      </c>
      <c r="BK165" s="209">
        <f>ROUND(I165*H165,2)</f>
        <v>0</v>
      </c>
      <c r="BL165" s="18" t="s">
        <v>164</v>
      </c>
      <c r="BM165" s="208" t="s">
        <v>374</v>
      </c>
    </row>
    <row r="166" spans="1:65" s="2" customFormat="1" ht="24.2" customHeight="1">
      <c r="A166" s="35"/>
      <c r="B166" s="36"/>
      <c r="C166" s="248" t="s">
        <v>375</v>
      </c>
      <c r="D166" s="248" t="s">
        <v>204</v>
      </c>
      <c r="E166" s="249" t="s">
        <v>376</v>
      </c>
      <c r="F166" s="250" t="s">
        <v>377</v>
      </c>
      <c r="G166" s="251" t="s">
        <v>225</v>
      </c>
      <c r="H166" s="252">
        <v>7</v>
      </c>
      <c r="I166" s="253"/>
      <c r="J166" s="254">
        <f>ROUND(I166*H166,2)</f>
        <v>0</v>
      </c>
      <c r="K166" s="255"/>
      <c r="L166" s="256"/>
      <c r="M166" s="257" t="s">
        <v>1</v>
      </c>
      <c r="N166" s="258" t="s">
        <v>40</v>
      </c>
      <c r="O166" s="76"/>
      <c r="P166" s="206">
        <f>O166*H166</f>
        <v>0</v>
      </c>
      <c r="Q166" s="206">
        <v>0</v>
      </c>
      <c r="R166" s="206">
        <f>Q166*H166</f>
        <v>0</v>
      </c>
      <c r="S166" s="206">
        <v>0</v>
      </c>
      <c r="T166" s="207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08" t="s">
        <v>378</v>
      </c>
      <c r="AT166" s="208" t="s">
        <v>204</v>
      </c>
      <c r="AU166" s="208" t="s">
        <v>156</v>
      </c>
      <c r="AY166" s="18" t="s">
        <v>157</v>
      </c>
      <c r="BE166" s="209">
        <f>IF(N166="základná",J166,0)</f>
        <v>0</v>
      </c>
      <c r="BF166" s="209">
        <f>IF(N166="znížená",J166,0)</f>
        <v>0</v>
      </c>
      <c r="BG166" s="209">
        <f>IF(N166="zákl. prenesená",J166,0)</f>
        <v>0</v>
      </c>
      <c r="BH166" s="209">
        <f>IF(N166="zníž. prenesená",J166,0)</f>
        <v>0</v>
      </c>
      <c r="BI166" s="209">
        <f>IF(N166="nulová",J166,0)</f>
        <v>0</v>
      </c>
      <c r="BJ166" s="18" t="s">
        <v>156</v>
      </c>
      <c r="BK166" s="209">
        <f>ROUND(I166*H166,2)</f>
        <v>0</v>
      </c>
      <c r="BL166" s="18" t="s">
        <v>164</v>
      </c>
      <c r="BM166" s="208" t="s">
        <v>379</v>
      </c>
    </row>
    <row r="167" spans="1:65" s="2" customFormat="1" ht="24.2" customHeight="1">
      <c r="A167" s="35"/>
      <c r="B167" s="36"/>
      <c r="C167" s="248" t="s">
        <v>380</v>
      </c>
      <c r="D167" s="248" t="s">
        <v>204</v>
      </c>
      <c r="E167" s="249" t="s">
        <v>381</v>
      </c>
      <c r="F167" s="250" t="s">
        <v>382</v>
      </c>
      <c r="G167" s="251" t="s">
        <v>225</v>
      </c>
      <c r="H167" s="252">
        <v>98.400999999999996</v>
      </c>
      <c r="I167" s="253"/>
      <c r="J167" s="254">
        <f>ROUND(I167*H167,2)</f>
        <v>0</v>
      </c>
      <c r="K167" s="255"/>
      <c r="L167" s="256"/>
      <c r="M167" s="257" t="s">
        <v>1</v>
      </c>
      <c r="N167" s="258" t="s">
        <v>40</v>
      </c>
      <c r="O167" s="76"/>
      <c r="P167" s="206">
        <f>O167*H167</f>
        <v>0</v>
      </c>
      <c r="Q167" s="206">
        <v>0</v>
      </c>
      <c r="R167" s="206">
        <f>Q167*H167</f>
        <v>0</v>
      </c>
      <c r="S167" s="206">
        <v>0</v>
      </c>
      <c r="T167" s="207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08" t="s">
        <v>378</v>
      </c>
      <c r="AT167" s="208" t="s">
        <v>204</v>
      </c>
      <c r="AU167" s="208" t="s">
        <v>156</v>
      </c>
      <c r="AY167" s="18" t="s">
        <v>157</v>
      </c>
      <c r="BE167" s="209">
        <f>IF(N167="základná",J167,0)</f>
        <v>0</v>
      </c>
      <c r="BF167" s="209">
        <f>IF(N167="znížená",J167,0)</f>
        <v>0</v>
      </c>
      <c r="BG167" s="209">
        <f>IF(N167="zákl. prenesená",J167,0)</f>
        <v>0</v>
      </c>
      <c r="BH167" s="209">
        <f>IF(N167="zníž. prenesená",J167,0)</f>
        <v>0</v>
      </c>
      <c r="BI167" s="209">
        <f>IF(N167="nulová",J167,0)</f>
        <v>0</v>
      </c>
      <c r="BJ167" s="18" t="s">
        <v>156</v>
      </c>
      <c r="BK167" s="209">
        <f>ROUND(I167*H167,2)</f>
        <v>0</v>
      </c>
      <c r="BL167" s="18" t="s">
        <v>164</v>
      </c>
      <c r="BM167" s="208" t="s">
        <v>383</v>
      </c>
    </row>
    <row r="168" spans="1:65" s="14" customFormat="1">
      <c r="B168" s="221"/>
      <c r="C168" s="222"/>
      <c r="D168" s="212" t="s">
        <v>166</v>
      </c>
      <c r="E168" s="223" t="s">
        <v>1</v>
      </c>
      <c r="F168" s="224" t="s">
        <v>384</v>
      </c>
      <c r="G168" s="222"/>
      <c r="H168" s="225">
        <v>98.400999999999996</v>
      </c>
      <c r="I168" s="226"/>
      <c r="J168" s="222"/>
      <c r="K168" s="222"/>
      <c r="L168" s="227"/>
      <c r="M168" s="228"/>
      <c r="N168" s="229"/>
      <c r="O168" s="229"/>
      <c r="P168" s="229"/>
      <c r="Q168" s="229"/>
      <c r="R168" s="229"/>
      <c r="S168" s="229"/>
      <c r="T168" s="230"/>
      <c r="AT168" s="231" t="s">
        <v>166</v>
      </c>
      <c r="AU168" s="231" t="s">
        <v>156</v>
      </c>
      <c r="AV168" s="14" t="s">
        <v>156</v>
      </c>
      <c r="AW168" s="14" t="s">
        <v>31</v>
      </c>
      <c r="AX168" s="14" t="s">
        <v>74</v>
      </c>
      <c r="AY168" s="231" t="s">
        <v>157</v>
      </c>
    </row>
    <row r="169" spans="1:65" s="15" customFormat="1">
      <c r="B169" s="232"/>
      <c r="C169" s="233"/>
      <c r="D169" s="212" t="s">
        <v>166</v>
      </c>
      <c r="E169" s="234" t="s">
        <v>1</v>
      </c>
      <c r="F169" s="235" t="s">
        <v>173</v>
      </c>
      <c r="G169" s="233"/>
      <c r="H169" s="236">
        <v>98.400999999999996</v>
      </c>
      <c r="I169" s="237"/>
      <c r="J169" s="233"/>
      <c r="K169" s="233"/>
      <c r="L169" s="238"/>
      <c r="M169" s="239"/>
      <c r="N169" s="240"/>
      <c r="O169" s="240"/>
      <c r="P169" s="240"/>
      <c r="Q169" s="240"/>
      <c r="R169" s="240"/>
      <c r="S169" s="240"/>
      <c r="T169" s="241"/>
      <c r="AT169" s="242" t="s">
        <v>166</v>
      </c>
      <c r="AU169" s="242" t="s">
        <v>156</v>
      </c>
      <c r="AV169" s="15" t="s">
        <v>174</v>
      </c>
      <c r="AW169" s="15" t="s">
        <v>31</v>
      </c>
      <c r="AX169" s="15" t="s">
        <v>82</v>
      </c>
      <c r="AY169" s="242" t="s">
        <v>157</v>
      </c>
    </row>
    <row r="170" spans="1:65" s="2" customFormat="1" ht="24.2" customHeight="1">
      <c r="A170" s="35"/>
      <c r="B170" s="36"/>
      <c r="C170" s="196" t="s">
        <v>385</v>
      </c>
      <c r="D170" s="196" t="s">
        <v>160</v>
      </c>
      <c r="E170" s="197" t="s">
        <v>386</v>
      </c>
      <c r="F170" s="198" t="s">
        <v>387</v>
      </c>
      <c r="G170" s="199" t="s">
        <v>177</v>
      </c>
      <c r="H170" s="200">
        <v>4.9240000000000004</v>
      </c>
      <c r="I170" s="201"/>
      <c r="J170" s="202">
        <f>ROUND(I170*H170,2)</f>
        <v>0</v>
      </c>
      <c r="K170" s="203"/>
      <c r="L170" s="40"/>
      <c r="M170" s="204" t="s">
        <v>1</v>
      </c>
      <c r="N170" s="205" t="s">
        <v>40</v>
      </c>
      <c r="O170" s="76"/>
      <c r="P170" s="206">
        <f>O170*H170</f>
        <v>0</v>
      </c>
      <c r="Q170" s="206">
        <v>0</v>
      </c>
      <c r="R170" s="206">
        <f>Q170*H170</f>
        <v>0</v>
      </c>
      <c r="S170" s="206">
        <v>0</v>
      </c>
      <c r="T170" s="207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08" t="s">
        <v>164</v>
      </c>
      <c r="AT170" s="208" t="s">
        <v>160</v>
      </c>
      <c r="AU170" s="208" t="s">
        <v>156</v>
      </c>
      <c r="AY170" s="18" t="s">
        <v>157</v>
      </c>
      <c r="BE170" s="209">
        <f>IF(N170="základná",J170,0)</f>
        <v>0</v>
      </c>
      <c r="BF170" s="209">
        <f>IF(N170="znížená",J170,0)</f>
        <v>0</v>
      </c>
      <c r="BG170" s="209">
        <f>IF(N170="zákl. prenesená",J170,0)</f>
        <v>0</v>
      </c>
      <c r="BH170" s="209">
        <f>IF(N170="zníž. prenesená",J170,0)</f>
        <v>0</v>
      </c>
      <c r="BI170" s="209">
        <f>IF(N170="nulová",J170,0)</f>
        <v>0</v>
      </c>
      <c r="BJ170" s="18" t="s">
        <v>156</v>
      </c>
      <c r="BK170" s="209">
        <f>ROUND(I170*H170,2)</f>
        <v>0</v>
      </c>
      <c r="BL170" s="18" t="s">
        <v>164</v>
      </c>
      <c r="BM170" s="208" t="s">
        <v>388</v>
      </c>
    </row>
    <row r="171" spans="1:65" s="12" customFormat="1" ht="22.9" customHeight="1">
      <c r="B171" s="180"/>
      <c r="C171" s="181"/>
      <c r="D171" s="182" t="s">
        <v>73</v>
      </c>
      <c r="E171" s="194" t="s">
        <v>389</v>
      </c>
      <c r="F171" s="194" t="s">
        <v>390</v>
      </c>
      <c r="G171" s="181"/>
      <c r="H171" s="181"/>
      <c r="I171" s="184"/>
      <c r="J171" s="195">
        <f>BK171</f>
        <v>0</v>
      </c>
      <c r="K171" s="181"/>
      <c r="L171" s="186"/>
      <c r="M171" s="187"/>
      <c r="N171" s="188"/>
      <c r="O171" s="188"/>
      <c r="P171" s="189">
        <f>SUM(P172:P173)</f>
        <v>0</v>
      </c>
      <c r="Q171" s="188"/>
      <c r="R171" s="189">
        <f>SUM(R172:R173)</f>
        <v>0</v>
      </c>
      <c r="S171" s="188"/>
      <c r="T171" s="190">
        <f>SUM(T172:T173)</f>
        <v>0</v>
      </c>
      <c r="AR171" s="191" t="s">
        <v>156</v>
      </c>
      <c r="AT171" s="192" t="s">
        <v>73</v>
      </c>
      <c r="AU171" s="192" t="s">
        <v>82</v>
      </c>
      <c r="AY171" s="191" t="s">
        <v>157</v>
      </c>
      <c r="BK171" s="193">
        <f>SUM(BK172:BK173)</f>
        <v>0</v>
      </c>
    </row>
    <row r="172" spans="1:65" s="2" customFormat="1" ht="49.15" customHeight="1">
      <c r="A172" s="35"/>
      <c r="B172" s="36"/>
      <c r="C172" s="196" t="s">
        <v>7</v>
      </c>
      <c r="D172" s="196" t="s">
        <v>160</v>
      </c>
      <c r="E172" s="197" t="s">
        <v>391</v>
      </c>
      <c r="F172" s="198" t="s">
        <v>392</v>
      </c>
      <c r="G172" s="199" t="s">
        <v>225</v>
      </c>
      <c r="H172" s="200">
        <v>147.88200000000001</v>
      </c>
      <c r="I172" s="201"/>
      <c r="J172" s="202">
        <f>ROUND(I172*H172,2)</f>
        <v>0</v>
      </c>
      <c r="K172" s="203"/>
      <c r="L172" s="40"/>
      <c r="M172" s="204" t="s">
        <v>1</v>
      </c>
      <c r="N172" s="205" t="s">
        <v>40</v>
      </c>
      <c r="O172" s="76"/>
      <c r="P172" s="206">
        <f>O172*H172</f>
        <v>0</v>
      </c>
      <c r="Q172" s="206">
        <v>0</v>
      </c>
      <c r="R172" s="206">
        <f>Q172*H172</f>
        <v>0</v>
      </c>
      <c r="S172" s="206">
        <v>0</v>
      </c>
      <c r="T172" s="207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08" t="s">
        <v>164</v>
      </c>
      <c r="AT172" s="208" t="s">
        <v>160</v>
      </c>
      <c r="AU172" s="208" t="s">
        <v>156</v>
      </c>
      <c r="AY172" s="18" t="s">
        <v>157</v>
      </c>
      <c r="BE172" s="209">
        <f>IF(N172="základná",J172,0)</f>
        <v>0</v>
      </c>
      <c r="BF172" s="209">
        <f>IF(N172="znížená",J172,0)</f>
        <v>0</v>
      </c>
      <c r="BG172" s="209">
        <f>IF(N172="zákl. prenesená",J172,0)</f>
        <v>0</v>
      </c>
      <c r="BH172" s="209">
        <f>IF(N172="zníž. prenesená",J172,0)</f>
        <v>0</v>
      </c>
      <c r="BI172" s="209">
        <f>IF(N172="nulová",J172,0)</f>
        <v>0</v>
      </c>
      <c r="BJ172" s="18" t="s">
        <v>156</v>
      </c>
      <c r="BK172" s="209">
        <f>ROUND(I172*H172,2)</f>
        <v>0</v>
      </c>
      <c r="BL172" s="18" t="s">
        <v>164</v>
      </c>
      <c r="BM172" s="208" t="s">
        <v>393</v>
      </c>
    </row>
    <row r="173" spans="1:65" s="2" customFormat="1" ht="24.2" customHeight="1">
      <c r="A173" s="35"/>
      <c r="B173" s="36"/>
      <c r="C173" s="196" t="s">
        <v>394</v>
      </c>
      <c r="D173" s="196" t="s">
        <v>160</v>
      </c>
      <c r="E173" s="197" t="s">
        <v>395</v>
      </c>
      <c r="F173" s="198" t="s">
        <v>396</v>
      </c>
      <c r="G173" s="199" t="s">
        <v>177</v>
      </c>
      <c r="H173" s="200">
        <v>43.033999999999999</v>
      </c>
      <c r="I173" s="201"/>
      <c r="J173" s="202">
        <f>ROUND(I173*H173,2)</f>
        <v>0</v>
      </c>
      <c r="K173" s="203"/>
      <c r="L173" s="40"/>
      <c r="M173" s="204" t="s">
        <v>1</v>
      </c>
      <c r="N173" s="205" t="s">
        <v>40</v>
      </c>
      <c r="O173" s="76"/>
      <c r="P173" s="206">
        <f>O173*H173</f>
        <v>0</v>
      </c>
      <c r="Q173" s="206">
        <v>0</v>
      </c>
      <c r="R173" s="206">
        <f>Q173*H173</f>
        <v>0</v>
      </c>
      <c r="S173" s="206">
        <v>0</v>
      </c>
      <c r="T173" s="207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08" t="s">
        <v>164</v>
      </c>
      <c r="AT173" s="208" t="s">
        <v>160</v>
      </c>
      <c r="AU173" s="208" t="s">
        <v>156</v>
      </c>
      <c r="AY173" s="18" t="s">
        <v>157</v>
      </c>
      <c r="BE173" s="209">
        <f>IF(N173="základná",J173,0)</f>
        <v>0</v>
      </c>
      <c r="BF173" s="209">
        <f>IF(N173="znížená",J173,0)</f>
        <v>0</v>
      </c>
      <c r="BG173" s="209">
        <f>IF(N173="zákl. prenesená",J173,0)</f>
        <v>0</v>
      </c>
      <c r="BH173" s="209">
        <f>IF(N173="zníž. prenesená",J173,0)</f>
        <v>0</v>
      </c>
      <c r="BI173" s="209">
        <f>IF(N173="nulová",J173,0)</f>
        <v>0</v>
      </c>
      <c r="BJ173" s="18" t="s">
        <v>156</v>
      </c>
      <c r="BK173" s="209">
        <f>ROUND(I173*H173,2)</f>
        <v>0</v>
      </c>
      <c r="BL173" s="18" t="s">
        <v>164</v>
      </c>
      <c r="BM173" s="208" t="s">
        <v>397</v>
      </c>
    </row>
    <row r="174" spans="1:65" s="12" customFormat="1" ht="22.9" customHeight="1">
      <c r="B174" s="180"/>
      <c r="C174" s="181"/>
      <c r="D174" s="182" t="s">
        <v>73</v>
      </c>
      <c r="E174" s="194" t="s">
        <v>398</v>
      </c>
      <c r="F174" s="194" t="s">
        <v>399</v>
      </c>
      <c r="G174" s="181"/>
      <c r="H174" s="181"/>
      <c r="I174" s="184"/>
      <c r="J174" s="195">
        <f>BK174</f>
        <v>0</v>
      </c>
      <c r="K174" s="181"/>
      <c r="L174" s="186"/>
      <c r="M174" s="187"/>
      <c r="N174" s="188"/>
      <c r="O174" s="188"/>
      <c r="P174" s="189">
        <f>SUM(P175:P178)</f>
        <v>0</v>
      </c>
      <c r="Q174" s="188"/>
      <c r="R174" s="189">
        <f>SUM(R175:R178)</f>
        <v>0</v>
      </c>
      <c r="S174" s="188"/>
      <c r="T174" s="190">
        <f>SUM(T175:T178)</f>
        <v>0</v>
      </c>
      <c r="AR174" s="191" t="s">
        <v>156</v>
      </c>
      <c r="AT174" s="192" t="s">
        <v>73</v>
      </c>
      <c r="AU174" s="192" t="s">
        <v>82</v>
      </c>
      <c r="AY174" s="191" t="s">
        <v>157</v>
      </c>
      <c r="BK174" s="193">
        <f>SUM(BK175:BK178)</f>
        <v>0</v>
      </c>
    </row>
    <row r="175" spans="1:65" s="2" customFormat="1" ht="24.2" customHeight="1">
      <c r="A175" s="35"/>
      <c r="B175" s="36"/>
      <c r="C175" s="196" t="s">
        <v>400</v>
      </c>
      <c r="D175" s="196" t="s">
        <v>160</v>
      </c>
      <c r="E175" s="197" t="s">
        <v>401</v>
      </c>
      <c r="F175" s="198" t="s">
        <v>402</v>
      </c>
      <c r="G175" s="199" t="s">
        <v>225</v>
      </c>
      <c r="H175" s="200">
        <v>103</v>
      </c>
      <c r="I175" s="201"/>
      <c r="J175" s="202">
        <f>ROUND(I175*H175,2)</f>
        <v>0</v>
      </c>
      <c r="K175" s="203"/>
      <c r="L175" s="40"/>
      <c r="M175" s="204" t="s">
        <v>1</v>
      </c>
      <c r="N175" s="205" t="s">
        <v>40</v>
      </c>
      <c r="O175" s="76"/>
      <c r="P175" s="206">
        <f>O175*H175</f>
        <v>0</v>
      </c>
      <c r="Q175" s="206">
        <v>0</v>
      </c>
      <c r="R175" s="206">
        <f>Q175*H175</f>
        <v>0</v>
      </c>
      <c r="S175" s="206">
        <v>0</v>
      </c>
      <c r="T175" s="207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08" t="s">
        <v>164</v>
      </c>
      <c r="AT175" s="208" t="s">
        <v>160</v>
      </c>
      <c r="AU175" s="208" t="s">
        <v>156</v>
      </c>
      <c r="AY175" s="18" t="s">
        <v>157</v>
      </c>
      <c r="BE175" s="209">
        <f>IF(N175="základná",J175,0)</f>
        <v>0</v>
      </c>
      <c r="BF175" s="209">
        <f>IF(N175="znížená",J175,0)</f>
        <v>0</v>
      </c>
      <c r="BG175" s="209">
        <f>IF(N175="zákl. prenesená",J175,0)</f>
        <v>0</v>
      </c>
      <c r="BH175" s="209">
        <f>IF(N175="zníž. prenesená",J175,0)</f>
        <v>0</v>
      </c>
      <c r="BI175" s="209">
        <f>IF(N175="nulová",J175,0)</f>
        <v>0</v>
      </c>
      <c r="BJ175" s="18" t="s">
        <v>156</v>
      </c>
      <c r="BK175" s="209">
        <f>ROUND(I175*H175,2)</f>
        <v>0</v>
      </c>
      <c r="BL175" s="18" t="s">
        <v>164</v>
      </c>
      <c r="BM175" s="208" t="s">
        <v>403</v>
      </c>
    </row>
    <row r="176" spans="1:65" s="2" customFormat="1" ht="24.2" customHeight="1">
      <c r="A176" s="35"/>
      <c r="B176" s="36"/>
      <c r="C176" s="248" t="s">
        <v>404</v>
      </c>
      <c r="D176" s="248" t="s">
        <v>204</v>
      </c>
      <c r="E176" s="249" t="s">
        <v>405</v>
      </c>
      <c r="F176" s="250" t="s">
        <v>406</v>
      </c>
      <c r="G176" s="251" t="s">
        <v>225</v>
      </c>
      <c r="H176" s="252">
        <v>108.15</v>
      </c>
      <c r="I176" s="253"/>
      <c r="J176" s="254">
        <f>ROUND(I176*H176,2)</f>
        <v>0</v>
      </c>
      <c r="K176" s="255"/>
      <c r="L176" s="256"/>
      <c r="M176" s="257" t="s">
        <v>1</v>
      </c>
      <c r="N176" s="258" t="s">
        <v>40</v>
      </c>
      <c r="O176" s="76"/>
      <c r="P176" s="206">
        <f>O176*H176</f>
        <v>0</v>
      </c>
      <c r="Q176" s="206">
        <v>0</v>
      </c>
      <c r="R176" s="206">
        <f>Q176*H176</f>
        <v>0</v>
      </c>
      <c r="S176" s="206">
        <v>0</v>
      </c>
      <c r="T176" s="207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08" t="s">
        <v>378</v>
      </c>
      <c r="AT176" s="208" t="s">
        <v>204</v>
      </c>
      <c r="AU176" s="208" t="s">
        <v>156</v>
      </c>
      <c r="AY176" s="18" t="s">
        <v>157</v>
      </c>
      <c r="BE176" s="209">
        <f>IF(N176="základná",J176,0)</f>
        <v>0</v>
      </c>
      <c r="BF176" s="209">
        <f>IF(N176="znížená",J176,0)</f>
        <v>0</v>
      </c>
      <c r="BG176" s="209">
        <f>IF(N176="zákl. prenesená",J176,0)</f>
        <v>0</v>
      </c>
      <c r="BH176" s="209">
        <f>IF(N176="zníž. prenesená",J176,0)</f>
        <v>0</v>
      </c>
      <c r="BI176" s="209">
        <f>IF(N176="nulová",J176,0)</f>
        <v>0</v>
      </c>
      <c r="BJ176" s="18" t="s">
        <v>156</v>
      </c>
      <c r="BK176" s="209">
        <f>ROUND(I176*H176,2)</f>
        <v>0</v>
      </c>
      <c r="BL176" s="18" t="s">
        <v>164</v>
      </c>
      <c r="BM176" s="208" t="s">
        <v>407</v>
      </c>
    </row>
    <row r="177" spans="1:65" s="2" customFormat="1" ht="24.2" customHeight="1">
      <c r="A177" s="35"/>
      <c r="B177" s="36"/>
      <c r="C177" s="196" t="s">
        <v>408</v>
      </c>
      <c r="D177" s="196" t="s">
        <v>160</v>
      </c>
      <c r="E177" s="197" t="s">
        <v>409</v>
      </c>
      <c r="F177" s="198" t="s">
        <v>410</v>
      </c>
      <c r="G177" s="199" t="s">
        <v>204</v>
      </c>
      <c r="H177" s="200">
        <v>176.33099999999999</v>
      </c>
      <c r="I177" s="201"/>
      <c r="J177" s="202">
        <f>ROUND(I177*H177,2)</f>
        <v>0</v>
      </c>
      <c r="K177" s="203"/>
      <c r="L177" s="40"/>
      <c r="M177" s="204" t="s">
        <v>1</v>
      </c>
      <c r="N177" s="205" t="s">
        <v>40</v>
      </c>
      <c r="O177" s="76"/>
      <c r="P177" s="206">
        <f>O177*H177</f>
        <v>0</v>
      </c>
      <c r="Q177" s="206">
        <v>0</v>
      </c>
      <c r="R177" s="206">
        <f>Q177*H177</f>
        <v>0</v>
      </c>
      <c r="S177" s="206">
        <v>0</v>
      </c>
      <c r="T177" s="207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08" t="s">
        <v>164</v>
      </c>
      <c r="AT177" s="208" t="s">
        <v>160</v>
      </c>
      <c r="AU177" s="208" t="s">
        <v>156</v>
      </c>
      <c r="AY177" s="18" t="s">
        <v>157</v>
      </c>
      <c r="BE177" s="209">
        <f>IF(N177="základná",J177,0)</f>
        <v>0</v>
      </c>
      <c r="BF177" s="209">
        <f>IF(N177="znížená",J177,0)</f>
        <v>0</v>
      </c>
      <c r="BG177" s="209">
        <f>IF(N177="zákl. prenesená",J177,0)</f>
        <v>0</v>
      </c>
      <c r="BH177" s="209">
        <f>IF(N177="zníž. prenesená",J177,0)</f>
        <v>0</v>
      </c>
      <c r="BI177" s="209">
        <f>IF(N177="nulová",J177,0)</f>
        <v>0</v>
      </c>
      <c r="BJ177" s="18" t="s">
        <v>156</v>
      </c>
      <c r="BK177" s="209">
        <f>ROUND(I177*H177,2)</f>
        <v>0</v>
      </c>
      <c r="BL177" s="18" t="s">
        <v>164</v>
      </c>
      <c r="BM177" s="208" t="s">
        <v>411</v>
      </c>
    </row>
    <row r="178" spans="1:65" s="2" customFormat="1" ht="24.2" customHeight="1">
      <c r="A178" s="35"/>
      <c r="B178" s="36"/>
      <c r="C178" s="196" t="s">
        <v>412</v>
      </c>
      <c r="D178" s="196" t="s">
        <v>160</v>
      </c>
      <c r="E178" s="197" t="s">
        <v>413</v>
      </c>
      <c r="F178" s="198" t="s">
        <v>414</v>
      </c>
      <c r="G178" s="199" t="s">
        <v>177</v>
      </c>
      <c r="H178" s="200">
        <v>3.3610000000000002</v>
      </c>
      <c r="I178" s="201"/>
      <c r="J178" s="202">
        <f>ROUND(I178*H178,2)</f>
        <v>0</v>
      </c>
      <c r="K178" s="203"/>
      <c r="L178" s="40"/>
      <c r="M178" s="204" t="s">
        <v>1</v>
      </c>
      <c r="N178" s="205" t="s">
        <v>40</v>
      </c>
      <c r="O178" s="76"/>
      <c r="P178" s="206">
        <f>O178*H178</f>
        <v>0</v>
      </c>
      <c r="Q178" s="206">
        <v>0</v>
      </c>
      <c r="R178" s="206">
        <f>Q178*H178</f>
        <v>0</v>
      </c>
      <c r="S178" s="206">
        <v>0</v>
      </c>
      <c r="T178" s="207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08" t="s">
        <v>164</v>
      </c>
      <c r="AT178" s="208" t="s">
        <v>160</v>
      </c>
      <c r="AU178" s="208" t="s">
        <v>156</v>
      </c>
      <c r="AY178" s="18" t="s">
        <v>157</v>
      </c>
      <c r="BE178" s="209">
        <f>IF(N178="základná",J178,0)</f>
        <v>0</v>
      </c>
      <c r="BF178" s="209">
        <f>IF(N178="znížená",J178,0)</f>
        <v>0</v>
      </c>
      <c r="BG178" s="209">
        <f>IF(N178="zákl. prenesená",J178,0)</f>
        <v>0</v>
      </c>
      <c r="BH178" s="209">
        <f>IF(N178="zníž. prenesená",J178,0)</f>
        <v>0</v>
      </c>
      <c r="BI178" s="209">
        <f>IF(N178="nulová",J178,0)</f>
        <v>0</v>
      </c>
      <c r="BJ178" s="18" t="s">
        <v>156</v>
      </c>
      <c r="BK178" s="209">
        <f>ROUND(I178*H178,2)</f>
        <v>0</v>
      </c>
      <c r="BL178" s="18" t="s">
        <v>164</v>
      </c>
      <c r="BM178" s="208" t="s">
        <v>415</v>
      </c>
    </row>
    <row r="179" spans="1:65" s="12" customFormat="1" ht="25.9" customHeight="1">
      <c r="B179" s="180"/>
      <c r="C179" s="181"/>
      <c r="D179" s="182" t="s">
        <v>73</v>
      </c>
      <c r="E179" s="183" t="s">
        <v>204</v>
      </c>
      <c r="F179" s="183" t="s">
        <v>416</v>
      </c>
      <c r="G179" s="181"/>
      <c r="H179" s="181"/>
      <c r="I179" s="184"/>
      <c r="J179" s="185">
        <f>BK179</f>
        <v>0</v>
      </c>
      <c r="K179" s="181"/>
      <c r="L179" s="186"/>
      <c r="M179" s="187"/>
      <c r="N179" s="188"/>
      <c r="O179" s="188"/>
      <c r="P179" s="189">
        <f>P180</f>
        <v>0</v>
      </c>
      <c r="Q179" s="188"/>
      <c r="R179" s="189">
        <f>R180</f>
        <v>0</v>
      </c>
      <c r="S179" s="188"/>
      <c r="T179" s="190">
        <f>T180</f>
        <v>0</v>
      </c>
      <c r="AR179" s="191" t="s">
        <v>181</v>
      </c>
      <c r="AT179" s="192" t="s">
        <v>73</v>
      </c>
      <c r="AU179" s="192" t="s">
        <v>74</v>
      </c>
      <c r="AY179" s="191" t="s">
        <v>157</v>
      </c>
      <c r="BK179" s="193">
        <f>BK180</f>
        <v>0</v>
      </c>
    </row>
    <row r="180" spans="1:65" s="12" customFormat="1" ht="22.9" customHeight="1">
      <c r="B180" s="180"/>
      <c r="C180" s="181"/>
      <c r="D180" s="182" t="s">
        <v>73</v>
      </c>
      <c r="E180" s="194" t="s">
        <v>417</v>
      </c>
      <c r="F180" s="194" t="s">
        <v>418</v>
      </c>
      <c r="G180" s="181"/>
      <c r="H180" s="181"/>
      <c r="I180" s="184"/>
      <c r="J180" s="195">
        <f>BK180</f>
        <v>0</v>
      </c>
      <c r="K180" s="181"/>
      <c r="L180" s="186"/>
      <c r="M180" s="187"/>
      <c r="N180" s="188"/>
      <c r="O180" s="188"/>
      <c r="P180" s="189">
        <f>SUM(P181:P182)</f>
        <v>0</v>
      </c>
      <c r="Q180" s="188"/>
      <c r="R180" s="189">
        <f>SUM(R181:R182)</f>
        <v>0</v>
      </c>
      <c r="S180" s="188"/>
      <c r="T180" s="190">
        <f>SUM(T181:T182)</f>
        <v>0</v>
      </c>
      <c r="AR180" s="191" t="s">
        <v>82</v>
      </c>
      <c r="AT180" s="192" t="s">
        <v>73</v>
      </c>
      <c r="AU180" s="192" t="s">
        <v>82</v>
      </c>
      <c r="AY180" s="191" t="s">
        <v>157</v>
      </c>
      <c r="BK180" s="193">
        <f>SUM(BK181:BK182)</f>
        <v>0</v>
      </c>
    </row>
    <row r="181" spans="1:65" s="2" customFormat="1" ht="16.5" customHeight="1">
      <c r="A181" s="35"/>
      <c r="B181" s="36"/>
      <c r="C181" s="248" t="s">
        <v>419</v>
      </c>
      <c r="D181" s="248" t="s">
        <v>204</v>
      </c>
      <c r="E181" s="249" t="s">
        <v>420</v>
      </c>
      <c r="F181" s="250" t="s">
        <v>421</v>
      </c>
      <c r="G181" s="251" t="s">
        <v>195</v>
      </c>
      <c r="H181" s="252">
        <v>9</v>
      </c>
      <c r="I181" s="253"/>
      <c r="J181" s="254">
        <f>ROUND(I181*H181,2)</f>
        <v>0</v>
      </c>
      <c r="K181" s="255"/>
      <c r="L181" s="256"/>
      <c r="M181" s="257" t="s">
        <v>1</v>
      </c>
      <c r="N181" s="258" t="s">
        <v>40</v>
      </c>
      <c r="O181" s="76"/>
      <c r="P181" s="206">
        <f>O181*H181</f>
        <v>0</v>
      </c>
      <c r="Q181" s="206">
        <v>0</v>
      </c>
      <c r="R181" s="206">
        <f>Q181*H181</f>
        <v>0</v>
      </c>
      <c r="S181" s="206">
        <v>0</v>
      </c>
      <c r="T181" s="207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08" t="s">
        <v>211</v>
      </c>
      <c r="AT181" s="208" t="s">
        <v>204</v>
      </c>
      <c r="AU181" s="208" t="s">
        <v>156</v>
      </c>
      <c r="AY181" s="18" t="s">
        <v>157</v>
      </c>
      <c r="BE181" s="209">
        <f>IF(N181="základná",J181,0)</f>
        <v>0</v>
      </c>
      <c r="BF181" s="209">
        <f>IF(N181="znížená",J181,0)</f>
        <v>0</v>
      </c>
      <c r="BG181" s="209">
        <f>IF(N181="zákl. prenesená",J181,0)</f>
        <v>0</v>
      </c>
      <c r="BH181" s="209">
        <f>IF(N181="zníž. prenesená",J181,0)</f>
        <v>0</v>
      </c>
      <c r="BI181" s="209">
        <f>IF(N181="nulová",J181,0)</f>
        <v>0</v>
      </c>
      <c r="BJ181" s="18" t="s">
        <v>156</v>
      </c>
      <c r="BK181" s="209">
        <f>ROUND(I181*H181,2)</f>
        <v>0</v>
      </c>
      <c r="BL181" s="18" t="s">
        <v>174</v>
      </c>
      <c r="BM181" s="208" t="s">
        <v>422</v>
      </c>
    </row>
    <row r="182" spans="1:65" s="2" customFormat="1" ht="16.5" customHeight="1">
      <c r="A182" s="35"/>
      <c r="B182" s="36"/>
      <c r="C182" s="248" t="s">
        <v>423</v>
      </c>
      <c r="D182" s="248" t="s">
        <v>204</v>
      </c>
      <c r="E182" s="249" t="s">
        <v>424</v>
      </c>
      <c r="F182" s="250" t="s">
        <v>425</v>
      </c>
      <c r="G182" s="251" t="s">
        <v>195</v>
      </c>
      <c r="H182" s="252">
        <v>2</v>
      </c>
      <c r="I182" s="253"/>
      <c r="J182" s="254">
        <f>ROUND(I182*H182,2)</f>
        <v>0</v>
      </c>
      <c r="K182" s="255"/>
      <c r="L182" s="256"/>
      <c r="M182" s="259" t="s">
        <v>1</v>
      </c>
      <c r="N182" s="260" t="s">
        <v>40</v>
      </c>
      <c r="O182" s="245"/>
      <c r="P182" s="246">
        <f>O182*H182</f>
        <v>0</v>
      </c>
      <c r="Q182" s="246">
        <v>0</v>
      </c>
      <c r="R182" s="246">
        <f>Q182*H182</f>
        <v>0</v>
      </c>
      <c r="S182" s="246">
        <v>0</v>
      </c>
      <c r="T182" s="247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08" t="s">
        <v>211</v>
      </c>
      <c r="AT182" s="208" t="s">
        <v>204</v>
      </c>
      <c r="AU182" s="208" t="s">
        <v>156</v>
      </c>
      <c r="AY182" s="18" t="s">
        <v>157</v>
      </c>
      <c r="BE182" s="209">
        <f>IF(N182="základná",J182,0)</f>
        <v>0</v>
      </c>
      <c r="BF182" s="209">
        <f>IF(N182="znížená",J182,0)</f>
        <v>0</v>
      </c>
      <c r="BG182" s="209">
        <f>IF(N182="zákl. prenesená",J182,0)</f>
        <v>0</v>
      </c>
      <c r="BH182" s="209">
        <f>IF(N182="zníž. prenesená",J182,0)</f>
        <v>0</v>
      </c>
      <c r="BI182" s="209">
        <f>IF(N182="nulová",J182,0)</f>
        <v>0</v>
      </c>
      <c r="BJ182" s="18" t="s">
        <v>156</v>
      </c>
      <c r="BK182" s="209">
        <f>ROUND(I182*H182,2)</f>
        <v>0</v>
      </c>
      <c r="BL182" s="18" t="s">
        <v>174</v>
      </c>
      <c r="BM182" s="208" t="s">
        <v>426</v>
      </c>
    </row>
    <row r="183" spans="1:65" s="2" customFormat="1" ht="6.95" customHeight="1">
      <c r="A183" s="35"/>
      <c r="B183" s="59"/>
      <c r="C183" s="60"/>
      <c r="D183" s="60"/>
      <c r="E183" s="60"/>
      <c r="F183" s="60"/>
      <c r="G183" s="60"/>
      <c r="H183" s="60"/>
      <c r="I183" s="60"/>
      <c r="J183" s="60"/>
      <c r="K183" s="60"/>
      <c r="L183" s="40"/>
      <c r="M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</row>
  </sheetData>
  <sheetProtection formatColumns="0" formatRows="0" autoFilter="0"/>
  <autoFilter ref="C127:K182"/>
  <mergeCells count="9"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391"/>
  <sheetViews>
    <sheetView showGridLines="0" topLeftCell="A47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99"/>
      <c r="M2" s="299"/>
      <c r="N2" s="299"/>
      <c r="O2" s="299"/>
      <c r="P2" s="299"/>
      <c r="Q2" s="299"/>
      <c r="R2" s="299"/>
      <c r="S2" s="299"/>
      <c r="T2" s="299"/>
      <c r="U2" s="299"/>
      <c r="V2" s="299"/>
      <c r="AT2" s="18" t="s">
        <v>95</v>
      </c>
    </row>
    <row r="3" spans="1:46" s="1" customFormat="1" ht="6.95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21"/>
      <c r="AT3" s="18" t="s">
        <v>74</v>
      </c>
    </row>
    <row r="4" spans="1:46" s="1" customFormat="1" ht="24.95" customHeight="1">
      <c r="B4" s="21"/>
      <c r="D4" s="115" t="s">
        <v>130</v>
      </c>
      <c r="L4" s="21"/>
      <c r="M4" s="116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7" t="s">
        <v>15</v>
      </c>
      <c r="L6" s="21"/>
    </row>
    <row r="7" spans="1:46" s="1" customFormat="1" ht="16.5" customHeight="1">
      <c r="B7" s="21"/>
      <c r="E7" s="330" t="str">
        <f>'Rekapitulácia stavby'!K6</f>
        <v>Obnova areálu a kaštieľa Dolná Krupá</v>
      </c>
      <c r="F7" s="331"/>
      <c r="G7" s="331"/>
      <c r="H7" s="331"/>
      <c r="L7" s="21"/>
    </row>
    <row r="8" spans="1:46" s="2" customFormat="1" ht="12" customHeight="1">
      <c r="A8" s="35"/>
      <c r="B8" s="40"/>
      <c r="C8" s="35"/>
      <c r="D8" s="117" t="s">
        <v>131</v>
      </c>
      <c r="E8" s="35"/>
      <c r="F8" s="35"/>
      <c r="G8" s="35"/>
      <c r="H8" s="35"/>
      <c r="I8" s="35"/>
      <c r="J8" s="35"/>
      <c r="K8" s="35"/>
      <c r="L8" s="5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32" t="s">
        <v>427</v>
      </c>
      <c r="F9" s="333"/>
      <c r="G9" s="333"/>
      <c r="H9" s="333"/>
      <c r="I9" s="35"/>
      <c r="J9" s="35"/>
      <c r="K9" s="35"/>
      <c r="L9" s="5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7" t="s">
        <v>17</v>
      </c>
      <c r="E11" s="35"/>
      <c r="F11" s="118" t="s">
        <v>1</v>
      </c>
      <c r="G11" s="35"/>
      <c r="H11" s="35"/>
      <c r="I11" s="117" t="s">
        <v>18</v>
      </c>
      <c r="J11" s="118" t="s">
        <v>1</v>
      </c>
      <c r="K11" s="35"/>
      <c r="L11" s="5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7" t="s">
        <v>19</v>
      </c>
      <c r="E12" s="35"/>
      <c r="F12" s="118" t="s">
        <v>20</v>
      </c>
      <c r="G12" s="35"/>
      <c r="H12" s="35"/>
      <c r="I12" s="117" t="s">
        <v>21</v>
      </c>
      <c r="J12" s="119" t="str">
        <f>'Rekapitulácia stavby'!AN8</f>
        <v>30. 1. 2023</v>
      </c>
      <c r="K12" s="35"/>
      <c r="L12" s="5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7" t="s">
        <v>23</v>
      </c>
      <c r="E14" s="35"/>
      <c r="F14" s="35"/>
      <c r="G14" s="35"/>
      <c r="H14" s="35"/>
      <c r="I14" s="117" t="s">
        <v>24</v>
      </c>
      <c r="J14" s="118" t="s">
        <v>1</v>
      </c>
      <c r="K14" s="35"/>
      <c r="L14" s="5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8" t="s">
        <v>25</v>
      </c>
      <c r="F15" s="35"/>
      <c r="G15" s="35"/>
      <c r="H15" s="35"/>
      <c r="I15" s="117" t="s">
        <v>26</v>
      </c>
      <c r="J15" s="118" t="s">
        <v>1</v>
      </c>
      <c r="K15" s="35"/>
      <c r="L15" s="5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7" t="s">
        <v>27</v>
      </c>
      <c r="E17" s="35"/>
      <c r="F17" s="35"/>
      <c r="G17" s="35"/>
      <c r="H17" s="35"/>
      <c r="I17" s="117" t="s">
        <v>24</v>
      </c>
      <c r="J17" s="31" t="str">
        <f>'Rekapitulácia stavby'!AN13</f>
        <v>Vyplň údaj</v>
      </c>
      <c r="K17" s="35"/>
      <c r="L17" s="5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34" t="str">
        <f>'Rekapitulácia stavby'!E14</f>
        <v>Vyplň údaj</v>
      </c>
      <c r="F18" s="335"/>
      <c r="G18" s="335"/>
      <c r="H18" s="335"/>
      <c r="I18" s="117" t="s">
        <v>26</v>
      </c>
      <c r="J18" s="31" t="str">
        <f>'Rekapitulácia stavby'!AN14</f>
        <v>Vyplň údaj</v>
      </c>
      <c r="K18" s="35"/>
      <c r="L18" s="5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7" t="s">
        <v>29</v>
      </c>
      <c r="E20" s="35"/>
      <c r="F20" s="35"/>
      <c r="G20" s="35"/>
      <c r="H20" s="35"/>
      <c r="I20" s="117" t="s">
        <v>24</v>
      </c>
      <c r="J20" s="118" t="s">
        <v>1</v>
      </c>
      <c r="K20" s="35"/>
      <c r="L20" s="5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8" t="s">
        <v>30</v>
      </c>
      <c r="F21" s="35"/>
      <c r="G21" s="35"/>
      <c r="H21" s="35"/>
      <c r="I21" s="117" t="s">
        <v>26</v>
      </c>
      <c r="J21" s="118" t="s">
        <v>1</v>
      </c>
      <c r="K21" s="35"/>
      <c r="L21" s="5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7" t="s">
        <v>32</v>
      </c>
      <c r="E23" s="35"/>
      <c r="F23" s="35"/>
      <c r="G23" s="35"/>
      <c r="H23" s="35"/>
      <c r="I23" s="117" t="s">
        <v>24</v>
      </c>
      <c r="J23" s="118" t="s">
        <v>1</v>
      </c>
      <c r="K23" s="35"/>
      <c r="L23" s="5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8" t="s">
        <v>30</v>
      </c>
      <c r="F24" s="35"/>
      <c r="G24" s="35"/>
      <c r="H24" s="35"/>
      <c r="I24" s="117" t="s">
        <v>26</v>
      </c>
      <c r="J24" s="118" t="s">
        <v>1</v>
      </c>
      <c r="K24" s="35"/>
      <c r="L24" s="5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7" t="s">
        <v>33</v>
      </c>
      <c r="E26" s="35"/>
      <c r="F26" s="35"/>
      <c r="G26" s="35"/>
      <c r="H26" s="35"/>
      <c r="I26" s="35"/>
      <c r="J26" s="35"/>
      <c r="K26" s="35"/>
      <c r="L26" s="5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20"/>
      <c r="B27" s="121"/>
      <c r="C27" s="120"/>
      <c r="D27" s="120"/>
      <c r="E27" s="336" t="s">
        <v>1</v>
      </c>
      <c r="F27" s="336"/>
      <c r="G27" s="336"/>
      <c r="H27" s="336"/>
      <c r="I27" s="120"/>
      <c r="J27" s="120"/>
      <c r="K27" s="120"/>
      <c r="L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23"/>
      <c r="E29" s="123"/>
      <c r="F29" s="123"/>
      <c r="G29" s="123"/>
      <c r="H29" s="123"/>
      <c r="I29" s="123"/>
      <c r="J29" s="123"/>
      <c r="K29" s="123"/>
      <c r="L29" s="5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4" t="s">
        <v>34</v>
      </c>
      <c r="E30" s="35"/>
      <c r="F30" s="35"/>
      <c r="G30" s="35"/>
      <c r="H30" s="35"/>
      <c r="I30" s="35"/>
      <c r="J30" s="125">
        <f>ROUND(J131, 2)</f>
        <v>0</v>
      </c>
      <c r="K30" s="35"/>
      <c r="L30" s="5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3"/>
      <c r="E31" s="123"/>
      <c r="F31" s="123"/>
      <c r="G31" s="123"/>
      <c r="H31" s="123"/>
      <c r="I31" s="123"/>
      <c r="J31" s="123"/>
      <c r="K31" s="123"/>
      <c r="L31" s="5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26" t="s">
        <v>36</v>
      </c>
      <c r="G32" s="35"/>
      <c r="H32" s="35"/>
      <c r="I32" s="126" t="s">
        <v>35</v>
      </c>
      <c r="J32" s="126" t="s">
        <v>37</v>
      </c>
      <c r="K32" s="35"/>
      <c r="L32" s="5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27" t="s">
        <v>38</v>
      </c>
      <c r="E33" s="128" t="s">
        <v>39</v>
      </c>
      <c r="F33" s="129">
        <f>ROUND((SUM(BE131:BE390)),  2)</f>
        <v>0</v>
      </c>
      <c r="G33" s="130"/>
      <c r="H33" s="130"/>
      <c r="I33" s="131">
        <v>0.2</v>
      </c>
      <c r="J33" s="129">
        <f>ROUND(((SUM(BE131:BE390))*I33),  2)</f>
        <v>0</v>
      </c>
      <c r="K33" s="35"/>
      <c r="L33" s="5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28" t="s">
        <v>40</v>
      </c>
      <c r="F34" s="129">
        <f>ROUND((SUM(BF131:BF390)),  2)</f>
        <v>0</v>
      </c>
      <c r="G34" s="130"/>
      <c r="H34" s="130"/>
      <c r="I34" s="131">
        <v>0.2</v>
      </c>
      <c r="J34" s="129">
        <f>ROUND(((SUM(BF131:BF390))*I34),  2)</f>
        <v>0</v>
      </c>
      <c r="K34" s="35"/>
      <c r="L34" s="5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17" t="s">
        <v>41</v>
      </c>
      <c r="F35" s="132">
        <f>ROUND((SUM(BG131:BG390)),  2)</f>
        <v>0</v>
      </c>
      <c r="G35" s="35"/>
      <c r="H35" s="35"/>
      <c r="I35" s="133">
        <v>0.2</v>
      </c>
      <c r="J35" s="132">
        <f>0</f>
        <v>0</v>
      </c>
      <c r="K35" s="35"/>
      <c r="L35" s="5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17" t="s">
        <v>42</v>
      </c>
      <c r="F36" s="132">
        <f>ROUND((SUM(BH131:BH390)),  2)</f>
        <v>0</v>
      </c>
      <c r="G36" s="35"/>
      <c r="H36" s="35"/>
      <c r="I36" s="133">
        <v>0.2</v>
      </c>
      <c r="J36" s="132">
        <f>0</f>
        <v>0</v>
      </c>
      <c r="K36" s="35"/>
      <c r="L36" s="5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28" t="s">
        <v>43</v>
      </c>
      <c r="F37" s="129">
        <f>ROUND((SUM(BI131:BI390)),  2)</f>
        <v>0</v>
      </c>
      <c r="G37" s="130"/>
      <c r="H37" s="130"/>
      <c r="I37" s="131">
        <v>0</v>
      </c>
      <c r="J37" s="129">
        <f>0</f>
        <v>0</v>
      </c>
      <c r="K37" s="35"/>
      <c r="L37" s="5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34"/>
      <c r="D39" s="135" t="s">
        <v>44</v>
      </c>
      <c r="E39" s="136"/>
      <c r="F39" s="136"/>
      <c r="G39" s="137" t="s">
        <v>45</v>
      </c>
      <c r="H39" s="138" t="s">
        <v>46</v>
      </c>
      <c r="I39" s="136"/>
      <c r="J39" s="139">
        <f>SUM(J30:J37)</f>
        <v>0</v>
      </c>
      <c r="K39" s="140"/>
      <c r="L39" s="5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6"/>
      <c r="D50" s="141" t="s">
        <v>47</v>
      </c>
      <c r="E50" s="142"/>
      <c r="F50" s="142"/>
      <c r="G50" s="141" t="s">
        <v>48</v>
      </c>
      <c r="H50" s="142"/>
      <c r="I50" s="142"/>
      <c r="J50" s="142"/>
      <c r="K50" s="142"/>
      <c r="L50" s="5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5"/>
      <c r="B61" s="40"/>
      <c r="C61" s="35"/>
      <c r="D61" s="143" t="s">
        <v>49</v>
      </c>
      <c r="E61" s="144"/>
      <c r="F61" s="145" t="s">
        <v>50</v>
      </c>
      <c r="G61" s="143" t="s">
        <v>49</v>
      </c>
      <c r="H61" s="144"/>
      <c r="I61" s="144"/>
      <c r="J61" s="146" t="s">
        <v>50</v>
      </c>
      <c r="K61" s="144"/>
      <c r="L61" s="5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5"/>
      <c r="B65" s="40"/>
      <c r="C65" s="35"/>
      <c r="D65" s="141" t="s">
        <v>51</v>
      </c>
      <c r="E65" s="147"/>
      <c r="F65" s="147"/>
      <c r="G65" s="141" t="s">
        <v>52</v>
      </c>
      <c r="H65" s="147"/>
      <c r="I65" s="147"/>
      <c r="J65" s="147"/>
      <c r="K65" s="147"/>
      <c r="L65" s="5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5"/>
      <c r="B76" s="40"/>
      <c r="C76" s="35"/>
      <c r="D76" s="143" t="s">
        <v>49</v>
      </c>
      <c r="E76" s="144"/>
      <c r="F76" s="145" t="s">
        <v>50</v>
      </c>
      <c r="G76" s="143" t="s">
        <v>49</v>
      </c>
      <c r="H76" s="144"/>
      <c r="I76" s="144"/>
      <c r="J76" s="146" t="s">
        <v>50</v>
      </c>
      <c r="K76" s="144"/>
      <c r="L76" s="5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8"/>
      <c r="C77" s="149"/>
      <c r="D77" s="149"/>
      <c r="E77" s="149"/>
      <c r="F77" s="149"/>
      <c r="G77" s="149"/>
      <c r="H77" s="149"/>
      <c r="I77" s="149"/>
      <c r="J77" s="149"/>
      <c r="K77" s="149"/>
      <c r="L77" s="5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5" customHeight="1">
      <c r="A81" s="35"/>
      <c r="B81" s="150"/>
      <c r="C81" s="151"/>
      <c r="D81" s="151"/>
      <c r="E81" s="151"/>
      <c r="F81" s="151"/>
      <c r="G81" s="151"/>
      <c r="H81" s="151"/>
      <c r="I81" s="151"/>
      <c r="J81" s="151"/>
      <c r="K81" s="151"/>
      <c r="L81" s="5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5" customHeight="1">
      <c r="A82" s="35"/>
      <c r="B82" s="36"/>
      <c r="C82" s="24" t="s">
        <v>133</v>
      </c>
      <c r="D82" s="37"/>
      <c r="E82" s="37"/>
      <c r="F82" s="37"/>
      <c r="G82" s="37"/>
      <c r="H82" s="37"/>
      <c r="I82" s="37"/>
      <c r="J82" s="37"/>
      <c r="K82" s="37"/>
      <c r="L82" s="5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15</v>
      </c>
      <c r="D84" s="37"/>
      <c r="E84" s="37"/>
      <c r="F84" s="37"/>
      <c r="G84" s="37"/>
      <c r="H84" s="37"/>
      <c r="I84" s="37"/>
      <c r="J84" s="37"/>
      <c r="K84" s="37"/>
      <c r="L84" s="5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28" t="str">
        <f>E7</f>
        <v>Obnova areálu a kaštieľa Dolná Krupá</v>
      </c>
      <c r="F85" s="329"/>
      <c r="G85" s="329"/>
      <c r="H85" s="329"/>
      <c r="I85" s="37"/>
      <c r="J85" s="37"/>
      <c r="K85" s="37"/>
      <c r="L85" s="5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131</v>
      </c>
      <c r="D86" s="37"/>
      <c r="E86" s="37"/>
      <c r="F86" s="37"/>
      <c r="G86" s="37"/>
      <c r="H86" s="37"/>
      <c r="I86" s="37"/>
      <c r="J86" s="37"/>
      <c r="K86" s="37"/>
      <c r="L86" s="5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324" t="str">
        <f>E9</f>
        <v>20180305 - Kaštieľ-Oprava prekrytia anglického dvorca</v>
      </c>
      <c r="F87" s="327"/>
      <c r="G87" s="327"/>
      <c r="H87" s="327"/>
      <c r="I87" s="37"/>
      <c r="J87" s="37"/>
      <c r="K87" s="37"/>
      <c r="L87" s="5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19</v>
      </c>
      <c r="D89" s="37"/>
      <c r="E89" s="37"/>
      <c r="F89" s="28" t="str">
        <f>F12</f>
        <v>Kaštieľ Dolná Krupá</v>
      </c>
      <c r="G89" s="37"/>
      <c r="H89" s="37"/>
      <c r="I89" s="30" t="s">
        <v>21</v>
      </c>
      <c r="J89" s="71" t="str">
        <f>IF(J12="","",J12)</f>
        <v>30. 1. 2023</v>
      </c>
      <c r="K89" s="37"/>
      <c r="L89" s="5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2" customHeight="1">
      <c r="A91" s="35"/>
      <c r="B91" s="36"/>
      <c r="C91" s="30" t="s">
        <v>23</v>
      </c>
      <c r="D91" s="37"/>
      <c r="E91" s="37"/>
      <c r="F91" s="28" t="str">
        <f>E15</f>
        <v>SNM, Vajanského nábrežie 2, 810 06 Bratislava</v>
      </c>
      <c r="G91" s="37"/>
      <c r="H91" s="37"/>
      <c r="I91" s="30" t="s">
        <v>29</v>
      </c>
      <c r="J91" s="33" t="str">
        <f>E21</f>
        <v>Ing.Vladimír Kobliška</v>
      </c>
      <c r="K91" s="37"/>
      <c r="L91" s="5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2" customHeight="1">
      <c r="A92" s="35"/>
      <c r="B92" s="36"/>
      <c r="C92" s="30" t="s">
        <v>27</v>
      </c>
      <c r="D92" s="37"/>
      <c r="E92" s="37"/>
      <c r="F92" s="28" t="str">
        <f>IF(E18="","",E18)</f>
        <v>Vyplň údaj</v>
      </c>
      <c r="G92" s="37"/>
      <c r="H92" s="37"/>
      <c r="I92" s="30" t="s">
        <v>32</v>
      </c>
      <c r="J92" s="33" t="str">
        <f>E24</f>
        <v>Ing.Vladimír Kobliška</v>
      </c>
      <c r="K92" s="37"/>
      <c r="L92" s="5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52" t="s">
        <v>134</v>
      </c>
      <c r="D94" s="153"/>
      <c r="E94" s="153"/>
      <c r="F94" s="153"/>
      <c r="G94" s="153"/>
      <c r="H94" s="153"/>
      <c r="I94" s="153"/>
      <c r="J94" s="154" t="s">
        <v>135</v>
      </c>
      <c r="K94" s="153"/>
      <c r="L94" s="5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" customHeight="1">
      <c r="A96" s="35"/>
      <c r="B96" s="36"/>
      <c r="C96" s="155" t="s">
        <v>136</v>
      </c>
      <c r="D96" s="37"/>
      <c r="E96" s="37"/>
      <c r="F96" s="37"/>
      <c r="G96" s="37"/>
      <c r="H96" s="37"/>
      <c r="I96" s="37"/>
      <c r="J96" s="89">
        <f>J131</f>
        <v>0</v>
      </c>
      <c r="K96" s="37"/>
      <c r="L96" s="5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137</v>
      </c>
    </row>
    <row r="97" spans="1:31" s="9" customFormat="1" ht="24.95" customHeight="1">
      <c r="B97" s="156"/>
      <c r="C97" s="157"/>
      <c r="D97" s="158" t="s">
        <v>428</v>
      </c>
      <c r="E97" s="159"/>
      <c r="F97" s="159"/>
      <c r="G97" s="159"/>
      <c r="H97" s="159"/>
      <c r="I97" s="159"/>
      <c r="J97" s="160">
        <f>J132</f>
        <v>0</v>
      </c>
      <c r="K97" s="157"/>
      <c r="L97" s="161"/>
    </row>
    <row r="98" spans="1:31" s="9" customFormat="1" ht="24.95" customHeight="1">
      <c r="B98" s="156"/>
      <c r="C98" s="157"/>
      <c r="D98" s="158" t="s">
        <v>429</v>
      </c>
      <c r="E98" s="159"/>
      <c r="F98" s="159"/>
      <c r="G98" s="159"/>
      <c r="H98" s="159"/>
      <c r="I98" s="159"/>
      <c r="J98" s="160">
        <f>J134</f>
        <v>0</v>
      </c>
      <c r="K98" s="157"/>
      <c r="L98" s="161"/>
    </row>
    <row r="99" spans="1:31" s="9" customFormat="1" ht="24.95" customHeight="1">
      <c r="B99" s="156"/>
      <c r="C99" s="157"/>
      <c r="D99" s="158" t="s">
        <v>430</v>
      </c>
      <c r="E99" s="159"/>
      <c r="F99" s="159"/>
      <c r="G99" s="159"/>
      <c r="H99" s="159"/>
      <c r="I99" s="159"/>
      <c r="J99" s="160">
        <f>J146</f>
        <v>0</v>
      </c>
      <c r="K99" s="157"/>
      <c r="L99" s="161"/>
    </row>
    <row r="100" spans="1:31" s="9" customFormat="1" ht="24.95" customHeight="1">
      <c r="B100" s="156"/>
      <c r="C100" s="157"/>
      <c r="D100" s="158" t="s">
        <v>431</v>
      </c>
      <c r="E100" s="159"/>
      <c r="F100" s="159"/>
      <c r="G100" s="159"/>
      <c r="H100" s="159"/>
      <c r="I100" s="159"/>
      <c r="J100" s="160">
        <f>J167</f>
        <v>0</v>
      </c>
      <c r="K100" s="157"/>
      <c r="L100" s="161"/>
    </row>
    <row r="101" spans="1:31" s="9" customFormat="1" ht="24.95" customHeight="1">
      <c r="B101" s="156"/>
      <c r="C101" s="157"/>
      <c r="D101" s="158" t="s">
        <v>432</v>
      </c>
      <c r="E101" s="159"/>
      <c r="F101" s="159"/>
      <c r="G101" s="159"/>
      <c r="H101" s="159"/>
      <c r="I101" s="159"/>
      <c r="J101" s="160">
        <f>J201</f>
        <v>0</v>
      </c>
      <c r="K101" s="157"/>
      <c r="L101" s="161"/>
    </row>
    <row r="102" spans="1:31" s="9" customFormat="1" ht="24.95" customHeight="1">
      <c r="B102" s="156"/>
      <c r="C102" s="157"/>
      <c r="D102" s="158" t="s">
        <v>433</v>
      </c>
      <c r="E102" s="159"/>
      <c r="F102" s="159"/>
      <c r="G102" s="159"/>
      <c r="H102" s="159"/>
      <c r="I102" s="159"/>
      <c r="J102" s="160">
        <f>J235</f>
        <v>0</v>
      </c>
      <c r="K102" s="157"/>
      <c r="L102" s="161"/>
    </row>
    <row r="103" spans="1:31" s="9" customFormat="1" ht="24.95" customHeight="1">
      <c r="B103" s="156"/>
      <c r="C103" s="157"/>
      <c r="D103" s="158" t="s">
        <v>216</v>
      </c>
      <c r="E103" s="159"/>
      <c r="F103" s="159"/>
      <c r="G103" s="159"/>
      <c r="H103" s="159"/>
      <c r="I103" s="159"/>
      <c r="J103" s="160">
        <f>J238</f>
        <v>0</v>
      </c>
      <c r="K103" s="157"/>
      <c r="L103" s="161"/>
    </row>
    <row r="104" spans="1:31" s="10" customFormat="1" ht="19.899999999999999" customHeight="1">
      <c r="B104" s="162"/>
      <c r="C104" s="163"/>
      <c r="D104" s="164" t="s">
        <v>434</v>
      </c>
      <c r="E104" s="165"/>
      <c r="F104" s="165"/>
      <c r="G104" s="165"/>
      <c r="H104" s="165"/>
      <c r="I104" s="165"/>
      <c r="J104" s="166">
        <f>J239</f>
        <v>0</v>
      </c>
      <c r="K104" s="163"/>
      <c r="L104" s="167"/>
    </row>
    <row r="105" spans="1:31" s="9" customFormat="1" ht="24.95" customHeight="1">
      <c r="B105" s="156"/>
      <c r="C105" s="157"/>
      <c r="D105" s="158" t="s">
        <v>435</v>
      </c>
      <c r="E105" s="159"/>
      <c r="F105" s="159"/>
      <c r="G105" s="159"/>
      <c r="H105" s="159"/>
      <c r="I105" s="159"/>
      <c r="J105" s="160">
        <f>J247</f>
        <v>0</v>
      </c>
      <c r="K105" s="157"/>
      <c r="L105" s="161"/>
    </row>
    <row r="106" spans="1:31" s="9" customFormat="1" ht="24.95" customHeight="1">
      <c r="B106" s="156"/>
      <c r="C106" s="157"/>
      <c r="D106" s="158" t="s">
        <v>436</v>
      </c>
      <c r="E106" s="159"/>
      <c r="F106" s="159"/>
      <c r="G106" s="159"/>
      <c r="H106" s="159"/>
      <c r="I106" s="159"/>
      <c r="J106" s="160">
        <f>J296</f>
        <v>0</v>
      </c>
      <c r="K106" s="157"/>
      <c r="L106" s="161"/>
    </row>
    <row r="107" spans="1:31" s="9" customFormat="1" ht="24.95" customHeight="1">
      <c r="B107" s="156"/>
      <c r="C107" s="157"/>
      <c r="D107" s="158" t="s">
        <v>437</v>
      </c>
      <c r="E107" s="159"/>
      <c r="F107" s="159"/>
      <c r="G107" s="159"/>
      <c r="H107" s="159"/>
      <c r="I107" s="159"/>
      <c r="J107" s="160">
        <f>J298</f>
        <v>0</v>
      </c>
      <c r="K107" s="157"/>
      <c r="L107" s="161"/>
    </row>
    <row r="108" spans="1:31" s="9" customFormat="1" ht="24.95" customHeight="1">
      <c r="B108" s="156"/>
      <c r="C108" s="157"/>
      <c r="D108" s="158" t="s">
        <v>438</v>
      </c>
      <c r="E108" s="159"/>
      <c r="F108" s="159"/>
      <c r="G108" s="159"/>
      <c r="H108" s="159"/>
      <c r="I108" s="159"/>
      <c r="J108" s="160">
        <f>J352</f>
        <v>0</v>
      </c>
      <c r="K108" s="157"/>
      <c r="L108" s="161"/>
    </row>
    <row r="109" spans="1:31" s="9" customFormat="1" ht="24.95" customHeight="1">
      <c r="B109" s="156"/>
      <c r="C109" s="157"/>
      <c r="D109" s="158" t="s">
        <v>138</v>
      </c>
      <c r="E109" s="159"/>
      <c r="F109" s="159"/>
      <c r="G109" s="159"/>
      <c r="H109" s="159"/>
      <c r="I109" s="159"/>
      <c r="J109" s="160">
        <f>J378</f>
        <v>0</v>
      </c>
      <c r="K109" s="157"/>
      <c r="L109" s="161"/>
    </row>
    <row r="110" spans="1:31" s="10" customFormat="1" ht="19.899999999999999" customHeight="1">
      <c r="B110" s="162"/>
      <c r="C110" s="163"/>
      <c r="D110" s="164" t="s">
        <v>439</v>
      </c>
      <c r="E110" s="165"/>
      <c r="F110" s="165"/>
      <c r="G110" s="165"/>
      <c r="H110" s="165"/>
      <c r="I110" s="165"/>
      <c r="J110" s="166">
        <f>J379</f>
        <v>0</v>
      </c>
      <c r="K110" s="163"/>
      <c r="L110" s="167"/>
    </row>
    <row r="111" spans="1:31" s="10" customFormat="1" ht="19.899999999999999" customHeight="1">
      <c r="B111" s="162"/>
      <c r="C111" s="163"/>
      <c r="D111" s="164" t="s">
        <v>440</v>
      </c>
      <c r="E111" s="165"/>
      <c r="F111" s="165"/>
      <c r="G111" s="165"/>
      <c r="H111" s="165"/>
      <c r="I111" s="165"/>
      <c r="J111" s="166">
        <f>J384</f>
        <v>0</v>
      </c>
      <c r="K111" s="163"/>
      <c r="L111" s="167"/>
    </row>
    <row r="112" spans="1:31" s="2" customFormat="1" ht="21.75" customHeight="1">
      <c r="A112" s="35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5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31" s="2" customFormat="1" ht="6.95" customHeight="1">
      <c r="A113" s="35"/>
      <c r="B113" s="59"/>
      <c r="C113" s="60"/>
      <c r="D113" s="60"/>
      <c r="E113" s="60"/>
      <c r="F113" s="60"/>
      <c r="G113" s="60"/>
      <c r="H113" s="60"/>
      <c r="I113" s="60"/>
      <c r="J113" s="60"/>
      <c r="K113" s="60"/>
      <c r="L113" s="5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7" spans="1:31" s="2" customFormat="1" ht="6.95" customHeight="1">
      <c r="A117" s="35"/>
      <c r="B117" s="61"/>
      <c r="C117" s="62"/>
      <c r="D117" s="62"/>
      <c r="E117" s="62"/>
      <c r="F117" s="62"/>
      <c r="G117" s="62"/>
      <c r="H117" s="62"/>
      <c r="I117" s="62"/>
      <c r="J117" s="62"/>
      <c r="K117" s="62"/>
      <c r="L117" s="5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31" s="2" customFormat="1" ht="24.95" customHeight="1">
      <c r="A118" s="35"/>
      <c r="B118" s="36"/>
      <c r="C118" s="24" t="s">
        <v>142</v>
      </c>
      <c r="D118" s="37"/>
      <c r="E118" s="37"/>
      <c r="F118" s="37"/>
      <c r="G118" s="37"/>
      <c r="H118" s="37"/>
      <c r="I118" s="37"/>
      <c r="J118" s="37"/>
      <c r="K118" s="37"/>
      <c r="L118" s="5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31" s="2" customFormat="1" ht="6.95" customHeight="1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5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31" s="2" customFormat="1" ht="12" customHeight="1">
      <c r="A120" s="35"/>
      <c r="B120" s="36"/>
      <c r="C120" s="30" t="s">
        <v>15</v>
      </c>
      <c r="D120" s="37"/>
      <c r="E120" s="37"/>
      <c r="F120" s="37"/>
      <c r="G120" s="37"/>
      <c r="H120" s="37"/>
      <c r="I120" s="37"/>
      <c r="J120" s="37"/>
      <c r="K120" s="37"/>
      <c r="L120" s="5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31" s="2" customFormat="1" ht="16.5" customHeight="1">
      <c r="A121" s="35"/>
      <c r="B121" s="36"/>
      <c r="C121" s="37"/>
      <c r="D121" s="37"/>
      <c r="E121" s="328" t="str">
        <f>E7</f>
        <v>Obnova areálu a kaštieľa Dolná Krupá</v>
      </c>
      <c r="F121" s="329"/>
      <c r="G121" s="329"/>
      <c r="H121" s="329"/>
      <c r="I121" s="37"/>
      <c r="J121" s="37"/>
      <c r="K121" s="37"/>
      <c r="L121" s="5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31" s="2" customFormat="1" ht="12" customHeight="1">
      <c r="A122" s="35"/>
      <c r="B122" s="36"/>
      <c r="C122" s="30" t="s">
        <v>131</v>
      </c>
      <c r="D122" s="37"/>
      <c r="E122" s="37"/>
      <c r="F122" s="37"/>
      <c r="G122" s="37"/>
      <c r="H122" s="37"/>
      <c r="I122" s="37"/>
      <c r="J122" s="37"/>
      <c r="K122" s="37"/>
      <c r="L122" s="56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31" s="2" customFormat="1" ht="16.5" customHeight="1">
      <c r="A123" s="35"/>
      <c r="B123" s="36"/>
      <c r="C123" s="37"/>
      <c r="D123" s="37"/>
      <c r="E123" s="324" t="str">
        <f>E9</f>
        <v>20180305 - Kaštieľ-Oprava prekrytia anglického dvorca</v>
      </c>
      <c r="F123" s="327"/>
      <c r="G123" s="327"/>
      <c r="H123" s="327"/>
      <c r="I123" s="37"/>
      <c r="J123" s="37"/>
      <c r="K123" s="37"/>
      <c r="L123" s="56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31" s="2" customFormat="1" ht="6.95" customHeight="1">
      <c r="A124" s="35"/>
      <c r="B124" s="36"/>
      <c r="C124" s="37"/>
      <c r="D124" s="37"/>
      <c r="E124" s="37"/>
      <c r="F124" s="37"/>
      <c r="G124" s="37"/>
      <c r="H124" s="37"/>
      <c r="I124" s="37"/>
      <c r="J124" s="37"/>
      <c r="K124" s="37"/>
      <c r="L124" s="56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31" s="2" customFormat="1" ht="12" customHeight="1">
      <c r="A125" s="35"/>
      <c r="B125" s="36"/>
      <c r="C125" s="30" t="s">
        <v>19</v>
      </c>
      <c r="D125" s="37"/>
      <c r="E125" s="37"/>
      <c r="F125" s="28" t="str">
        <f>F12</f>
        <v>Kaštieľ Dolná Krupá</v>
      </c>
      <c r="G125" s="37"/>
      <c r="H125" s="37"/>
      <c r="I125" s="30" t="s">
        <v>21</v>
      </c>
      <c r="J125" s="71" t="str">
        <f>IF(J12="","",J12)</f>
        <v>30. 1. 2023</v>
      </c>
      <c r="K125" s="37"/>
      <c r="L125" s="56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s="2" customFormat="1" ht="6.95" customHeight="1">
      <c r="A126" s="35"/>
      <c r="B126" s="36"/>
      <c r="C126" s="37"/>
      <c r="D126" s="37"/>
      <c r="E126" s="37"/>
      <c r="F126" s="37"/>
      <c r="G126" s="37"/>
      <c r="H126" s="37"/>
      <c r="I126" s="37"/>
      <c r="J126" s="37"/>
      <c r="K126" s="37"/>
      <c r="L126" s="56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15.2" customHeight="1">
      <c r="A127" s="35"/>
      <c r="B127" s="36"/>
      <c r="C127" s="30" t="s">
        <v>23</v>
      </c>
      <c r="D127" s="37"/>
      <c r="E127" s="37"/>
      <c r="F127" s="28" t="str">
        <f>E15</f>
        <v>SNM, Vajanského nábrežie 2, 810 06 Bratislava</v>
      </c>
      <c r="G127" s="37"/>
      <c r="H127" s="37"/>
      <c r="I127" s="30" t="s">
        <v>29</v>
      </c>
      <c r="J127" s="33" t="str">
        <f>E21</f>
        <v>Ing.Vladimír Kobliška</v>
      </c>
      <c r="K127" s="37"/>
      <c r="L127" s="56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s="2" customFormat="1" ht="15.2" customHeight="1">
      <c r="A128" s="35"/>
      <c r="B128" s="36"/>
      <c r="C128" s="30" t="s">
        <v>27</v>
      </c>
      <c r="D128" s="37"/>
      <c r="E128" s="37"/>
      <c r="F128" s="28" t="str">
        <f>IF(E18="","",E18)</f>
        <v>Vyplň údaj</v>
      </c>
      <c r="G128" s="37"/>
      <c r="H128" s="37"/>
      <c r="I128" s="30" t="s">
        <v>32</v>
      </c>
      <c r="J128" s="33" t="str">
        <f>E24</f>
        <v>Ing.Vladimír Kobliška</v>
      </c>
      <c r="K128" s="37"/>
      <c r="L128" s="56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pans="1:65" s="2" customFormat="1" ht="10.35" customHeight="1">
      <c r="A129" s="35"/>
      <c r="B129" s="36"/>
      <c r="C129" s="37"/>
      <c r="D129" s="37"/>
      <c r="E129" s="37"/>
      <c r="F129" s="37"/>
      <c r="G129" s="37"/>
      <c r="H129" s="37"/>
      <c r="I129" s="37"/>
      <c r="J129" s="37"/>
      <c r="K129" s="37"/>
      <c r="L129" s="56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pans="1:65" s="11" customFormat="1" ht="29.25" customHeight="1">
      <c r="A130" s="168"/>
      <c r="B130" s="169"/>
      <c r="C130" s="170" t="s">
        <v>143</v>
      </c>
      <c r="D130" s="171" t="s">
        <v>59</v>
      </c>
      <c r="E130" s="171" t="s">
        <v>55</v>
      </c>
      <c r="F130" s="171" t="s">
        <v>56</v>
      </c>
      <c r="G130" s="171" t="s">
        <v>144</v>
      </c>
      <c r="H130" s="171" t="s">
        <v>145</v>
      </c>
      <c r="I130" s="171" t="s">
        <v>146</v>
      </c>
      <c r="J130" s="172" t="s">
        <v>135</v>
      </c>
      <c r="K130" s="173" t="s">
        <v>147</v>
      </c>
      <c r="L130" s="174"/>
      <c r="M130" s="80" t="s">
        <v>1</v>
      </c>
      <c r="N130" s="81" t="s">
        <v>38</v>
      </c>
      <c r="O130" s="81" t="s">
        <v>148</v>
      </c>
      <c r="P130" s="81" t="s">
        <v>149</v>
      </c>
      <c r="Q130" s="81" t="s">
        <v>150</v>
      </c>
      <c r="R130" s="81" t="s">
        <v>151</v>
      </c>
      <c r="S130" s="81" t="s">
        <v>152</v>
      </c>
      <c r="T130" s="82" t="s">
        <v>153</v>
      </c>
      <c r="U130" s="168"/>
      <c r="V130" s="168"/>
      <c r="W130" s="168"/>
      <c r="X130" s="168"/>
      <c r="Y130" s="168"/>
      <c r="Z130" s="168"/>
      <c r="AA130" s="168"/>
      <c r="AB130" s="168"/>
      <c r="AC130" s="168"/>
      <c r="AD130" s="168"/>
      <c r="AE130" s="168"/>
    </row>
    <row r="131" spans="1:65" s="2" customFormat="1" ht="22.9" customHeight="1">
      <c r="A131" s="35"/>
      <c r="B131" s="36"/>
      <c r="C131" s="87" t="s">
        <v>136</v>
      </c>
      <c r="D131" s="37"/>
      <c r="E131" s="37"/>
      <c r="F131" s="37"/>
      <c r="G131" s="37"/>
      <c r="H131" s="37"/>
      <c r="I131" s="37"/>
      <c r="J131" s="175">
        <f>BK131</f>
        <v>0</v>
      </c>
      <c r="K131" s="37"/>
      <c r="L131" s="40"/>
      <c r="M131" s="83"/>
      <c r="N131" s="176"/>
      <c r="O131" s="84"/>
      <c r="P131" s="177">
        <f>P132+P134+P146+P167+P201+P235+P238+P247+P296+P298+P352+P378</f>
        <v>0</v>
      </c>
      <c r="Q131" s="84"/>
      <c r="R131" s="177">
        <f>R132+R134+R146+R167+R201+R235+R238+R247+R296+R298+R352+R378</f>
        <v>30.01688854</v>
      </c>
      <c r="S131" s="84"/>
      <c r="T131" s="178">
        <f>T132+T134+T146+T167+T201+T235+T238+T247+T296+T298+T352+T378</f>
        <v>0.65976000000000012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T131" s="18" t="s">
        <v>73</v>
      </c>
      <c r="AU131" s="18" t="s">
        <v>137</v>
      </c>
      <c r="BK131" s="179">
        <f>BK132+BK134+BK146+BK167+BK201+BK235+BK238+BK247+BK296+BK298+BK352+BK378</f>
        <v>0</v>
      </c>
    </row>
    <row r="132" spans="1:65" s="12" customFormat="1" ht="25.9" customHeight="1">
      <c r="B132" s="180"/>
      <c r="C132" s="181"/>
      <c r="D132" s="182" t="s">
        <v>73</v>
      </c>
      <c r="E132" s="183" t="s">
        <v>156</v>
      </c>
      <c r="F132" s="183" t="s">
        <v>441</v>
      </c>
      <c r="G132" s="181"/>
      <c r="H132" s="181"/>
      <c r="I132" s="184"/>
      <c r="J132" s="185">
        <f>BK132</f>
        <v>0</v>
      </c>
      <c r="K132" s="181"/>
      <c r="L132" s="186"/>
      <c r="M132" s="187"/>
      <c r="N132" s="188"/>
      <c r="O132" s="188"/>
      <c r="P132" s="189">
        <f>P133</f>
        <v>0</v>
      </c>
      <c r="Q132" s="188"/>
      <c r="R132" s="189">
        <f>R133</f>
        <v>0</v>
      </c>
      <c r="S132" s="188"/>
      <c r="T132" s="190">
        <f>T133</f>
        <v>0</v>
      </c>
      <c r="AR132" s="191" t="s">
        <v>82</v>
      </c>
      <c r="AT132" s="192" t="s">
        <v>73</v>
      </c>
      <c r="AU132" s="192" t="s">
        <v>74</v>
      </c>
      <c r="AY132" s="191" t="s">
        <v>157</v>
      </c>
      <c r="BK132" s="193">
        <f>BK133</f>
        <v>0</v>
      </c>
    </row>
    <row r="133" spans="1:65" s="2" customFormat="1" ht="21.75" customHeight="1">
      <c r="A133" s="35"/>
      <c r="B133" s="36"/>
      <c r="C133" s="196" t="s">
        <v>82</v>
      </c>
      <c r="D133" s="196" t="s">
        <v>160</v>
      </c>
      <c r="E133" s="197" t="s">
        <v>442</v>
      </c>
      <c r="F133" s="198" t="s">
        <v>443</v>
      </c>
      <c r="G133" s="199" t="s">
        <v>225</v>
      </c>
      <c r="H133" s="200">
        <v>104.1</v>
      </c>
      <c r="I133" s="201"/>
      <c r="J133" s="202">
        <f>ROUND(I133*H133,2)</f>
        <v>0</v>
      </c>
      <c r="K133" s="203"/>
      <c r="L133" s="40"/>
      <c r="M133" s="204" t="s">
        <v>1</v>
      </c>
      <c r="N133" s="205" t="s">
        <v>40</v>
      </c>
      <c r="O133" s="76"/>
      <c r="P133" s="206">
        <f>O133*H133</f>
        <v>0</v>
      </c>
      <c r="Q133" s="206">
        <v>0</v>
      </c>
      <c r="R133" s="206">
        <f>Q133*H133</f>
        <v>0</v>
      </c>
      <c r="S133" s="206">
        <v>0</v>
      </c>
      <c r="T133" s="207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08" t="s">
        <v>174</v>
      </c>
      <c r="AT133" s="208" t="s">
        <v>160</v>
      </c>
      <c r="AU133" s="208" t="s">
        <v>82</v>
      </c>
      <c r="AY133" s="18" t="s">
        <v>157</v>
      </c>
      <c r="BE133" s="209">
        <f>IF(N133="základná",J133,0)</f>
        <v>0</v>
      </c>
      <c r="BF133" s="209">
        <f>IF(N133="znížená",J133,0)</f>
        <v>0</v>
      </c>
      <c r="BG133" s="209">
        <f>IF(N133="zákl. prenesená",J133,0)</f>
        <v>0</v>
      </c>
      <c r="BH133" s="209">
        <f>IF(N133="zníž. prenesená",J133,0)</f>
        <v>0</v>
      </c>
      <c r="BI133" s="209">
        <f>IF(N133="nulová",J133,0)</f>
        <v>0</v>
      </c>
      <c r="BJ133" s="18" t="s">
        <v>156</v>
      </c>
      <c r="BK133" s="209">
        <f>ROUND(I133*H133,2)</f>
        <v>0</v>
      </c>
      <c r="BL133" s="18" t="s">
        <v>174</v>
      </c>
      <c r="BM133" s="208" t="s">
        <v>444</v>
      </c>
    </row>
    <row r="134" spans="1:65" s="12" customFormat="1" ht="25.9" customHeight="1">
      <c r="B134" s="180"/>
      <c r="C134" s="181"/>
      <c r="D134" s="182" t="s">
        <v>73</v>
      </c>
      <c r="E134" s="183" t="s">
        <v>181</v>
      </c>
      <c r="F134" s="183" t="s">
        <v>445</v>
      </c>
      <c r="G134" s="181"/>
      <c r="H134" s="181"/>
      <c r="I134" s="184"/>
      <c r="J134" s="185">
        <f>BK134</f>
        <v>0</v>
      </c>
      <c r="K134" s="181"/>
      <c r="L134" s="186"/>
      <c r="M134" s="187"/>
      <c r="N134" s="188"/>
      <c r="O134" s="188"/>
      <c r="P134" s="189">
        <f>SUM(P135:P145)</f>
        <v>0</v>
      </c>
      <c r="Q134" s="188"/>
      <c r="R134" s="189">
        <f>SUM(R135:R145)</f>
        <v>0</v>
      </c>
      <c r="S134" s="188"/>
      <c r="T134" s="190">
        <f>SUM(T135:T145)</f>
        <v>0</v>
      </c>
      <c r="AR134" s="191" t="s">
        <v>82</v>
      </c>
      <c r="AT134" s="192" t="s">
        <v>73</v>
      </c>
      <c r="AU134" s="192" t="s">
        <v>74</v>
      </c>
      <c r="AY134" s="191" t="s">
        <v>157</v>
      </c>
      <c r="BK134" s="193">
        <f>SUM(BK135:BK145)</f>
        <v>0</v>
      </c>
    </row>
    <row r="135" spans="1:65" s="2" customFormat="1" ht="24.2" customHeight="1">
      <c r="A135" s="35"/>
      <c r="B135" s="36"/>
      <c r="C135" s="196" t="s">
        <v>156</v>
      </c>
      <c r="D135" s="196" t="s">
        <v>160</v>
      </c>
      <c r="E135" s="197" t="s">
        <v>446</v>
      </c>
      <c r="F135" s="198" t="s">
        <v>447</v>
      </c>
      <c r="G135" s="199" t="s">
        <v>448</v>
      </c>
      <c r="H135" s="200">
        <v>229.029</v>
      </c>
      <c r="I135" s="201"/>
      <c r="J135" s="202">
        <f>ROUND(I135*H135,2)</f>
        <v>0</v>
      </c>
      <c r="K135" s="203"/>
      <c r="L135" s="40"/>
      <c r="M135" s="204" t="s">
        <v>1</v>
      </c>
      <c r="N135" s="205" t="s">
        <v>40</v>
      </c>
      <c r="O135" s="76"/>
      <c r="P135" s="206">
        <f>O135*H135</f>
        <v>0</v>
      </c>
      <c r="Q135" s="206">
        <v>0</v>
      </c>
      <c r="R135" s="206">
        <f>Q135*H135</f>
        <v>0</v>
      </c>
      <c r="S135" s="206">
        <v>0</v>
      </c>
      <c r="T135" s="20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08" t="s">
        <v>174</v>
      </c>
      <c r="AT135" s="208" t="s">
        <v>160</v>
      </c>
      <c r="AU135" s="208" t="s">
        <v>82</v>
      </c>
      <c r="AY135" s="18" t="s">
        <v>157</v>
      </c>
      <c r="BE135" s="209">
        <f>IF(N135="základná",J135,0)</f>
        <v>0</v>
      </c>
      <c r="BF135" s="209">
        <f>IF(N135="znížená",J135,0)</f>
        <v>0</v>
      </c>
      <c r="BG135" s="209">
        <f>IF(N135="zákl. prenesená",J135,0)</f>
        <v>0</v>
      </c>
      <c r="BH135" s="209">
        <f>IF(N135="zníž. prenesená",J135,0)</f>
        <v>0</v>
      </c>
      <c r="BI135" s="209">
        <f>IF(N135="nulová",J135,0)</f>
        <v>0</v>
      </c>
      <c r="BJ135" s="18" t="s">
        <v>156</v>
      </c>
      <c r="BK135" s="209">
        <f>ROUND(I135*H135,2)</f>
        <v>0</v>
      </c>
      <c r="BL135" s="18" t="s">
        <v>174</v>
      </c>
      <c r="BM135" s="208" t="s">
        <v>449</v>
      </c>
    </row>
    <row r="136" spans="1:65" s="13" customFormat="1">
      <c r="B136" s="210"/>
      <c r="C136" s="211"/>
      <c r="D136" s="212" t="s">
        <v>166</v>
      </c>
      <c r="E136" s="213" t="s">
        <v>1</v>
      </c>
      <c r="F136" s="214" t="s">
        <v>450</v>
      </c>
      <c r="G136" s="211"/>
      <c r="H136" s="213" t="s">
        <v>1</v>
      </c>
      <c r="I136" s="215"/>
      <c r="J136" s="211"/>
      <c r="K136" s="211"/>
      <c r="L136" s="216"/>
      <c r="M136" s="217"/>
      <c r="N136" s="218"/>
      <c r="O136" s="218"/>
      <c r="P136" s="218"/>
      <c r="Q136" s="218"/>
      <c r="R136" s="218"/>
      <c r="S136" s="218"/>
      <c r="T136" s="219"/>
      <c r="AT136" s="220" t="s">
        <v>166</v>
      </c>
      <c r="AU136" s="220" t="s">
        <v>82</v>
      </c>
      <c r="AV136" s="13" t="s">
        <v>82</v>
      </c>
      <c r="AW136" s="13" t="s">
        <v>31</v>
      </c>
      <c r="AX136" s="13" t="s">
        <v>74</v>
      </c>
      <c r="AY136" s="220" t="s">
        <v>157</v>
      </c>
    </row>
    <row r="137" spans="1:65" s="13" customFormat="1">
      <c r="B137" s="210"/>
      <c r="C137" s="211"/>
      <c r="D137" s="212" t="s">
        <v>166</v>
      </c>
      <c r="E137" s="213" t="s">
        <v>1</v>
      </c>
      <c r="F137" s="214" t="s">
        <v>451</v>
      </c>
      <c r="G137" s="211"/>
      <c r="H137" s="213" t="s">
        <v>1</v>
      </c>
      <c r="I137" s="215"/>
      <c r="J137" s="211"/>
      <c r="K137" s="211"/>
      <c r="L137" s="216"/>
      <c r="M137" s="217"/>
      <c r="N137" s="218"/>
      <c r="O137" s="218"/>
      <c r="P137" s="218"/>
      <c r="Q137" s="218"/>
      <c r="R137" s="218"/>
      <c r="S137" s="218"/>
      <c r="T137" s="219"/>
      <c r="AT137" s="220" t="s">
        <v>166</v>
      </c>
      <c r="AU137" s="220" t="s">
        <v>82</v>
      </c>
      <c r="AV137" s="13" t="s">
        <v>82</v>
      </c>
      <c r="AW137" s="13" t="s">
        <v>31</v>
      </c>
      <c r="AX137" s="13" t="s">
        <v>74</v>
      </c>
      <c r="AY137" s="220" t="s">
        <v>157</v>
      </c>
    </row>
    <row r="138" spans="1:65" s="14" customFormat="1">
      <c r="B138" s="221"/>
      <c r="C138" s="222"/>
      <c r="D138" s="212" t="s">
        <v>166</v>
      </c>
      <c r="E138" s="223" t="s">
        <v>1</v>
      </c>
      <c r="F138" s="224" t="s">
        <v>452</v>
      </c>
      <c r="G138" s="222"/>
      <c r="H138" s="225">
        <v>229.029</v>
      </c>
      <c r="I138" s="226"/>
      <c r="J138" s="222"/>
      <c r="K138" s="222"/>
      <c r="L138" s="227"/>
      <c r="M138" s="228"/>
      <c r="N138" s="229"/>
      <c r="O138" s="229"/>
      <c r="P138" s="229"/>
      <c r="Q138" s="229"/>
      <c r="R138" s="229"/>
      <c r="S138" s="229"/>
      <c r="T138" s="230"/>
      <c r="AT138" s="231" t="s">
        <v>166</v>
      </c>
      <c r="AU138" s="231" t="s">
        <v>82</v>
      </c>
      <c r="AV138" s="14" t="s">
        <v>156</v>
      </c>
      <c r="AW138" s="14" t="s">
        <v>31</v>
      </c>
      <c r="AX138" s="14" t="s">
        <v>74</v>
      </c>
      <c r="AY138" s="231" t="s">
        <v>157</v>
      </c>
    </row>
    <row r="139" spans="1:65" s="15" customFormat="1">
      <c r="B139" s="232"/>
      <c r="C139" s="233"/>
      <c r="D139" s="212" t="s">
        <v>166</v>
      </c>
      <c r="E139" s="234" t="s">
        <v>1</v>
      </c>
      <c r="F139" s="235" t="s">
        <v>173</v>
      </c>
      <c r="G139" s="233"/>
      <c r="H139" s="236">
        <v>229.029</v>
      </c>
      <c r="I139" s="237"/>
      <c r="J139" s="233"/>
      <c r="K139" s="233"/>
      <c r="L139" s="238"/>
      <c r="M139" s="239"/>
      <c r="N139" s="240"/>
      <c r="O139" s="240"/>
      <c r="P139" s="240"/>
      <c r="Q139" s="240"/>
      <c r="R139" s="240"/>
      <c r="S139" s="240"/>
      <c r="T139" s="241"/>
      <c r="AT139" s="242" t="s">
        <v>166</v>
      </c>
      <c r="AU139" s="242" t="s">
        <v>82</v>
      </c>
      <c r="AV139" s="15" t="s">
        <v>174</v>
      </c>
      <c r="AW139" s="15" t="s">
        <v>31</v>
      </c>
      <c r="AX139" s="15" t="s">
        <v>82</v>
      </c>
      <c r="AY139" s="242" t="s">
        <v>157</v>
      </c>
    </row>
    <row r="140" spans="1:65" s="2" customFormat="1" ht="24.2" customHeight="1">
      <c r="A140" s="35"/>
      <c r="B140" s="36"/>
      <c r="C140" s="196" t="s">
        <v>181</v>
      </c>
      <c r="D140" s="196" t="s">
        <v>160</v>
      </c>
      <c r="E140" s="197" t="s">
        <v>453</v>
      </c>
      <c r="F140" s="198" t="s">
        <v>454</v>
      </c>
      <c r="G140" s="199" t="s">
        <v>318</v>
      </c>
      <c r="H140" s="200">
        <v>2.29</v>
      </c>
      <c r="I140" s="201"/>
      <c r="J140" s="202">
        <f>ROUND(I140*H140,2)</f>
        <v>0</v>
      </c>
      <c r="K140" s="203"/>
      <c r="L140" s="40"/>
      <c r="M140" s="204" t="s">
        <v>1</v>
      </c>
      <c r="N140" s="205" t="s">
        <v>40</v>
      </c>
      <c r="O140" s="76"/>
      <c r="P140" s="206">
        <f>O140*H140</f>
        <v>0</v>
      </c>
      <c r="Q140" s="206">
        <v>0</v>
      </c>
      <c r="R140" s="206">
        <f>Q140*H140</f>
        <v>0</v>
      </c>
      <c r="S140" s="206">
        <v>0</v>
      </c>
      <c r="T140" s="20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08" t="s">
        <v>174</v>
      </c>
      <c r="AT140" s="208" t="s">
        <v>160</v>
      </c>
      <c r="AU140" s="208" t="s">
        <v>82</v>
      </c>
      <c r="AY140" s="18" t="s">
        <v>157</v>
      </c>
      <c r="BE140" s="209">
        <f>IF(N140="základná",J140,0)</f>
        <v>0</v>
      </c>
      <c r="BF140" s="209">
        <f>IF(N140="znížená",J140,0)</f>
        <v>0</v>
      </c>
      <c r="BG140" s="209">
        <f>IF(N140="zákl. prenesená",J140,0)</f>
        <v>0</v>
      </c>
      <c r="BH140" s="209">
        <f>IF(N140="zníž. prenesená",J140,0)</f>
        <v>0</v>
      </c>
      <c r="BI140" s="209">
        <f>IF(N140="nulová",J140,0)</f>
        <v>0</v>
      </c>
      <c r="BJ140" s="18" t="s">
        <v>156</v>
      </c>
      <c r="BK140" s="209">
        <f>ROUND(I140*H140,2)</f>
        <v>0</v>
      </c>
      <c r="BL140" s="18" t="s">
        <v>174</v>
      </c>
      <c r="BM140" s="208" t="s">
        <v>455</v>
      </c>
    </row>
    <row r="141" spans="1:65" s="14" customFormat="1">
      <c r="B141" s="221"/>
      <c r="C141" s="222"/>
      <c r="D141" s="212" t="s">
        <v>166</v>
      </c>
      <c r="E141" s="223" t="s">
        <v>1</v>
      </c>
      <c r="F141" s="224" t="s">
        <v>456</v>
      </c>
      <c r="G141" s="222"/>
      <c r="H141" s="225">
        <v>1.44</v>
      </c>
      <c r="I141" s="226"/>
      <c r="J141" s="222"/>
      <c r="K141" s="222"/>
      <c r="L141" s="227"/>
      <c r="M141" s="228"/>
      <c r="N141" s="229"/>
      <c r="O141" s="229"/>
      <c r="P141" s="229"/>
      <c r="Q141" s="229"/>
      <c r="R141" s="229"/>
      <c r="S141" s="229"/>
      <c r="T141" s="230"/>
      <c r="AT141" s="231" t="s">
        <v>166</v>
      </c>
      <c r="AU141" s="231" t="s">
        <v>82</v>
      </c>
      <c r="AV141" s="14" t="s">
        <v>156</v>
      </c>
      <c r="AW141" s="14" t="s">
        <v>31</v>
      </c>
      <c r="AX141" s="14" t="s">
        <v>74</v>
      </c>
      <c r="AY141" s="231" t="s">
        <v>157</v>
      </c>
    </row>
    <row r="142" spans="1:65" s="14" customFormat="1">
      <c r="B142" s="221"/>
      <c r="C142" s="222"/>
      <c r="D142" s="212" t="s">
        <v>166</v>
      </c>
      <c r="E142" s="223" t="s">
        <v>1</v>
      </c>
      <c r="F142" s="224" t="s">
        <v>457</v>
      </c>
      <c r="G142" s="222"/>
      <c r="H142" s="225">
        <v>0.85</v>
      </c>
      <c r="I142" s="226"/>
      <c r="J142" s="222"/>
      <c r="K142" s="222"/>
      <c r="L142" s="227"/>
      <c r="M142" s="228"/>
      <c r="N142" s="229"/>
      <c r="O142" s="229"/>
      <c r="P142" s="229"/>
      <c r="Q142" s="229"/>
      <c r="R142" s="229"/>
      <c r="S142" s="229"/>
      <c r="T142" s="230"/>
      <c r="AT142" s="231" t="s">
        <v>166</v>
      </c>
      <c r="AU142" s="231" t="s">
        <v>82</v>
      </c>
      <c r="AV142" s="14" t="s">
        <v>156</v>
      </c>
      <c r="AW142" s="14" t="s">
        <v>31</v>
      </c>
      <c r="AX142" s="14" t="s">
        <v>74</v>
      </c>
      <c r="AY142" s="231" t="s">
        <v>157</v>
      </c>
    </row>
    <row r="143" spans="1:65" s="15" customFormat="1">
      <c r="B143" s="232"/>
      <c r="C143" s="233"/>
      <c r="D143" s="212" t="s">
        <v>166</v>
      </c>
      <c r="E143" s="234" t="s">
        <v>1</v>
      </c>
      <c r="F143" s="235" t="s">
        <v>173</v>
      </c>
      <c r="G143" s="233"/>
      <c r="H143" s="236">
        <v>2.29</v>
      </c>
      <c r="I143" s="237"/>
      <c r="J143" s="233"/>
      <c r="K143" s="233"/>
      <c r="L143" s="238"/>
      <c r="M143" s="239"/>
      <c r="N143" s="240"/>
      <c r="O143" s="240"/>
      <c r="P143" s="240"/>
      <c r="Q143" s="240"/>
      <c r="R143" s="240"/>
      <c r="S143" s="240"/>
      <c r="T143" s="241"/>
      <c r="AT143" s="242" t="s">
        <v>166</v>
      </c>
      <c r="AU143" s="242" t="s">
        <v>82</v>
      </c>
      <c r="AV143" s="15" t="s">
        <v>174</v>
      </c>
      <c r="AW143" s="15" t="s">
        <v>31</v>
      </c>
      <c r="AX143" s="15" t="s">
        <v>82</v>
      </c>
      <c r="AY143" s="242" t="s">
        <v>157</v>
      </c>
    </row>
    <row r="144" spans="1:65" s="2" customFormat="1" ht="24.2" customHeight="1">
      <c r="A144" s="35"/>
      <c r="B144" s="36"/>
      <c r="C144" s="196" t="s">
        <v>174</v>
      </c>
      <c r="D144" s="196" t="s">
        <v>160</v>
      </c>
      <c r="E144" s="197" t="s">
        <v>458</v>
      </c>
      <c r="F144" s="198" t="s">
        <v>454</v>
      </c>
      <c r="G144" s="199" t="s">
        <v>318</v>
      </c>
      <c r="H144" s="200">
        <v>3.081</v>
      </c>
      <c r="I144" s="201"/>
      <c r="J144" s="202">
        <f>ROUND(I144*H144,2)</f>
        <v>0</v>
      </c>
      <c r="K144" s="203"/>
      <c r="L144" s="40"/>
      <c r="M144" s="204" t="s">
        <v>1</v>
      </c>
      <c r="N144" s="205" t="s">
        <v>40</v>
      </c>
      <c r="O144" s="76"/>
      <c r="P144" s="206">
        <f>O144*H144</f>
        <v>0</v>
      </c>
      <c r="Q144" s="206">
        <v>0</v>
      </c>
      <c r="R144" s="206">
        <f>Q144*H144</f>
        <v>0</v>
      </c>
      <c r="S144" s="206">
        <v>0</v>
      </c>
      <c r="T144" s="20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08" t="s">
        <v>174</v>
      </c>
      <c r="AT144" s="208" t="s">
        <v>160</v>
      </c>
      <c r="AU144" s="208" t="s">
        <v>82</v>
      </c>
      <c r="AY144" s="18" t="s">
        <v>157</v>
      </c>
      <c r="BE144" s="209">
        <f>IF(N144="základná",J144,0)</f>
        <v>0</v>
      </c>
      <c r="BF144" s="209">
        <f>IF(N144="znížená",J144,0)</f>
        <v>0</v>
      </c>
      <c r="BG144" s="209">
        <f>IF(N144="zákl. prenesená",J144,0)</f>
        <v>0</v>
      </c>
      <c r="BH144" s="209">
        <f>IF(N144="zníž. prenesená",J144,0)</f>
        <v>0</v>
      </c>
      <c r="BI144" s="209">
        <f>IF(N144="nulová",J144,0)</f>
        <v>0</v>
      </c>
      <c r="BJ144" s="18" t="s">
        <v>156</v>
      </c>
      <c r="BK144" s="209">
        <f>ROUND(I144*H144,2)</f>
        <v>0</v>
      </c>
      <c r="BL144" s="18" t="s">
        <v>174</v>
      </c>
      <c r="BM144" s="208" t="s">
        <v>459</v>
      </c>
    </row>
    <row r="145" spans="1:65" s="14" customFormat="1" ht="22.5">
      <c r="B145" s="221"/>
      <c r="C145" s="222"/>
      <c r="D145" s="212" t="s">
        <v>166</v>
      </c>
      <c r="E145" s="223" t="s">
        <v>1</v>
      </c>
      <c r="F145" s="224" t="s">
        <v>460</v>
      </c>
      <c r="G145" s="222"/>
      <c r="H145" s="225">
        <v>3.081</v>
      </c>
      <c r="I145" s="226"/>
      <c r="J145" s="222"/>
      <c r="K145" s="222"/>
      <c r="L145" s="227"/>
      <c r="M145" s="228"/>
      <c r="N145" s="229"/>
      <c r="O145" s="229"/>
      <c r="P145" s="229"/>
      <c r="Q145" s="229"/>
      <c r="R145" s="229"/>
      <c r="S145" s="229"/>
      <c r="T145" s="230"/>
      <c r="AT145" s="231" t="s">
        <v>166</v>
      </c>
      <c r="AU145" s="231" t="s">
        <v>82</v>
      </c>
      <c r="AV145" s="14" t="s">
        <v>156</v>
      </c>
      <c r="AW145" s="14" t="s">
        <v>31</v>
      </c>
      <c r="AX145" s="14" t="s">
        <v>82</v>
      </c>
      <c r="AY145" s="231" t="s">
        <v>157</v>
      </c>
    </row>
    <row r="146" spans="1:65" s="12" customFormat="1" ht="25.9" customHeight="1">
      <c r="B146" s="180"/>
      <c r="C146" s="181"/>
      <c r="D146" s="182" t="s">
        <v>73</v>
      </c>
      <c r="E146" s="183" t="s">
        <v>174</v>
      </c>
      <c r="F146" s="183" t="s">
        <v>461</v>
      </c>
      <c r="G146" s="181"/>
      <c r="H146" s="181"/>
      <c r="I146" s="184"/>
      <c r="J146" s="185">
        <f>BK146</f>
        <v>0</v>
      </c>
      <c r="K146" s="181"/>
      <c r="L146" s="186"/>
      <c r="M146" s="187"/>
      <c r="N146" s="188"/>
      <c r="O146" s="188"/>
      <c r="P146" s="189">
        <f>SUM(P147:P166)</f>
        <v>0</v>
      </c>
      <c r="Q146" s="188"/>
      <c r="R146" s="189">
        <f>SUM(R147:R166)</f>
        <v>0</v>
      </c>
      <c r="S146" s="188"/>
      <c r="T146" s="190">
        <f>SUM(T147:T166)</f>
        <v>0</v>
      </c>
      <c r="AR146" s="191" t="s">
        <v>82</v>
      </c>
      <c r="AT146" s="192" t="s">
        <v>73</v>
      </c>
      <c r="AU146" s="192" t="s">
        <v>74</v>
      </c>
      <c r="AY146" s="191" t="s">
        <v>157</v>
      </c>
      <c r="BK146" s="193">
        <f>SUM(BK147:BK166)</f>
        <v>0</v>
      </c>
    </row>
    <row r="147" spans="1:65" s="2" customFormat="1" ht="24.2" customHeight="1">
      <c r="A147" s="35"/>
      <c r="B147" s="36"/>
      <c r="C147" s="196" t="s">
        <v>197</v>
      </c>
      <c r="D147" s="196" t="s">
        <v>160</v>
      </c>
      <c r="E147" s="197" t="s">
        <v>462</v>
      </c>
      <c r="F147" s="198" t="s">
        <v>463</v>
      </c>
      <c r="G147" s="199" t="s">
        <v>184</v>
      </c>
      <c r="H147" s="200">
        <v>150</v>
      </c>
      <c r="I147" s="201"/>
      <c r="J147" s="202">
        <f>ROUND(I147*H147,2)</f>
        <v>0</v>
      </c>
      <c r="K147" s="203"/>
      <c r="L147" s="40"/>
      <c r="M147" s="204" t="s">
        <v>1</v>
      </c>
      <c r="N147" s="205" t="s">
        <v>40</v>
      </c>
      <c r="O147" s="76"/>
      <c r="P147" s="206">
        <f>O147*H147</f>
        <v>0</v>
      </c>
      <c r="Q147" s="206">
        <v>0</v>
      </c>
      <c r="R147" s="206">
        <f>Q147*H147</f>
        <v>0</v>
      </c>
      <c r="S147" s="206">
        <v>0</v>
      </c>
      <c r="T147" s="207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08" t="s">
        <v>174</v>
      </c>
      <c r="AT147" s="208" t="s">
        <v>160</v>
      </c>
      <c r="AU147" s="208" t="s">
        <v>82</v>
      </c>
      <c r="AY147" s="18" t="s">
        <v>157</v>
      </c>
      <c r="BE147" s="209">
        <f>IF(N147="základná",J147,0)</f>
        <v>0</v>
      </c>
      <c r="BF147" s="209">
        <f>IF(N147="znížená",J147,0)</f>
        <v>0</v>
      </c>
      <c r="BG147" s="209">
        <f>IF(N147="zákl. prenesená",J147,0)</f>
        <v>0</v>
      </c>
      <c r="BH147" s="209">
        <f>IF(N147="zníž. prenesená",J147,0)</f>
        <v>0</v>
      </c>
      <c r="BI147" s="209">
        <f>IF(N147="nulová",J147,0)</f>
        <v>0</v>
      </c>
      <c r="BJ147" s="18" t="s">
        <v>156</v>
      </c>
      <c r="BK147" s="209">
        <f>ROUND(I147*H147,2)</f>
        <v>0</v>
      </c>
      <c r="BL147" s="18" t="s">
        <v>174</v>
      </c>
      <c r="BM147" s="208" t="s">
        <v>464</v>
      </c>
    </row>
    <row r="148" spans="1:65" s="13" customFormat="1">
      <c r="B148" s="210"/>
      <c r="C148" s="211"/>
      <c r="D148" s="212" t="s">
        <v>166</v>
      </c>
      <c r="E148" s="213" t="s">
        <v>1</v>
      </c>
      <c r="F148" s="214" t="s">
        <v>465</v>
      </c>
      <c r="G148" s="211"/>
      <c r="H148" s="213" t="s">
        <v>1</v>
      </c>
      <c r="I148" s="215"/>
      <c r="J148" s="211"/>
      <c r="K148" s="211"/>
      <c r="L148" s="216"/>
      <c r="M148" s="217"/>
      <c r="N148" s="218"/>
      <c r="O148" s="218"/>
      <c r="P148" s="218"/>
      <c r="Q148" s="218"/>
      <c r="R148" s="218"/>
      <c r="S148" s="218"/>
      <c r="T148" s="219"/>
      <c r="AT148" s="220" t="s">
        <v>166</v>
      </c>
      <c r="AU148" s="220" t="s">
        <v>82</v>
      </c>
      <c r="AV148" s="13" t="s">
        <v>82</v>
      </c>
      <c r="AW148" s="13" t="s">
        <v>31</v>
      </c>
      <c r="AX148" s="13" t="s">
        <v>74</v>
      </c>
      <c r="AY148" s="220" t="s">
        <v>157</v>
      </c>
    </row>
    <row r="149" spans="1:65" s="14" customFormat="1">
      <c r="B149" s="221"/>
      <c r="C149" s="222"/>
      <c r="D149" s="212" t="s">
        <v>166</v>
      </c>
      <c r="E149" s="223" t="s">
        <v>1</v>
      </c>
      <c r="F149" s="224" t="s">
        <v>466</v>
      </c>
      <c r="G149" s="222"/>
      <c r="H149" s="225">
        <v>64</v>
      </c>
      <c r="I149" s="226"/>
      <c r="J149" s="222"/>
      <c r="K149" s="222"/>
      <c r="L149" s="227"/>
      <c r="M149" s="228"/>
      <c r="N149" s="229"/>
      <c r="O149" s="229"/>
      <c r="P149" s="229"/>
      <c r="Q149" s="229"/>
      <c r="R149" s="229"/>
      <c r="S149" s="229"/>
      <c r="T149" s="230"/>
      <c r="AT149" s="231" t="s">
        <v>166</v>
      </c>
      <c r="AU149" s="231" t="s">
        <v>82</v>
      </c>
      <c r="AV149" s="14" t="s">
        <v>156</v>
      </c>
      <c r="AW149" s="14" t="s">
        <v>31</v>
      </c>
      <c r="AX149" s="14" t="s">
        <v>74</v>
      </c>
      <c r="AY149" s="231" t="s">
        <v>157</v>
      </c>
    </row>
    <row r="150" spans="1:65" s="14" customFormat="1">
      <c r="B150" s="221"/>
      <c r="C150" s="222"/>
      <c r="D150" s="212" t="s">
        <v>166</v>
      </c>
      <c r="E150" s="223" t="s">
        <v>1</v>
      </c>
      <c r="F150" s="224" t="s">
        <v>467</v>
      </c>
      <c r="G150" s="222"/>
      <c r="H150" s="225">
        <v>72</v>
      </c>
      <c r="I150" s="226"/>
      <c r="J150" s="222"/>
      <c r="K150" s="222"/>
      <c r="L150" s="227"/>
      <c r="M150" s="228"/>
      <c r="N150" s="229"/>
      <c r="O150" s="229"/>
      <c r="P150" s="229"/>
      <c r="Q150" s="229"/>
      <c r="R150" s="229"/>
      <c r="S150" s="229"/>
      <c r="T150" s="230"/>
      <c r="AT150" s="231" t="s">
        <v>166</v>
      </c>
      <c r="AU150" s="231" t="s">
        <v>82</v>
      </c>
      <c r="AV150" s="14" t="s">
        <v>156</v>
      </c>
      <c r="AW150" s="14" t="s">
        <v>31</v>
      </c>
      <c r="AX150" s="14" t="s">
        <v>74</v>
      </c>
      <c r="AY150" s="231" t="s">
        <v>157</v>
      </c>
    </row>
    <row r="151" spans="1:65" s="16" customFormat="1">
      <c r="B151" s="261"/>
      <c r="C151" s="262"/>
      <c r="D151" s="212" t="s">
        <v>166</v>
      </c>
      <c r="E151" s="263" t="s">
        <v>1</v>
      </c>
      <c r="F151" s="264" t="s">
        <v>468</v>
      </c>
      <c r="G151" s="262"/>
      <c r="H151" s="265">
        <v>136</v>
      </c>
      <c r="I151" s="266"/>
      <c r="J151" s="262"/>
      <c r="K151" s="262"/>
      <c r="L151" s="267"/>
      <c r="M151" s="268"/>
      <c r="N151" s="269"/>
      <c r="O151" s="269"/>
      <c r="P151" s="269"/>
      <c r="Q151" s="269"/>
      <c r="R151" s="269"/>
      <c r="S151" s="269"/>
      <c r="T151" s="270"/>
      <c r="AT151" s="271" t="s">
        <v>166</v>
      </c>
      <c r="AU151" s="271" t="s">
        <v>82</v>
      </c>
      <c r="AV151" s="16" t="s">
        <v>181</v>
      </c>
      <c r="AW151" s="16" t="s">
        <v>31</v>
      </c>
      <c r="AX151" s="16" t="s">
        <v>74</v>
      </c>
      <c r="AY151" s="271" t="s">
        <v>157</v>
      </c>
    </row>
    <row r="152" spans="1:65" s="14" customFormat="1">
      <c r="B152" s="221"/>
      <c r="C152" s="222"/>
      <c r="D152" s="212" t="s">
        <v>166</v>
      </c>
      <c r="E152" s="223" t="s">
        <v>1</v>
      </c>
      <c r="F152" s="224" t="s">
        <v>469</v>
      </c>
      <c r="G152" s="222"/>
      <c r="H152" s="225">
        <v>7</v>
      </c>
      <c r="I152" s="226"/>
      <c r="J152" s="222"/>
      <c r="K152" s="222"/>
      <c r="L152" s="227"/>
      <c r="M152" s="228"/>
      <c r="N152" s="229"/>
      <c r="O152" s="229"/>
      <c r="P152" s="229"/>
      <c r="Q152" s="229"/>
      <c r="R152" s="229"/>
      <c r="S152" s="229"/>
      <c r="T152" s="230"/>
      <c r="AT152" s="231" t="s">
        <v>166</v>
      </c>
      <c r="AU152" s="231" t="s">
        <v>82</v>
      </c>
      <c r="AV152" s="14" t="s">
        <v>156</v>
      </c>
      <c r="AW152" s="14" t="s">
        <v>31</v>
      </c>
      <c r="AX152" s="14" t="s">
        <v>74</v>
      </c>
      <c r="AY152" s="231" t="s">
        <v>157</v>
      </c>
    </row>
    <row r="153" spans="1:65" s="16" customFormat="1">
      <c r="B153" s="261"/>
      <c r="C153" s="262"/>
      <c r="D153" s="212" t="s">
        <v>166</v>
      </c>
      <c r="E153" s="263" t="s">
        <v>1</v>
      </c>
      <c r="F153" s="264" t="s">
        <v>468</v>
      </c>
      <c r="G153" s="262"/>
      <c r="H153" s="265">
        <v>7</v>
      </c>
      <c r="I153" s="266"/>
      <c r="J153" s="262"/>
      <c r="K153" s="262"/>
      <c r="L153" s="267"/>
      <c r="M153" s="268"/>
      <c r="N153" s="269"/>
      <c r="O153" s="269"/>
      <c r="P153" s="269"/>
      <c r="Q153" s="269"/>
      <c r="R153" s="269"/>
      <c r="S153" s="269"/>
      <c r="T153" s="270"/>
      <c r="AT153" s="271" t="s">
        <v>166</v>
      </c>
      <c r="AU153" s="271" t="s">
        <v>82</v>
      </c>
      <c r="AV153" s="16" t="s">
        <v>181</v>
      </c>
      <c r="AW153" s="16" t="s">
        <v>31</v>
      </c>
      <c r="AX153" s="16" t="s">
        <v>74</v>
      </c>
      <c r="AY153" s="271" t="s">
        <v>157</v>
      </c>
    </row>
    <row r="154" spans="1:65" s="14" customFormat="1">
      <c r="B154" s="221"/>
      <c r="C154" s="222"/>
      <c r="D154" s="212" t="s">
        <v>166</v>
      </c>
      <c r="E154" s="223" t="s">
        <v>1</v>
      </c>
      <c r="F154" s="224" t="s">
        <v>470</v>
      </c>
      <c r="G154" s="222"/>
      <c r="H154" s="225">
        <v>7</v>
      </c>
      <c r="I154" s="226"/>
      <c r="J154" s="222"/>
      <c r="K154" s="222"/>
      <c r="L154" s="227"/>
      <c r="M154" s="228"/>
      <c r="N154" s="229"/>
      <c r="O154" s="229"/>
      <c r="P154" s="229"/>
      <c r="Q154" s="229"/>
      <c r="R154" s="229"/>
      <c r="S154" s="229"/>
      <c r="T154" s="230"/>
      <c r="AT154" s="231" t="s">
        <v>166</v>
      </c>
      <c r="AU154" s="231" t="s">
        <v>82</v>
      </c>
      <c r="AV154" s="14" t="s">
        <v>156</v>
      </c>
      <c r="AW154" s="14" t="s">
        <v>31</v>
      </c>
      <c r="AX154" s="14" t="s">
        <v>74</v>
      </c>
      <c r="AY154" s="231" t="s">
        <v>157</v>
      </c>
    </row>
    <row r="155" spans="1:65" s="16" customFormat="1">
      <c r="B155" s="261"/>
      <c r="C155" s="262"/>
      <c r="D155" s="212" t="s">
        <v>166</v>
      </c>
      <c r="E155" s="263" t="s">
        <v>1</v>
      </c>
      <c r="F155" s="264" t="s">
        <v>468</v>
      </c>
      <c r="G155" s="262"/>
      <c r="H155" s="265">
        <v>7</v>
      </c>
      <c r="I155" s="266"/>
      <c r="J155" s="262"/>
      <c r="K155" s="262"/>
      <c r="L155" s="267"/>
      <c r="M155" s="268"/>
      <c r="N155" s="269"/>
      <c r="O155" s="269"/>
      <c r="P155" s="269"/>
      <c r="Q155" s="269"/>
      <c r="R155" s="269"/>
      <c r="S155" s="269"/>
      <c r="T155" s="270"/>
      <c r="AT155" s="271" t="s">
        <v>166</v>
      </c>
      <c r="AU155" s="271" t="s">
        <v>82</v>
      </c>
      <c r="AV155" s="16" t="s">
        <v>181</v>
      </c>
      <c r="AW155" s="16" t="s">
        <v>31</v>
      </c>
      <c r="AX155" s="16" t="s">
        <v>74</v>
      </c>
      <c r="AY155" s="271" t="s">
        <v>157</v>
      </c>
    </row>
    <row r="156" spans="1:65" s="15" customFormat="1">
      <c r="B156" s="232"/>
      <c r="C156" s="233"/>
      <c r="D156" s="212" t="s">
        <v>166</v>
      </c>
      <c r="E156" s="234" t="s">
        <v>1</v>
      </c>
      <c r="F156" s="235" t="s">
        <v>173</v>
      </c>
      <c r="G156" s="233"/>
      <c r="H156" s="236">
        <v>150</v>
      </c>
      <c r="I156" s="237"/>
      <c r="J156" s="233"/>
      <c r="K156" s="233"/>
      <c r="L156" s="238"/>
      <c r="M156" s="239"/>
      <c r="N156" s="240"/>
      <c r="O156" s="240"/>
      <c r="P156" s="240"/>
      <c r="Q156" s="240"/>
      <c r="R156" s="240"/>
      <c r="S156" s="240"/>
      <c r="T156" s="241"/>
      <c r="AT156" s="242" t="s">
        <v>166</v>
      </c>
      <c r="AU156" s="242" t="s">
        <v>82</v>
      </c>
      <c r="AV156" s="15" t="s">
        <v>174</v>
      </c>
      <c r="AW156" s="15" t="s">
        <v>31</v>
      </c>
      <c r="AX156" s="15" t="s">
        <v>82</v>
      </c>
      <c r="AY156" s="242" t="s">
        <v>157</v>
      </c>
    </row>
    <row r="157" spans="1:65" s="2" customFormat="1" ht="16.5" customHeight="1">
      <c r="A157" s="35"/>
      <c r="B157" s="36"/>
      <c r="C157" s="248" t="s">
        <v>201</v>
      </c>
      <c r="D157" s="248" t="s">
        <v>204</v>
      </c>
      <c r="E157" s="249" t="s">
        <v>471</v>
      </c>
      <c r="F157" s="250" t="s">
        <v>472</v>
      </c>
      <c r="G157" s="251" t="s">
        <v>184</v>
      </c>
      <c r="H157" s="252">
        <v>137.36000000000001</v>
      </c>
      <c r="I157" s="253"/>
      <c r="J157" s="254">
        <f>ROUND(I157*H157,2)</f>
        <v>0</v>
      </c>
      <c r="K157" s="255"/>
      <c r="L157" s="256"/>
      <c r="M157" s="257" t="s">
        <v>1</v>
      </c>
      <c r="N157" s="258" t="s">
        <v>40</v>
      </c>
      <c r="O157" s="76"/>
      <c r="P157" s="206">
        <f>O157*H157</f>
        <v>0</v>
      </c>
      <c r="Q157" s="206">
        <v>0</v>
      </c>
      <c r="R157" s="206">
        <f>Q157*H157</f>
        <v>0</v>
      </c>
      <c r="S157" s="206">
        <v>0</v>
      </c>
      <c r="T157" s="207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08" t="s">
        <v>211</v>
      </c>
      <c r="AT157" s="208" t="s">
        <v>204</v>
      </c>
      <c r="AU157" s="208" t="s">
        <v>82</v>
      </c>
      <c r="AY157" s="18" t="s">
        <v>157</v>
      </c>
      <c r="BE157" s="209">
        <f>IF(N157="základná",J157,0)</f>
        <v>0</v>
      </c>
      <c r="BF157" s="209">
        <f>IF(N157="znížená",J157,0)</f>
        <v>0</v>
      </c>
      <c r="BG157" s="209">
        <f>IF(N157="zákl. prenesená",J157,0)</f>
        <v>0</v>
      </c>
      <c r="BH157" s="209">
        <f>IF(N157="zníž. prenesená",J157,0)</f>
        <v>0</v>
      </c>
      <c r="BI157" s="209">
        <f>IF(N157="nulová",J157,0)</f>
        <v>0</v>
      </c>
      <c r="BJ157" s="18" t="s">
        <v>156</v>
      </c>
      <c r="BK157" s="209">
        <f>ROUND(I157*H157,2)</f>
        <v>0</v>
      </c>
      <c r="BL157" s="18" t="s">
        <v>174</v>
      </c>
      <c r="BM157" s="208" t="s">
        <v>473</v>
      </c>
    </row>
    <row r="158" spans="1:65" s="14" customFormat="1">
      <c r="B158" s="221"/>
      <c r="C158" s="222"/>
      <c r="D158" s="212" t="s">
        <v>166</v>
      </c>
      <c r="E158" s="223" t="s">
        <v>1</v>
      </c>
      <c r="F158" s="224" t="s">
        <v>474</v>
      </c>
      <c r="G158" s="222"/>
      <c r="H158" s="225">
        <v>137.36000000000001</v>
      </c>
      <c r="I158" s="226"/>
      <c r="J158" s="222"/>
      <c r="K158" s="222"/>
      <c r="L158" s="227"/>
      <c r="M158" s="228"/>
      <c r="N158" s="229"/>
      <c r="O158" s="229"/>
      <c r="P158" s="229"/>
      <c r="Q158" s="229"/>
      <c r="R158" s="229"/>
      <c r="S158" s="229"/>
      <c r="T158" s="230"/>
      <c r="AT158" s="231" t="s">
        <v>166</v>
      </c>
      <c r="AU158" s="231" t="s">
        <v>82</v>
      </c>
      <c r="AV158" s="14" t="s">
        <v>156</v>
      </c>
      <c r="AW158" s="14" t="s">
        <v>31</v>
      </c>
      <c r="AX158" s="14" t="s">
        <v>74</v>
      </c>
      <c r="AY158" s="231" t="s">
        <v>157</v>
      </c>
    </row>
    <row r="159" spans="1:65" s="15" customFormat="1">
      <c r="B159" s="232"/>
      <c r="C159" s="233"/>
      <c r="D159" s="212" t="s">
        <v>166</v>
      </c>
      <c r="E159" s="234" t="s">
        <v>1</v>
      </c>
      <c r="F159" s="235" t="s">
        <v>173</v>
      </c>
      <c r="G159" s="233"/>
      <c r="H159" s="236">
        <v>137.36000000000001</v>
      </c>
      <c r="I159" s="237"/>
      <c r="J159" s="233"/>
      <c r="K159" s="233"/>
      <c r="L159" s="238"/>
      <c r="M159" s="239"/>
      <c r="N159" s="240"/>
      <c r="O159" s="240"/>
      <c r="P159" s="240"/>
      <c r="Q159" s="240"/>
      <c r="R159" s="240"/>
      <c r="S159" s="240"/>
      <c r="T159" s="241"/>
      <c r="AT159" s="242" t="s">
        <v>166</v>
      </c>
      <c r="AU159" s="242" t="s">
        <v>82</v>
      </c>
      <c r="AV159" s="15" t="s">
        <v>174</v>
      </c>
      <c r="AW159" s="15" t="s">
        <v>31</v>
      </c>
      <c r="AX159" s="15" t="s">
        <v>82</v>
      </c>
      <c r="AY159" s="242" t="s">
        <v>157</v>
      </c>
    </row>
    <row r="160" spans="1:65" s="2" customFormat="1" ht="16.5" customHeight="1">
      <c r="A160" s="35"/>
      <c r="B160" s="36"/>
      <c r="C160" s="248" t="s">
        <v>207</v>
      </c>
      <c r="D160" s="248" t="s">
        <v>204</v>
      </c>
      <c r="E160" s="249" t="s">
        <v>475</v>
      </c>
      <c r="F160" s="250" t="s">
        <v>476</v>
      </c>
      <c r="G160" s="251" t="s">
        <v>184</v>
      </c>
      <c r="H160" s="252">
        <v>7.07</v>
      </c>
      <c r="I160" s="253"/>
      <c r="J160" s="254">
        <f>ROUND(I160*H160,2)</f>
        <v>0</v>
      </c>
      <c r="K160" s="255"/>
      <c r="L160" s="256"/>
      <c r="M160" s="257" t="s">
        <v>1</v>
      </c>
      <c r="N160" s="258" t="s">
        <v>40</v>
      </c>
      <c r="O160" s="76"/>
      <c r="P160" s="206">
        <f>O160*H160</f>
        <v>0</v>
      </c>
      <c r="Q160" s="206">
        <v>0</v>
      </c>
      <c r="R160" s="206">
        <f>Q160*H160</f>
        <v>0</v>
      </c>
      <c r="S160" s="206">
        <v>0</v>
      </c>
      <c r="T160" s="207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08" t="s">
        <v>211</v>
      </c>
      <c r="AT160" s="208" t="s">
        <v>204</v>
      </c>
      <c r="AU160" s="208" t="s">
        <v>82</v>
      </c>
      <c r="AY160" s="18" t="s">
        <v>157</v>
      </c>
      <c r="BE160" s="209">
        <f>IF(N160="základná",J160,0)</f>
        <v>0</v>
      </c>
      <c r="BF160" s="209">
        <f>IF(N160="znížená",J160,0)</f>
        <v>0</v>
      </c>
      <c r="BG160" s="209">
        <f>IF(N160="zákl. prenesená",J160,0)</f>
        <v>0</v>
      </c>
      <c r="BH160" s="209">
        <f>IF(N160="zníž. prenesená",J160,0)</f>
        <v>0</v>
      </c>
      <c r="BI160" s="209">
        <f>IF(N160="nulová",J160,0)</f>
        <v>0</v>
      </c>
      <c r="BJ160" s="18" t="s">
        <v>156</v>
      </c>
      <c r="BK160" s="209">
        <f>ROUND(I160*H160,2)</f>
        <v>0</v>
      </c>
      <c r="BL160" s="18" t="s">
        <v>174</v>
      </c>
      <c r="BM160" s="208" t="s">
        <v>477</v>
      </c>
    </row>
    <row r="161" spans="1:65" s="14" customFormat="1">
      <c r="B161" s="221"/>
      <c r="C161" s="222"/>
      <c r="D161" s="212" t="s">
        <v>166</v>
      </c>
      <c r="E161" s="223" t="s">
        <v>1</v>
      </c>
      <c r="F161" s="224" t="s">
        <v>478</v>
      </c>
      <c r="G161" s="222"/>
      <c r="H161" s="225">
        <v>7.07</v>
      </c>
      <c r="I161" s="226"/>
      <c r="J161" s="222"/>
      <c r="K161" s="222"/>
      <c r="L161" s="227"/>
      <c r="M161" s="228"/>
      <c r="N161" s="229"/>
      <c r="O161" s="229"/>
      <c r="P161" s="229"/>
      <c r="Q161" s="229"/>
      <c r="R161" s="229"/>
      <c r="S161" s="229"/>
      <c r="T161" s="230"/>
      <c r="AT161" s="231" t="s">
        <v>166</v>
      </c>
      <c r="AU161" s="231" t="s">
        <v>82</v>
      </c>
      <c r="AV161" s="14" t="s">
        <v>156</v>
      </c>
      <c r="AW161" s="14" t="s">
        <v>31</v>
      </c>
      <c r="AX161" s="14" t="s">
        <v>74</v>
      </c>
      <c r="AY161" s="231" t="s">
        <v>157</v>
      </c>
    </row>
    <row r="162" spans="1:65" s="15" customFormat="1">
      <c r="B162" s="232"/>
      <c r="C162" s="233"/>
      <c r="D162" s="212" t="s">
        <v>166</v>
      </c>
      <c r="E162" s="234" t="s">
        <v>1</v>
      </c>
      <c r="F162" s="235" t="s">
        <v>173</v>
      </c>
      <c r="G162" s="233"/>
      <c r="H162" s="236">
        <v>7.07</v>
      </c>
      <c r="I162" s="237"/>
      <c r="J162" s="233"/>
      <c r="K162" s="233"/>
      <c r="L162" s="238"/>
      <c r="M162" s="239"/>
      <c r="N162" s="240"/>
      <c r="O162" s="240"/>
      <c r="P162" s="240"/>
      <c r="Q162" s="240"/>
      <c r="R162" s="240"/>
      <c r="S162" s="240"/>
      <c r="T162" s="241"/>
      <c r="AT162" s="242" t="s">
        <v>166</v>
      </c>
      <c r="AU162" s="242" t="s">
        <v>82</v>
      </c>
      <c r="AV162" s="15" t="s">
        <v>174</v>
      </c>
      <c r="AW162" s="15" t="s">
        <v>31</v>
      </c>
      <c r="AX162" s="15" t="s">
        <v>82</v>
      </c>
      <c r="AY162" s="242" t="s">
        <v>157</v>
      </c>
    </row>
    <row r="163" spans="1:65" s="2" customFormat="1" ht="16.5" customHeight="1">
      <c r="A163" s="35"/>
      <c r="B163" s="36"/>
      <c r="C163" s="248" t="s">
        <v>211</v>
      </c>
      <c r="D163" s="248" t="s">
        <v>204</v>
      </c>
      <c r="E163" s="249" t="s">
        <v>479</v>
      </c>
      <c r="F163" s="250" t="s">
        <v>480</v>
      </c>
      <c r="G163" s="251" t="s">
        <v>184</v>
      </c>
      <c r="H163" s="252">
        <v>7.07</v>
      </c>
      <c r="I163" s="253"/>
      <c r="J163" s="254">
        <f>ROUND(I163*H163,2)</f>
        <v>0</v>
      </c>
      <c r="K163" s="255"/>
      <c r="L163" s="256"/>
      <c r="M163" s="257" t="s">
        <v>1</v>
      </c>
      <c r="N163" s="258" t="s">
        <v>40</v>
      </c>
      <c r="O163" s="76"/>
      <c r="P163" s="206">
        <f>O163*H163</f>
        <v>0</v>
      </c>
      <c r="Q163" s="206">
        <v>0</v>
      </c>
      <c r="R163" s="206">
        <f>Q163*H163</f>
        <v>0</v>
      </c>
      <c r="S163" s="206">
        <v>0</v>
      </c>
      <c r="T163" s="207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08" t="s">
        <v>211</v>
      </c>
      <c r="AT163" s="208" t="s">
        <v>204</v>
      </c>
      <c r="AU163" s="208" t="s">
        <v>82</v>
      </c>
      <c r="AY163" s="18" t="s">
        <v>157</v>
      </c>
      <c r="BE163" s="209">
        <f>IF(N163="základná",J163,0)</f>
        <v>0</v>
      </c>
      <c r="BF163" s="209">
        <f>IF(N163="znížená",J163,0)</f>
        <v>0</v>
      </c>
      <c r="BG163" s="209">
        <f>IF(N163="zákl. prenesená",J163,0)</f>
        <v>0</v>
      </c>
      <c r="BH163" s="209">
        <f>IF(N163="zníž. prenesená",J163,0)</f>
        <v>0</v>
      </c>
      <c r="BI163" s="209">
        <f>IF(N163="nulová",J163,0)</f>
        <v>0</v>
      </c>
      <c r="BJ163" s="18" t="s">
        <v>156</v>
      </c>
      <c r="BK163" s="209">
        <f>ROUND(I163*H163,2)</f>
        <v>0</v>
      </c>
      <c r="BL163" s="18" t="s">
        <v>174</v>
      </c>
      <c r="BM163" s="208" t="s">
        <v>481</v>
      </c>
    </row>
    <row r="164" spans="1:65" s="14" customFormat="1">
      <c r="B164" s="221"/>
      <c r="C164" s="222"/>
      <c r="D164" s="212" t="s">
        <v>166</v>
      </c>
      <c r="E164" s="223" t="s">
        <v>1</v>
      </c>
      <c r="F164" s="224" t="s">
        <v>478</v>
      </c>
      <c r="G164" s="222"/>
      <c r="H164" s="225">
        <v>7.07</v>
      </c>
      <c r="I164" s="226"/>
      <c r="J164" s="222"/>
      <c r="K164" s="222"/>
      <c r="L164" s="227"/>
      <c r="M164" s="228"/>
      <c r="N164" s="229"/>
      <c r="O164" s="229"/>
      <c r="P164" s="229"/>
      <c r="Q164" s="229"/>
      <c r="R164" s="229"/>
      <c r="S164" s="229"/>
      <c r="T164" s="230"/>
      <c r="AT164" s="231" t="s">
        <v>166</v>
      </c>
      <c r="AU164" s="231" t="s">
        <v>82</v>
      </c>
      <c r="AV164" s="14" t="s">
        <v>156</v>
      </c>
      <c r="AW164" s="14" t="s">
        <v>31</v>
      </c>
      <c r="AX164" s="14" t="s">
        <v>74</v>
      </c>
      <c r="AY164" s="231" t="s">
        <v>157</v>
      </c>
    </row>
    <row r="165" spans="1:65" s="15" customFormat="1">
      <c r="B165" s="232"/>
      <c r="C165" s="233"/>
      <c r="D165" s="212" t="s">
        <v>166</v>
      </c>
      <c r="E165" s="234" t="s">
        <v>1</v>
      </c>
      <c r="F165" s="235" t="s">
        <v>173</v>
      </c>
      <c r="G165" s="233"/>
      <c r="H165" s="236">
        <v>7.07</v>
      </c>
      <c r="I165" s="237"/>
      <c r="J165" s="233"/>
      <c r="K165" s="233"/>
      <c r="L165" s="238"/>
      <c r="M165" s="239"/>
      <c r="N165" s="240"/>
      <c r="O165" s="240"/>
      <c r="P165" s="240"/>
      <c r="Q165" s="240"/>
      <c r="R165" s="240"/>
      <c r="S165" s="240"/>
      <c r="T165" s="241"/>
      <c r="AT165" s="242" t="s">
        <v>166</v>
      </c>
      <c r="AU165" s="242" t="s">
        <v>82</v>
      </c>
      <c r="AV165" s="15" t="s">
        <v>174</v>
      </c>
      <c r="AW165" s="15" t="s">
        <v>31</v>
      </c>
      <c r="AX165" s="15" t="s">
        <v>82</v>
      </c>
      <c r="AY165" s="242" t="s">
        <v>157</v>
      </c>
    </row>
    <row r="166" spans="1:65" s="2" customFormat="1" ht="21.75" customHeight="1">
      <c r="A166" s="35"/>
      <c r="B166" s="36"/>
      <c r="C166" s="196" t="s">
        <v>250</v>
      </c>
      <c r="D166" s="196" t="s">
        <v>160</v>
      </c>
      <c r="E166" s="197" t="s">
        <v>482</v>
      </c>
      <c r="F166" s="198" t="s">
        <v>483</v>
      </c>
      <c r="G166" s="199" t="s">
        <v>177</v>
      </c>
      <c r="H166" s="200">
        <v>0.216</v>
      </c>
      <c r="I166" s="201"/>
      <c r="J166" s="202">
        <f>ROUND(I166*H166,2)</f>
        <v>0</v>
      </c>
      <c r="K166" s="203"/>
      <c r="L166" s="40"/>
      <c r="M166" s="204" t="s">
        <v>1</v>
      </c>
      <c r="N166" s="205" t="s">
        <v>40</v>
      </c>
      <c r="O166" s="76"/>
      <c r="P166" s="206">
        <f>O166*H166</f>
        <v>0</v>
      </c>
      <c r="Q166" s="206">
        <v>0</v>
      </c>
      <c r="R166" s="206">
        <f>Q166*H166</f>
        <v>0</v>
      </c>
      <c r="S166" s="206">
        <v>0</v>
      </c>
      <c r="T166" s="207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08" t="s">
        <v>174</v>
      </c>
      <c r="AT166" s="208" t="s">
        <v>160</v>
      </c>
      <c r="AU166" s="208" t="s">
        <v>82</v>
      </c>
      <c r="AY166" s="18" t="s">
        <v>157</v>
      </c>
      <c r="BE166" s="209">
        <f>IF(N166="základná",J166,0)</f>
        <v>0</v>
      </c>
      <c r="BF166" s="209">
        <f>IF(N166="znížená",J166,0)</f>
        <v>0</v>
      </c>
      <c r="BG166" s="209">
        <f>IF(N166="zákl. prenesená",J166,0)</f>
        <v>0</v>
      </c>
      <c r="BH166" s="209">
        <f>IF(N166="zníž. prenesená",J166,0)</f>
        <v>0</v>
      </c>
      <c r="BI166" s="209">
        <f>IF(N166="nulová",J166,0)</f>
        <v>0</v>
      </c>
      <c r="BJ166" s="18" t="s">
        <v>156</v>
      </c>
      <c r="BK166" s="209">
        <f>ROUND(I166*H166,2)</f>
        <v>0</v>
      </c>
      <c r="BL166" s="18" t="s">
        <v>174</v>
      </c>
      <c r="BM166" s="208" t="s">
        <v>484</v>
      </c>
    </row>
    <row r="167" spans="1:65" s="12" customFormat="1" ht="25.9" customHeight="1">
      <c r="B167" s="180"/>
      <c r="C167" s="181"/>
      <c r="D167" s="182" t="s">
        <v>73</v>
      </c>
      <c r="E167" s="183" t="s">
        <v>201</v>
      </c>
      <c r="F167" s="183" t="s">
        <v>222</v>
      </c>
      <c r="G167" s="181"/>
      <c r="H167" s="181"/>
      <c r="I167" s="184"/>
      <c r="J167" s="185">
        <f>BK167</f>
        <v>0</v>
      </c>
      <c r="K167" s="181"/>
      <c r="L167" s="186"/>
      <c r="M167" s="187"/>
      <c r="N167" s="188"/>
      <c r="O167" s="188"/>
      <c r="P167" s="189">
        <f>SUM(P168:P200)</f>
        <v>0</v>
      </c>
      <c r="Q167" s="188"/>
      <c r="R167" s="189">
        <f>SUM(R168:R200)</f>
        <v>12.55016818</v>
      </c>
      <c r="S167" s="188"/>
      <c r="T167" s="190">
        <f>SUM(T168:T200)</f>
        <v>0</v>
      </c>
      <c r="AR167" s="191" t="s">
        <v>82</v>
      </c>
      <c r="AT167" s="192" t="s">
        <v>73</v>
      </c>
      <c r="AU167" s="192" t="s">
        <v>74</v>
      </c>
      <c r="AY167" s="191" t="s">
        <v>157</v>
      </c>
      <c r="BK167" s="193">
        <f>SUM(BK168:BK200)</f>
        <v>0</v>
      </c>
    </row>
    <row r="168" spans="1:65" s="2" customFormat="1" ht="24.2" customHeight="1">
      <c r="A168" s="35"/>
      <c r="B168" s="36"/>
      <c r="C168" s="196" t="s">
        <v>254</v>
      </c>
      <c r="D168" s="196" t="s">
        <v>160</v>
      </c>
      <c r="E168" s="197" t="s">
        <v>485</v>
      </c>
      <c r="F168" s="198" t="s">
        <v>486</v>
      </c>
      <c r="G168" s="199" t="s">
        <v>225</v>
      </c>
      <c r="H168" s="200">
        <v>28.634</v>
      </c>
      <c r="I168" s="201"/>
      <c r="J168" s="202">
        <f>ROUND(I168*H168,2)</f>
        <v>0</v>
      </c>
      <c r="K168" s="203"/>
      <c r="L168" s="40"/>
      <c r="M168" s="204" t="s">
        <v>1</v>
      </c>
      <c r="N168" s="205" t="s">
        <v>40</v>
      </c>
      <c r="O168" s="76"/>
      <c r="P168" s="206">
        <f>O168*H168</f>
        <v>0</v>
      </c>
      <c r="Q168" s="206">
        <v>3.9570000000000001E-2</v>
      </c>
      <c r="R168" s="206">
        <f>Q168*H168</f>
        <v>1.13304738</v>
      </c>
      <c r="S168" s="206">
        <v>0</v>
      </c>
      <c r="T168" s="207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08" t="s">
        <v>174</v>
      </c>
      <c r="AT168" s="208" t="s">
        <v>160</v>
      </c>
      <c r="AU168" s="208" t="s">
        <v>82</v>
      </c>
      <c r="AY168" s="18" t="s">
        <v>157</v>
      </c>
      <c r="BE168" s="209">
        <f>IF(N168="základná",J168,0)</f>
        <v>0</v>
      </c>
      <c r="BF168" s="209">
        <f>IF(N168="znížená",J168,0)</f>
        <v>0</v>
      </c>
      <c r="BG168" s="209">
        <f>IF(N168="zákl. prenesená",J168,0)</f>
        <v>0</v>
      </c>
      <c r="BH168" s="209">
        <f>IF(N168="zníž. prenesená",J168,0)</f>
        <v>0</v>
      </c>
      <c r="BI168" s="209">
        <f>IF(N168="nulová",J168,0)</f>
        <v>0</v>
      </c>
      <c r="BJ168" s="18" t="s">
        <v>156</v>
      </c>
      <c r="BK168" s="209">
        <f>ROUND(I168*H168,2)</f>
        <v>0</v>
      </c>
      <c r="BL168" s="18" t="s">
        <v>174</v>
      </c>
      <c r="BM168" s="208" t="s">
        <v>487</v>
      </c>
    </row>
    <row r="169" spans="1:65" s="13" customFormat="1">
      <c r="B169" s="210"/>
      <c r="C169" s="211"/>
      <c r="D169" s="212" t="s">
        <v>166</v>
      </c>
      <c r="E169" s="213" t="s">
        <v>1</v>
      </c>
      <c r="F169" s="214" t="s">
        <v>488</v>
      </c>
      <c r="G169" s="211"/>
      <c r="H169" s="213" t="s">
        <v>1</v>
      </c>
      <c r="I169" s="215"/>
      <c r="J169" s="211"/>
      <c r="K169" s="211"/>
      <c r="L169" s="216"/>
      <c r="M169" s="217"/>
      <c r="N169" s="218"/>
      <c r="O169" s="218"/>
      <c r="P169" s="218"/>
      <c r="Q169" s="218"/>
      <c r="R169" s="218"/>
      <c r="S169" s="218"/>
      <c r="T169" s="219"/>
      <c r="AT169" s="220" t="s">
        <v>166</v>
      </c>
      <c r="AU169" s="220" t="s">
        <v>82</v>
      </c>
      <c r="AV169" s="13" t="s">
        <v>82</v>
      </c>
      <c r="AW169" s="13" t="s">
        <v>31</v>
      </c>
      <c r="AX169" s="13" t="s">
        <v>74</v>
      </c>
      <c r="AY169" s="220" t="s">
        <v>157</v>
      </c>
    </row>
    <row r="170" spans="1:65" s="14" customFormat="1">
      <c r="B170" s="221"/>
      <c r="C170" s="222"/>
      <c r="D170" s="212" t="s">
        <v>166</v>
      </c>
      <c r="E170" s="223" t="s">
        <v>1</v>
      </c>
      <c r="F170" s="224" t="s">
        <v>489</v>
      </c>
      <c r="G170" s="222"/>
      <c r="H170" s="225">
        <v>28.634</v>
      </c>
      <c r="I170" s="226"/>
      <c r="J170" s="222"/>
      <c r="K170" s="222"/>
      <c r="L170" s="227"/>
      <c r="M170" s="228"/>
      <c r="N170" s="229"/>
      <c r="O170" s="229"/>
      <c r="P170" s="229"/>
      <c r="Q170" s="229"/>
      <c r="R170" s="229"/>
      <c r="S170" s="229"/>
      <c r="T170" s="230"/>
      <c r="AT170" s="231" t="s">
        <v>166</v>
      </c>
      <c r="AU170" s="231" t="s">
        <v>82</v>
      </c>
      <c r="AV170" s="14" t="s">
        <v>156</v>
      </c>
      <c r="AW170" s="14" t="s">
        <v>31</v>
      </c>
      <c r="AX170" s="14" t="s">
        <v>74</v>
      </c>
      <c r="AY170" s="231" t="s">
        <v>157</v>
      </c>
    </row>
    <row r="171" spans="1:65" s="15" customFormat="1">
      <c r="B171" s="232"/>
      <c r="C171" s="233"/>
      <c r="D171" s="212" t="s">
        <v>166</v>
      </c>
      <c r="E171" s="234" t="s">
        <v>1</v>
      </c>
      <c r="F171" s="235" t="s">
        <v>173</v>
      </c>
      <c r="G171" s="233"/>
      <c r="H171" s="236">
        <v>28.634</v>
      </c>
      <c r="I171" s="237"/>
      <c r="J171" s="233"/>
      <c r="K171" s="233"/>
      <c r="L171" s="238"/>
      <c r="M171" s="239"/>
      <c r="N171" s="240"/>
      <c r="O171" s="240"/>
      <c r="P171" s="240"/>
      <c r="Q171" s="240"/>
      <c r="R171" s="240"/>
      <c r="S171" s="240"/>
      <c r="T171" s="241"/>
      <c r="AT171" s="242" t="s">
        <v>166</v>
      </c>
      <c r="AU171" s="242" t="s">
        <v>82</v>
      </c>
      <c r="AV171" s="15" t="s">
        <v>174</v>
      </c>
      <c r="AW171" s="15" t="s">
        <v>31</v>
      </c>
      <c r="AX171" s="15" t="s">
        <v>82</v>
      </c>
      <c r="AY171" s="242" t="s">
        <v>157</v>
      </c>
    </row>
    <row r="172" spans="1:65" s="2" customFormat="1" ht="16.5" customHeight="1">
      <c r="A172" s="35"/>
      <c r="B172" s="36"/>
      <c r="C172" s="196" t="s">
        <v>262</v>
      </c>
      <c r="D172" s="196" t="s">
        <v>160</v>
      </c>
      <c r="E172" s="197" t="s">
        <v>490</v>
      </c>
      <c r="F172" s="198" t="s">
        <v>491</v>
      </c>
      <c r="G172" s="199" t="s">
        <v>225</v>
      </c>
      <c r="H172" s="200">
        <v>2.048</v>
      </c>
      <c r="I172" s="201"/>
      <c r="J172" s="202">
        <f>ROUND(I172*H172,2)</f>
        <v>0</v>
      </c>
      <c r="K172" s="203"/>
      <c r="L172" s="40"/>
      <c r="M172" s="204" t="s">
        <v>1</v>
      </c>
      <c r="N172" s="205" t="s">
        <v>40</v>
      </c>
      <c r="O172" s="76"/>
      <c r="P172" s="206">
        <f>O172*H172</f>
        <v>0</v>
      </c>
      <c r="Q172" s="206">
        <v>0</v>
      </c>
      <c r="R172" s="206">
        <f>Q172*H172</f>
        <v>0</v>
      </c>
      <c r="S172" s="206">
        <v>0</v>
      </c>
      <c r="T172" s="207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08" t="s">
        <v>174</v>
      </c>
      <c r="AT172" s="208" t="s">
        <v>160</v>
      </c>
      <c r="AU172" s="208" t="s">
        <v>82</v>
      </c>
      <c r="AY172" s="18" t="s">
        <v>157</v>
      </c>
      <c r="BE172" s="209">
        <f>IF(N172="základná",J172,0)</f>
        <v>0</v>
      </c>
      <c r="BF172" s="209">
        <f>IF(N172="znížená",J172,0)</f>
        <v>0</v>
      </c>
      <c r="BG172" s="209">
        <f>IF(N172="zákl. prenesená",J172,0)</f>
        <v>0</v>
      </c>
      <c r="BH172" s="209">
        <f>IF(N172="zníž. prenesená",J172,0)</f>
        <v>0</v>
      </c>
      <c r="BI172" s="209">
        <f>IF(N172="nulová",J172,0)</f>
        <v>0</v>
      </c>
      <c r="BJ172" s="18" t="s">
        <v>156</v>
      </c>
      <c r="BK172" s="209">
        <f>ROUND(I172*H172,2)</f>
        <v>0</v>
      </c>
      <c r="BL172" s="18" t="s">
        <v>174</v>
      </c>
      <c r="BM172" s="208" t="s">
        <v>492</v>
      </c>
    </row>
    <row r="173" spans="1:65" s="14" customFormat="1">
      <c r="B173" s="221"/>
      <c r="C173" s="222"/>
      <c r="D173" s="212" t="s">
        <v>166</v>
      </c>
      <c r="E173" s="223" t="s">
        <v>1</v>
      </c>
      <c r="F173" s="224" t="s">
        <v>493</v>
      </c>
      <c r="G173" s="222"/>
      <c r="H173" s="225">
        <v>2.048</v>
      </c>
      <c r="I173" s="226"/>
      <c r="J173" s="222"/>
      <c r="K173" s="222"/>
      <c r="L173" s="227"/>
      <c r="M173" s="228"/>
      <c r="N173" s="229"/>
      <c r="O173" s="229"/>
      <c r="P173" s="229"/>
      <c r="Q173" s="229"/>
      <c r="R173" s="229"/>
      <c r="S173" s="229"/>
      <c r="T173" s="230"/>
      <c r="AT173" s="231" t="s">
        <v>166</v>
      </c>
      <c r="AU173" s="231" t="s">
        <v>82</v>
      </c>
      <c r="AV173" s="14" t="s">
        <v>156</v>
      </c>
      <c r="AW173" s="14" t="s">
        <v>31</v>
      </c>
      <c r="AX173" s="14" t="s">
        <v>74</v>
      </c>
      <c r="AY173" s="231" t="s">
        <v>157</v>
      </c>
    </row>
    <row r="174" spans="1:65" s="15" customFormat="1">
      <c r="B174" s="232"/>
      <c r="C174" s="233"/>
      <c r="D174" s="212" t="s">
        <v>166</v>
      </c>
      <c r="E174" s="234" t="s">
        <v>1</v>
      </c>
      <c r="F174" s="235" t="s">
        <v>173</v>
      </c>
      <c r="G174" s="233"/>
      <c r="H174" s="236">
        <v>2.048</v>
      </c>
      <c r="I174" s="237"/>
      <c r="J174" s="233"/>
      <c r="K174" s="233"/>
      <c r="L174" s="238"/>
      <c r="M174" s="239"/>
      <c r="N174" s="240"/>
      <c r="O174" s="240"/>
      <c r="P174" s="240"/>
      <c r="Q174" s="240"/>
      <c r="R174" s="240"/>
      <c r="S174" s="240"/>
      <c r="T174" s="241"/>
      <c r="AT174" s="242" t="s">
        <v>166</v>
      </c>
      <c r="AU174" s="242" t="s">
        <v>82</v>
      </c>
      <c r="AV174" s="15" t="s">
        <v>174</v>
      </c>
      <c r="AW174" s="15" t="s">
        <v>31</v>
      </c>
      <c r="AX174" s="15" t="s">
        <v>82</v>
      </c>
      <c r="AY174" s="242" t="s">
        <v>157</v>
      </c>
    </row>
    <row r="175" spans="1:65" s="2" customFormat="1" ht="16.5" customHeight="1">
      <c r="A175" s="35"/>
      <c r="B175" s="36"/>
      <c r="C175" s="196" t="s">
        <v>268</v>
      </c>
      <c r="D175" s="196" t="s">
        <v>160</v>
      </c>
      <c r="E175" s="197" t="s">
        <v>494</v>
      </c>
      <c r="F175" s="198" t="s">
        <v>495</v>
      </c>
      <c r="G175" s="199" t="s">
        <v>354</v>
      </c>
      <c r="H175" s="200">
        <v>84.37</v>
      </c>
      <c r="I175" s="201"/>
      <c r="J175" s="202">
        <f>ROUND(I175*H175,2)</f>
        <v>0</v>
      </c>
      <c r="K175" s="203"/>
      <c r="L175" s="40"/>
      <c r="M175" s="204" t="s">
        <v>1</v>
      </c>
      <c r="N175" s="205" t="s">
        <v>40</v>
      </c>
      <c r="O175" s="76"/>
      <c r="P175" s="206">
        <f>O175*H175</f>
        <v>0</v>
      </c>
      <c r="Q175" s="206">
        <v>0</v>
      </c>
      <c r="R175" s="206">
        <f>Q175*H175</f>
        <v>0</v>
      </c>
      <c r="S175" s="206">
        <v>0</v>
      </c>
      <c r="T175" s="207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08" t="s">
        <v>174</v>
      </c>
      <c r="AT175" s="208" t="s">
        <v>160</v>
      </c>
      <c r="AU175" s="208" t="s">
        <v>82</v>
      </c>
      <c r="AY175" s="18" t="s">
        <v>157</v>
      </c>
      <c r="BE175" s="209">
        <f>IF(N175="základná",J175,0)</f>
        <v>0</v>
      </c>
      <c r="BF175" s="209">
        <f>IF(N175="znížená",J175,0)</f>
        <v>0</v>
      </c>
      <c r="BG175" s="209">
        <f>IF(N175="zákl. prenesená",J175,0)</f>
        <v>0</v>
      </c>
      <c r="BH175" s="209">
        <f>IF(N175="zníž. prenesená",J175,0)</f>
        <v>0</v>
      </c>
      <c r="BI175" s="209">
        <f>IF(N175="nulová",J175,0)</f>
        <v>0</v>
      </c>
      <c r="BJ175" s="18" t="s">
        <v>156</v>
      </c>
      <c r="BK175" s="209">
        <f>ROUND(I175*H175,2)</f>
        <v>0</v>
      </c>
      <c r="BL175" s="18" t="s">
        <v>174</v>
      </c>
      <c r="BM175" s="208" t="s">
        <v>496</v>
      </c>
    </row>
    <row r="176" spans="1:65" s="14" customFormat="1">
      <c r="B176" s="221"/>
      <c r="C176" s="222"/>
      <c r="D176" s="212" t="s">
        <v>166</v>
      </c>
      <c r="E176" s="223" t="s">
        <v>1</v>
      </c>
      <c r="F176" s="224" t="s">
        <v>497</v>
      </c>
      <c r="G176" s="222"/>
      <c r="H176" s="225">
        <v>45.7</v>
      </c>
      <c r="I176" s="226"/>
      <c r="J176" s="222"/>
      <c r="K176" s="222"/>
      <c r="L176" s="227"/>
      <c r="M176" s="228"/>
      <c r="N176" s="229"/>
      <c r="O176" s="229"/>
      <c r="P176" s="229"/>
      <c r="Q176" s="229"/>
      <c r="R176" s="229"/>
      <c r="S176" s="229"/>
      <c r="T176" s="230"/>
      <c r="AT176" s="231" t="s">
        <v>166</v>
      </c>
      <c r="AU176" s="231" t="s">
        <v>82</v>
      </c>
      <c r="AV176" s="14" t="s">
        <v>156</v>
      </c>
      <c r="AW176" s="14" t="s">
        <v>31</v>
      </c>
      <c r="AX176" s="14" t="s">
        <v>74</v>
      </c>
      <c r="AY176" s="231" t="s">
        <v>157</v>
      </c>
    </row>
    <row r="177" spans="1:65" s="14" customFormat="1">
      <c r="B177" s="221"/>
      <c r="C177" s="222"/>
      <c r="D177" s="212" t="s">
        <v>166</v>
      </c>
      <c r="E177" s="223" t="s">
        <v>1</v>
      </c>
      <c r="F177" s="224" t="s">
        <v>498</v>
      </c>
      <c r="G177" s="222"/>
      <c r="H177" s="225">
        <v>38.67</v>
      </c>
      <c r="I177" s="226"/>
      <c r="J177" s="222"/>
      <c r="K177" s="222"/>
      <c r="L177" s="227"/>
      <c r="M177" s="228"/>
      <c r="N177" s="229"/>
      <c r="O177" s="229"/>
      <c r="P177" s="229"/>
      <c r="Q177" s="229"/>
      <c r="R177" s="229"/>
      <c r="S177" s="229"/>
      <c r="T177" s="230"/>
      <c r="AT177" s="231" t="s">
        <v>166</v>
      </c>
      <c r="AU177" s="231" t="s">
        <v>82</v>
      </c>
      <c r="AV177" s="14" t="s">
        <v>156</v>
      </c>
      <c r="AW177" s="14" t="s">
        <v>31</v>
      </c>
      <c r="AX177" s="14" t="s">
        <v>74</v>
      </c>
      <c r="AY177" s="231" t="s">
        <v>157</v>
      </c>
    </row>
    <row r="178" spans="1:65" s="15" customFormat="1">
      <c r="B178" s="232"/>
      <c r="C178" s="233"/>
      <c r="D178" s="212" t="s">
        <v>166</v>
      </c>
      <c r="E178" s="234" t="s">
        <v>1</v>
      </c>
      <c r="F178" s="235" t="s">
        <v>173</v>
      </c>
      <c r="G178" s="233"/>
      <c r="H178" s="236">
        <v>84.37</v>
      </c>
      <c r="I178" s="237"/>
      <c r="J178" s="233"/>
      <c r="K178" s="233"/>
      <c r="L178" s="238"/>
      <c r="M178" s="239"/>
      <c r="N178" s="240"/>
      <c r="O178" s="240"/>
      <c r="P178" s="240"/>
      <c r="Q178" s="240"/>
      <c r="R178" s="240"/>
      <c r="S178" s="240"/>
      <c r="T178" s="241"/>
      <c r="AT178" s="242" t="s">
        <v>166</v>
      </c>
      <c r="AU178" s="242" t="s">
        <v>82</v>
      </c>
      <c r="AV178" s="15" t="s">
        <v>174</v>
      </c>
      <c r="AW178" s="15" t="s">
        <v>31</v>
      </c>
      <c r="AX178" s="15" t="s">
        <v>82</v>
      </c>
      <c r="AY178" s="242" t="s">
        <v>157</v>
      </c>
    </row>
    <row r="179" spans="1:65" s="2" customFormat="1" ht="44.25" customHeight="1">
      <c r="A179" s="35"/>
      <c r="B179" s="36"/>
      <c r="C179" s="196" t="s">
        <v>274</v>
      </c>
      <c r="D179" s="196" t="s">
        <v>160</v>
      </c>
      <c r="E179" s="197" t="s">
        <v>499</v>
      </c>
      <c r="F179" s="198" t="s">
        <v>500</v>
      </c>
      <c r="G179" s="199" t="s">
        <v>225</v>
      </c>
      <c r="H179" s="200">
        <v>98.61</v>
      </c>
      <c r="I179" s="201"/>
      <c r="J179" s="202">
        <f>ROUND(I179*H179,2)</f>
        <v>0</v>
      </c>
      <c r="K179" s="203"/>
      <c r="L179" s="40"/>
      <c r="M179" s="204" t="s">
        <v>1</v>
      </c>
      <c r="N179" s="205" t="s">
        <v>40</v>
      </c>
      <c r="O179" s="76"/>
      <c r="P179" s="206">
        <f>O179*H179</f>
        <v>0</v>
      </c>
      <c r="Q179" s="206">
        <v>2.7999999999999998E-4</v>
      </c>
      <c r="R179" s="206">
        <f>Q179*H179</f>
        <v>2.7610799999999998E-2</v>
      </c>
      <c r="S179" s="206">
        <v>0</v>
      </c>
      <c r="T179" s="207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08" t="s">
        <v>174</v>
      </c>
      <c r="AT179" s="208" t="s">
        <v>160</v>
      </c>
      <c r="AU179" s="208" t="s">
        <v>82</v>
      </c>
      <c r="AY179" s="18" t="s">
        <v>157</v>
      </c>
      <c r="BE179" s="209">
        <f>IF(N179="základná",J179,0)</f>
        <v>0</v>
      </c>
      <c r="BF179" s="209">
        <f>IF(N179="znížená",J179,0)</f>
        <v>0</v>
      </c>
      <c r="BG179" s="209">
        <f>IF(N179="zákl. prenesená",J179,0)</f>
        <v>0</v>
      </c>
      <c r="BH179" s="209">
        <f>IF(N179="zníž. prenesená",J179,0)</f>
        <v>0</v>
      </c>
      <c r="BI179" s="209">
        <f>IF(N179="nulová",J179,0)</f>
        <v>0</v>
      </c>
      <c r="BJ179" s="18" t="s">
        <v>156</v>
      </c>
      <c r="BK179" s="209">
        <f>ROUND(I179*H179,2)</f>
        <v>0</v>
      </c>
      <c r="BL179" s="18" t="s">
        <v>174</v>
      </c>
      <c r="BM179" s="208" t="s">
        <v>501</v>
      </c>
    </row>
    <row r="180" spans="1:65" s="14" customFormat="1" ht="22.5">
      <c r="B180" s="221"/>
      <c r="C180" s="222"/>
      <c r="D180" s="212" t="s">
        <v>166</v>
      </c>
      <c r="E180" s="223" t="s">
        <v>1</v>
      </c>
      <c r="F180" s="224" t="s">
        <v>502</v>
      </c>
      <c r="G180" s="222"/>
      <c r="H180" s="225">
        <v>98.61</v>
      </c>
      <c r="I180" s="226"/>
      <c r="J180" s="222"/>
      <c r="K180" s="222"/>
      <c r="L180" s="227"/>
      <c r="M180" s="228"/>
      <c r="N180" s="229"/>
      <c r="O180" s="229"/>
      <c r="P180" s="229"/>
      <c r="Q180" s="229"/>
      <c r="R180" s="229"/>
      <c r="S180" s="229"/>
      <c r="T180" s="230"/>
      <c r="AT180" s="231" t="s">
        <v>166</v>
      </c>
      <c r="AU180" s="231" t="s">
        <v>82</v>
      </c>
      <c r="AV180" s="14" t="s">
        <v>156</v>
      </c>
      <c r="AW180" s="14" t="s">
        <v>31</v>
      </c>
      <c r="AX180" s="14" t="s">
        <v>82</v>
      </c>
      <c r="AY180" s="231" t="s">
        <v>157</v>
      </c>
    </row>
    <row r="181" spans="1:65" s="2" customFormat="1" ht="24.2" customHeight="1">
      <c r="A181" s="35"/>
      <c r="B181" s="36"/>
      <c r="C181" s="248" t="s">
        <v>278</v>
      </c>
      <c r="D181" s="248" t="s">
        <v>204</v>
      </c>
      <c r="E181" s="249" t="s">
        <v>503</v>
      </c>
      <c r="F181" s="250" t="s">
        <v>504</v>
      </c>
      <c r="G181" s="251" t="s">
        <v>225</v>
      </c>
      <c r="H181" s="252">
        <v>103.541</v>
      </c>
      <c r="I181" s="253"/>
      <c r="J181" s="254">
        <f>ROUND(I181*H181,2)</f>
        <v>0</v>
      </c>
      <c r="K181" s="255"/>
      <c r="L181" s="256"/>
      <c r="M181" s="257" t="s">
        <v>1</v>
      </c>
      <c r="N181" s="258" t="s">
        <v>40</v>
      </c>
      <c r="O181" s="76"/>
      <c r="P181" s="206">
        <f>O181*H181</f>
        <v>0</v>
      </c>
      <c r="Q181" s="206">
        <v>0.11</v>
      </c>
      <c r="R181" s="206">
        <f>Q181*H181</f>
        <v>11.38951</v>
      </c>
      <c r="S181" s="206">
        <v>0</v>
      </c>
      <c r="T181" s="207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08" t="s">
        <v>211</v>
      </c>
      <c r="AT181" s="208" t="s">
        <v>204</v>
      </c>
      <c r="AU181" s="208" t="s">
        <v>82</v>
      </c>
      <c r="AY181" s="18" t="s">
        <v>157</v>
      </c>
      <c r="BE181" s="209">
        <f>IF(N181="základná",J181,0)</f>
        <v>0</v>
      </c>
      <c r="BF181" s="209">
        <f>IF(N181="znížená",J181,0)</f>
        <v>0</v>
      </c>
      <c r="BG181" s="209">
        <f>IF(N181="zákl. prenesená",J181,0)</f>
        <v>0</v>
      </c>
      <c r="BH181" s="209">
        <f>IF(N181="zníž. prenesená",J181,0)</f>
        <v>0</v>
      </c>
      <c r="BI181" s="209">
        <f>IF(N181="nulová",J181,0)</f>
        <v>0</v>
      </c>
      <c r="BJ181" s="18" t="s">
        <v>156</v>
      </c>
      <c r="BK181" s="209">
        <f>ROUND(I181*H181,2)</f>
        <v>0</v>
      </c>
      <c r="BL181" s="18" t="s">
        <v>174</v>
      </c>
      <c r="BM181" s="208" t="s">
        <v>505</v>
      </c>
    </row>
    <row r="182" spans="1:65" s="14" customFormat="1">
      <c r="B182" s="221"/>
      <c r="C182" s="222"/>
      <c r="D182" s="212" t="s">
        <v>166</v>
      </c>
      <c r="E182" s="223" t="s">
        <v>1</v>
      </c>
      <c r="F182" s="224" t="s">
        <v>506</v>
      </c>
      <c r="G182" s="222"/>
      <c r="H182" s="225">
        <v>103.541</v>
      </c>
      <c r="I182" s="226"/>
      <c r="J182" s="222"/>
      <c r="K182" s="222"/>
      <c r="L182" s="227"/>
      <c r="M182" s="228"/>
      <c r="N182" s="229"/>
      <c r="O182" s="229"/>
      <c r="P182" s="229"/>
      <c r="Q182" s="229"/>
      <c r="R182" s="229"/>
      <c r="S182" s="229"/>
      <c r="T182" s="230"/>
      <c r="AT182" s="231" t="s">
        <v>166</v>
      </c>
      <c r="AU182" s="231" t="s">
        <v>82</v>
      </c>
      <c r="AV182" s="14" t="s">
        <v>156</v>
      </c>
      <c r="AW182" s="14" t="s">
        <v>31</v>
      </c>
      <c r="AX182" s="14" t="s">
        <v>82</v>
      </c>
      <c r="AY182" s="231" t="s">
        <v>157</v>
      </c>
    </row>
    <row r="183" spans="1:65" s="2" customFormat="1" ht="24.2" customHeight="1">
      <c r="A183" s="35"/>
      <c r="B183" s="36"/>
      <c r="C183" s="196" t="s">
        <v>290</v>
      </c>
      <c r="D183" s="196" t="s">
        <v>160</v>
      </c>
      <c r="E183" s="197" t="s">
        <v>321</v>
      </c>
      <c r="F183" s="198" t="s">
        <v>322</v>
      </c>
      <c r="G183" s="199" t="s">
        <v>225</v>
      </c>
      <c r="H183" s="200">
        <v>77.216999999999999</v>
      </c>
      <c r="I183" s="201"/>
      <c r="J183" s="202">
        <f>ROUND(I183*H183,2)</f>
        <v>0</v>
      </c>
      <c r="K183" s="203"/>
      <c r="L183" s="40"/>
      <c r="M183" s="204" t="s">
        <v>1</v>
      </c>
      <c r="N183" s="205" t="s">
        <v>40</v>
      </c>
      <c r="O183" s="76"/>
      <c r="P183" s="206">
        <f>O183*H183</f>
        <v>0</v>
      </c>
      <c r="Q183" s="206">
        <v>0</v>
      </c>
      <c r="R183" s="206">
        <f>Q183*H183</f>
        <v>0</v>
      </c>
      <c r="S183" s="206">
        <v>0</v>
      </c>
      <c r="T183" s="207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08" t="s">
        <v>174</v>
      </c>
      <c r="AT183" s="208" t="s">
        <v>160</v>
      </c>
      <c r="AU183" s="208" t="s">
        <v>82</v>
      </c>
      <c r="AY183" s="18" t="s">
        <v>157</v>
      </c>
      <c r="BE183" s="209">
        <f>IF(N183="základná",J183,0)</f>
        <v>0</v>
      </c>
      <c r="BF183" s="209">
        <f>IF(N183="znížená",J183,0)</f>
        <v>0</v>
      </c>
      <c r="BG183" s="209">
        <f>IF(N183="zákl. prenesená",J183,0)</f>
        <v>0</v>
      </c>
      <c r="BH183" s="209">
        <f>IF(N183="zníž. prenesená",J183,0)</f>
        <v>0</v>
      </c>
      <c r="BI183" s="209">
        <f>IF(N183="nulová",J183,0)</f>
        <v>0</v>
      </c>
      <c r="BJ183" s="18" t="s">
        <v>156</v>
      </c>
      <c r="BK183" s="209">
        <f>ROUND(I183*H183,2)</f>
        <v>0</v>
      </c>
      <c r="BL183" s="18" t="s">
        <v>174</v>
      </c>
      <c r="BM183" s="208" t="s">
        <v>507</v>
      </c>
    </row>
    <row r="184" spans="1:65" s="13" customFormat="1">
      <c r="B184" s="210"/>
      <c r="C184" s="211"/>
      <c r="D184" s="212" t="s">
        <v>166</v>
      </c>
      <c r="E184" s="213" t="s">
        <v>1</v>
      </c>
      <c r="F184" s="214" t="s">
        <v>508</v>
      </c>
      <c r="G184" s="211"/>
      <c r="H184" s="213" t="s">
        <v>1</v>
      </c>
      <c r="I184" s="215"/>
      <c r="J184" s="211"/>
      <c r="K184" s="211"/>
      <c r="L184" s="216"/>
      <c r="M184" s="217"/>
      <c r="N184" s="218"/>
      <c r="O184" s="218"/>
      <c r="P184" s="218"/>
      <c r="Q184" s="218"/>
      <c r="R184" s="218"/>
      <c r="S184" s="218"/>
      <c r="T184" s="219"/>
      <c r="AT184" s="220" t="s">
        <v>166</v>
      </c>
      <c r="AU184" s="220" t="s">
        <v>82</v>
      </c>
      <c r="AV184" s="13" t="s">
        <v>82</v>
      </c>
      <c r="AW184" s="13" t="s">
        <v>31</v>
      </c>
      <c r="AX184" s="13" t="s">
        <v>74</v>
      </c>
      <c r="AY184" s="220" t="s">
        <v>157</v>
      </c>
    </row>
    <row r="185" spans="1:65" s="14" customFormat="1">
      <c r="B185" s="221"/>
      <c r="C185" s="222"/>
      <c r="D185" s="212" t="s">
        <v>166</v>
      </c>
      <c r="E185" s="223" t="s">
        <v>1</v>
      </c>
      <c r="F185" s="224" t="s">
        <v>509</v>
      </c>
      <c r="G185" s="222"/>
      <c r="H185" s="225">
        <v>12.865</v>
      </c>
      <c r="I185" s="226"/>
      <c r="J185" s="222"/>
      <c r="K185" s="222"/>
      <c r="L185" s="227"/>
      <c r="M185" s="228"/>
      <c r="N185" s="229"/>
      <c r="O185" s="229"/>
      <c r="P185" s="229"/>
      <c r="Q185" s="229"/>
      <c r="R185" s="229"/>
      <c r="S185" s="229"/>
      <c r="T185" s="230"/>
      <c r="AT185" s="231" t="s">
        <v>166</v>
      </c>
      <c r="AU185" s="231" t="s">
        <v>82</v>
      </c>
      <c r="AV185" s="14" t="s">
        <v>156</v>
      </c>
      <c r="AW185" s="14" t="s">
        <v>31</v>
      </c>
      <c r="AX185" s="14" t="s">
        <v>74</v>
      </c>
      <c r="AY185" s="231" t="s">
        <v>157</v>
      </c>
    </row>
    <row r="186" spans="1:65" s="14" customFormat="1">
      <c r="B186" s="221"/>
      <c r="C186" s="222"/>
      <c r="D186" s="212" t="s">
        <v>166</v>
      </c>
      <c r="E186" s="223" t="s">
        <v>1</v>
      </c>
      <c r="F186" s="224" t="s">
        <v>510</v>
      </c>
      <c r="G186" s="222"/>
      <c r="H186" s="225">
        <v>18.917000000000002</v>
      </c>
      <c r="I186" s="226"/>
      <c r="J186" s="222"/>
      <c r="K186" s="222"/>
      <c r="L186" s="227"/>
      <c r="M186" s="228"/>
      <c r="N186" s="229"/>
      <c r="O186" s="229"/>
      <c r="P186" s="229"/>
      <c r="Q186" s="229"/>
      <c r="R186" s="229"/>
      <c r="S186" s="229"/>
      <c r="T186" s="230"/>
      <c r="AT186" s="231" t="s">
        <v>166</v>
      </c>
      <c r="AU186" s="231" t="s">
        <v>82</v>
      </c>
      <c r="AV186" s="14" t="s">
        <v>156</v>
      </c>
      <c r="AW186" s="14" t="s">
        <v>31</v>
      </c>
      <c r="AX186" s="14" t="s">
        <v>74</v>
      </c>
      <c r="AY186" s="231" t="s">
        <v>157</v>
      </c>
    </row>
    <row r="187" spans="1:65" s="14" customFormat="1">
      <c r="B187" s="221"/>
      <c r="C187" s="222"/>
      <c r="D187" s="212" t="s">
        <v>166</v>
      </c>
      <c r="E187" s="223" t="s">
        <v>1</v>
      </c>
      <c r="F187" s="224" t="s">
        <v>511</v>
      </c>
      <c r="G187" s="222"/>
      <c r="H187" s="225">
        <v>20.501000000000001</v>
      </c>
      <c r="I187" s="226"/>
      <c r="J187" s="222"/>
      <c r="K187" s="222"/>
      <c r="L187" s="227"/>
      <c r="M187" s="228"/>
      <c r="N187" s="229"/>
      <c r="O187" s="229"/>
      <c r="P187" s="229"/>
      <c r="Q187" s="229"/>
      <c r="R187" s="229"/>
      <c r="S187" s="229"/>
      <c r="T187" s="230"/>
      <c r="AT187" s="231" t="s">
        <v>166</v>
      </c>
      <c r="AU187" s="231" t="s">
        <v>82</v>
      </c>
      <c r="AV187" s="14" t="s">
        <v>156</v>
      </c>
      <c r="AW187" s="14" t="s">
        <v>31</v>
      </c>
      <c r="AX187" s="14" t="s">
        <v>74</v>
      </c>
      <c r="AY187" s="231" t="s">
        <v>157</v>
      </c>
    </row>
    <row r="188" spans="1:65" s="14" customFormat="1">
      <c r="B188" s="221"/>
      <c r="C188" s="222"/>
      <c r="D188" s="212" t="s">
        <v>166</v>
      </c>
      <c r="E188" s="223" t="s">
        <v>1</v>
      </c>
      <c r="F188" s="224" t="s">
        <v>512</v>
      </c>
      <c r="G188" s="222"/>
      <c r="H188" s="225">
        <v>14.602</v>
      </c>
      <c r="I188" s="226"/>
      <c r="J188" s="222"/>
      <c r="K188" s="222"/>
      <c r="L188" s="227"/>
      <c r="M188" s="228"/>
      <c r="N188" s="229"/>
      <c r="O188" s="229"/>
      <c r="P188" s="229"/>
      <c r="Q188" s="229"/>
      <c r="R188" s="229"/>
      <c r="S188" s="229"/>
      <c r="T188" s="230"/>
      <c r="AT188" s="231" t="s">
        <v>166</v>
      </c>
      <c r="AU188" s="231" t="s">
        <v>82</v>
      </c>
      <c r="AV188" s="14" t="s">
        <v>156</v>
      </c>
      <c r="AW188" s="14" t="s">
        <v>31</v>
      </c>
      <c r="AX188" s="14" t="s">
        <v>74</v>
      </c>
      <c r="AY188" s="231" t="s">
        <v>157</v>
      </c>
    </row>
    <row r="189" spans="1:65" s="13" customFormat="1">
      <c r="B189" s="210"/>
      <c r="C189" s="211"/>
      <c r="D189" s="212" t="s">
        <v>166</v>
      </c>
      <c r="E189" s="213" t="s">
        <v>1</v>
      </c>
      <c r="F189" s="214" t="s">
        <v>488</v>
      </c>
      <c r="G189" s="211"/>
      <c r="H189" s="213" t="s">
        <v>1</v>
      </c>
      <c r="I189" s="215"/>
      <c r="J189" s="211"/>
      <c r="K189" s="211"/>
      <c r="L189" s="216"/>
      <c r="M189" s="217"/>
      <c r="N189" s="218"/>
      <c r="O189" s="218"/>
      <c r="P189" s="218"/>
      <c r="Q189" s="218"/>
      <c r="R189" s="218"/>
      <c r="S189" s="218"/>
      <c r="T189" s="219"/>
      <c r="AT189" s="220" t="s">
        <v>166</v>
      </c>
      <c r="AU189" s="220" t="s">
        <v>82</v>
      </c>
      <c r="AV189" s="13" t="s">
        <v>82</v>
      </c>
      <c r="AW189" s="13" t="s">
        <v>31</v>
      </c>
      <c r="AX189" s="13" t="s">
        <v>74</v>
      </c>
      <c r="AY189" s="220" t="s">
        <v>157</v>
      </c>
    </row>
    <row r="190" spans="1:65" s="14" customFormat="1">
      <c r="B190" s="221"/>
      <c r="C190" s="222"/>
      <c r="D190" s="212" t="s">
        <v>166</v>
      </c>
      <c r="E190" s="223" t="s">
        <v>1</v>
      </c>
      <c r="F190" s="224" t="s">
        <v>513</v>
      </c>
      <c r="G190" s="222"/>
      <c r="H190" s="225">
        <v>10.332000000000001</v>
      </c>
      <c r="I190" s="226"/>
      <c r="J190" s="222"/>
      <c r="K190" s="222"/>
      <c r="L190" s="227"/>
      <c r="M190" s="228"/>
      <c r="N190" s="229"/>
      <c r="O190" s="229"/>
      <c r="P190" s="229"/>
      <c r="Q190" s="229"/>
      <c r="R190" s="229"/>
      <c r="S190" s="229"/>
      <c r="T190" s="230"/>
      <c r="AT190" s="231" t="s">
        <v>166</v>
      </c>
      <c r="AU190" s="231" t="s">
        <v>82</v>
      </c>
      <c r="AV190" s="14" t="s">
        <v>156</v>
      </c>
      <c r="AW190" s="14" t="s">
        <v>31</v>
      </c>
      <c r="AX190" s="14" t="s">
        <v>74</v>
      </c>
      <c r="AY190" s="231" t="s">
        <v>157</v>
      </c>
    </row>
    <row r="191" spans="1:65" s="15" customFormat="1">
      <c r="B191" s="232"/>
      <c r="C191" s="233"/>
      <c r="D191" s="212" t="s">
        <v>166</v>
      </c>
      <c r="E191" s="234" t="s">
        <v>1</v>
      </c>
      <c r="F191" s="235" t="s">
        <v>173</v>
      </c>
      <c r="G191" s="233"/>
      <c r="H191" s="236">
        <v>77.217000000000013</v>
      </c>
      <c r="I191" s="237"/>
      <c r="J191" s="233"/>
      <c r="K191" s="233"/>
      <c r="L191" s="238"/>
      <c r="M191" s="239"/>
      <c r="N191" s="240"/>
      <c r="O191" s="240"/>
      <c r="P191" s="240"/>
      <c r="Q191" s="240"/>
      <c r="R191" s="240"/>
      <c r="S191" s="240"/>
      <c r="T191" s="241"/>
      <c r="AT191" s="242" t="s">
        <v>166</v>
      </c>
      <c r="AU191" s="242" t="s">
        <v>82</v>
      </c>
      <c r="AV191" s="15" t="s">
        <v>174</v>
      </c>
      <c r="AW191" s="15" t="s">
        <v>31</v>
      </c>
      <c r="AX191" s="15" t="s">
        <v>82</v>
      </c>
      <c r="AY191" s="242" t="s">
        <v>157</v>
      </c>
    </row>
    <row r="192" spans="1:65" s="2" customFormat="1" ht="24.2" customHeight="1">
      <c r="A192" s="35"/>
      <c r="B192" s="36"/>
      <c r="C192" s="196" t="s">
        <v>164</v>
      </c>
      <c r="D192" s="196" t="s">
        <v>160</v>
      </c>
      <c r="E192" s="197" t="s">
        <v>514</v>
      </c>
      <c r="F192" s="198" t="s">
        <v>515</v>
      </c>
      <c r="G192" s="199" t="s">
        <v>225</v>
      </c>
      <c r="H192" s="200">
        <v>179.38499999999999</v>
      </c>
      <c r="I192" s="201"/>
      <c r="J192" s="202">
        <f>ROUND(I192*H192,2)</f>
        <v>0</v>
      </c>
      <c r="K192" s="203"/>
      <c r="L192" s="40"/>
      <c r="M192" s="204" t="s">
        <v>1</v>
      </c>
      <c r="N192" s="205" t="s">
        <v>40</v>
      </c>
      <c r="O192" s="76"/>
      <c r="P192" s="206">
        <f>O192*H192</f>
        <v>0</v>
      </c>
      <c r="Q192" s="206">
        <v>0</v>
      </c>
      <c r="R192" s="206">
        <f>Q192*H192</f>
        <v>0</v>
      </c>
      <c r="S192" s="206">
        <v>0</v>
      </c>
      <c r="T192" s="207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08" t="s">
        <v>174</v>
      </c>
      <c r="AT192" s="208" t="s">
        <v>160</v>
      </c>
      <c r="AU192" s="208" t="s">
        <v>82</v>
      </c>
      <c r="AY192" s="18" t="s">
        <v>157</v>
      </c>
      <c r="BE192" s="209">
        <f>IF(N192="základná",J192,0)</f>
        <v>0</v>
      </c>
      <c r="BF192" s="209">
        <f>IF(N192="znížená",J192,0)</f>
        <v>0</v>
      </c>
      <c r="BG192" s="209">
        <f>IF(N192="zákl. prenesená",J192,0)</f>
        <v>0</v>
      </c>
      <c r="BH192" s="209">
        <f>IF(N192="zníž. prenesená",J192,0)</f>
        <v>0</v>
      </c>
      <c r="BI192" s="209">
        <f>IF(N192="nulová",J192,0)</f>
        <v>0</v>
      </c>
      <c r="BJ192" s="18" t="s">
        <v>156</v>
      </c>
      <c r="BK192" s="209">
        <f>ROUND(I192*H192,2)</f>
        <v>0</v>
      </c>
      <c r="BL192" s="18" t="s">
        <v>174</v>
      </c>
      <c r="BM192" s="208" t="s">
        <v>516</v>
      </c>
    </row>
    <row r="193" spans="1:65" s="13" customFormat="1">
      <c r="B193" s="210"/>
      <c r="C193" s="211"/>
      <c r="D193" s="212" t="s">
        <v>166</v>
      </c>
      <c r="E193" s="213" t="s">
        <v>1</v>
      </c>
      <c r="F193" s="214" t="s">
        <v>517</v>
      </c>
      <c r="G193" s="211"/>
      <c r="H193" s="213" t="s">
        <v>1</v>
      </c>
      <c r="I193" s="215"/>
      <c r="J193" s="211"/>
      <c r="K193" s="211"/>
      <c r="L193" s="216"/>
      <c r="M193" s="217"/>
      <c r="N193" s="218"/>
      <c r="O193" s="218"/>
      <c r="P193" s="218"/>
      <c r="Q193" s="218"/>
      <c r="R193" s="218"/>
      <c r="S193" s="218"/>
      <c r="T193" s="219"/>
      <c r="AT193" s="220" t="s">
        <v>166</v>
      </c>
      <c r="AU193" s="220" t="s">
        <v>82</v>
      </c>
      <c r="AV193" s="13" t="s">
        <v>82</v>
      </c>
      <c r="AW193" s="13" t="s">
        <v>31</v>
      </c>
      <c r="AX193" s="13" t="s">
        <v>74</v>
      </c>
      <c r="AY193" s="220" t="s">
        <v>157</v>
      </c>
    </row>
    <row r="194" spans="1:65" s="14" customFormat="1">
      <c r="B194" s="221"/>
      <c r="C194" s="222"/>
      <c r="D194" s="212" t="s">
        <v>166</v>
      </c>
      <c r="E194" s="223" t="s">
        <v>1</v>
      </c>
      <c r="F194" s="224" t="s">
        <v>518</v>
      </c>
      <c r="G194" s="222"/>
      <c r="H194" s="225">
        <v>112.5</v>
      </c>
      <c r="I194" s="226"/>
      <c r="J194" s="222"/>
      <c r="K194" s="222"/>
      <c r="L194" s="227"/>
      <c r="M194" s="228"/>
      <c r="N194" s="229"/>
      <c r="O194" s="229"/>
      <c r="P194" s="229"/>
      <c r="Q194" s="229"/>
      <c r="R194" s="229"/>
      <c r="S194" s="229"/>
      <c r="T194" s="230"/>
      <c r="AT194" s="231" t="s">
        <v>166</v>
      </c>
      <c r="AU194" s="231" t="s">
        <v>82</v>
      </c>
      <c r="AV194" s="14" t="s">
        <v>156</v>
      </c>
      <c r="AW194" s="14" t="s">
        <v>31</v>
      </c>
      <c r="AX194" s="14" t="s">
        <v>74</v>
      </c>
      <c r="AY194" s="231" t="s">
        <v>157</v>
      </c>
    </row>
    <row r="195" spans="1:65" s="13" customFormat="1">
      <c r="B195" s="210"/>
      <c r="C195" s="211"/>
      <c r="D195" s="212" t="s">
        <v>166</v>
      </c>
      <c r="E195" s="213" t="s">
        <v>1</v>
      </c>
      <c r="F195" s="214" t="s">
        <v>519</v>
      </c>
      <c r="G195" s="211"/>
      <c r="H195" s="213" t="s">
        <v>1</v>
      </c>
      <c r="I195" s="215"/>
      <c r="J195" s="211"/>
      <c r="K195" s="211"/>
      <c r="L195" s="216"/>
      <c r="M195" s="217"/>
      <c r="N195" s="218"/>
      <c r="O195" s="218"/>
      <c r="P195" s="218"/>
      <c r="Q195" s="218"/>
      <c r="R195" s="218"/>
      <c r="S195" s="218"/>
      <c r="T195" s="219"/>
      <c r="AT195" s="220" t="s">
        <v>166</v>
      </c>
      <c r="AU195" s="220" t="s">
        <v>82</v>
      </c>
      <c r="AV195" s="13" t="s">
        <v>82</v>
      </c>
      <c r="AW195" s="13" t="s">
        <v>31</v>
      </c>
      <c r="AX195" s="13" t="s">
        <v>74</v>
      </c>
      <c r="AY195" s="220" t="s">
        <v>157</v>
      </c>
    </row>
    <row r="196" spans="1:65" s="14" customFormat="1">
      <c r="B196" s="221"/>
      <c r="C196" s="222"/>
      <c r="D196" s="212" t="s">
        <v>166</v>
      </c>
      <c r="E196" s="223" t="s">
        <v>1</v>
      </c>
      <c r="F196" s="224" t="s">
        <v>509</v>
      </c>
      <c r="G196" s="222"/>
      <c r="H196" s="225">
        <v>12.865</v>
      </c>
      <c r="I196" s="226"/>
      <c r="J196" s="222"/>
      <c r="K196" s="222"/>
      <c r="L196" s="227"/>
      <c r="M196" s="228"/>
      <c r="N196" s="229"/>
      <c r="O196" s="229"/>
      <c r="P196" s="229"/>
      <c r="Q196" s="229"/>
      <c r="R196" s="229"/>
      <c r="S196" s="229"/>
      <c r="T196" s="230"/>
      <c r="AT196" s="231" t="s">
        <v>166</v>
      </c>
      <c r="AU196" s="231" t="s">
        <v>82</v>
      </c>
      <c r="AV196" s="14" t="s">
        <v>156</v>
      </c>
      <c r="AW196" s="14" t="s">
        <v>31</v>
      </c>
      <c r="AX196" s="14" t="s">
        <v>74</v>
      </c>
      <c r="AY196" s="231" t="s">
        <v>157</v>
      </c>
    </row>
    <row r="197" spans="1:65" s="14" customFormat="1">
      <c r="B197" s="221"/>
      <c r="C197" s="222"/>
      <c r="D197" s="212" t="s">
        <v>166</v>
      </c>
      <c r="E197" s="223" t="s">
        <v>1</v>
      </c>
      <c r="F197" s="224" t="s">
        <v>510</v>
      </c>
      <c r="G197" s="222"/>
      <c r="H197" s="225">
        <v>18.917000000000002</v>
      </c>
      <c r="I197" s="226"/>
      <c r="J197" s="222"/>
      <c r="K197" s="222"/>
      <c r="L197" s="227"/>
      <c r="M197" s="228"/>
      <c r="N197" s="229"/>
      <c r="O197" s="229"/>
      <c r="P197" s="229"/>
      <c r="Q197" s="229"/>
      <c r="R197" s="229"/>
      <c r="S197" s="229"/>
      <c r="T197" s="230"/>
      <c r="AT197" s="231" t="s">
        <v>166</v>
      </c>
      <c r="AU197" s="231" t="s">
        <v>82</v>
      </c>
      <c r="AV197" s="14" t="s">
        <v>156</v>
      </c>
      <c r="AW197" s="14" t="s">
        <v>31</v>
      </c>
      <c r="AX197" s="14" t="s">
        <v>74</v>
      </c>
      <c r="AY197" s="231" t="s">
        <v>157</v>
      </c>
    </row>
    <row r="198" spans="1:65" s="14" customFormat="1">
      <c r="B198" s="221"/>
      <c r="C198" s="222"/>
      <c r="D198" s="212" t="s">
        <v>166</v>
      </c>
      <c r="E198" s="223" t="s">
        <v>1</v>
      </c>
      <c r="F198" s="224" t="s">
        <v>511</v>
      </c>
      <c r="G198" s="222"/>
      <c r="H198" s="225">
        <v>20.501000000000001</v>
      </c>
      <c r="I198" s="226"/>
      <c r="J198" s="222"/>
      <c r="K198" s="222"/>
      <c r="L198" s="227"/>
      <c r="M198" s="228"/>
      <c r="N198" s="229"/>
      <c r="O198" s="229"/>
      <c r="P198" s="229"/>
      <c r="Q198" s="229"/>
      <c r="R198" s="229"/>
      <c r="S198" s="229"/>
      <c r="T198" s="230"/>
      <c r="AT198" s="231" t="s">
        <v>166</v>
      </c>
      <c r="AU198" s="231" t="s">
        <v>82</v>
      </c>
      <c r="AV198" s="14" t="s">
        <v>156</v>
      </c>
      <c r="AW198" s="14" t="s">
        <v>31</v>
      </c>
      <c r="AX198" s="14" t="s">
        <v>74</v>
      </c>
      <c r="AY198" s="231" t="s">
        <v>157</v>
      </c>
    </row>
    <row r="199" spans="1:65" s="14" customFormat="1">
      <c r="B199" s="221"/>
      <c r="C199" s="222"/>
      <c r="D199" s="212" t="s">
        <v>166</v>
      </c>
      <c r="E199" s="223" t="s">
        <v>1</v>
      </c>
      <c r="F199" s="224" t="s">
        <v>512</v>
      </c>
      <c r="G199" s="222"/>
      <c r="H199" s="225">
        <v>14.602</v>
      </c>
      <c r="I199" s="226"/>
      <c r="J199" s="222"/>
      <c r="K199" s="222"/>
      <c r="L199" s="227"/>
      <c r="M199" s="228"/>
      <c r="N199" s="229"/>
      <c r="O199" s="229"/>
      <c r="P199" s="229"/>
      <c r="Q199" s="229"/>
      <c r="R199" s="229"/>
      <c r="S199" s="229"/>
      <c r="T199" s="230"/>
      <c r="AT199" s="231" t="s">
        <v>166</v>
      </c>
      <c r="AU199" s="231" t="s">
        <v>82</v>
      </c>
      <c r="AV199" s="14" t="s">
        <v>156</v>
      </c>
      <c r="AW199" s="14" t="s">
        <v>31</v>
      </c>
      <c r="AX199" s="14" t="s">
        <v>74</v>
      </c>
      <c r="AY199" s="231" t="s">
        <v>157</v>
      </c>
    </row>
    <row r="200" spans="1:65" s="15" customFormat="1">
      <c r="B200" s="232"/>
      <c r="C200" s="233"/>
      <c r="D200" s="212" t="s">
        <v>166</v>
      </c>
      <c r="E200" s="234" t="s">
        <v>1</v>
      </c>
      <c r="F200" s="235" t="s">
        <v>173</v>
      </c>
      <c r="G200" s="233"/>
      <c r="H200" s="236">
        <v>179.38499999999999</v>
      </c>
      <c r="I200" s="237"/>
      <c r="J200" s="233"/>
      <c r="K200" s="233"/>
      <c r="L200" s="238"/>
      <c r="M200" s="239"/>
      <c r="N200" s="240"/>
      <c r="O200" s="240"/>
      <c r="P200" s="240"/>
      <c r="Q200" s="240"/>
      <c r="R200" s="240"/>
      <c r="S200" s="240"/>
      <c r="T200" s="241"/>
      <c r="AT200" s="242" t="s">
        <v>166</v>
      </c>
      <c r="AU200" s="242" t="s">
        <v>82</v>
      </c>
      <c r="AV200" s="15" t="s">
        <v>174</v>
      </c>
      <c r="AW200" s="15" t="s">
        <v>31</v>
      </c>
      <c r="AX200" s="15" t="s">
        <v>82</v>
      </c>
      <c r="AY200" s="242" t="s">
        <v>157</v>
      </c>
    </row>
    <row r="201" spans="1:65" s="12" customFormat="1" ht="25.9" customHeight="1">
      <c r="B201" s="180"/>
      <c r="C201" s="181"/>
      <c r="D201" s="182" t="s">
        <v>73</v>
      </c>
      <c r="E201" s="183" t="s">
        <v>250</v>
      </c>
      <c r="F201" s="183" t="s">
        <v>342</v>
      </c>
      <c r="G201" s="181"/>
      <c r="H201" s="181"/>
      <c r="I201" s="184"/>
      <c r="J201" s="185">
        <f>BK201</f>
        <v>0</v>
      </c>
      <c r="K201" s="181"/>
      <c r="L201" s="186"/>
      <c r="M201" s="187"/>
      <c r="N201" s="188"/>
      <c r="O201" s="188"/>
      <c r="P201" s="189">
        <f>SUM(P202:P234)</f>
        <v>0</v>
      </c>
      <c r="Q201" s="188"/>
      <c r="R201" s="189">
        <f>SUM(R202:R234)</f>
        <v>16.41478068</v>
      </c>
      <c r="S201" s="188"/>
      <c r="T201" s="190">
        <f>SUM(T202:T234)</f>
        <v>0.46176000000000006</v>
      </c>
      <c r="AR201" s="191" t="s">
        <v>82</v>
      </c>
      <c r="AT201" s="192" t="s">
        <v>73</v>
      </c>
      <c r="AU201" s="192" t="s">
        <v>74</v>
      </c>
      <c r="AY201" s="191" t="s">
        <v>157</v>
      </c>
      <c r="BK201" s="193">
        <f>SUM(BK202:BK234)</f>
        <v>0</v>
      </c>
    </row>
    <row r="202" spans="1:65" s="2" customFormat="1" ht="49.15" customHeight="1">
      <c r="A202" s="35"/>
      <c r="B202" s="36"/>
      <c r="C202" s="196" t="s">
        <v>375</v>
      </c>
      <c r="D202" s="196" t="s">
        <v>160</v>
      </c>
      <c r="E202" s="197" t="s">
        <v>520</v>
      </c>
      <c r="F202" s="198" t="s">
        <v>521</v>
      </c>
      <c r="G202" s="199" t="s">
        <v>354</v>
      </c>
      <c r="H202" s="200">
        <v>57.77</v>
      </c>
      <c r="I202" s="201"/>
      <c r="J202" s="202">
        <f>ROUND(I202*H202,2)</f>
        <v>0</v>
      </c>
      <c r="K202" s="203"/>
      <c r="L202" s="40"/>
      <c r="M202" s="204" t="s">
        <v>1</v>
      </c>
      <c r="N202" s="205" t="s">
        <v>40</v>
      </c>
      <c r="O202" s="76"/>
      <c r="P202" s="206">
        <f>O202*H202</f>
        <v>0</v>
      </c>
      <c r="Q202" s="206">
        <v>0.15112999999999999</v>
      </c>
      <c r="R202" s="206">
        <f>Q202*H202</f>
        <v>8.7307801000000005</v>
      </c>
      <c r="S202" s="206">
        <v>0</v>
      </c>
      <c r="T202" s="207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08" t="s">
        <v>174</v>
      </c>
      <c r="AT202" s="208" t="s">
        <v>160</v>
      </c>
      <c r="AU202" s="208" t="s">
        <v>82</v>
      </c>
      <c r="AY202" s="18" t="s">
        <v>157</v>
      </c>
      <c r="BE202" s="209">
        <f>IF(N202="základná",J202,0)</f>
        <v>0</v>
      </c>
      <c r="BF202" s="209">
        <f>IF(N202="znížená",J202,0)</f>
        <v>0</v>
      </c>
      <c r="BG202" s="209">
        <f>IF(N202="zákl. prenesená",J202,0)</f>
        <v>0</v>
      </c>
      <c r="BH202" s="209">
        <f>IF(N202="zníž. prenesená",J202,0)</f>
        <v>0</v>
      </c>
      <c r="BI202" s="209">
        <f>IF(N202="nulová",J202,0)</f>
        <v>0</v>
      </c>
      <c r="BJ202" s="18" t="s">
        <v>156</v>
      </c>
      <c r="BK202" s="209">
        <f>ROUND(I202*H202,2)</f>
        <v>0</v>
      </c>
      <c r="BL202" s="18" t="s">
        <v>174</v>
      </c>
      <c r="BM202" s="208" t="s">
        <v>522</v>
      </c>
    </row>
    <row r="203" spans="1:65" s="14" customFormat="1">
      <c r="B203" s="221"/>
      <c r="C203" s="222"/>
      <c r="D203" s="212" t="s">
        <v>166</v>
      </c>
      <c r="E203" s="223" t="s">
        <v>1</v>
      </c>
      <c r="F203" s="224" t="s">
        <v>523</v>
      </c>
      <c r="G203" s="222"/>
      <c r="H203" s="225">
        <v>57.77</v>
      </c>
      <c r="I203" s="226"/>
      <c r="J203" s="222"/>
      <c r="K203" s="222"/>
      <c r="L203" s="227"/>
      <c r="M203" s="228"/>
      <c r="N203" s="229"/>
      <c r="O203" s="229"/>
      <c r="P203" s="229"/>
      <c r="Q203" s="229"/>
      <c r="R203" s="229"/>
      <c r="S203" s="229"/>
      <c r="T203" s="230"/>
      <c r="AT203" s="231" t="s">
        <v>166</v>
      </c>
      <c r="AU203" s="231" t="s">
        <v>82</v>
      </c>
      <c r="AV203" s="14" t="s">
        <v>156</v>
      </c>
      <c r="AW203" s="14" t="s">
        <v>31</v>
      </c>
      <c r="AX203" s="14" t="s">
        <v>74</v>
      </c>
      <c r="AY203" s="231" t="s">
        <v>157</v>
      </c>
    </row>
    <row r="204" spans="1:65" s="15" customFormat="1">
      <c r="B204" s="232"/>
      <c r="C204" s="233"/>
      <c r="D204" s="212" t="s">
        <v>166</v>
      </c>
      <c r="E204" s="234" t="s">
        <v>1</v>
      </c>
      <c r="F204" s="235" t="s">
        <v>173</v>
      </c>
      <c r="G204" s="233"/>
      <c r="H204" s="236">
        <v>57.77</v>
      </c>
      <c r="I204" s="237"/>
      <c r="J204" s="233"/>
      <c r="K204" s="233"/>
      <c r="L204" s="238"/>
      <c r="M204" s="239"/>
      <c r="N204" s="240"/>
      <c r="O204" s="240"/>
      <c r="P204" s="240"/>
      <c r="Q204" s="240"/>
      <c r="R204" s="240"/>
      <c r="S204" s="240"/>
      <c r="T204" s="241"/>
      <c r="AT204" s="242" t="s">
        <v>166</v>
      </c>
      <c r="AU204" s="242" t="s">
        <v>82</v>
      </c>
      <c r="AV204" s="15" t="s">
        <v>174</v>
      </c>
      <c r="AW204" s="15" t="s">
        <v>31</v>
      </c>
      <c r="AX204" s="15" t="s">
        <v>82</v>
      </c>
      <c r="AY204" s="242" t="s">
        <v>157</v>
      </c>
    </row>
    <row r="205" spans="1:65" s="2" customFormat="1" ht="33" customHeight="1">
      <c r="A205" s="35"/>
      <c r="B205" s="36"/>
      <c r="C205" s="196" t="s">
        <v>380</v>
      </c>
      <c r="D205" s="196" t="s">
        <v>160</v>
      </c>
      <c r="E205" s="197" t="s">
        <v>524</v>
      </c>
      <c r="F205" s="198" t="s">
        <v>525</v>
      </c>
      <c r="G205" s="199" t="s">
        <v>318</v>
      </c>
      <c r="H205" s="200">
        <v>3.4660000000000002</v>
      </c>
      <c r="I205" s="201"/>
      <c r="J205" s="202">
        <f>ROUND(I205*H205,2)</f>
        <v>0</v>
      </c>
      <c r="K205" s="203"/>
      <c r="L205" s="40"/>
      <c r="M205" s="204" t="s">
        <v>1</v>
      </c>
      <c r="N205" s="205" t="s">
        <v>40</v>
      </c>
      <c r="O205" s="76"/>
      <c r="P205" s="206">
        <f>O205*H205</f>
        <v>0</v>
      </c>
      <c r="Q205" s="206">
        <v>2.2151299999999998</v>
      </c>
      <c r="R205" s="206">
        <f>Q205*H205</f>
        <v>7.6776405799999994</v>
      </c>
      <c r="S205" s="206">
        <v>0</v>
      </c>
      <c r="T205" s="207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08" t="s">
        <v>174</v>
      </c>
      <c r="AT205" s="208" t="s">
        <v>160</v>
      </c>
      <c r="AU205" s="208" t="s">
        <v>82</v>
      </c>
      <c r="AY205" s="18" t="s">
        <v>157</v>
      </c>
      <c r="BE205" s="209">
        <f>IF(N205="základná",J205,0)</f>
        <v>0</v>
      </c>
      <c r="BF205" s="209">
        <f>IF(N205="znížená",J205,0)</f>
        <v>0</v>
      </c>
      <c r="BG205" s="209">
        <f>IF(N205="zákl. prenesená",J205,0)</f>
        <v>0</v>
      </c>
      <c r="BH205" s="209">
        <f>IF(N205="zníž. prenesená",J205,0)</f>
        <v>0</v>
      </c>
      <c r="BI205" s="209">
        <f>IF(N205="nulová",J205,0)</f>
        <v>0</v>
      </c>
      <c r="BJ205" s="18" t="s">
        <v>156</v>
      </c>
      <c r="BK205" s="209">
        <f>ROUND(I205*H205,2)</f>
        <v>0</v>
      </c>
      <c r="BL205" s="18" t="s">
        <v>174</v>
      </c>
      <c r="BM205" s="208" t="s">
        <v>526</v>
      </c>
    </row>
    <row r="206" spans="1:65" s="14" customFormat="1">
      <c r="B206" s="221"/>
      <c r="C206" s="222"/>
      <c r="D206" s="212" t="s">
        <v>166</v>
      </c>
      <c r="E206" s="223" t="s">
        <v>1</v>
      </c>
      <c r="F206" s="224" t="s">
        <v>527</v>
      </c>
      <c r="G206" s="222"/>
      <c r="H206" s="225">
        <v>3.4660000000000002</v>
      </c>
      <c r="I206" s="226"/>
      <c r="J206" s="222"/>
      <c r="K206" s="222"/>
      <c r="L206" s="227"/>
      <c r="M206" s="228"/>
      <c r="N206" s="229"/>
      <c r="O206" s="229"/>
      <c r="P206" s="229"/>
      <c r="Q206" s="229"/>
      <c r="R206" s="229"/>
      <c r="S206" s="229"/>
      <c r="T206" s="230"/>
      <c r="AT206" s="231" t="s">
        <v>166</v>
      </c>
      <c r="AU206" s="231" t="s">
        <v>82</v>
      </c>
      <c r="AV206" s="14" t="s">
        <v>156</v>
      </c>
      <c r="AW206" s="14" t="s">
        <v>31</v>
      </c>
      <c r="AX206" s="14" t="s">
        <v>74</v>
      </c>
      <c r="AY206" s="231" t="s">
        <v>157</v>
      </c>
    </row>
    <row r="207" spans="1:65" s="15" customFormat="1">
      <c r="B207" s="232"/>
      <c r="C207" s="233"/>
      <c r="D207" s="212" t="s">
        <v>166</v>
      </c>
      <c r="E207" s="234" t="s">
        <v>1</v>
      </c>
      <c r="F207" s="235" t="s">
        <v>173</v>
      </c>
      <c r="G207" s="233"/>
      <c r="H207" s="236">
        <v>3.4660000000000002</v>
      </c>
      <c r="I207" s="237"/>
      <c r="J207" s="233"/>
      <c r="K207" s="233"/>
      <c r="L207" s="238"/>
      <c r="M207" s="239"/>
      <c r="N207" s="240"/>
      <c r="O207" s="240"/>
      <c r="P207" s="240"/>
      <c r="Q207" s="240"/>
      <c r="R207" s="240"/>
      <c r="S207" s="240"/>
      <c r="T207" s="241"/>
      <c r="AT207" s="242" t="s">
        <v>166</v>
      </c>
      <c r="AU207" s="242" t="s">
        <v>82</v>
      </c>
      <c r="AV207" s="15" t="s">
        <v>174</v>
      </c>
      <c r="AW207" s="15" t="s">
        <v>31</v>
      </c>
      <c r="AX207" s="15" t="s">
        <v>82</v>
      </c>
      <c r="AY207" s="242" t="s">
        <v>157</v>
      </c>
    </row>
    <row r="208" spans="1:65" s="2" customFormat="1" ht="24.2" customHeight="1">
      <c r="A208" s="35"/>
      <c r="B208" s="36"/>
      <c r="C208" s="196" t="s">
        <v>385</v>
      </c>
      <c r="D208" s="196" t="s">
        <v>160</v>
      </c>
      <c r="E208" s="197" t="s">
        <v>528</v>
      </c>
      <c r="F208" s="198" t="s">
        <v>529</v>
      </c>
      <c r="G208" s="199" t="s">
        <v>354</v>
      </c>
      <c r="H208" s="200">
        <v>5.8</v>
      </c>
      <c r="I208" s="201"/>
      <c r="J208" s="202">
        <f>ROUND(I208*H208,2)</f>
        <v>0</v>
      </c>
      <c r="K208" s="203"/>
      <c r="L208" s="40"/>
      <c r="M208" s="204" t="s">
        <v>1</v>
      </c>
      <c r="N208" s="205" t="s">
        <v>40</v>
      </c>
      <c r="O208" s="76"/>
      <c r="P208" s="206">
        <f>O208*H208</f>
        <v>0</v>
      </c>
      <c r="Q208" s="206">
        <v>0</v>
      </c>
      <c r="R208" s="206">
        <f>Q208*H208</f>
        <v>0</v>
      </c>
      <c r="S208" s="206">
        <v>0</v>
      </c>
      <c r="T208" s="207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08" t="s">
        <v>174</v>
      </c>
      <c r="AT208" s="208" t="s">
        <v>160</v>
      </c>
      <c r="AU208" s="208" t="s">
        <v>82</v>
      </c>
      <c r="AY208" s="18" t="s">
        <v>157</v>
      </c>
      <c r="BE208" s="209">
        <f>IF(N208="základná",J208,0)</f>
        <v>0</v>
      </c>
      <c r="BF208" s="209">
        <f>IF(N208="znížená",J208,0)</f>
        <v>0</v>
      </c>
      <c r="BG208" s="209">
        <f>IF(N208="zákl. prenesená",J208,0)</f>
        <v>0</v>
      </c>
      <c r="BH208" s="209">
        <f>IF(N208="zníž. prenesená",J208,0)</f>
        <v>0</v>
      </c>
      <c r="BI208" s="209">
        <f>IF(N208="nulová",J208,0)</f>
        <v>0</v>
      </c>
      <c r="BJ208" s="18" t="s">
        <v>156</v>
      </c>
      <c r="BK208" s="209">
        <f>ROUND(I208*H208,2)</f>
        <v>0</v>
      </c>
      <c r="BL208" s="18" t="s">
        <v>174</v>
      </c>
      <c r="BM208" s="208" t="s">
        <v>530</v>
      </c>
    </row>
    <row r="209" spans="1:65" s="2" customFormat="1" ht="21.75" customHeight="1">
      <c r="A209" s="35"/>
      <c r="B209" s="36"/>
      <c r="C209" s="196" t="s">
        <v>7</v>
      </c>
      <c r="D209" s="196" t="s">
        <v>160</v>
      </c>
      <c r="E209" s="197" t="s">
        <v>531</v>
      </c>
      <c r="F209" s="198" t="s">
        <v>532</v>
      </c>
      <c r="G209" s="199" t="s">
        <v>533</v>
      </c>
      <c r="H209" s="200">
        <v>24</v>
      </c>
      <c r="I209" s="201"/>
      <c r="J209" s="202">
        <f>ROUND(I209*H209,2)</f>
        <v>0</v>
      </c>
      <c r="K209" s="203"/>
      <c r="L209" s="40"/>
      <c r="M209" s="204" t="s">
        <v>1</v>
      </c>
      <c r="N209" s="205" t="s">
        <v>40</v>
      </c>
      <c r="O209" s="76"/>
      <c r="P209" s="206">
        <f>O209*H209</f>
        <v>0</v>
      </c>
      <c r="Q209" s="206">
        <v>0</v>
      </c>
      <c r="R209" s="206">
        <f>Q209*H209</f>
        <v>0</v>
      </c>
      <c r="S209" s="206">
        <v>0</v>
      </c>
      <c r="T209" s="207">
        <f>S209*H209</f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08" t="s">
        <v>174</v>
      </c>
      <c r="AT209" s="208" t="s">
        <v>160</v>
      </c>
      <c r="AU209" s="208" t="s">
        <v>82</v>
      </c>
      <c r="AY209" s="18" t="s">
        <v>157</v>
      </c>
      <c r="BE209" s="209">
        <f>IF(N209="základná",J209,0)</f>
        <v>0</v>
      </c>
      <c r="BF209" s="209">
        <f>IF(N209="znížená",J209,0)</f>
        <v>0</v>
      </c>
      <c r="BG209" s="209">
        <f>IF(N209="zákl. prenesená",J209,0)</f>
        <v>0</v>
      </c>
      <c r="BH209" s="209">
        <f>IF(N209="zníž. prenesená",J209,0)</f>
        <v>0</v>
      </c>
      <c r="BI209" s="209">
        <f>IF(N209="nulová",J209,0)</f>
        <v>0</v>
      </c>
      <c r="BJ209" s="18" t="s">
        <v>156</v>
      </c>
      <c r="BK209" s="209">
        <f>ROUND(I209*H209,2)</f>
        <v>0</v>
      </c>
      <c r="BL209" s="18" t="s">
        <v>174</v>
      </c>
      <c r="BM209" s="208" t="s">
        <v>534</v>
      </c>
    </row>
    <row r="210" spans="1:65" s="13" customFormat="1">
      <c r="B210" s="210"/>
      <c r="C210" s="211"/>
      <c r="D210" s="212" t="s">
        <v>166</v>
      </c>
      <c r="E210" s="213" t="s">
        <v>1</v>
      </c>
      <c r="F210" s="214" t="s">
        <v>535</v>
      </c>
      <c r="G210" s="211"/>
      <c r="H210" s="213" t="s">
        <v>1</v>
      </c>
      <c r="I210" s="215"/>
      <c r="J210" s="211"/>
      <c r="K210" s="211"/>
      <c r="L210" s="216"/>
      <c r="M210" s="217"/>
      <c r="N210" s="218"/>
      <c r="O210" s="218"/>
      <c r="P210" s="218"/>
      <c r="Q210" s="218"/>
      <c r="R210" s="218"/>
      <c r="S210" s="218"/>
      <c r="T210" s="219"/>
      <c r="AT210" s="220" t="s">
        <v>166</v>
      </c>
      <c r="AU210" s="220" t="s">
        <v>82</v>
      </c>
      <c r="AV210" s="13" t="s">
        <v>82</v>
      </c>
      <c r="AW210" s="13" t="s">
        <v>31</v>
      </c>
      <c r="AX210" s="13" t="s">
        <v>74</v>
      </c>
      <c r="AY210" s="220" t="s">
        <v>157</v>
      </c>
    </row>
    <row r="211" spans="1:65" s="13" customFormat="1">
      <c r="B211" s="210"/>
      <c r="C211" s="211"/>
      <c r="D211" s="212" t="s">
        <v>166</v>
      </c>
      <c r="E211" s="213" t="s">
        <v>1</v>
      </c>
      <c r="F211" s="214" t="s">
        <v>536</v>
      </c>
      <c r="G211" s="211"/>
      <c r="H211" s="213" t="s">
        <v>1</v>
      </c>
      <c r="I211" s="215"/>
      <c r="J211" s="211"/>
      <c r="K211" s="211"/>
      <c r="L211" s="216"/>
      <c r="M211" s="217"/>
      <c r="N211" s="218"/>
      <c r="O211" s="218"/>
      <c r="P211" s="218"/>
      <c r="Q211" s="218"/>
      <c r="R211" s="218"/>
      <c r="S211" s="218"/>
      <c r="T211" s="219"/>
      <c r="AT211" s="220" t="s">
        <v>166</v>
      </c>
      <c r="AU211" s="220" t="s">
        <v>82</v>
      </c>
      <c r="AV211" s="13" t="s">
        <v>82</v>
      </c>
      <c r="AW211" s="13" t="s">
        <v>31</v>
      </c>
      <c r="AX211" s="13" t="s">
        <v>74</v>
      </c>
      <c r="AY211" s="220" t="s">
        <v>157</v>
      </c>
    </row>
    <row r="212" spans="1:65" s="14" customFormat="1">
      <c r="B212" s="221"/>
      <c r="C212" s="222"/>
      <c r="D212" s="212" t="s">
        <v>166</v>
      </c>
      <c r="E212" s="223" t="s">
        <v>1</v>
      </c>
      <c r="F212" s="224" t="s">
        <v>408</v>
      </c>
      <c r="G212" s="222"/>
      <c r="H212" s="225">
        <v>24</v>
      </c>
      <c r="I212" s="226"/>
      <c r="J212" s="222"/>
      <c r="K212" s="222"/>
      <c r="L212" s="227"/>
      <c r="M212" s="228"/>
      <c r="N212" s="229"/>
      <c r="O212" s="229"/>
      <c r="P212" s="229"/>
      <c r="Q212" s="229"/>
      <c r="R212" s="229"/>
      <c r="S212" s="229"/>
      <c r="T212" s="230"/>
      <c r="AT212" s="231" t="s">
        <v>166</v>
      </c>
      <c r="AU212" s="231" t="s">
        <v>82</v>
      </c>
      <c r="AV212" s="14" t="s">
        <v>156</v>
      </c>
      <c r="AW212" s="14" t="s">
        <v>31</v>
      </c>
      <c r="AX212" s="14" t="s">
        <v>82</v>
      </c>
      <c r="AY212" s="231" t="s">
        <v>157</v>
      </c>
    </row>
    <row r="213" spans="1:65" s="2" customFormat="1" ht="21.75" customHeight="1">
      <c r="A213" s="35"/>
      <c r="B213" s="36"/>
      <c r="C213" s="196" t="s">
        <v>394</v>
      </c>
      <c r="D213" s="196" t="s">
        <v>160</v>
      </c>
      <c r="E213" s="197" t="s">
        <v>537</v>
      </c>
      <c r="F213" s="198" t="s">
        <v>538</v>
      </c>
      <c r="G213" s="199" t="s">
        <v>533</v>
      </c>
      <c r="H213" s="200">
        <v>55</v>
      </c>
      <c r="I213" s="201"/>
      <c r="J213" s="202">
        <f>ROUND(I213*H213,2)</f>
        <v>0</v>
      </c>
      <c r="K213" s="203"/>
      <c r="L213" s="40"/>
      <c r="M213" s="204" t="s">
        <v>1</v>
      </c>
      <c r="N213" s="205" t="s">
        <v>40</v>
      </c>
      <c r="O213" s="76"/>
      <c r="P213" s="206">
        <f>O213*H213</f>
        <v>0</v>
      </c>
      <c r="Q213" s="206">
        <v>0</v>
      </c>
      <c r="R213" s="206">
        <f>Q213*H213</f>
        <v>0</v>
      </c>
      <c r="S213" s="206">
        <v>0</v>
      </c>
      <c r="T213" s="207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08" t="s">
        <v>174</v>
      </c>
      <c r="AT213" s="208" t="s">
        <v>160</v>
      </c>
      <c r="AU213" s="208" t="s">
        <v>82</v>
      </c>
      <c r="AY213" s="18" t="s">
        <v>157</v>
      </c>
      <c r="BE213" s="209">
        <f>IF(N213="základná",J213,0)</f>
        <v>0</v>
      </c>
      <c r="BF213" s="209">
        <f>IF(N213="znížená",J213,0)</f>
        <v>0</v>
      </c>
      <c r="BG213" s="209">
        <f>IF(N213="zákl. prenesená",J213,0)</f>
        <v>0</v>
      </c>
      <c r="BH213" s="209">
        <f>IF(N213="zníž. prenesená",J213,0)</f>
        <v>0</v>
      </c>
      <c r="BI213" s="209">
        <f>IF(N213="nulová",J213,0)</f>
        <v>0</v>
      </c>
      <c r="BJ213" s="18" t="s">
        <v>156</v>
      </c>
      <c r="BK213" s="209">
        <f>ROUND(I213*H213,2)</f>
        <v>0</v>
      </c>
      <c r="BL213" s="18" t="s">
        <v>174</v>
      </c>
      <c r="BM213" s="208" t="s">
        <v>539</v>
      </c>
    </row>
    <row r="214" spans="1:65" s="2" customFormat="1" ht="33" customHeight="1">
      <c r="A214" s="35"/>
      <c r="B214" s="36"/>
      <c r="C214" s="196" t="s">
        <v>400</v>
      </c>
      <c r="D214" s="196" t="s">
        <v>160</v>
      </c>
      <c r="E214" s="197" t="s">
        <v>540</v>
      </c>
      <c r="F214" s="198" t="s">
        <v>541</v>
      </c>
      <c r="G214" s="199" t="s">
        <v>184</v>
      </c>
      <c r="H214" s="200">
        <v>1</v>
      </c>
      <c r="I214" s="201"/>
      <c r="J214" s="202">
        <f>ROUND(I214*H214,2)</f>
        <v>0</v>
      </c>
      <c r="K214" s="203"/>
      <c r="L214" s="40"/>
      <c r="M214" s="204" t="s">
        <v>1</v>
      </c>
      <c r="N214" s="205" t="s">
        <v>40</v>
      </c>
      <c r="O214" s="76"/>
      <c r="P214" s="206">
        <f>O214*H214</f>
        <v>0</v>
      </c>
      <c r="Q214" s="206">
        <v>0</v>
      </c>
      <c r="R214" s="206">
        <f>Q214*H214</f>
        <v>0</v>
      </c>
      <c r="S214" s="206">
        <v>0</v>
      </c>
      <c r="T214" s="207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08" t="s">
        <v>174</v>
      </c>
      <c r="AT214" s="208" t="s">
        <v>160</v>
      </c>
      <c r="AU214" s="208" t="s">
        <v>82</v>
      </c>
      <c r="AY214" s="18" t="s">
        <v>157</v>
      </c>
      <c r="BE214" s="209">
        <f>IF(N214="základná",J214,0)</f>
        <v>0</v>
      </c>
      <c r="BF214" s="209">
        <f>IF(N214="znížená",J214,0)</f>
        <v>0</v>
      </c>
      <c r="BG214" s="209">
        <f>IF(N214="zákl. prenesená",J214,0)</f>
        <v>0</v>
      </c>
      <c r="BH214" s="209">
        <f>IF(N214="zníž. prenesená",J214,0)</f>
        <v>0</v>
      </c>
      <c r="BI214" s="209">
        <f>IF(N214="nulová",J214,0)</f>
        <v>0</v>
      </c>
      <c r="BJ214" s="18" t="s">
        <v>156</v>
      </c>
      <c r="BK214" s="209">
        <f>ROUND(I214*H214,2)</f>
        <v>0</v>
      </c>
      <c r="BL214" s="18" t="s">
        <v>174</v>
      </c>
      <c r="BM214" s="208" t="s">
        <v>542</v>
      </c>
    </row>
    <row r="215" spans="1:65" s="14" customFormat="1">
      <c r="B215" s="221"/>
      <c r="C215" s="222"/>
      <c r="D215" s="212" t="s">
        <v>166</v>
      </c>
      <c r="E215" s="223" t="s">
        <v>1</v>
      </c>
      <c r="F215" s="224" t="s">
        <v>543</v>
      </c>
      <c r="G215" s="222"/>
      <c r="H215" s="225">
        <v>1</v>
      </c>
      <c r="I215" s="226"/>
      <c r="J215" s="222"/>
      <c r="K215" s="222"/>
      <c r="L215" s="227"/>
      <c r="M215" s="228"/>
      <c r="N215" s="229"/>
      <c r="O215" s="229"/>
      <c r="P215" s="229"/>
      <c r="Q215" s="229"/>
      <c r="R215" s="229"/>
      <c r="S215" s="229"/>
      <c r="T215" s="230"/>
      <c r="AT215" s="231" t="s">
        <v>166</v>
      </c>
      <c r="AU215" s="231" t="s">
        <v>82</v>
      </c>
      <c r="AV215" s="14" t="s">
        <v>156</v>
      </c>
      <c r="AW215" s="14" t="s">
        <v>31</v>
      </c>
      <c r="AX215" s="14" t="s">
        <v>74</v>
      </c>
      <c r="AY215" s="231" t="s">
        <v>157</v>
      </c>
    </row>
    <row r="216" spans="1:65" s="15" customFormat="1">
      <c r="B216" s="232"/>
      <c r="C216" s="233"/>
      <c r="D216" s="212" t="s">
        <v>166</v>
      </c>
      <c r="E216" s="234" t="s">
        <v>1</v>
      </c>
      <c r="F216" s="235" t="s">
        <v>173</v>
      </c>
      <c r="G216" s="233"/>
      <c r="H216" s="236">
        <v>1</v>
      </c>
      <c r="I216" s="237"/>
      <c r="J216" s="233"/>
      <c r="K216" s="233"/>
      <c r="L216" s="238"/>
      <c r="M216" s="239"/>
      <c r="N216" s="240"/>
      <c r="O216" s="240"/>
      <c r="P216" s="240"/>
      <c r="Q216" s="240"/>
      <c r="R216" s="240"/>
      <c r="S216" s="240"/>
      <c r="T216" s="241"/>
      <c r="AT216" s="242" t="s">
        <v>166</v>
      </c>
      <c r="AU216" s="242" t="s">
        <v>82</v>
      </c>
      <c r="AV216" s="15" t="s">
        <v>174</v>
      </c>
      <c r="AW216" s="15" t="s">
        <v>31</v>
      </c>
      <c r="AX216" s="15" t="s">
        <v>82</v>
      </c>
      <c r="AY216" s="242" t="s">
        <v>157</v>
      </c>
    </row>
    <row r="217" spans="1:65" s="2" customFormat="1" ht="33" customHeight="1">
      <c r="A217" s="35"/>
      <c r="B217" s="36"/>
      <c r="C217" s="196" t="s">
        <v>404</v>
      </c>
      <c r="D217" s="196" t="s">
        <v>160</v>
      </c>
      <c r="E217" s="197" t="s">
        <v>544</v>
      </c>
      <c r="F217" s="198" t="s">
        <v>545</v>
      </c>
      <c r="G217" s="199" t="s">
        <v>318</v>
      </c>
      <c r="H217" s="200">
        <v>0.16200000000000001</v>
      </c>
      <c r="I217" s="201"/>
      <c r="J217" s="202">
        <f>ROUND(I217*H217,2)</f>
        <v>0</v>
      </c>
      <c r="K217" s="203"/>
      <c r="L217" s="40"/>
      <c r="M217" s="204" t="s">
        <v>1</v>
      </c>
      <c r="N217" s="205" t="s">
        <v>40</v>
      </c>
      <c r="O217" s="76"/>
      <c r="P217" s="206">
        <f>O217*H217</f>
        <v>0</v>
      </c>
      <c r="Q217" s="206">
        <v>0</v>
      </c>
      <c r="R217" s="206">
        <f>Q217*H217</f>
        <v>0</v>
      </c>
      <c r="S217" s="206">
        <v>2.2000000000000002</v>
      </c>
      <c r="T217" s="207">
        <f>S217*H217</f>
        <v>0.35640000000000005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08" t="s">
        <v>174</v>
      </c>
      <c r="AT217" s="208" t="s">
        <v>160</v>
      </c>
      <c r="AU217" s="208" t="s">
        <v>82</v>
      </c>
      <c r="AY217" s="18" t="s">
        <v>157</v>
      </c>
      <c r="BE217" s="209">
        <f>IF(N217="základná",J217,0)</f>
        <v>0</v>
      </c>
      <c r="BF217" s="209">
        <f>IF(N217="znížená",J217,0)</f>
        <v>0</v>
      </c>
      <c r="BG217" s="209">
        <f>IF(N217="zákl. prenesená",J217,0)</f>
        <v>0</v>
      </c>
      <c r="BH217" s="209">
        <f>IF(N217="zníž. prenesená",J217,0)</f>
        <v>0</v>
      </c>
      <c r="BI217" s="209">
        <f>IF(N217="nulová",J217,0)</f>
        <v>0</v>
      </c>
      <c r="BJ217" s="18" t="s">
        <v>156</v>
      </c>
      <c r="BK217" s="209">
        <f>ROUND(I217*H217,2)</f>
        <v>0</v>
      </c>
      <c r="BL217" s="18" t="s">
        <v>174</v>
      </c>
      <c r="BM217" s="208" t="s">
        <v>546</v>
      </c>
    </row>
    <row r="218" spans="1:65" s="14" customFormat="1">
      <c r="B218" s="221"/>
      <c r="C218" s="222"/>
      <c r="D218" s="212" t="s">
        <v>166</v>
      </c>
      <c r="E218" s="223" t="s">
        <v>1</v>
      </c>
      <c r="F218" s="224" t="s">
        <v>547</v>
      </c>
      <c r="G218" s="222"/>
      <c r="H218" s="225">
        <v>0.16200000000000001</v>
      </c>
      <c r="I218" s="226"/>
      <c r="J218" s="222"/>
      <c r="K218" s="222"/>
      <c r="L218" s="227"/>
      <c r="M218" s="228"/>
      <c r="N218" s="229"/>
      <c r="O218" s="229"/>
      <c r="P218" s="229"/>
      <c r="Q218" s="229"/>
      <c r="R218" s="229"/>
      <c r="S218" s="229"/>
      <c r="T218" s="230"/>
      <c r="AT218" s="231" t="s">
        <v>166</v>
      </c>
      <c r="AU218" s="231" t="s">
        <v>82</v>
      </c>
      <c r="AV218" s="14" t="s">
        <v>156</v>
      </c>
      <c r="AW218" s="14" t="s">
        <v>31</v>
      </c>
      <c r="AX218" s="14" t="s">
        <v>74</v>
      </c>
      <c r="AY218" s="231" t="s">
        <v>157</v>
      </c>
    </row>
    <row r="219" spans="1:65" s="15" customFormat="1">
      <c r="B219" s="232"/>
      <c r="C219" s="233"/>
      <c r="D219" s="212" t="s">
        <v>166</v>
      </c>
      <c r="E219" s="234" t="s">
        <v>1</v>
      </c>
      <c r="F219" s="235" t="s">
        <v>173</v>
      </c>
      <c r="G219" s="233"/>
      <c r="H219" s="236">
        <v>0.16200000000000001</v>
      </c>
      <c r="I219" s="237"/>
      <c r="J219" s="233"/>
      <c r="K219" s="233"/>
      <c r="L219" s="238"/>
      <c r="M219" s="239"/>
      <c r="N219" s="240"/>
      <c r="O219" s="240"/>
      <c r="P219" s="240"/>
      <c r="Q219" s="240"/>
      <c r="R219" s="240"/>
      <c r="S219" s="240"/>
      <c r="T219" s="241"/>
      <c r="AT219" s="242" t="s">
        <v>166</v>
      </c>
      <c r="AU219" s="242" t="s">
        <v>82</v>
      </c>
      <c r="AV219" s="15" t="s">
        <v>174</v>
      </c>
      <c r="AW219" s="15" t="s">
        <v>31</v>
      </c>
      <c r="AX219" s="15" t="s">
        <v>82</v>
      </c>
      <c r="AY219" s="242" t="s">
        <v>157</v>
      </c>
    </row>
    <row r="220" spans="1:65" s="2" customFormat="1" ht="37.9" customHeight="1">
      <c r="A220" s="35"/>
      <c r="B220" s="36"/>
      <c r="C220" s="196" t="s">
        <v>408</v>
      </c>
      <c r="D220" s="196" t="s">
        <v>160</v>
      </c>
      <c r="E220" s="197" t="s">
        <v>548</v>
      </c>
      <c r="F220" s="198" t="s">
        <v>549</v>
      </c>
      <c r="G220" s="199" t="s">
        <v>550</v>
      </c>
      <c r="H220" s="200">
        <v>152</v>
      </c>
      <c r="I220" s="201"/>
      <c r="J220" s="202">
        <f>ROUND(I220*H220,2)</f>
        <v>0</v>
      </c>
      <c r="K220" s="203"/>
      <c r="L220" s="40"/>
      <c r="M220" s="204" t="s">
        <v>1</v>
      </c>
      <c r="N220" s="205" t="s">
        <v>40</v>
      </c>
      <c r="O220" s="76"/>
      <c r="P220" s="206">
        <f>O220*H220</f>
        <v>0</v>
      </c>
      <c r="Q220" s="206">
        <v>3.0000000000000001E-5</v>
      </c>
      <c r="R220" s="206">
        <f>Q220*H220</f>
        <v>4.5599999999999998E-3</v>
      </c>
      <c r="S220" s="206">
        <v>4.8000000000000001E-4</v>
      </c>
      <c r="T220" s="207">
        <f>S220*H220</f>
        <v>7.2959999999999997E-2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208" t="s">
        <v>174</v>
      </c>
      <c r="AT220" s="208" t="s">
        <v>160</v>
      </c>
      <c r="AU220" s="208" t="s">
        <v>82</v>
      </c>
      <c r="AY220" s="18" t="s">
        <v>157</v>
      </c>
      <c r="BE220" s="209">
        <f>IF(N220="základná",J220,0)</f>
        <v>0</v>
      </c>
      <c r="BF220" s="209">
        <f>IF(N220="znížená",J220,0)</f>
        <v>0</v>
      </c>
      <c r="BG220" s="209">
        <f>IF(N220="zákl. prenesená",J220,0)</f>
        <v>0</v>
      </c>
      <c r="BH220" s="209">
        <f>IF(N220="zníž. prenesená",J220,0)</f>
        <v>0</v>
      </c>
      <c r="BI220" s="209">
        <f>IF(N220="nulová",J220,0)</f>
        <v>0</v>
      </c>
      <c r="BJ220" s="18" t="s">
        <v>156</v>
      </c>
      <c r="BK220" s="209">
        <f>ROUND(I220*H220,2)</f>
        <v>0</v>
      </c>
      <c r="BL220" s="18" t="s">
        <v>174</v>
      </c>
      <c r="BM220" s="208" t="s">
        <v>551</v>
      </c>
    </row>
    <row r="221" spans="1:65" s="13" customFormat="1">
      <c r="B221" s="210"/>
      <c r="C221" s="211"/>
      <c r="D221" s="212" t="s">
        <v>166</v>
      </c>
      <c r="E221" s="213" t="s">
        <v>1</v>
      </c>
      <c r="F221" s="214" t="s">
        <v>552</v>
      </c>
      <c r="G221" s="211"/>
      <c r="H221" s="213" t="s">
        <v>1</v>
      </c>
      <c r="I221" s="215"/>
      <c r="J221" s="211"/>
      <c r="K221" s="211"/>
      <c r="L221" s="216"/>
      <c r="M221" s="217"/>
      <c r="N221" s="218"/>
      <c r="O221" s="218"/>
      <c r="P221" s="218"/>
      <c r="Q221" s="218"/>
      <c r="R221" s="218"/>
      <c r="S221" s="218"/>
      <c r="T221" s="219"/>
      <c r="AT221" s="220" t="s">
        <v>166</v>
      </c>
      <c r="AU221" s="220" t="s">
        <v>82</v>
      </c>
      <c r="AV221" s="13" t="s">
        <v>82</v>
      </c>
      <c r="AW221" s="13" t="s">
        <v>31</v>
      </c>
      <c r="AX221" s="13" t="s">
        <v>74</v>
      </c>
      <c r="AY221" s="220" t="s">
        <v>157</v>
      </c>
    </row>
    <row r="222" spans="1:65" s="14" customFormat="1">
      <c r="B222" s="221"/>
      <c r="C222" s="222"/>
      <c r="D222" s="212" t="s">
        <v>166</v>
      </c>
      <c r="E222" s="223" t="s">
        <v>1</v>
      </c>
      <c r="F222" s="224" t="s">
        <v>553</v>
      </c>
      <c r="G222" s="222"/>
      <c r="H222" s="225">
        <v>96</v>
      </c>
      <c r="I222" s="226"/>
      <c r="J222" s="222"/>
      <c r="K222" s="222"/>
      <c r="L222" s="227"/>
      <c r="M222" s="228"/>
      <c r="N222" s="229"/>
      <c r="O222" s="229"/>
      <c r="P222" s="229"/>
      <c r="Q222" s="229"/>
      <c r="R222" s="229"/>
      <c r="S222" s="229"/>
      <c r="T222" s="230"/>
      <c r="AT222" s="231" t="s">
        <v>166</v>
      </c>
      <c r="AU222" s="231" t="s">
        <v>82</v>
      </c>
      <c r="AV222" s="14" t="s">
        <v>156</v>
      </c>
      <c r="AW222" s="14" t="s">
        <v>31</v>
      </c>
      <c r="AX222" s="14" t="s">
        <v>74</v>
      </c>
      <c r="AY222" s="231" t="s">
        <v>157</v>
      </c>
    </row>
    <row r="223" spans="1:65" s="14" customFormat="1">
      <c r="B223" s="221"/>
      <c r="C223" s="222"/>
      <c r="D223" s="212" t="s">
        <v>166</v>
      </c>
      <c r="E223" s="223" t="s">
        <v>1</v>
      </c>
      <c r="F223" s="224" t="s">
        <v>554</v>
      </c>
      <c r="G223" s="222"/>
      <c r="H223" s="225">
        <v>56</v>
      </c>
      <c r="I223" s="226"/>
      <c r="J223" s="222"/>
      <c r="K223" s="222"/>
      <c r="L223" s="227"/>
      <c r="M223" s="228"/>
      <c r="N223" s="229"/>
      <c r="O223" s="229"/>
      <c r="P223" s="229"/>
      <c r="Q223" s="229"/>
      <c r="R223" s="229"/>
      <c r="S223" s="229"/>
      <c r="T223" s="230"/>
      <c r="AT223" s="231" t="s">
        <v>166</v>
      </c>
      <c r="AU223" s="231" t="s">
        <v>82</v>
      </c>
      <c r="AV223" s="14" t="s">
        <v>156</v>
      </c>
      <c r="AW223" s="14" t="s">
        <v>31</v>
      </c>
      <c r="AX223" s="14" t="s">
        <v>74</v>
      </c>
      <c r="AY223" s="231" t="s">
        <v>157</v>
      </c>
    </row>
    <row r="224" spans="1:65" s="15" customFormat="1">
      <c r="B224" s="232"/>
      <c r="C224" s="233"/>
      <c r="D224" s="212" t="s">
        <v>166</v>
      </c>
      <c r="E224" s="234" t="s">
        <v>1</v>
      </c>
      <c r="F224" s="235" t="s">
        <v>173</v>
      </c>
      <c r="G224" s="233"/>
      <c r="H224" s="236">
        <v>152</v>
      </c>
      <c r="I224" s="237"/>
      <c r="J224" s="233"/>
      <c r="K224" s="233"/>
      <c r="L224" s="238"/>
      <c r="M224" s="239"/>
      <c r="N224" s="240"/>
      <c r="O224" s="240"/>
      <c r="P224" s="240"/>
      <c r="Q224" s="240"/>
      <c r="R224" s="240"/>
      <c r="S224" s="240"/>
      <c r="T224" s="241"/>
      <c r="AT224" s="242" t="s">
        <v>166</v>
      </c>
      <c r="AU224" s="242" t="s">
        <v>82</v>
      </c>
      <c r="AV224" s="15" t="s">
        <v>174</v>
      </c>
      <c r="AW224" s="15" t="s">
        <v>31</v>
      </c>
      <c r="AX224" s="15" t="s">
        <v>82</v>
      </c>
      <c r="AY224" s="242" t="s">
        <v>157</v>
      </c>
    </row>
    <row r="225" spans="1:65" s="2" customFormat="1" ht="37.9" customHeight="1">
      <c r="A225" s="35"/>
      <c r="B225" s="36"/>
      <c r="C225" s="196" t="s">
        <v>412</v>
      </c>
      <c r="D225" s="196" t="s">
        <v>160</v>
      </c>
      <c r="E225" s="197" t="s">
        <v>555</v>
      </c>
      <c r="F225" s="198" t="s">
        <v>556</v>
      </c>
      <c r="G225" s="199" t="s">
        <v>550</v>
      </c>
      <c r="H225" s="200">
        <v>60</v>
      </c>
      <c r="I225" s="201"/>
      <c r="J225" s="202">
        <f>ROUND(I225*H225,2)</f>
        <v>0</v>
      </c>
      <c r="K225" s="203"/>
      <c r="L225" s="40"/>
      <c r="M225" s="204" t="s">
        <v>1</v>
      </c>
      <c r="N225" s="205" t="s">
        <v>40</v>
      </c>
      <c r="O225" s="76"/>
      <c r="P225" s="206">
        <f>O225*H225</f>
        <v>0</v>
      </c>
      <c r="Q225" s="206">
        <v>3.0000000000000001E-5</v>
      </c>
      <c r="R225" s="206">
        <f>Q225*H225</f>
        <v>1.8E-3</v>
      </c>
      <c r="S225" s="206">
        <v>5.4000000000000001E-4</v>
      </c>
      <c r="T225" s="207">
        <f>S225*H225</f>
        <v>3.2399999999999998E-2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208" t="s">
        <v>174</v>
      </c>
      <c r="AT225" s="208" t="s">
        <v>160</v>
      </c>
      <c r="AU225" s="208" t="s">
        <v>82</v>
      </c>
      <c r="AY225" s="18" t="s">
        <v>157</v>
      </c>
      <c r="BE225" s="209">
        <f>IF(N225="základná",J225,0)</f>
        <v>0</v>
      </c>
      <c r="BF225" s="209">
        <f>IF(N225="znížená",J225,0)</f>
        <v>0</v>
      </c>
      <c r="BG225" s="209">
        <f>IF(N225="zákl. prenesená",J225,0)</f>
        <v>0</v>
      </c>
      <c r="BH225" s="209">
        <f>IF(N225="zníž. prenesená",J225,0)</f>
        <v>0</v>
      </c>
      <c r="BI225" s="209">
        <f>IF(N225="nulová",J225,0)</f>
        <v>0</v>
      </c>
      <c r="BJ225" s="18" t="s">
        <v>156</v>
      </c>
      <c r="BK225" s="209">
        <f>ROUND(I225*H225,2)</f>
        <v>0</v>
      </c>
      <c r="BL225" s="18" t="s">
        <v>174</v>
      </c>
      <c r="BM225" s="208" t="s">
        <v>557</v>
      </c>
    </row>
    <row r="226" spans="1:65" s="13" customFormat="1">
      <c r="B226" s="210"/>
      <c r="C226" s="211"/>
      <c r="D226" s="212" t="s">
        <v>166</v>
      </c>
      <c r="E226" s="213" t="s">
        <v>1</v>
      </c>
      <c r="F226" s="214" t="s">
        <v>558</v>
      </c>
      <c r="G226" s="211"/>
      <c r="H226" s="213" t="s">
        <v>1</v>
      </c>
      <c r="I226" s="215"/>
      <c r="J226" s="211"/>
      <c r="K226" s="211"/>
      <c r="L226" s="216"/>
      <c r="M226" s="217"/>
      <c r="N226" s="218"/>
      <c r="O226" s="218"/>
      <c r="P226" s="218"/>
      <c r="Q226" s="218"/>
      <c r="R226" s="218"/>
      <c r="S226" s="218"/>
      <c r="T226" s="219"/>
      <c r="AT226" s="220" t="s">
        <v>166</v>
      </c>
      <c r="AU226" s="220" t="s">
        <v>82</v>
      </c>
      <c r="AV226" s="13" t="s">
        <v>82</v>
      </c>
      <c r="AW226" s="13" t="s">
        <v>31</v>
      </c>
      <c r="AX226" s="13" t="s">
        <v>74</v>
      </c>
      <c r="AY226" s="220" t="s">
        <v>157</v>
      </c>
    </row>
    <row r="227" spans="1:65" s="14" customFormat="1">
      <c r="B227" s="221"/>
      <c r="C227" s="222"/>
      <c r="D227" s="212" t="s">
        <v>166</v>
      </c>
      <c r="E227" s="223" t="s">
        <v>1</v>
      </c>
      <c r="F227" s="224" t="s">
        <v>559</v>
      </c>
      <c r="G227" s="222"/>
      <c r="H227" s="225">
        <v>60</v>
      </c>
      <c r="I227" s="226"/>
      <c r="J227" s="222"/>
      <c r="K227" s="222"/>
      <c r="L227" s="227"/>
      <c r="M227" s="228"/>
      <c r="N227" s="229"/>
      <c r="O227" s="229"/>
      <c r="P227" s="229"/>
      <c r="Q227" s="229"/>
      <c r="R227" s="229"/>
      <c r="S227" s="229"/>
      <c r="T227" s="230"/>
      <c r="AT227" s="231" t="s">
        <v>166</v>
      </c>
      <c r="AU227" s="231" t="s">
        <v>82</v>
      </c>
      <c r="AV227" s="14" t="s">
        <v>156</v>
      </c>
      <c r="AW227" s="14" t="s">
        <v>31</v>
      </c>
      <c r="AX227" s="14" t="s">
        <v>82</v>
      </c>
      <c r="AY227" s="231" t="s">
        <v>157</v>
      </c>
    </row>
    <row r="228" spans="1:65" s="2" customFormat="1" ht="33" customHeight="1">
      <c r="A228" s="35"/>
      <c r="B228" s="36"/>
      <c r="C228" s="196" t="s">
        <v>419</v>
      </c>
      <c r="D228" s="196" t="s">
        <v>160</v>
      </c>
      <c r="E228" s="197" t="s">
        <v>560</v>
      </c>
      <c r="F228" s="198" t="s">
        <v>561</v>
      </c>
      <c r="G228" s="199" t="s">
        <v>225</v>
      </c>
      <c r="H228" s="200">
        <v>100.376</v>
      </c>
      <c r="I228" s="201"/>
      <c r="J228" s="202">
        <f>ROUND(I228*H228,2)</f>
        <v>0</v>
      </c>
      <c r="K228" s="203"/>
      <c r="L228" s="40"/>
      <c r="M228" s="204" t="s">
        <v>1</v>
      </c>
      <c r="N228" s="205" t="s">
        <v>40</v>
      </c>
      <c r="O228" s="76"/>
      <c r="P228" s="206">
        <f>O228*H228</f>
        <v>0</v>
      </c>
      <c r="Q228" s="206">
        <v>0</v>
      </c>
      <c r="R228" s="206">
        <f>Q228*H228</f>
        <v>0</v>
      </c>
      <c r="S228" s="206">
        <v>0</v>
      </c>
      <c r="T228" s="207">
        <f>S228*H228</f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208" t="s">
        <v>174</v>
      </c>
      <c r="AT228" s="208" t="s">
        <v>160</v>
      </c>
      <c r="AU228" s="208" t="s">
        <v>82</v>
      </c>
      <c r="AY228" s="18" t="s">
        <v>157</v>
      </c>
      <c r="BE228" s="209">
        <f>IF(N228="základná",J228,0)</f>
        <v>0</v>
      </c>
      <c r="BF228" s="209">
        <f>IF(N228="znížená",J228,0)</f>
        <v>0</v>
      </c>
      <c r="BG228" s="209">
        <f>IF(N228="zákl. prenesená",J228,0)</f>
        <v>0</v>
      </c>
      <c r="BH228" s="209">
        <f>IF(N228="zníž. prenesená",J228,0)</f>
        <v>0</v>
      </c>
      <c r="BI228" s="209">
        <f>IF(N228="nulová",J228,0)</f>
        <v>0</v>
      </c>
      <c r="BJ228" s="18" t="s">
        <v>156</v>
      </c>
      <c r="BK228" s="209">
        <f>ROUND(I228*H228,2)</f>
        <v>0</v>
      </c>
      <c r="BL228" s="18" t="s">
        <v>174</v>
      </c>
      <c r="BM228" s="208" t="s">
        <v>562</v>
      </c>
    </row>
    <row r="229" spans="1:65" s="2" customFormat="1" ht="78" customHeight="1">
      <c r="A229" s="35"/>
      <c r="B229" s="36"/>
      <c r="C229" s="196" t="s">
        <v>423</v>
      </c>
      <c r="D229" s="196" t="s">
        <v>160</v>
      </c>
      <c r="E229" s="197" t="s">
        <v>563</v>
      </c>
      <c r="F229" s="198" t="s">
        <v>564</v>
      </c>
      <c r="G229" s="199" t="s">
        <v>354</v>
      </c>
      <c r="H229" s="200">
        <v>57.77</v>
      </c>
      <c r="I229" s="201"/>
      <c r="J229" s="202">
        <f>ROUND(I229*H229,2)</f>
        <v>0</v>
      </c>
      <c r="K229" s="203"/>
      <c r="L229" s="40"/>
      <c r="M229" s="204" t="s">
        <v>1</v>
      </c>
      <c r="N229" s="205" t="s">
        <v>40</v>
      </c>
      <c r="O229" s="76"/>
      <c r="P229" s="206">
        <f>O229*H229</f>
        <v>0</v>
      </c>
      <c r="Q229" s="206">
        <v>0</v>
      </c>
      <c r="R229" s="206">
        <f>Q229*H229</f>
        <v>0</v>
      </c>
      <c r="S229" s="206">
        <v>0</v>
      </c>
      <c r="T229" s="207">
        <f>S229*H229</f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208" t="s">
        <v>174</v>
      </c>
      <c r="AT229" s="208" t="s">
        <v>160</v>
      </c>
      <c r="AU229" s="208" t="s">
        <v>82</v>
      </c>
      <c r="AY229" s="18" t="s">
        <v>157</v>
      </c>
      <c r="BE229" s="209">
        <f>IF(N229="základná",J229,0)</f>
        <v>0</v>
      </c>
      <c r="BF229" s="209">
        <f>IF(N229="znížená",J229,0)</f>
        <v>0</v>
      </c>
      <c r="BG229" s="209">
        <f>IF(N229="zákl. prenesená",J229,0)</f>
        <v>0</v>
      </c>
      <c r="BH229" s="209">
        <f>IF(N229="zníž. prenesená",J229,0)</f>
        <v>0</v>
      </c>
      <c r="BI229" s="209">
        <f>IF(N229="nulová",J229,0)</f>
        <v>0</v>
      </c>
      <c r="BJ229" s="18" t="s">
        <v>156</v>
      </c>
      <c r="BK229" s="209">
        <f>ROUND(I229*H229,2)</f>
        <v>0</v>
      </c>
      <c r="BL229" s="18" t="s">
        <v>174</v>
      </c>
      <c r="BM229" s="208" t="s">
        <v>565</v>
      </c>
    </row>
    <row r="230" spans="1:65" s="14" customFormat="1">
      <c r="B230" s="221"/>
      <c r="C230" s="222"/>
      <c r="D230" s="212" t="s">
        <v>166</v>
      </c>
      <c r="E230" s="223" t="s">
        <v>1</v>
      </c>
      <c r="F230" s="224" t="s">
        <v>523</v>
      </c>
      <c r="G230" s="222"/>
      <c r="H230" s="225">
        <v>57.77</v>
      </c>
      <c r="I230" s="226"/>
      <c r="J230" s="222"/>
      <c r="K230" s="222"/>
      <c r="L230" s="227"/>
      <c r="M230" s="228"/>
      <c r="N230" s="229"/>
      <c r="O230" s="229"/>
      <c r="P230" s="229"/>
      <c r="Q230" s="229"/>
      <c r="R230" s="229"/>
      <c r="S230" s="229"/>
      <c r="T230" s="230"/>
      <c r="AT230" s="231" t="s">
        <v>166</v>
      </c>
      <c r="AU230" s="231" t="s">
        <v>82</v>
      </c>
      <c r="AV230" s="14" t="s">
        <v>156</v>
      </c>
      <c r="AW230" s="14" t="s">
        <v>31</v>
      </c>
      <c r="AX230" s="14" t="s">
        <v>74</v>
      </c>
      <c r="AY230" s="231" t="s">
        <v>157</v>
      </c>
    </row>
    <row r="231" spans="1:65" s="15" customFormat="1">
      <c r="B231" s="232"/>
      <c r="C231" s="233"/>
      <c r="D231" s="212" t="s">
        <v>166</v>
      </c>
      <c r="E231" s="234" t="s">
        <v>1</v>
      </c>
      <c r="F231" s="235" t="s">
        <v>173</v>
      </c>
      <c r="G231" s="233"/>
      <c r="H231" s="236">
        <v>57.77</v>
      </c>
      <c r="I231" s="237"/>
      <c r="J231" s="233"/>
      <c r="K231" s="233"/>
      <c r="L231" s="238"/>
      <c r="M231" s="239"/>
      <c r="N231" s="240"/>
      <c r="O231" s="240"/>
      <c r="P231" s="240"/>
      <c r="Q231" s="240"/>
      <c r="R231" s="240"/>
      <c r="S231" s="240"/>
      <c r="T231" s="241"/>
      <c r="AT231" s="242" t="s">
        <v>166</v>
      </c>
      <c r="AU231" s="242" t="s">
        <v>82</v>
      </c>
      <c r="AV231" s="15" t="s">
        <v>174</v>
      </c>
      <c r="AW231" s="15" t="s">
        <v>31</v>
      </c>
      <c r="AX231" s="15" t="s">
        <v>82</v>
      </c>
      <c r="AY231" s="242" t="s">
        <v>157</v>
      </c>
    </row>
    <row r="232" spans="1:65" s="2" customFormat="1" ht="24.2" customHeight="1">
      <c r="A232" s="35"/>
      <c r="B232" s="36"/>
      <c r="C232" s="196" t="s">
        <v>566</v>
      </c>
      <c r="D232" s="196" t="s">
        <v>160</v>
      </c>
      <c r="E232" s="197" t="s">
        <v>567</v>
      </c>
      <c r="F232" s="198" t="s">
        <v>568</v>
      </c>
      <c r="G232" s="199" t="s">
        <v>184</v>
      </c>
      <c r="H232" s="200">
        <v>3</v>
      </c>
      <c r="I232" s="201"/>
      <c r="J232" s="202">
        <f>ROUND(I232*H232,2)</f>
        <v>0</v>
      </c>
      <c r="K232" s="203"/>
      <c r="L232" s="40"/>
      <c r="M232" s="204" t="s">
        <v>1</v>
      </c>
      <c r="N232" s="205" t="s">
        <v>40</v>
      </c>
      <c r="O232" s="76"/>
      <c r="P232" s="206">
        <f>O232*H232</f>
        <v>0</v>
      </c>
      <c r="Q232" s="206">
        <v>0</v>
      </c>
      <c r="R232" s="206">
        <f>Q232*H232</f>
        <v>0</v>
      </c>
      <c r="S232" s="206">
        <v>0</v>
      </c>
      <c r="T232" s="207">
        <f>S232*H232</f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208" t="s">
        <v>164</v>
      </c>
      <c r="AT232" s="208" t="s">
        <v>160</v>
      </c>
      <c r="AU232" s="208" t="s">
        <v>82</v>
      </c>
      <c r="AY232" s="18" t="s">
        <v>157</v>
      </c>
      <c r="BE232" s="209">
        <f>IF(N232="základná",J232,0)</f>
        <v>0</v>
      </c>
      <c r="BF232" s="209">
        <f>IF(N232="znížená",J232,0)</f>
        <v>0</v>
      </c>
      <c r="BG232" s="209">
        <f>IF(N232="zákl. prenesená",J232,0)</f>
        <v>0</v>
      </c>
      <c r="BH232" s="209">
        <f>IF(N232="zníž. prenesená",J232,0)</f>
        <v>0</v>
      </c>
      <c r="BI232" s="209">
        <f>IF(N232="nulová",J232,0)</f>
        <v>0</v>
      </c>
      <c r="BJ232" s="18" t="s">
        <v>156</v>
      </c>
      <c r="BK232" s="209">
        <f>ROUND(I232*H232,2)</f>
        <v>0</v>
      </c>
      <c r="BL232" s="18" t="s">
        <v>164</v>
      </c>
      <c r="BM232" s="208" t="s">
        <v>569</v>
      </c>
    </row>
    <row r="233" spans="1:65" s="13" customFormat="1">
      <c r="B233" s="210"/>
      <c r="C233" s="211"/>
      <c r="D233" s="212" t="s">
        <v>166</v>
      </c>
      <c r="E233" s="213" t="s">
        <v>1</v>
      </c>
      <c r="F233" s="214" t="s">
        <v>570</v>
      </c>
      <c r="G233" s="211"/>
      <c r="H233" s="213" t="s">
        <v>1</v>
      </c>
      <c r="I233" s="215"/>
      <c r="J233" s="211"/>
      <c r="K233" s="211"/>
      <c r="L233" s="216"/>
      <c r="M233" s="217"/>
      <c r="N233" s="218"/>
      <c r="O233" s="218"/>
      <c r="P233" s="218"/>
      <c r="Q233" s="218"/>
      <c r="R233" s="218"/>
      <c r="S233" s="218"/>
      <c r="T233" s="219"/>
      <c r="AT233" s="220" t="s">
        <v>166</v>
      </c>
      <c r="AU233" s="220" t="s">
        <v>82</v>
      </c>
      <c r="AV233" s="13" t="s">
        <v>82</v>
      </c>
      <c r="AW233" s="13" t="s">
        <v>31</v>
      </c>
      <c r="AX233" s="13" t="s">
        <v>74</v>
      </c>
      <c r="AY233" s="220" t="s">
        <v>157</v>
      </c>
    </row>
    <row r="234" spans="1:65" s="14" customFormat="1">
      <c r="B234" s="221"/>
      <c r="C234" s="222"/>
      <c r="D234" s="212" t="s">
        <v>166</v>
      </c>
      <c r="E234" s="223" t="s">
        <v>1</v>
      </c>
      <c r="F234" s="224" t="s">
        <v>571</v>
      </c>
      <c r="G234" s="222"/>
      <c r="H234" s="225">
        <v>3</v>
      </c>
      <c r="I234" s="226"/>
      <c r="J234" s="222"/>
      <c r="K234" s="222"/>
      <c r="L234" s="227"/>
      <c r="M234" s="228"/>
      <c r="N234" s="229"/>
      <c r="O234" s="229"/>
      <c r="P234" s="229"/>
      <c r="Q234" s="229"/>
      <c r="R234" s="229"/>
      <c r="S234" s="229"/>
      <c r="T234" s="230"/>
      <c r="AT234" s="231" t="s">
        <v>166</v>
      </c>
      <c r="AU234" s="231" t="s">
        <v>82</v>
      </c>
      <c r="AV234" s="14" t="s">
        <v>156</v>
      </c>
      <c r="AW234" s="14" t="s">
        <v>31</v>
      </c>
      <c r="AX234" s="14" t="s">
        <v>82</v>
      </c>
      <c r="AY234" s="231" t="s">
        <v>157</v>
      </c>
    </row>
    <row r="235" spans="1:65" s="12" customFormat="1" ht="25.9" customHeight="1">
      <c r="B235" s="180"/>
      <c r="C235" s="181"/>
      <c r="D235" s="182" t="s">
        <v>73</v>
      </c>
      <c r="E235" s="183" t="s">
        <v>245</v>
      </c>
      <c r="F235" s="183" t="s">
        <v>246</v>
      </c>
      <c r="G235" s="181"/>
      <c r="H235" s="181"/>
      <c r="I235" s="184"/>
      <c r="J235" s="185">
        <f>BK235</f>
        <v>0</v>
      </c>
      <c r="K235" s="181"/>
      <c r="L235" s="186"/>
      <c r="M235" s="187"/>
      <c r="N235" s="188"/>
      <c r="O235" s="188"/>
      <c r="P235" s="189">
        <f>SUM(P236:P237)</f>
        <v>0</v>
      </c>
      <c r="Q235" s="188"/>
      <c r="R235" s="189">
        <f>SUM(R236:R237)</f>
        <v>0</v>
      </c>
      <c r="S235" s="188"/>
      <c r="T235" s="190">
        <f>SUM(T236:T237)</f>
        <v>0</v>
      </c>
      <c r="AR235" s="191" t="s">
        <v>82</v>
      </c>
      <c r="AT235" s="192" t="s">
        <v>73</v>
      </c>
      <c r="AU235" s="192" t="s">
        <v>74</v>
      </c>
      <c r="AY235" s="191" t="s">
        <v>157</v>
      </c>
      <c r="BK235" s="193">
        <f>SUM(BK236:BK237)</f>
        <v>0</v>
      </c>
    </row>
    <row r="236" spans="1:65" s="2" customFormat="1" ht="21.75" customHeight="1">
      <c r="A236" s="35"/>
      <c r="B236" s="36"/>
      <c r="C236" s="196" t="s">
        <v>572</v>
      </c>
      <c r="D236" s="196" t="s">
        <v>160</v>
      </c>
      <c r="E236" s="197" t="s">
        <v>573</v>
      </c>
      <c r="F236" s="198" t="s">
        <v>574</v>
      </c>
      <c r="G236" s="199" t="s">
        <v>575</v>
      </c>
      <c r="H236" s="200">
        <v>29.122</v>
      </c>
      <c r="I236" s="201"/>
      <c r="J236" s="202">
        <f>ROUND(I236*H236,2)</f>
        <v>0</v>
      </c>
      <c r="K236" s="203"/>
      <c r="L236" s="40"/>
      <c r="M236" s="204" t="s">
        <v>1</v>
      </c>
      <c r="N236" s="205" t="s">
        <v>40</v>
      </c>
      <c r="O236" s="76"/>
      <c r="P236" s="206">
        <f>O236*H236</f>
        <v>0</v>
      </c>
      <c r="Q236" s="206">
        <v>0</v>
      </c>
      <c r="R236" s="206">
        <f>Q236*H236</f>
        <v>0</v>
      </c>
      <c r="S236" s="206">
        <v>0</v>
      </c>
      <c r="T236" s="207">
        <f>S236*H236</f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208" t="s">
        <v>174</v>
      </c>
      <c r="AT236" s="208" t="s">
        <v>160</v>
      </c>
      <c r="AU236" s="208" t="s">
        <v>82</v>
      </c>
      <c r="AY236" s="18" t="s">
        <v>157</v>
      </c>
      <c r="BE236" s="209">
        <f>IF(N236="základná",J236,0)</f>
        <v>0</v>
      </c>
      <c r="BF236" s="209">
        <f>IF(N236="znížená",J236,0)</f>
        <v>0</v>
      </c>
      <c r="BG236" s="209">
        <f>IF(N236="zákl. prenesená",J236,0)</f>
        <v>0</v>
      </c>
      <c r="BH236" s="209">
        <f>IF(N236="zníž. prenesená",J236,0)</f>
        <v>0</v>
      </c>
      <c r="BI236" s="209">
        <f>IF(N236="nulová",J236,0)</f>
        <v>0</v>
      </c>
      <c r="BJ236" s="18" t="s">
        <v>156</v>
      </c>
      <c r="BK236" s="209">
        <f>ROUND(I236*H236,2)</f>
        <v>0</v>
      </c>
      <c r="BL236" s="18" t="s">
        <v>174</v>
      </c>
      <c r="BM236" s="208" t="s">
        <v>576</v>
      </c>
    </row>
    <row r="237" spans="1:65" s="2" customFormat="1" ht="21.75" customHeight="1">
      <c r="A237" s="35"/>
      <c r="B237" s="36"/>
      <c r="C237" s="196" t="s">
        <v>577</v>
      </c>
      <c r="D237" s="196" t="s">
        <v>160</v>
      </c>
      <c r="E237" s="197" t="s">
        <v>573</v>
      </c>
      <c r="F237" s="198" t="s">
        <v>574</v>
      </c>
      <c r="G237" s="199" t="s">
        <v>575</v>
      </c>
      <c r="H237" s="200">
        <v>13</v>
      </c>
      <c r="I237" s="201"/>
      <c r="J237" s="202">
        <f>ROUND(I237*H237,2)</f>
        <v>0</v>
      </c>
      <c r="K237" s="203"/>
      <c r="L237" s="40"/>
      <c r="M237" s="204" t="s">
        <v>1</v>
      </c>
      <c r="N237" s="205" t="s">
        <v>40</v>
      </c>
      <c r="O237" s="76"/>
      <c r="P237" s="206">
        <f>O237*H237</f>
        <v>0</v>
      </c>
      <c r="Q237" s="206">
        <v>0</v>
      </c>
      <c r="R237" s="206">
        <f>Q237*H237</f>
        <v>0</v>
      </c>
      <c r="S237" s="206">
        <v>0</v>
      </c>
      <c r="T237" s="207">
        <f>S237*H237</f>
        <v>0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208" t="s">
        <v>174</v>
      </c>
      <c r="AT237" s="208" t="s">
        <v>160</v>
      </c>
      <c r="AU237" s="208" t="s">
        <v>82</v>
      </c>
      <c r="AY237" s="18" t="s">
        <v>157</v>
      </c>
      <c r="BE237" s="209">
        <f>IF(N237="základná",J237,0)</f>
        <v>0</v>
      </c>
      <c r="BF237" s="209">
        <f>IF(N237="znížená",J237,0)</f>
        <v>0</v>
      </c>
      <c r="BG237" s="209">
        <f>IF(N237="zákl. prenesená",J237,0)</f>
        <v>0</v>
      </c>
      <c r="BH237" s="209">
        <f>IF(N237="zníž. prenesená",J237,0)</f>
        <v>0</v>
      </c>
      <c r="BI237" s="209">
        <f>IF(N237="nulová",J237,0)</f>
        <v>0</v>
      </c>
      <c r="BJ237" s="18" t="s">
        <v>156</v>
      </c>
      <c r="BK237" s="209">
        <f>ROUND(I237*H237,2)</f>
        <v>0</v>
      </c>
      <c r="BL237" s="18" t="s">
        <v>174</v>
      </c>
      <c r="BM237" s="208" t="s">
        <v>578</v>
      </c>
    </row>
    <row r="238" spans="1:65" s="12" customFormat="1" ht="25.9" customHeight="1">
      <c r="B238" s="180"/>
      <c r="C238" s="181"/>
      <c r="D238" s="182" t="s">
        <v>73</v>
      </c>
      <c r="E238" s="183" t="s">
        <v>220</v>
      </c>
      <c r="F238" s="183" t="s">
        <v>221</v>
      </c>
      <c r="G238" s="181"/>
      <c r="H238" s="181"/>
      <c r="I238" s="184"/>
      <c r="J238" s="185">
        <f>BK238</f>
        <v>0</v>
      </c>
      <c r="K238" s="181"/>
      <c r="L238" s="186"/>
      <c r="M238" s="187"/>
      <c r="N238" s="188"/>
      <c r="O238" s="188"/>
      <c r="P238" s="189">
        <f>P239</f>
        <v>0</v>
      </c>
      <c r="Q238" s="188"/>
      <c r="R238" s="189">
        <f>R239</f>
        <v>0</v>
      </c>
      <c r="S238" s="188"/>
      <c r="T238" s="190">
        <f>T239</f>
        <v>0</v>
      </c>
      <c r="AR238" s="191" t="s">
        <v>82</v>
      </c>
      <c r="AT238" s="192" t="s">
        <v>73</v>
      </c>
      <c r="AU238" s="192" t="s">
        <v>74</v>
      </c>
      <c r="AY238" s="191" t="s">
        <v>157</v>
      </c>
      <c r="BK238" s="193">
        <f>BK239</f>
        <v>0</v>
      </c>
    </row>
    <row r="239" spans="1:65" s="12" customFormat="1" ht="22.9" customHeight="1">
      <c r="B239" s="180"/>
      <c r="C239" s="181"/>
      <c r="D239" s="182" t="s">
        <v>73</v>
      </c>
      <c r="E239" s="194" t="s">
        <v>82</v>
      </c>
      <c r="F239" s="194" t="s">
        <v>579</v>
      </c>
      <c r="G239" s="181"/>
      <c r="H239" s="181"/>
      <c r="I239" s="184"/>
      <c r="J239" s="195">
        <f>BK239</f>
        <v>0</v>
      </c>
      <c r="K239" s="181"/>
      <c r="L239" s="186"/>
      <c r="M239" s="187"/>
      <c r="N239" s="188"/>
      <c r="O239" s="188"/>
      <c r="P239" s="189">
        <f>SUM(P240:P246)</f>
        <v>0</v>
      </c>
      <c r="Q239" s="188"/>
      <c r="R239" s="189">
        <f>SUM(R240:R246)</f>
        <v>0</v>
      </c>
      <c r="S239" s="188"/>
      <c r="T239" s="190">
        <f>SUM(T240:T246)</f>
        <v>0</v>
      </c>
      <c r="AR239" s="191" t="s">
        <v>82</v>
      </c>
      <c r="AT239" s="192" t="s">
        <v>73</v>
      </c>
      <c r="AU239" s="192" t="s">
        <v>82</v>
      </c>
      <c r="AY239" s="191" t="s">
        <v>157</v>
      </c>
      <c r="BK239" s="193">
        <f>SUM(BK240:BK246)</f>
        <v>0</v>
      </c>
    </row>
    <row r="240" spans="1:65" s="2" customFormat="1" ht="24.2" customHeight="1">
      <c r="A240" s="35"/>
      <c r="B240" s="36"/>
      <c r="C240" s="196" t="s">
        <v>580</v>
      </c>
      <c r="D240" s="196" t="s">
        <v>160</v>
      </c>
      <c r="E240" s="197" t="s">
        <v>581</v>
      </c>
      <c r="F240" s="198" t="s">
        <v>582</v>
      </c>
      <c r="G240" s="199" t="s">
        <v>318</v>
      </c>
      <c r="H240" s="200">
        <v>0.75600000000000001</v>
      </c>
      <c r="I240" s="201"/>
      <c r="J240" s="202">
        <f>ROUND(I240*H240,2)</f>
        <v>0</v>
      </c>
      <c r="K240" s="203"/>
      <c r="L240" s="40"/>
      <c r="M240" s="204" t="s">
        <v>1</v>
      </c>
      <c r="N240" s="205" t="s">
        <v>40</v>
      </c>
      <c r="O240" s="76"/>
      <c r="P240" s="206">
        <f>O240*H240</f>
        <v>0</v>
      </c>
      <c r="Q240" s="206">
        <v>0</v>
      </c>
      <c r="R240" s="206">
        <f>Q240*H240</f>
        <v>0</v>
      </c>
      <c r="S240" s="206">
        <v>0</v>
      </c>
      <c r="T240" s="207">
        <f>S240*H240</f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208" t="s">
        <v>174</v>
      </c>
      <c r="AT240" s="208" t="s">
        <v>160</v>
      </c>
      <c r="AU240" s="208" t="s">
        <v>156</v>
      </c>
      <c r="AY240" s="18" t="s">
        <v>157</v>
      </c>
      <c r="BE240" s="209">
        <f>IF(N240="základná",J240,0)</f>
        <v>0</v>
      </c>
      <c r="BF240" s="209">
        <f>IF(N240="znížená",J240,0)</f>
        <v>0</v>
      </c>
      <c r="BG240" s="209">
        <f>IF(N240="zákl. prenesená",J240,0)</f>
        <v>0</v>
      </c>
      <c r="BH240" s="209">
        <f>IF(N240="zníž. prenesená",J240,0)</f>
        <v>0</v>
      </c>
      <c r="BI240" s="209">
        <f>IF(N240="nulová",J240,0)</f>
        <v>0</v>
      </c>
      <c r="BJ240" s="18" t="s">
        <v>156</v>
      </c>
      <c r="BK240" s="209">
        <f>ROUND(I240*H240,2)</f>
        <v>0</v>
      </c>
      <c r="BL240" s="18" t="s">
        <v>174</v>
      </c>
      <c r="BM240" s="208" t="s">
        <v>583</v>
      </c>
    </row>
    <row r="241" spans="1:65" s="13" customFormat="1">
      <c r="B241" s="210"/>
      <c r="C241" s="211"/>
      <c r="D241" s="212" t="s">
        <v>166</v>
      </c>
      <c r="E241" s="213" t="s">
        <v>1</v>
      </c>
      <c r="F241" s="214" t="s">
        <v>584</v>
      </c>
      <c r="G241" s="211"/>
      <c r="H241" s="213" t="s">
        <v>1</v>
      </c>
      <c r="I241" s="215"/>
      <c r="J241" s="211"/>
      <c r="K241" s="211"/>
      <c r="L241" s="216"/>
      <c r="M241" s="217"/>
      <c r="N241" s="218"/>
      <c r="O241" s="218"/>
      <c r="P241" s="218"/>
      <c r="Q241" s="218"/>
      <c r="R241" s="218"/>
      <c r="S241" s="218"/>
      <c r="T241" s="219"/>
      <c r="AT241" s="220" t="s">
        <v>166</v>
      </c>
      <c r="AU241" s="220" t="s">
        <v>156</v>
      </c>
      <c r="AV241" s="13" t="s">
        <v>82</v>
      </c>
      <c r="AW241" s="13" t="s">
        <v>31</v>
      </c>
      <c r="AX241" s="13" t="s">
        <v>74</v>
      </c>
      <c r="AY241" s="220" t="s">
        <v>157</v>
      </c>
    </row>
    <row r="242" spans="1:65" s="13" customFormat="1">
      <c r="B242" s="210"/>
      <c r="C242" s="211"/>
      <c r="D242" s="212" t="s">
        <v>166</v>
      </c>
      <c r="E242" s="213" t="s">
        <v>1</v>
      </c>
      <c r="F242" s="214" t="s">
        <v>585</v>
      </c>
      <c r="G242" s="211"/>
      <c r="H242" s="213" t="s">
        <v>1</v>
      </c>
      <c r="I242" s="215"/>
      <c r="J242" s="211"/>
      <c r="K242" s="211"/>
      <c r="L242" s="216"/>
      <c r="M242" s="217"/>
      <c r="N242" s="218"/>
      <c r="O242" s="218"/>
      <c r="P242" s="218"/>
      <c r="Q242" s="218"/>
      <c r="R242" s="218"/>
      <c r="S242" s="218"/>
      <c r="T242" s="219"/>
      <c r="AT242" s="220" t="s">
        <v>166</v>
      </c>
      <c r="AU242" s="220" t="s">
        <v>156</v>
      </c>
      <c r="AV242" s="13" t="s">
        <v>82</v>
      </c>
      <c r="AW242" s="13" t="s">
        <v>31</v>
      </c>
      <c r="AX242" s="13" t="s">
        <v>74</v>
      </c>
      <c r="AY242" s="220" t="s">
        <v>157</v>
      </c>
    </row>
    <row r="243" spans="1:65" s="14" customFormat="1">
      <c r="B243" s="221"/>
      <c r="C243" s="222"/>
      <c r="D243" s="212" t="s">
        <v>166</v>
      </c>
      <c r="E243" s="223" t="s">
        <v>1</v>
      </c>
      <c r="F243" s="224" t="s">
        <v>586</v>
      </c>
      <c r="G243" s="222"/>
      <c r="H243" s="225">
        <v>0.75600000000000001</v>
      </c>
      <c r="I243" s="226"/>
      <c r="J243" s="222"/>
      <c r="K243" s="222"/>
      <c r="L243" s="227"/>
      <c r="M243" s="228"/>
      <c r="N243" s="229"/>
      <c r="O243" s="229"/>
      <c r="P243" s="229"/>
      <c r="Q243" s="229"/>
      <c r="R243" s="229"/>
      <c r="S243" s="229"/>
      <c r="T243" s="230"/>
      <c r="AT243" s="231" t="s">
        <v>166</v>
      </c>
      <c r="AU243" s="231" t="s">
        <v>156</v>
      </c>
      <c r="AV243" s="14" t="s">
        <v>156</v>
      </c>
      <c r="AW243" s="14" t="s">
        <v>31</v>
      </c>
      <c r="AX243" s="14" t="s">
        <v>82</v>
      </c>
      <c r="AY243" s="231" t="s">
        <v>157</v>
      </c>
    </row>
    <row r="244" spans="1:65" s="2" customFormat="1" ht="24.2" customHeight="1">
      <c r="A244" s="35"/>
      <c r="B244" s="36"/>
      <c r="C244" s="196" t="s">
        <v>378</v>
      </c>
      <c r="D244" s="196" t="s">
        <v>160</v>
      </c>
      <c r="E244" s="197" t="s">
        <v>587</v>
      </c>
      <c r="F244" s="198" t="s">
        <v>588</v>
      </c>
      <c r="G244" s="199" t="s">
        <v>318</v>
      </c>
      <c r="H244" s="200">
        <v>0.22700000000000001</v>
      </c>
      <c r="I244" s="201"/>
      <c r="J244" s="202">
        <f>ROUND(I244*H244,2)</f>
        <v>0</v>
      </c>
      <c r="K244" s="203"/>
      <c r="L244" s="40"/>
      <c r="M244" s="204" t="s">
        <v>1</v>
      </c>
      <c r="N244" s="205" t="s">
        <v>40</v>
      </c>
      <c r="O244" s="76"/>
      <c r="P244" s="206">
        <f>O244*H244</f>
        <v>0</v>
      </c>
      <c r="Q244" s="206">
        <v>0</v>
      </c>
      <c r="R244" s="206">
        <f>Q244*H244</f>
        <v>0</v>
      </c>
      <c r="S244" s="206">
        <v>0</v>
      </c>
      <c r="T244" s="207">
        <f>S244*H244</f>
        <v>0</v>
      </c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R244" s="208" t="s">
        <v>174</v>
      </c>
      <c r="AT244" s="208" t="s">
        <v>160</v>
      </c>
      <c r="AU244" s="208" t="s">
        <v>156</v>
      </c>
      <c r="AY244" s="18" t="s">
        <v>157</v>
      </c>
      <c r="BE244" s="209">
        <f>IF(N244="základná",J244,0)</f>
        <v>0</v>
      </c>
      <c r="BF244" s="209">
        <f>IF(N244="znížená",J244,0)</f>
        <v>0</v>
      </c>
      <c r="BG244" s="209">
        <f>IF(N244="zákl. prenesená",J244,0)</f>
        <v>0</v>
      </c>
      <c r="BH244" s="209">
        <f>IF(N244="zníž. prenesená",J244,0)</f>
        <v>0</v>
      </c>
      <c r="BI244" s="209">
        <f>IF(N244="nulová",J244,0)</f>
        <v>0</v>
      </c>
      <c r="BJ244" s="18" t="s">
        <v>156</v>
      </c>
      <c r="BK244" s="209">
        <f>ROUND(I244*H244,2)</f>
        <v>0</v>
      </c>
      <c r="BL244" s="18" t="s">
        <v>174</v>
      </c>
      <c r="BM244" s="208" t="s">
        <v>589</v>
      </c>
    </row>
    <row r="245" spans="1:65" s="14" customFormat="1">
      <c r="B245" s="221"/>
      <c r="C245" s="222"/>
      <c r="D245" s="212" t="s">
        <v>166</v>
      </c>
      <c r="E245" s="223" t="s">
        <v>1</v>
      </c>
      <c r="F245" s="224" t="s">
        <v>590</v>
      </c>
      <c r="G245" s="222"/>
      <c r="H245" s="225">
        <v>0.22700000000000001</v>
      </c>
      <c r="I245" s="226"/>
      <c r="J245" s="222"/>
      <c r="K245" s="222"/>
      <c r="L245" s="227"/>
      <c r="M245" s="228"/>
      <c r="N245" s="229"/>
      <c r="O245" s="229"/>
      <c r="P245" s="229"/>
      <c r="Q245" s="229"/>
      <c r="R245" s="229"/>
      <c r="S245" s="229"/>
      <c r="T245" s="230"/>
      <c r="AT245" s="231" t="s">
        <v>166</v>
      </c>
      <c r="AU245" s="231" t="s">
        <v>156</v>
      </c>
      <c r="AV245" s="14" t="s">
        <v>156</v>
      </c>
      <c r="AW245" s="14" t="s">
        <v>31</v>
      </c>
      <c r="AX245" s="14" t="s">
        <v>82</v>
      </c>
      <c r="AY245" s="231" t="s">
        <v>157</v>
      </c>
    </row>
    <row r="246" spans="1:65" s="2" customFormat="1" ht="55.5" customHeight="1">
      <c r="A246" s="35"/>
      <c r="B246" s="36"/>
      <c r="C246" s="196" t="s">
        <v>591</v>
      </c>
      <c r="D246" s="196" t="s">
        <v>160</v>
      </c>
      <c r="E246" s="197" t="s">
        <v>592</v>
      </c>
      <c r="F246" s="198" t="s">
        <v>593</v>
      </c>
      <c r="G246" s="199" t="s">
        <v>318</v>
      </c>
      <c r="H246" s="200">
        <v>0.75600000000000001</v>
      </c>
      <c r="I246" s="201"/>
      <c r="J246" s="202">
        <f>ROUND(I246*H246,2)</f>
        <v>0</v>
      </c>
      <c r="K246" s="203"/>
      <c r="L246" s="40"/>
      <c r="M246" s="204" t="s">
        <v>1</v>
      </c>
      <c r="N246" s="205" t="s">
        <v>40</v>
      </c>
      <c r="O246" s="76"/>
      <c r="P246" s="206">
        <f>O246*H246</f>
        <v>0</v>
      </c>
      <c r="Q246" s="206">
        <v>0</v>
      </c>
      <c r="R246" s="206">
        <f>Q246*H246</f>
        <v>0</v>
      </c>
      <c r="S246" s="206">
        <v>0</v>
      </c>
      <c r="T246" s="207">
        <f>S246*H246</f>
        <v>0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208" t="s">
        <v>174</v>
      </c>
      <c r="AT246" s="208" t="s">
        <v>160</v>
      </c>
      <c r="AU246" s="208" t="s">
        <v>156</v>
      </c>
      <c r="AY246" s="18" t="s">
        <v>157</v>
      </c>
      <c r="BE246" s="209">
        <f>IF(N246="základná",J246,0)</f>
        <v>0</v>
      </c>
      <c r="BF246" s="209">
        <f>IF(N246="znížená",J246,0)</f>
        <v>0</v>
      </c>
      <c r="BG246" s="209">
        <f>IF(N246="zákl. prenesená",J246,0)</f>
        <v>0</v>
      </c>
      <c r="BH246" s="209">
        <f>IF(N246="zníž. prenesená",J246,0)</f>
        <v>0</v>
      </c>
      <c r="BI246" s="209">
        <f>IF(N246="nulová",J246,0)</f>
        <v>0</v>
      </c>
      <c r="BJ246" s="18" t="s">
        <v>156</v>
      </c>
      <c r="BK246" s="209">
        <f>ROUND(I246*H246,2)</f>
        <v>0</v>
      </c>
      <c r="BL246" s="18" t="s">
        <v>174</v>
      </c>
      <c r="BM246" s="208" t="s">
        <v>594</v>
      </c>
    </row>
    <row r="247" spans="1:65" s="12" customFormat="1" ht="25.9" customHeight="1">
      <c r="B247" s="180"/>
      <c r="C247" s="181"/>
      <c r="D247" s="182" t="s">
        <v>73</v>
      </c>
      <c r="E247" s="183" t="s">
        <v>158</v>
      </c>
      <c r="F247" s="183" t="s">
        <v>159</v>
      </c>
      <c r="G247" s="181"/>
      <c r="H247" s="181"/>
      <c r="I247" s="184"/>
      <c r="J247" s="185">
        <f>BK247</f>
        <v>0</v>
      </c>
      <c r="K247" s="181"/>
      <c r="L247" s="186"/>
      <c r="M247" s="187"/>
      <c r="N247" s="188"/>
      <c r="O247" s="188"/>
      <c r="P247" s="189">
        <f>SUM(P248:P295)</f>
        <v>0</v>
      </c>
      <c r="Q247" s="188"/>
      <c r="R247" s="189">
        <f>SUM(R248:R295)</f>
        <v>0.58110745999999991</v>
      </c>
      <c r="S247" s="188"/>
      <c r="T247" s="190">
        <f>SUM(T248:T295)</f>
        <v>0</v>
      </c>
      <c r="AR247" s="191" t="s">
        <v>156</v>
      </c>
      <c r="AT247" s="192" t="s">
        <v>73</v>
      </c>
      <c r="AU247" s="192" t="s">
        <v>74</v>
      </c>
      <c r="AY247" s="191" t="s">
        <v>157</v>
      </c>
      <c r="BK247" s="193">
        <f>SUM(BK248:BK295)</f>
        <v>0</v>
      </c>
    </row>
    <row r="248" spans="1:65" s="2" customFormat="1" ht="33" customHeight="1">
      <c r="A248" s="35"/>
      <c r="B248" s="36"/>
      <c r="C248" s="196" t="s">
        <v>595</v>
      </c>
      <c r="D248" s="196" t="s">
        <v>160</v>
      </c>
      <c r="E248" s="197" t="s">
        <v>596</v>
      </c>
      <c r="F248" s="198" t="s">
        <v>597</v>
      </c>
      <c r="G248" s="199" t="s">
        <v>225</v>
      </c>
      <c r="H248" s="200">
        <v>98.61</v>
      </c>
      <c r="I248" s="201"/>
      <c r="J248" s="202">
        <f>ROUND(I248*H248,2)</f>
        <v>0</v>
      </c>
      <c r="K248" s="203"/>
      <c r="L248" s="40"/>
      <c r="M248" s="204" t="s">
        <v>1</v>
      </c>
      <c r="N248" s="205" t="s">
        <v>40</v>
      </c>
      <c r="O248" s="76"/>
      <c r="P248" s="206">
        <f>O248*H248</f>
        <v>0</v>
      </c>
      <c r="Q248" s="206">
        <v>0</v>
      </c>
      <c r="R248" s="206">
        <f>Q248*H248</f>
        <v>0</v>
      </c>
      <c r="S248" s="206">
        <v>0</v>
      </c>
      <c r="T248" s="207">
        <f>S248*H248</f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208" t="s">
        <v>164</v>
      </c>
      <c r="AT248" s="208" t="s">
        <v>160</v>
      </c>
      <c r="AU248" s="208" t="s">
        <v>82</v>
      </c>
      <c r="AY248" s="18" t="s">
        <v>157</v>
      </c>
      <c r="BE248" s="209">
        <f>IF(N248="základná",J248,0)</f>
        <v>0</v>
      </c>
      <c r="BF248" s="209">
        <f>IF(N248="znížená",J248,0)</f>
        <v>0</v>
      </c>
      <c r="BG248" s="209">
        <f>IF(N248="zákl. prenesená",J248,0)</f>
        <v>0</v>
      </c>
      <c r="BH248" s="209">
        <f>IF(N248="zníž. prenesená",J248,0)</f>
        <v>0</v>
      </c>
      <c r="BI248" s="209">
        <f>IF(N248="nulová",J248,0)</f>
        <v>0</v>
      </c>
      <c r="BJ248" s="18" t="s">
        <v>156</v>
      </c>
      <c r="BK248" s="209">
        <f>ROUND(I248*H248,2)</f>
        <v>0</v>
      </c>
      <c r="BL248" s="18" t="s">
        <v>164</v>
      </c>
      <c r="BM248" s="208" t="s">
        <v>598</v>
      </c>
    </row>
    <row r="249" spans="1:65" s="14" customFormat="1" ht="22.5">
      <c r="B249" s="221"/>
      <c r="C249" s="222"/>
      <c r="D249" s="212" t="s">
        <v>166</v>
      </c>
      <c r="E249" s="223" t="s">
        <v>1</v>
      </c>
      <c r="F249" s="224" t="s">
        <v>502</v>
      </c>
      <c r="G249" s="222"/>
      <c r="H249" s="225">
        <v>98.61</v>
      </c>
      <c r="I249" s="226"/>
      <c r="J249" s="222"/>
      <c r="K249" s="222"/>
      <c r="L249" s="227"/>
      <c r="M249" s="228"/>
      <c r="N249" s="229"/>
      <c r="O249" s="229"/>
      <c r="P249" s="229"/>
      <c r="Q249" s="229"/>
      <c r="R249" s="229"/>
      <c r="S249" s="229"/>
      <c r="T249" s="230"/>
      <c r="AT249" s="231" t="s">
        <v>166</v>
      </c>
      <c r="AU249" s="231" t="s">
        <v>82</v>
      </c>
      <c r="AV249" s="14" t="s">
        <v>156</v>
      </c>
      <c r="AW249" s="14" t="s">
        <v>31</v>
      </c>
      <c r="AX249" s="14" t="s">
        <v>82</v>
      </c>
      <c r="AY249" s="231" t="s">
        <v>157</v>
      </c>
    </row>
    <row r="250" spans="1:65" s="2" customFormat="1" ht="16.5" customHeight="1">
      <c r="A250" s="35"/>
      <c r="B250" s="36"/>
      <c r="C250" s="248" t="s">
        <v>599</v>
      </c>
      <c r="D250" s="248" t="s">
        <v>204</v>
      </c>
      <c r="E250" s="249" t="s">
        <v>600</v>
      </c>
      <c r="F250" s="250" t="s">
        <v>601</v>
      </c>
      <c r="G250" s="251" t="s">
        <v>225</v>
      </c>
      <c r="H250" s="252">
        <v>103.541</v>
      </c>
      <c r="I250" s="253"/>
      <c r="J250" s="254">
        <f>ROUND(I250*H250,2)</f>
        <v>0</v>
      </c>
      <c r="K250" s="255"/>
      <c r="L250" s="256"/>
      <c r="M250" s="257" t="s">
        <v>1</v>
      </c>
      <c r="N250" s="258" t="s">
        <v>40</v>
      </c>
      <c r="O250" s="76"/>
      <c r="P250" s="206">
        <f>O250*H250</f>
        <v>0</v>
      </c>
      <c r="Q250" s="206">
        <v>2.6199999999999999E-3</v>
      </c>
      <c r="R250" s="206">
        <f>Q250*H250</f>
        <v>0.27127741999999999</v>
      </c>
      <c r="S250" s="206">
        <v>0</v>
      </c>
      <c r="T250" s="207">
        <f>S250*H250</f>
        <v>0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208" t="s">
        <v>378</v>
      </c>
      <c r="AT250" s="208" t="s">
        <v>204</v>
      </c>
      <c r="AU250" s="208" t="s">
        <v>82</v>
      </c>
      <c r="AY250" s="18" t="s">
        <v>157</v>
      </c>
      <c r="BE250" s="209">
        <f>IF(N250="základná",J250,0)</f>
        <v>0</v>
      </c>
      <c r="BF250" s="209">
        <f>IF(N250="znížená",J250,0)</f>
        <v>0</v>
      </c>
      <c r="BG250" s="209">
        <f>IF(N250="zákl. prenesená",J250,0)</f>
        <v>0</v>
      </c>
      <c r="BH250" s="209">
        <f>IF(N250="zníž. prenesená",J250,0)</f>
        <v>0</v>
      </c>
      <c r="BI250" s="209">
        <f>IF(N250="nulová",J250,0)</f>
        <v>0</v>
      </c>
      <c r="BJ250" s="18" t="s">
        <v>156</v>
      </c>
      <c r="BK250" s="209">
        <f>ROUND(I250*H250,2)</f>
        <v>0</v>
      </c>
      <c r="BL250" s="18" t="s">
        <v>164</v>
      </c>
      <c r="BM250" s="208" t="s">
        <v>602</v>
      </c>
    </row>
    <row r="251" spans="1:65" s="14" customFormat="1" ht="22.5">
      <c r="B251" s="221"/>
      <c r="C251" s="222"/>
      <c r="D251" s="212" t="s">
        <v>166</v>
      </c>
      <c r="E251" s="223" t="s">
        <v>1</v>
      </c>
      <c r="F251" s="224" t="s">
        <v>502</v>
      </c>
      <c r="G251" s="222"/>
      <c r="H251" s="225">
        <v>98.61</v>
      </c>
      <c r="I251" s="226"/>
      <c r="J251" s="222"/>
      <c r="K251" s="222"/>
      <c r="L251" s="227"/>
      <c r="M251" s="228"/>
      <c r="N251" s="229"/>
      <c r="O251" s="229"/>
      <c r="P251" s="229"/>
      <c r="Q251" s="229"/>
      <c r="R251" s="229"/>
      <c r="S251" s="229"/>
      <c r="T251" s="230"/>
      <c r="AT251" s="231" t="s">
        <v>166</v>
      </c>
      <c r="AU251" s="231" t="s">
        <v>82</v>
      </c>
      <c r="AV251" s="14" t="s">
        <v>156</v>
      </c>
      <c r="AW251" s="14" t="s">
        <v>31</v>
      </c>
      <c r="AX251" s="14" t="s">
        <v>74</v>
      </c>
      <c r="AY251" s="231" t="s">
        <v>157</v>
      </c>
    </row>
    <row r="252" spans="1:65" s="14" customFormat="1">
      <c r="B252" s="221"/>
      <c r="C252" s="222"/>
      <c r="D252" s="212" t="s">
        <v>166</v>
      </c>
      <c r="E252" s="223" t="s">
        <v>1</v>
      </c>
      <c r="F252" s="224" t="s">
        <v>506</v>
      </c>
      <c r="G252" s="222"/>
      <c r="H252" s="225">
        <v>103.541</v>
      </c>
      <c r="I252" s="226"/>
      <c r="J252" s="222"/>
      <c r="K252" s="222"/>
      <c r="L252" s="227"/>
      <c r="M252" s="228"/>
      <c r="N252" s="229"/>
      <c r="O252" s="229"/>
      <c r="P252" s="229"/>
      <c r="Q252" s="229"/>
      <c r="R252" s="229"/>
      <c r="S252" s="229"/>
      <c r="T252" s="230"/>
      <c r="AT252" s="231" t="s">
        <v>166</v>
      </c>
      <c r="AU252" s="231" t="s">
        <v>82</v>
      </c>
      <c r="AV252" s="14" t="s">
        <v>156</v>
      </c>
      <c r="AW252" s="14" t="s">
        <v>31</v>
      </c>
      <c r="AX252" s="14" t="s">
        <v>82</v>
      </c>
      <c r="AY252" s="231" t="s">
        <v>157</v>
      </c>
    </row>
    <row r="253" spans="1:65" s="2" customFormat="1" ht="44.25" customHeight="1">
      <c r="A253" s="35"/>
      <c r="B253" s="36"/>
      <c r="C253" s="196" t="s">
        <v>603</v>
      </c>
      <c r="D253" s="196" t="s">
        <v>160</v>
      </c>
      <c r="E253" s="197" t="s">
        <v>604</v>
      </c>
      <c r="F253" s="198" t="s">
        <v>605</v>
      </c>
      <c r="G253" s="199" t="s">
        <v>225</v>
      </c>
      <c r="H253" s="200">
        <v>30.483000000000001</v>
      </c>
      <c r="I253" s="201"/>
      <c r="J253" s="202">
        <f>ROUND(I253*H253,2)</f>
        <v>0</v>
      </c>
      <c r="K253" s="203"/>
      <c r="L253" s="40"/>
      <c r="M253" s="204" t="s">
        <v>1</v>
      </c>
      <c r="N253" s="205" t="s">
        <v>40</v>
      </c>
      <c r="O253" s="76"/>
      <c r="P253" s="206">
        <f>O253*H253</f>
        <v>0</v>
      </c>
      <c r="Q253" s="206">
        <v>3.0000000000000001E-5</v>
      </c>
      <c r="R253" s="206">
        <f>Q253*H253</f>
        <v>9.1449000000000001E-4</v>
      </c>
      <c r="S253" s="206">
        <v>0</v>
      </c>
      <c r="T253" s="207">
        <f>S253*H253</f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208" t="s">
        <v>164</v>
      </c>
      <c r="AT253" s="208" t="s">
        <v>160</v>
      </c>
      <c r="AU253" s="208" t="s">
        <v>82</v>
      </c>
      <c r="AY253" s="18" t="s">
        <v>157</v>
      </c>
      <c r="BE253" s="209">
        <f>IF(N253="základná",J253,0)</f>
        <v>0</v>
      </c>
      <c r="BF253" s="209">
        <f>IF(N253="znížená",J253,0)</f>
        <v>0</v>
      </c>
      <c r="BG253" s="209">
        <f>IF(N253="zákl. prenesená",J253,0)</f>
        <v>0</v>
      </c>
      <c r="BH253" s="209">
        <f>IF(N253="zníž. prenesená",J253,0)</f>
        <v>0</v>
      </c>
      <c r="BI253" s="209">
        <f>IF(N253="nulová",J253,0)</f>
        <v>0</v>
      </c>
      <c r="BJ253" s="18" t="s">
        <v>156</v>
      </c>
      <c r="BK253" s="209">
        <f>ROUND(I253*H253,2)</f>
        <v>0</v>
      </c>
      <c r="BL253" s="18" t="s">
        <v>164</v>
      </c>
      <c r="BM253" s="208" t="s">
        <v>606</v>
      </c>
    </row>
    <row r="254" spans="1:65" s="14" customFormat="1">
      <c r="B254" s="221"/>
      <c r="C254" s="222"/>
      <c r="D254" s="212" t="s">
        <v>166</v>
      </c>
      <c r="E254" s="223" t="s">
        <v>1</v>
      </c>
      <c r="F254" s="224" t="s">
        <v>607</v>
      </c>
      <c r="G254" s="222"/>
      <c r="H254" s="225">
        <v>6.516</v>
      </c>
      <c r="I254" s="226"/>
      <c r="J254" s="222"/>
      <c r="K254" s="222"/>
      <c r="L254" s="227"/>
      <c r="M254" s="228"/>
      <c r="N254" s="229"/>
      <c r="O254" s="229"/>
      <c r="P254" s="229"/>
      <c r="Q254" s="229"/>
      <c r="R254" s="229"/>
      <c r="S254" s="229"/>
      <c r="T254" s="230"/>
      <c r="AT254" s="231" t="s">
        <v>166</v>
      </c>
      <c r="AU254" s="231" t="s">
        <v>82</v>
      </c>
      <c r="AV254" s="14" t="s">
        <v>156</v>
      </c>
      <c r="AW254" s="14" t="s">
        <v>31</v>
      </c>
      <c r="AX254" s="14" t="s">
        <v>74</v>
      </c>
      <c r="AY254" s="231" t="s">
        <v>157</v>
      </c>
    </row>
    <row r="255" spans="1:65" s="14" customFormat="1">
      <c r="B255" s="221"/>
      <c r="C255" s="222"/>
      <c r="D255" s="212" t="s">
        <v>166</v>
      </c>
      <c r="E255" s="223" t="s">
        <v>1</v>
      </c>
      <c r="F255" s="224" t="s">
        <v>608</v>
      </c>
      <c r="G255" s="222"/>
      <c r="H255" s="225">
        <v>23.966999999999999</v>
      </c>
      <c r="I255" s="226"/>
      <c r="J255" s="222"/>
      <c r="K255" s="222"/>
      <c r="L255" s="227"/>
      <c r="M255" s="228"/>
      <c r="N255" s="229"/>
      <c r="O255" s="229"/>
      <c r="P255" s="229"/>
      <c r="Q255" s="229"/>
      <c r="R255" s="229"/>
      <c r="S255" s="229"/>
      <c r="T255" s="230"/>
      <c r="AT255" s="231" t="s">
        <v>166</v>
      </c>
      <c r="AU255" s="231" t="s">
        <v>82</v>
      </c>
      <c r="AV255" s="14" t="s">
        <v>156</v>
      </c>
      <c r="AW255" s="14" t="s">
        <v>31</v>
      </c>
      <c r="AX255" s="14" t="s">
        <v>74</v>
      </c>
      <c r="AY255" s="231" t="s">
        <v>157</v>
      </c>
    </row>
    <row r="256" spans="1:65" s="15" customFormat="1">
      <c r="B256" s="232"/>
      <c r="C256" s="233"/>
      <c r="D256" s="212" t="s">
        <v>166</v>
      </c>
      <c r="E256" s="234" t="s">
        <v>1</v>
      </c>
      <c r="F256" s="235" t="s">
        <v>173</v>
      </c>
      <c r="G256" s="233"/>
      <c r="H256" s="236">
        <v>30.482999999999997</v>
      </c>
      <c r="I256" s="237"/>
      <c r="J256" s="233"/>
      <c r="K256" s="233"/>
      <c r="L256" s="238"/>
      <c r="M256" s="239"/>
      <c r="N256" s="240"/>
      <c r="O256" s="240"/>
      <c r="P256" s="240"/>
      <c r="Q256" s="240"/>
      <c r="R256" s="240"/>
      <c r="S256" s="240"/>
      <c r="T256" s="241"/>
      <c r="AT256" s="242" t="s">
        <v>166</v>
      </c>
      <c r="AU256" s="242" t="s">
        <v>82</v>
      </c>
      <c r="AV256" s="15" t="s">
        <v>174</v>
      </c>
      <c r="AW256" s="15" t="s">
        <v>31</v>
      </c>
      <c r="AX256" s="15" t="s">
        <v>82</v>
      </c>
      <c r="AY256" s="242" t="s">
        <v>157</v>
      </c>
    </row>
    <row r="257" spans="1:65" s="2" customFormat="1" ht="16.5" customHeight="1">
      <c r="A257" s="35"/>
      <c r="B257" s="36"/>
      <c r="C257" s="248" t="s">
        <v>609</v>
      </c>
      <c r="D257" s="248" t="s">
        <v>204</v>
      </c>
      <c r="E257" s="249" t="s">
        <v>600</v>
      </c>
      <c r="F257" s="250" t="s">
        <v>601</v>
      </c>
      <c r="G257" s="251" t="s">
        <v>225</v>
      </c>
      <c r="H257" s="252">
        <v>35.085999999999999</v>
      </c>
      <c r="I257" s="253"/>
      <c r="J257" s="254">
        <f>ROUND(I257*H257,2)</f>
        <v>0</v>
      </c>
      <c r="K257" s="255"/>
      <c r="L257" s="256"/>
      <c r="M257" s="257" t="s">
        <v>1</v>
      </c>
      <c r="N257" s="258" t="s">
        <v>40</v>
      </c>
      <c r="O257" s="76"/>
      <c r="P257" s="206">
        <f>O257*H257</f>
        <v>0</v>
      </c>
      <c r="Q257" s="206">
        <v>2.6199999999999999E-3</v>
      </c>
      <c r="R257" s="206">
        <f>Q257*H257</f>
        <v>9.1925319999999991E-2</v>
      </c>
      <c r="S257" s="206">
        <v>0</v>
      </c>
      <c r="T257" s="207">
        <f>S257*H257</f>
        <v>0</v>
      </c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R257" s="208" t="s">
        <v>378</v>
      </c>
      <c r="AT257" s="208" t="s">
        <v>204</v>
      </c>
      <c r="AU257" s="208" t="s">
        <v>82</v>
      </c>
      <c r="AY257" s="18" t="s">
        <v>157</v>
      </c>
      <c r="BE257" s="209">
        <f>IF(N257="základná",J257,0)</f>
        <v>0</v>
      </c>
      <c r="BF257" s="209">
        <f>IF(N257="znížená",J257,0)</f>
        <v>0</v>
      </c>
      <c r="BG257" s="209">
        <f>IF(N257="zákl. prenesená",J257,0)</f>
        <v>0</v>
      </c>
      <c r="BH257" s="209">
        <f>IF(N257="zníž. prenesená",J257,0)</f>
        <v>0</v>
      </c>
      <c r="BI257" s="209">
        <f>IF(N257="nulová",J257,0)</f>
        <v>0</v>
      </c>
      <c r="BJ257" s="18" t="s">
        <v>156</v>
      </c>
      <c r="BK257" s="209">
        <f>ROUND(I257*H257,2)</f>
        <v>0</v>
      </c>
      <c r="BL257" s="18" t="s">
        <v>164</v>
      </c>
      <c r="BM257" s="208" t="s">
        <v>610</v>
      </c>
    </row>
    <row r="258" spans="1:65" s="14" customFormat="1">
      <c r="B258" s="221"/>
      <c r="C258" s="222"/>
      <c r="D258" s="212" t="s">
        <v>166</v>
      </c>
      <c r="E258" s="223" t="s">
        <v>1</v>
      </c>
      <c r="F258" s="224" t="s">
        <v>611</v>
      </c>
      <c r="G258" s="222"/>
      <c r="H258" s="225">
        <v>29.238</v>
      </c>
      <c r="I258" s="226"/>
      <c r="J258" s="222"/>
      <c r="K258" s="222"/>
      <c r="L258" s="227"/>
      <c r="M258" s="228"/>
      <c r="N258" s="229"/>
      <c r="O258" s="229"/>
      <c r="P258" s="229"/>
      <c r="Q258" s="229"/>
      <c r="R258" s="229"/>
      <c r="S258" s="229"/>
      <c r="T258" s="230"/>
      <c r="AT258" s="231" t="s">
        <v>166</v>
      </c>
      <c r="AU258" s="231" t="s">
        <v>82</v>
      </c>
      <c r="AV258" s="14" t="s">
        <v>156</v>
      </c>
      <c r="AW258" s="14" t="s">
        <v>31</v>
      </c>
      <c r="AX258" s="14" t="s">
        <v>74</v>
      </c>
      <c r="AY258" s="231" t="s">
        <v>157</v>
      </c>
    </row>
    <row r="259" spans="1:65" s="15" customFormat="1">
      <c r="B259" s="232"/>
      <c r="C259" s="233"/>
      <c r="D259" s="212" t="s">
        <v>166</v>
      </c>
      <c r="E259" s="234" t="s">
        <v>1</v>
      </c>
      <c r="F259" s="235" t="s">
        <v>173</v>
      </c>
      <c r="G259" s="233"/>
      <c r="H259" s="236">
        <v>29.238</v>
      </c>
      <c r="I259" s="237"/>
      <c r="J259" s="233"/>
      <c r="K259" s="233"/>
      <c r="L259" s="238"/>
      <c r="M259" s="239"/>
      <c r="N259" s="240"/>
      <c r="O259" s="240"/>
      <c r="P259" s="240"/>
      <c r="Q259" s="240"/>
      <c r="R259" s="240"/>
      <c r="S259" s="240"/>
      <c r="T259" s="241"/>
      <c r="AT259" s="242" t="s">
        <v>166</v>
      </c>
      <c r="AU259" s="242" t="s">
        <v>82</v>
      </c>
      <c r="AV259" s="15" t="s">
        <v>174</v>
      </c>
      <c r="AW259" s="15" t="s">
        <v>31</v>
      </c>
      <c r="AX259" s="15" t="s">
        <v>74</v>
      </c>
      <c r="AY259" s="242" t="s">
        <v>157</v>
      </c>
    </row>
    <row r="260" spans="1:65" s="14" customFormat="1">
      <c r="B260" s="221"/>
      <c r="C260" s="222"/>
      <c r="D260" s="212" t="s">
        <v>166</v>
      </c>
      <c r="E260" s="223" t="s">
        <v>1</v>
      </c>
      <c r="F260" s="224" t="s">
        <v>612</v>
      </c>
      <c r="G260" s="222"/>
      <c r="H260" s="225">
        <v>35.085999999999999</v>
      </c>
      <c r="I260" s="226"/>
      <c r="J260" s="222"/>
      <c r="K260" s="222"/>
      <c r="L260" s="227"/>
      <c r="M260" s="228"/>
      <c r="N260" s="229"/>
      <c r="O260" s="229"/>
      <c r="P260" s="229"/>
      <c r="Q260" s="229"/>
      <c r="R260" s="229"/>
      <c r="S260" s="229"/>
      <c r="T260" s="230"/>
      <c r="AT260" s="231" t="s">
        <v>166</v>
      </c>
      <c r="AU260" s="231" t="s">
        <v>82</v>
      </c>
      <c r="AV260" s="14" t="s">
        <v>156</v>
      </c>
      <c r="AW260" s="14" t="s">
        <v>31</v>
      </c>
      <c r="AX260" s="14" t="s">
        <v>82</v>
      </c>
      <c r="AY260" s="231" t="s">
        <v>157</v>
      </c>
    </row>
    <row r="261" spans="1:65" s="2" customFormat="1" ht="24.2" customHeight="1">
      <c r="A261" s="35"/>
      <c r="B261" s="36"/>
      <c r="C261" s="196" t="s">
        <v>613</v>
      </c>
      <c r="D261" s="196" t="s">
        <v>160</v>
      </c>
      <c r="E261" s="197" t="s">
        <v>614</v>
      </c>
      <c r="F261" s="198" t="s">
        <v>615</v>
      </c>
      <c r="G261" s="199" t="s">
        <v>225</v>
      </c>
      <c r="H261" s="200">
        <v>98.61</v>
      </c>
      <c r="I261" s="201"/>
      <c r="J261" s="202">
        <f>ROUND(I261*H261,2)</f>
        <v>0</v>
      </c>
      <c r="K261" s="203"/>
      <c r="L261" s="40"/>
      <c r="M261" s="204" t="s">
        <v>1</v>
      </c>
      <c r="N261" s="205" t="s">
        <v>40</v>
      </c>
      <c r="O261" s="76"/>
      <c r="P261" s="206">
        <f>O261*H261</f>
        <v>0</v>
      </c>
      <c r="Q261" s="206">
        <v>0</v>
      </c>
      <c r="R261" s="206">
        <f>Q261*H261</f>
        <v>0</v>
      </c>
      <c r="S261" s="206">
        <v>0</v>
      </c>
      <c r="T261" s="207">
        <f>S261*H261</f>
        <v>0</v>
      </c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R261" s="208" t="s">
        <v>164</v>
      </c>
      <c r="AT261" s="208" t="s">
        <v>160</v>
      </c>
      <c r="AU261" s="208" t="s">
        <v>82</v>
      </c>
      <c r="AY261" s="18" t="s">
        <v>157</v>
      </c>
      <c r="BE261" s="209">
        <f>IF(N261="základná",J261,0)</f>
        <v>0</v>
      </c>
      <c r="BF261" s="209">
        <f>IF(N261="znížená",J261,0)</f>
        <v>0</v>
      </c>
      <c r="BG261" s="209">
        <f>IF(N261="zákl. prenesená",J261,0)</f>
        <v>0</v>
      </c>
      <c r="BH261" s="209">
        <f>IF(N261="zníž. prenesená",J261,0)</f>
        <v>0</v>
      </c>
      <c r="BI261" s="209">
        <f>IF(N261="nulová",J261,0)</f>
        <v>0</v>
      </c>
      <c r="BJ261" s="18" t="s">
        <v>156</v>
      </c>
      <c r="BK261" s="209">
        <f>ROUND(I261*H261,2)</f>
        <v>0</v>
      </c>
      <c r="BL261" s="18" t="s">
        <v>164</v>
      </c>
      <c r="BM261" s="208" t="s">
        <v>616</v>
      </c>
    </row>
    <row r="262" spans="1:65" s="14" customFormat="1" ht="22.5">
      <c r="B262" s="221"/>
      <c r="C262" s="222"/>
      <c r="D262" s="212" t="s">
        <v>166</v>
      </c>
      <c r="E262" s="223" t="s">
        <v>1</v>
      </c>
      <c r="F262" s="224" t="s">
        <v>502</v>
      </c>
      <c r="G262" s="222"/>
      <c r="H262" s="225">
        <v>98.61</v>
      </c>
      <c r="I262" s="226"/>
      <c r="J262" s="222"/>
      <c r="K262" s="222"/>
      <c r="L262" s="227"/>
      <c r="M262" s="228"/>
      <c r="N262" s="229"/>
      <c r="O262" s="229"/>
      <c r="P262" s="229"/>
      <c r="Q262" s="229"/>
      <c r="R262" s="229"/>
      <c r="S262" s="229"/>
      <c r="T262" s="230"/>
      <c r="AT262" s="231" t="s">
        <v>166</v>
      </c>
      <c r="AU262" s="231" t="s">
        <v>82</v>
      </c>
      <c r="AV262" s="14" t="s">
        <v>156</v>
      </c>
      <c r="AW262" s="14" t="s">
        <v>31</v>
      </c>
      <c r="AX262" s="14" t="s">
        <v>82</v>
      </c>
      <c r="AY262" s="231" t="s">
        <v>157</v>
      </c>
    </row>
    <row r="263" spans="1:65" s="2" customFormat="1" ht="16.5" customHeight="1">
      <c r="A263" s="35"/>
      <c r="B263" s="36"/>
      <c r="C263" s="248" t="s">
        <v>617</v>
      </c>
      <c r="D263" s="248" t="s">
        <v>204</v>
      </c>
      <c r="E263" s="249" t="s">
        <v>618</v>
      </c>
      <c r="F263" s="250" t="s">
        <v>619</v>
      </c>
      <c r="G263" s="251" t="s">
        <v>225</v>
      </c>
      <c r="H263" s="252">
        <v>207.08099999999999</v>
      </c>
      <c r="I263" s="253"/>
      <c r="J263" s="254">
        <f>ROUND(I263*H263,2)</f>
        <v>0</v>
      </c>
      <c r="K263" s="255"/>
      <c r="L263" s="256"/>
      <c r="M263" s="257" t="s">
        <v>1</v>
      </c>
      <c r="N263" s="258" t="s">
        <v>40</v>
      </c>
      <c r="O263" s="76"/>
      <c r="P263" s="206">
        <f>O263*H263</f>
        <v>0</v>
      </c>
      <c r="Q263" s="206">
        <v>4.0000000000000002E-4</v>
      </c>
      <c r="R263" s="206">
        <f>Q263*H263</f>
        <v>8.28324E-2</v>
      </c>
      <c r="S263" s="206">
        <v>0</v>
      </c>
      <c r="T263" s="207">
        <f>S263*H263</f>
        <v>0</v>
      </c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R263" s="208" t="s">
        <v>378</v>
      </c>
      <c r="AT263" s="208" t="s">
        <v>204</v>
      </c>
      <c r="AU263" s="208" t="s">
        <v>82</v>
      </c>
      <c r="AY263" s="18" t="s">
        <v>157</v>
      </c>
      <c r="BE263" s="209">
        <f>IF(N263="základná",J263,0)</f>
        <v>0</v>
      </c>
      <c r="BF263" s="209">
        <f>IF(N263="znížená",J263,0)</f>
        <v>0</v>
      </c>
      <c r="BG263" s="209">
        <f>IF(N263="zákl. prenesená",J263,0)</f>
        <v>0</v>
      </c>
      <c r="BH263" s="209">
        <f>IF(N263="zníž. prenesená",J263,0)</f>
        <v>0</v>
      </c>
      <c r="BI263" s="209">
        <f>IF(N263="nulová",J263,0)</f>
        <v>0</v>
      </c>
      <c r="BJ263" s="18" t="s">
        <v>156</v>
      </c>
      <c r="BK263" s="209">
        <f>ROUND(I263*H263,2)</f>
        <v>0</v>
      </c>
      <c r="BL263" s="18" t="s">
        <v>164</v>
      </c>
      <c r="BM263" s="208" t="s">
        <v>620</v>
      </c>
    </row>
    <row r="264" spans="1:65" s="14" customFormat="1" ht="22.5">
      <c r="B264" s="221"/>
      <c r="C264" s="222"/>
      <c r="D264" s="212" t="s">
        <v>166</v>
      </c>
      <c r="E264" s="223" t="s">
        <v>1</v>
      </c>
      <c r="F264" s="224" t="s">
        <v>621</v>
      </c>
      <c r="G264" s="222"/>
      <c r="H264" s="225">
        <v>197.22</v>
      </c>
      <c r="I264" s="226"/>
      <c r="J264" s="222"/>
      <c r="K264" s="222"/>
      <c r="L264" s="227"/>
      <c r="M264" s="228"/>
      <c r="N264" s="229"/>
      <c r="O264" s="229"/>
      <c r="P264" s="229"/>
      <c r="Q264" s="229"/>
      <c r="R264" s="229"/>
      <c r="S264" s="229"/>
      <c r="T264" s="230"/>
      <c r="AT264" s="231" t="s">
        <v>166</v>
      </c>
      <c r="AU264" s="231" t="s">
        <v>82</v>
      </c>
      <c r="AV264" s="14" t="s">
        <v>156</v>
      </c>
      <c r="AW264" s="14" t="s">
        <v>31</v>
      </c>
      <c r="AX264" s="14" t="s">
        <v>74</v>
      </c>
      <c r="AY264" s="231" t="s">
        <v>157</v>
      </c>
    </row>
    <row r="265" spans="1:65" s="14" customFormat="1">
      <c r="B265" s="221"/>
      <c r="C265" s="222"/>
      <c r="D265" s="212" t="s">
        <v>166</v>
      </c>
      <c r="E265" s="223" t="s">
        <v>1</v>
      </c>
      <c r="F265" s="224" t="s">
        <v>622</v>
      </c>
      <c r="G265" s="222"/>
      <c r="H265" s="225">
        <v>207.08099999999999</v>
      </c>
      <c r="I265" s="226"/>
      <c r="J265" s="222"/>
      <c r="K265" s="222"/>
      <c r="L265" s="227"/>
      <c r="M265" s="228"/>
      <c r="N265" s="229"/>
      <c r="O265" s="229"/>
      <c r="P265" s="229"/>
      <c r="Q265" s="229"/>
      <c r="R265" s="229"/>
      <c r="S265" s="229"/>
      <c r="T265" s="230"/>
      <c r="AT265" s="231" t="s">
        <v>166</v>
      </c>
      <c r="AU265" s="231" t="s">
        <v>82</v>
      </c>
      <c r="AV265" s="14" t="s">
        <v>156</v>
      </c>
      <c r="AW265" s="14" t="s">
        <v>31</v>
      </c>
      <c r="AX265" s="14" t="s">
        <v>82</v>
      </c>
      <c r="AY265" s="231" t="s">
        <v>157</v>
      </c>
    </row>
    <row r="266" spans="1:65" s="2" customFormat="1" ht="21.75" customHeight="1">
      <c r="A266" s="35"/>
      <c r="B266" s="36"/>
      <c r="C266" s="196" t="s">
        <v>623</v>
      </c>
      <c r="D266" s="196" t="s">
        <v>160</v>
      </c>
      <c r="E266" s="197" t="s">
        <v>624</v>
      </c>
      <c r="F266" s="198" t="s">
        <v>625</v>
      </c>
      <c r="G266" s="199" t="s">
        <v>225</v>
      </c>
      <c r="H266" s="200">
        <v>44.988</v>
      </c>
      <c r="I266" s="201"/>
      <c r="J266" s="202">
        <f>ROUND(I266*H266,2)</f>
        <v>0</v>
      </c>
      <c r="K266" s="203"/>
      <c r="L266" s="40"/>
      <c r="M266" s="204" t="s">
        <v>1</v>
      </c>
      <c r="N266" s="205" t="s">
        <v>40</v>
      </c>
      <c r="O266" s="76"/>
      <c r="P266" s="206">
        <f>O266*H266</f>
        <v>0</v>
      </c>
      <c r="Q266" s="206">
        <v>0</v>
      </c>
      <c r="R266" s="206">
        <f>Q266*H266</f>
        <v>0</v>
      </c>
      <c r="S266" s="206">
        <v>0</v>
      </c>
      <c r="T266" s="207">
        <f>S266*H266</f>
        <v>0</v>
      </c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R266" s="208" t="s">
        <v>164</v>
      </c>
      <c r="AT266" s="208" t="s">
        <v>160</v>
      </c>
      <c r="AU266" s="208" t="s">
        <v>82</v>
      </c>
      <c r="AY266" s="18" t="s">
        <v>157</v>
      </c>
      <c r="BE266" s="209">
        <f>IF(N266="základná",J266,0)</f>
        <v>0</v>
      </c>
      <c r="BF266" s="209">
        <f>IF(N266="znížená",J266,0)</f>
        <v>0</v>
      </c>
      <c r="BG266" s="209">
        <f>IF(N266="zákl. prenesená",J266,0)</f>
        <v>0</v>
      </c>
      <c r="BH266" s="209">
        <f>IF(N266="zníž. prenesená",J266,0)</f>
        <v>0</v>
      </c>
      <c r="BI266" s="209">
        <f>IF(N266="nulová",J266,0)</f>
        <v>0</v>
      </c>
      <c r="BJ266" s="18" t="s">
        <v>156</v>
      </c>
      <c r="BK266" s="209">
        <f>ROUND(I266*H266,2)</f>
        <v>0</v>
      </c>
      <c r="BL266" s="18" t="s">
        <v>164</v>
      </c>
      <c r="BM266" s="208" t="s">
        <v>626</v>
      </c>
    </row>
    <row r="267" spans="1:65" s="14" customFormat="1" ht="22.5">
      <c r="B267" s="221"/>
      <c r="C267" s="222"/>
      <c r="D267" s="212" t="s">
        <v>166</v>
      </c>
      <c r="E267" s="223" t="s">
        <v>1</v>
      </c>
      <c r="F267" s="224" t="s">
        <v>627</v>
      </c>
      <c r="G267" s="222"/>
      <c r="H267" s="225">
        <v>13.032</v>
      </c>
      <c r="I267" s="226"/>
      <c r="J267" s="222"/>
      <c r="K267" s="222"/>
      <c r="L267" s="227"/>
      <c r="M267" s="228"/>
      <c r="N267" s="229"/>
      <c r="O267" s="229"/>
      <c r="P267" s="229"/>
      <c r="Q267" s="229"/>
      <c r="R267" s="229"/>
      <c r="S267" s="229"/>
      <c r="T267" s="230"/>
      <c r="AT267" s="231" t="s">
        <v>166</v>
      </c>
      <c r="AU267" s="231" t="s">
        <v>82</v>
      </c>
      <c r="AV267" s="14" t="s">
        <v>156</v>
      </c>
      <c r="AW267" s="14" t="s">
        <v>31</v>
      </c>
      <c r="AX267" s="14" t="s">
        <v>74</v>
      </c>
      <c r="AY267" s="231" t="s">
        <v>157</v>
      </c>
    </row>
    <row r="268" spans="1:65" s="14" customFormat="1" ht="22.5">
      <c r="B268" s="221"/>
      <c r="C268" s="222"/>
      <c r="D268" s="212" t="s">
        <v>166</v>
      </c>
      <c r="E268" s="223" t="s">
        <v>1</v>
      </c>
      <c r="F268" s="224" t="s">
        <v>628</v>
      </c>
      <c r="G268" s="222"/>
      <c r="H268" s="225">
        <v>31.956</v>
      </c>
      <c r="I268" s="226"/>
      <c r="J268" s="222"/>
      <c r="K268" s="222"/>
      <c r="L268" s="227"/>
      <c r="M268" s="228"/>
      <c r="N268" s="229"/>
      <c r="O268" s="229"/>
      <c r="P268" s="229"/>
      <c r="Q268" s="229"/>
      <c r="R268" s="229"/>
      <c r="S268" s="229"/>
      <c r="T268" s="230"/>
      <c r="AT268" s="231" t="s">
        <v>166</v>
      </c>
      <c r="AU268" s="231" t="s">
        <v>82</v>
      </c>
      <c r="AV268" s="14" t="s">
        <v>156</v>
      </c>
      <c r="AW268" s="14" t="s">
        <v>31</v>
      </c>
      <c r="AX268" s="14" t="s">
        <v>74</v>
      </c>
      <c r="AY268" s="231" t="s">
        <v>157</v>
      </c>
    </row>
    <row r="269" spans="1:65" s="15" customFormat="1">
      <c r="B269" s="232"/>
      <c r="C269" s="233"/>
      <c r="D269" s="212" t="s">
        <v>166</v>
      </c>
      <c r="E269" s="234" t="s">
        <v>1</v>
      </c>
      <c r="F269" s="235" t="s">
        <v>173</v>
      </c>
      <c r="G269" s="233"/>
      <c r="H269" s="236">
        <v>44.988</v>
      </c>
      <c r="I269" s="237"/>
      <c r="J269" s="233"/>
      <c r="K269" s="233"/>
      <c r="L269" s="238"/>
      <c r="M269" s="239"/>
      <c r="N269" s="240"/>
      <c r="O269" s="240"/>
      <c r="P269" s="240"/>
      <c r="Q269" s="240"/>
      <c r="R269" s="240"/>
      <c r="S269" s="240"/>
      <c r="T269" s="241"/>
      <c r="AT269" s="242" t="s">
        <v>166</v>
      </c>
      <c r="AU269" s="242" t="s">
        <v>82</v>
      </c>
      <c r="AV269" s="15" t="s">
        <v>174</v>
      </c>
      <c r="AW269" s="15" t="s">
        <v>31</v>
      </c>
      <c r="AX269" s="15" t="s">
        <v>82</v>
      </c>
      <c r="AY269" s="242" t="s">
        <v>157</v>
      </c>
    </row>
    <row r="270" spans="1:65" s="2" customFormat="1" ht="16.5" customHeight="1">
      <c r="A270" s="35"/>
      <c r="B270" s="36"/>
      <c r="C270" s="248" t="s">
        <v>629</v>
      </c>
      <c r="D270" s="248" t="s">
        <v>204</v>
      </c>
      <c r="E270" s="249" t="s">
        <v>618</v>
      </c>
      <c r="F270" s="250" t="s">
        <v>619</v>
      </c>
      <c r="G270" s="251" t="s">
        <v>225</v>
      </c>
      <c r="H270" s="252">
        <v>62.49</v>
      </c>
      <c r="I270" s="253"/>
      <c r="J270" s="254">
        <f>ROUND(I270*H270,2)</f>
        <v>0</v>
      </c>
      <c r="K270" s="255"/>
      <c r="L270" s="256"/>
      <c r="M270" s="257" t="s">
        <v>1</v>
      </c>
      <c r="N270" s="258" t="s">
        <v>40</v>
      </c>
      <c r="O270" s="76"/>
      <c r="P270" s="206">
        <f>O270*H270</f>
        <v>0</v>
      </c>
      <c r="Q270" s="206">
        <v>4.0000000000000002E-4</v>
      </c>
      <c r="R270" s="206">
        <f>Q270*H270</f>
        <v>2.4996000000000001E-2</v>
      </c>
      <c r="S270" s="206">
        <v>0</v>
      </c>
      <c r="T270" s="207">
        <f>S270*H270</f>
        <v>0</v>
      </c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R270" s="208" t="s">
        <v>378</v>
      </c>
      <c r="AT270" s="208" t="s">
        <v>204</v>
      </c>
      <c r="AU270" s="208" t="s">
        <v>82</v>
      </c>
      <c r="AY270" s="18" t="s">
        <v>157</v>
      </c>
      <c r="BE270" s="209">
        <f>IF(N270="základná",J270,0)</f>
        <v>0</v>
      </c>
      <c r="BF270" s="209">
        <f>IF(N270="znížená",J270,0)</f>
        <v>0</v>
      </c>
      <c r="BG270" s="209">
        <f>IF(N270="zákl. prenesená",J270,0)</f>
        <v>0</v>
      </c>
      <c r="BH270" s="209">
        <f>IF(N270="zníž. prenesená",J270,0)</f>
        <v>0</v>
      </c>
      <c r="BI270" s="209">
        <f>IF(N270="nulová",J270,0)</f>
        <v>0</v>
      </c>
      <c r="BJ270" s="18" t="s">
        <v>156</v>
      </c>
      <c r="BK270" s="209">
        <f>ROUND(I270*H270,2)</f>
        <v>0</v>
      </c>
      <c r="BL270" s="18" t="s">
        <v>164</v>
      </c>
      <c r="BM270" s="208" t="s">
        <v>630</v>
      </c>
    </row>
    <row r="271" spans="1:65" s="14" customFormat="1">
      <c r="B271" s="221"/>
      <c r="C271" s="222"/>
      <c r="D271" s="212" t="s">
        <v>166</v>
      </c>
      <c r="E271" s="223" t="s">
        <v>1</v>
      </c>
      <c r="F271" s="224" t="s">
        <v>608</v>
      </c>
      <c r="G271" s="222"/>
      <c r="H271" s="225">
        <v>23.966999999999999</v>
      </c>
      <c r="I271" s="226"/>
      <c r="J271" s="222"/>
      <c r="K271" s="222"/>
      <c r="L271" s="227"/>
      <c r="M271" s="228"/>
      <c r="N271" s="229"/>
      <c r="O271" s="229"/>
      <c r="P271" s="229"/>
      <c r="Q271" s="229"/>
      <c r="R271" s="229"/>
      <c r="S271" s="229"/>
      <c r="T271" s="230"/>
      <c r="AT271" s="231" t="s">
        <v>166</v>
      </c>
      <c r="AU271" s="231" t="s">
        <v>82</v>
      </c>
      <c r="AV271" s="14" t="s">
        <v>156</v>
      </c>
      <c r="AW271" s="14" t="s">
        <v>31</v>
      </c>
      <c r="AX271" s="14" t="s">
        <v>74</v>
      </c>
      <c r="AY271" s="231" t="s">
        <v>157</v>
      </c>
    </row>
    <row r="272" spans="1:65" s="14" customFormat="1">
      <c r="B272" s="221"/>
      <c r="C272" s="222"/>
      <c r="D272" s="212" t="s">
        <v>166</v>
      </c>
      <c r="E272" s="223" t="s">
        <v>1</v>
      </c>
      <c r="F272" s="224" t="s">
        <v>607</v>
      </c>
      <c r="G272" s="222"/>
      <c r="H272" s="225">
        <v>6.516</v>
      </c>
      <c r="I272" s="226"/>
      <c r="J272" s="222"/>
      <c r="K272" s="222"/>
      <c r="L272" s="227"/>
      <c r="M272" s="228"/>
      <c r="N272" s="229"/>
      <c r="O272" s="229"/>
      <c r="P272" s="229"/>
      <c r="Q272" s="229"/>
      <c r="R272" s="229"/>
      <c r="S272" s="229"/>
      <c r="T272" s="230"/>
      <c r="AT272" s="231" t="s">
        <v>166</v>
      </c>
      <c r="AU272" s="231" t="s">
        <v>82</v>
      </c>
      <c r="AV272" s="14" t="s">
        <v>156</v>
      </c>
      <c r="AW272" s="14" t="s">
        <v>31</v>
      </c>
      <c r="AX272" s="14" t="s">
        <v>74</v>
      </c>
      <c r="AY272" s="231" t="s">
        <v>157</v>
      </c>
    </row>
    <row r="273" spans="1:65" s="15" customFormat="1">
      <c r="B273" s="232"/>
      <c r="C273" s="233"/>
      <c r="D273" s="212" t="s">
        <v>166</v>
      </c>
      <c r="E273" s="234" t="s">
        <v>1</v>
      </c>
      <c r="F273" s="235" t="s">
        <v>173</v>
      </c>
      <c r="G273" s="233"/>
      <c r="H273" s="236">
        <v>30.482999999999997</v>
      </c>
      <c r="I273" s="237"/>
      <c r="J273" s="233"/>
      <c r="K273" s="233"/>
      <c r="L273" s="238"/>
      <c r="M273" s="239"/>
      <c r="N273" s="240"/>
      <c r="O273" s="240"/>
      <c r="P273" s="240"/>
      <c r="Q273" s="240"/>
      <c r="R273" s="240"/>
      <c r="S273" s="240"/>
      <c r="T273" s="241"/>
      <c r="AT273" s="242" t="s">
        <v>166</v>
      </c>
      <c r="AU273" s="242" t="s">
        <v>82</v>
      </c>
      <c r="AV273" s="15" t="s">
        <v>174</v>
      </c>
      <c r="AW273" s="15" t="s">
        <v>31</v>
      </c>
      <c r="AX273" s="15" t="s">
        <v>74</v>
      </c>
      <c r="AY273" s="242" t="s">
        <v>157</v>
      </c>
    </row>
    <row r="274" spans="1:65" s="14" customFormat="1">
      <c r="B274" s="221"/>
      <c r="C274" s="222"/>
      <c r="D274" s="212" t="s">
        <v>166</v>
      </c>
      <c r="E274" s="223" t="s">
        <v>1</v>
      </c>
      <c r="F274" s="224" t="s">
        <v>631</v>
      </c>
      <c r="G274" s="222"/>
      <c r="H274" s="225">
        <v>62.49</v>
      </c>
      <c r="I274" s="226"/>
      <c r="J274" s="222"/>
      <c r="K274" s="222"/>
      <c r="L274" s="227"/>
      <c r="M274" s="228"/>
      <c r="N274" s="229"/>
      <c r="O274" s="229"/>
      <c r="P274" s="229"/>
      <c r="Q274" s="229"/>
      <c r="R274" s="229"/>
      <c r="S274" s="229"/>
      <c r="T274" s="230"/>
      <c r="AT274" s="231" t="s">
        <v>166</v>
      </c>
      <c r="AU274" s="231" t="s">
        <v>82</v>
      </c>
      <c r="AV274" s="14" t="s">
        <v>156</v>
      </c>
      <c r="AW274" s="14" t="s">
        <v>31</v>
      </c>
      <c r="AX274" s="14" t="s">
        <v>82</v>
      </c>
      <c r="AY274" s="231" t="s">
        <v>157</v>
      </c>
    </row>
    <row r="275" spans="1:65" s="2" customFormat="1" ht="44.25" customHeight="1">
      <c r="A275" s="35"/>
      <c r="B275" s="36"/>
      <c r="C275" s="196" t="s">
        <v>632</v>
      </c>
      <c r="D275" s="196" t="s">
        <v>160</v>
      </c>
      <c r="E275" s="197" t="s">
        <v>633</v>
      </c>
      <c r="F275" s="198" t="s">
        <v>634</v>
      </c>
      <c r="G275" s="199" t="s">
        <v>184</v>
      </c>
      <c r="H275" s="200">
        <v>8</v>
      </c>
      <c r="I275" s="201"/>
      <c r="J275" s="202">
        <f>ROUND(I275*H275,2)</f>
        <v>0</v>
      </c>
      <c r="K275" s="203"/>
      <c r="L275" s="40"/>
      <c r="M275" s="204" t="s">
        <v>1</v>
      </c>
      <c r="N275" s="205" t="s">
        <v>40</v>
      </c>
      <c r="O275" s="76"/>
      <c r="P275" s="206">
        <f>O275*H275</f>
        <v>0</v>
      </c>
      <c r="Q275" s="206">
        <v>9.0000000000000006E-5</v>
      </c>
      <c r="R275" s="206">
        <f>Q275*H275</f>
        <v>7.2000000000000005E-4</v>
      </c>
      <c r="S275" s="206">
        <v>0</v>
      </c>
      <c r="T275" s="207">
        <f>S275*H275</f>
        <v>0</v>
      </c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R275" s="208" t="s">
        <v>164</v>
      </c>
      <c r="AT275" s="208" t="s">
        <v>160</v>
      </c>
      <c r="AU275" s="208" t="s">
        <v>82</v>
      </c>
      <c r="AY275" s="18" t="s">
        <v>157</v>
      </c>
      <c r="BE275" s="209">
        <f>IF(N275="základná",J275,0)</f>
        <v>0</v>
      </c>
      <c r="BF275" s="209">
        <f>IF(N275="znížená",J275,0)</f>
        <v>0</v>
      </c>
      <c r="BG275" s="209">
        <f>IF(N275="zákl. prenesená",J275,0)</f>
        <v>0</v>
      </c>
      <c r="BH275" s="209">
        <f>IF(N275="zníž. prenesená",J275,0)</f>
        <v>0</v>
      </c>
      <c r="BI275" s="209">
        <f>IF(N275="nulová",J275,0)</f>
        <v>0</v>
      </c>
      <c r="BJ275" s="18" t="s">
        <v>156</v>
      </c>
      <c r="BK275" s="209">
        <f>ROUND(I275*H275,2)</f>
        <v>0</v>
      </c>
      <c r="BL275" s="18" t="s">
        <v>164</v>
      </c>
      <c r="BM275" s="208" t="s">
        <v>635</v>
      </c>
    </row>
    <row r="276" spans="1:65" s="13" customFormat="1">
      <c r="B276" s="210"/>
      <c r="C276" s="211"/>
      <c r="D276" s="212" t="s">
        <v>166</v>
      </c>
      <c r="E276" s="213" t="s">
        <v>1</v>
      </c>
      <c r="F276" s="214" t="s">
        <v>552</v>
      </c>
      <c r="G276" s="211"/>
      <c r="H276" s="213" t="s">
        <v>1</v>
      </c>
      <c r="I276" s="215"/>
      <c r="J276" s="211"/>
      <c r="K276" s="211"/>
      <c r="L276" s="216"/>
      <c r="M276" s="217"/>
      <c r="N276" s="218"/>
      <c r="O276" s="218"/>
      <c r="P276" s="218"/>
      <c r="Q276" s="218"/>
      <c r="R276" s="218"/>
      <c r="S276" s="218"/>
      <c r="T276" s="219"/>
      <c r="AT276" s="220" t="s">
        <v>166</v>
      </c>
      <c r="AU276" s="220" t="s">
        <v>82</v>
      </c>
      <c r="AV276" s="13" t="s">
        <v>82</v>
      </c>
      <c r="AW276" s="13" t="s">
        <v>31</v>
      </c>
      <c r="AX276" s="13" t="s">
        <v>74</v>
      </c>
      <c r="AY276" s="220" t="s">
        <v>157</v>
      </c>
    </row>
    <row r="277" spans="1:65" s="14" customFormat="1">
      <c r="B277" s="221"/>
      <c r="C277" s="222"/>
      <c r="D277" s="212" t="s">
        <v>166</v>
      </c>
      <c r="E277" s="223" t="s">
        <v>1</v>
      </c>
      <c r="F277" s="224" t="s">
        <v>211</v>
      </c>
      <c r="G277" s="222"/>
      <c r="H277" s="225">
        <v>8</v>
      </c>
      <c r="I277" s="226"/>
      <c r="J277" s="222"/>
      <c r="K277" s="222"/>
      <c r="L277" s="227"/>
      <c r="M277" s="228"/>
      <c r="N277" s="229"/>
      <c r="O277" s="229"/>
      <c r="P277" s="229"/>
      <c r="Q277" s="229"/>
      <c r="R277" s="229"/>
      <c r="S277" s="229"/>
      <c r="T277" s="230"/>
      <c r="AT277" s="231" t="s">
        <v>166</v>
      </c>
      <c r="AU277" s="231" t="s">
        <v>82</v>
      </c>
      <c r="AV277" s="14" t="s">
        <v>156</v>
      </c>
      <c r="AW277" s="14" t="s">
        <v>31</v>
      </c>
      <c r="AX277" s="14" t="s">
        <v>82</v>
      </c>
      <c r="AY277" s="231" t="s">
        <v>157</v>
      </c>
    </row>
    <row r="278" spans="1:65" s="2" customFormat="1" ht="37.9" customHeight="1">
      <c r="A278" s="35"/>
      <c r="B278" s="36"/>
      <c r="C278" s="248" t="s">
        <v>636</v>
      </c>
      <c r="D278" s="248" t="s">
        <v>204</v>
      </c>
      <c r="E278" s="249" t="s">
        <v>637</v>
      </c>
      <c r="F278" s="250" t="s">
        <v>638</v>
      </c>
      <c r="G278" s="251" t="s">
        <v>225</v>
      </c>
      <c r="H278" s="252">
        <v>8</v>
      </c>
      <c r="I278" s="253"/>
      <c r="J278" s="254">
        <f>ROUND(I278*H278,2)</f>
        <v>0</v>
      </c>
      <c r="K278" s="255"/>
      <c r="L278" s="256"/>
      <c r="M278" s="257" t="s">
        <v>1</v>
      </c>
      <c r="N278" s="258" t="s">
        <v>40</v>
      </c>
      <c r="O278" s="76"/>
      <c r="P278" s="206">
        <f>O278*H278</f>
        <v>0</v>
      </c>
      <c r="Q278" s="206">
        <v>2.5400000000000002E-3</v>
      </c>
      <c r="R278" s="206">
        <f>Q278*H278</f>
        <v>2.0320000000000001E-2</v>
      </c>
      <c r="S278" s="206">
        <v>0</v>
      </c>
      <c r="T278" s="207">
        <f>S278*H278</f>
        <v>0</v>
      </c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R278" s="208" t="s">
        <v>378</v>
      </c>
      <c r="AT278" s="208" t="s">
        <v>204</v>
      </c>
      <c r="AU278" s="208" t="s">
        <v>82</v>
      </c>
      <c r="AY278" s="18" t="s">
        <v>157</v>
      </c>
      <c r="BE278" s="209">
        <f>IF(N278="základná",J278,0)</f>
        <v>0</v>
      </c>
      <c r="BF278" s="209">
        <f>IF(N278="znížená",J278,0)</f>
        <v>0</v>
      </c>
      <c r="BG278" s="209">
        <f>IF(N278="zákl. prenesená",J278,0)</f>
        <v>0</v>
      </c>
      <c r="BH278" s="209">
        <f>IF(N278="zníž. prenesená",J278,0)</f>
        <v>0</v>
      </c>
      <c r="BI278" s="209">
        <f>IF(N278="nulová",J278,0)</f>
        <v>0</v>
      </c>
      <c r="BJ278" s="18" t="s">
        <v>156</v>
      </c>
      <c r="BK278" s="209">
        <f>ROUND(I278*H278,2)</f>
        <v>0</v>
      </c>
      <c r="BL278" s="18" t="s">
        <v>164</v>
      </c>
      <c r="BM278" s="208" t="s">
        <v>639</v>
      </c>
    </row>
    <row r="279" spans="1:65" s="14" customFormat="1" ht="22.5">
      <c r="B279" s="221"/>
      <c r="C279" s="222"/>
      <c r="D279" s="212" t="s">
        <v>166</v>
      </c>
      <c r="E279" s="223" t="s">
        <v>1</v>
      </c>
      <c r="F279" s="224" t="s">
        <v>640</v>
      </c>
      <c r="G279" s="222"/>
      <c r="H279" s="225">
        <v>8</v>
      </c>
      <c r="I279" s="226"/>
      <c r="J279" s="222"/>
      <c r="K279" s="222"/>
      <c r="L279" s="227"/>
      <c r="M279" s="228"/>
      <c r="N279" s="229"/>
      <c r="O279" s="229"/>
      <c r="P279" s="229"/>
      <c r="Q279" s="229"/>
      <c r="R279" s="229"/>
      <c r="S279" s="229"/>
      <c r="T279" s="230"/>
      <c r="AT279" s="231" t="s">
        <v>166</v>
      </c>
      <c r="AU279" s="231" t="s">
        <v>82</v>
      </c>
      <c r="AV279" s="14" t="s">
        <v>156</v>
      </c>
      <c r="AW279" s="14" t="s">
        <v>31</v>
      </c>
      <c r="AX279" s="14" t="s">
        <v>82</v>
      </c>
      <c r="AY279" s="231" t="s">
        <v>157</v>
      </c>
    </row>
    <row r="280" spans="1:65" s="2" customFormat="1" ht="37.9" customHeight="1">
      <c r="A280" s="35"/>
      <c r="B280" s="36"/>
      <c r="C280" s="196" t="s">
        <v>641</v>
      </c>
      <c r="D280" s="196" t="s">
        <v>160</v>
      </c>
      <c r="E280" s="197" t="s">
        <v>642</v>
      </c>
      <c r="F280" s="198" t="s">
        <v>643</v>
      </c>
      <c r="G280" s="199" t="s">
        <v>354</v>
      </c>
      <c r="H280" s="200">
        <v>100.41</v>
      </c>
      <c r="I280" s="201"/>
      <c r="J280" s="202">
        <f>ROUND(I280*H280,2)</f>
        <v>0</v>
      </c>
      <c r="K280" s="203"/>
      <c r="L280" s="40"/>
      <c r="M280" s="204" t="s">
        <v>1</v>
      </c>
      <c r="N280" s="205" t="s">
        <v>40</v>
      </c>
      <c r="O280" s="76"/>
      <c r="P280" s="206">
        <f>O280*H280</f>
        <v>0</v>
      </c>
      <c r="Q280" s="206">
        <v>2.0000000000000002E-5</v>
      </c>
      <c r="R280" s="206">
        <f>Q280*H280</f>
        <v>2.0081999999999999E-3</v>
      </c>
      <c r="S280" s="206">
        <v>0</v>
      </c>
      <c r="T280" s="207">
        <f>S280*H280</f>
        <v>0</v>
      </c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R280" s="208" t="s">
        <v>164</v>
      </c>
      <c r="AT280" s="208" t="s">
        <v>160</v>
      </c>
      <c r="AU280" s="208" t="s">
        <v>82</v>
      </c>
      <c r="AY280" s="18" t="s">
        <v>157</v>
      </c>
      <c r="BE280" s="209">
        <f>IF(N280="základná",J280,0)</f>
        <v>0</v>
      </c>
      <c r="BF280" s="209">
        <f>IF(N280="znížená",J280,0)</f>
        <v>0</v>
      </c>
      <c r="BG280" s="209">
        <f>IF(N280="zákl. prenesená",J280,0)</f>
        <v>0</v>
      </c>
      <c r="BH280" s="209">
        <f>IF(N280="zníž. prenesená",J280,0)</f>
        <v>0</v>
      </c>
      <c r="BI280" s="209">
        <f>IF(N280="nulová",J280,0)</f>
        <v>0</v>
      </c>
      <c r="BJ280" s="18" t="s">
        <v>156</v>
      </c>
      <c r="BK280" s="209">
        <f>ROUND(I280*H280,2)</f>
        <v>0</v>
      </c>
      <c r="BL280" s="18" t="s">
        <v>164</v>
      </c>
      <c r="BM280" s="208" t="s">
        <v>644</v>
      </c>
    </row>
    <row r="281" spans="1:65" s="14" customFormat="1">
      <c r="B281" s="221"/>
      <c r="C281" s="222"/>
      <c r="D281" s="212" t="s">
        <v>166</v>
      </c>
      <c r="E281" s="223" t="s">
        <v>1</v>
      </c>
      <c r="F281" s="224" t="s">
        <v>645</v>
      </c>
      <c r="G281" s="222"/>
      <c r="H281" s="225">
        <v>100.41</v>
      </c>
      <c r="I281" s="226"/>
      <c r="J281" s="222"/>
      <c r="K281" s="222"/>
      <c r="L281" s="227"/>
      <c r="M281" s="228"/>
      <c r="N281" s="229"/>
      <c r="O281" s="229"/>
      <c r="P281" s="229"/>
      <c r="Q281" s="229"/>
      <c r="R281" s="229"/>
      <c r="S281" s="229"/>
      <c r="T281" s="230"/>
      <c r="AT281" s="231" t="s">
        <v>166</v>
      </c>
      <c r="AU281" s="231" t="s">
        <v>82</v>
      </c>
      <c r="AV281" s="14" t="s">
        <v>156</v>
      </c>
      <c r="AW281" s="14" t="s">
        <v>31</v>
      </c>
      <c r="AX281" s="14" t="s">
        <v>82</v>
      </c>
      <c r="AY281" s="231" t="s">
        <v>157</v>
      </c>
    </row>
    <row r="282" spans="1:65" s="2" customFormat="1" ht="21.75" customHeight="1">
      <c r="A282" s="35"/>
      <c r="B282" s="36"/>
      <c r="C282" s="248" t="s">
        <v>646</v>
      </c>
      <c r="D282" s="248" t="s">
        <v>204</v>
      </c>
      <c r="E282" s="249" t="s">
        <v>647</v>
      </c>
      <c r="F282" s="250" t="s">
        <v>648</v>
      </c>
      <c r="G282" s="251" t="s">
        <v>184</v>
      </c>
      <c r="H282" s="252">
        <v>105.431</v>
      </c>
      <c r="I282" s="253"/>
      <c r="J282" s="254">
        <f>ROUND(I282*H282,2)</f>
        <v>0</v>
      </c>
      <c r="K282" s="255"/>
      <c r="L282" s="256"/>
      <c r="M282" s="257" t="s">
        <v>1</v>
      </c>
      <c r="N282" s="258" t="s">
        <v>40</v>
      </c>
      <c r="O282" s="76"/>
      <c r="P282" s="206">
        <f>O282*H282</f>
        <v>0</v>
      </c>
      <c r="Q282" s="206">
        <v>1.4999999999999999E-4</v>
      </c>
      <c r="R282" s="206">
        <f>Q282*H282</f>
        <v>1.581465E-2</v>
      </c>
      <c r="S282" s="206">
        <v>0</v>
      </c>
      <c r="T282" s="207">
        <f>S282*H282</f>
        <v>0</v>
      </c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R282" s="208" t="s">
        <v>378</v>
      </c>
      <c r="AT282" s="208" t="s">
        <v>204</v>
      </c>
      <c r="AU282" s="208" t="s">
        <v>82</v>
      </c>
      <c r="AY282" s="18" t="s">
        <v>157</v>
      </c>
      <c r="BE282" s="209">
        <f>IF(N282="základná",J282,0)</f>
        <v>0</v>
      </c>
      <c r="BF282" s="209">
        <f>IF(N282="znížená",J282,0)</f>
        <v>0</v>
      </c>
      <c r="BG282" s="209">
        <f>IF(N282="zákl. prenesená",J282,0)</f>
        <v>0</v>
      </c>
      <c r="BH282" s="209">
        <f>IF(N282="zníž. prenesená",J282,0)</f>
        <v>0</v>
      </c>
      <c r="BI282" s="209">
        <f>IF(N282="nulová",J282,0)</f>
        <v>0</v>
      </c>
      <c r="BJ282" s="18" t="s">
        <v>156</v>
      </c>
      <c r="BK282" s="209">
        <f>ROUND(I282*H282,2)</f>
        <v>0</v>
      </c>
      <c r="BL282" s="18" t="s">
        <v>164</v>
      </c>
      <c r="BM282" s="208" t="s">
        <v>649</v>
      </c>
    </row>
    <row r="283" spans="1:65" s="14" customFormat="1">
      <c r="B283" s="221"/>
      <c r="C283" s="222"/>
      <c r="D283" s="212" t="s">
        <v>166</v>
      </c>
      <c r="E283" s="223" t="s">
        <v>1</v>
      </c>
      <c r="F283" s="224" t="s">
        <v>650</v>
      </c>
      <c r="G283" s="222"/>
      <c r="H283" s="225">
        <v>105.431</v>
      </c>
      <c r="I283" s="226"/>
      <c r="J283" s="222"/>
      <c r="K283" s="222"/>
      <c r="L283" s="227"/>
      <c r="M283" s="228"/>
      <c r="N283" s="229"/>
      <c r="O283" s="229"/>
      <c r="P283" s="229"/>
      <c r="Q283" s="229"/>
      <c r="R283" s="229"/>
      <c r="S283" s="229"/>
      <c r="T283" s="230"/>
      <c r="AT283" s="231" t="s">
        <v>166</v>
      </c>
      <c r="AU283" s="231" t="s">
        <v>82</v>
      </c>
      <c r="AV283" s="14" t="s">
        <v>156</v>
      </c>
      <c r="AW283" s="14" t="s">
        <v>31</v>
      </c>
      <c r="AX283" s="14" t="s">
        <v>82</v>
      </c>
      <c r="AY283" s="231" t="s">
        <v>157</v>
      </c>
    </row>
    <row r="284" spans="1:65" s="2" customFormat="1" ht="24.2" customHeight="1">
      <c r="A284" s="35"/>
      <c r="B284" s="36"/>
      <c r="C284" s="248" t="s">
        <v>651</v>
      </c>
      <c r="D284" s="248" t="s">
        <v>204</v>
      </c>
      <c r="E284" s="249" t="s">
        <v>652</v>
      </c>
      <c r="F284" s="250" t="s">
        <v>653</v>
      </c>
      <c r="G284" s="251" t="s">
        <v>354</v>
      </c>
      <c r="H284" s="252">
        <v>105.431</v>
      </c>
      <c r="I284" s="253"/>
      <c r="J284" s="254">
        <f>ROUND(I284*H284,2)</f>
        <v>0</v>
      </c>
      <c r="K284" s="255"/>
      <c r="L284" s="256"/>
      <c r="M284" s="257" t="s">
        <v>1</v>
      </c>
      <c r="N284" s="258" t="s">
        <v>40</v>
      </c>
      <c r="O284" s="76"/>
      <c r="P284" s="206">
        <f>O284*H284</f>
        <v>0</v>
      </c>
      <c r="Q284" s="206">
        <v>2.3000000000000001E-4</v>
      </c>
      <c r="R284" s="206">
        <f>Q284*H284</f>
        <v>2.4249130000000001E-2</v>
      </c>
      <c r="S284" s="206">
        <v>0</v>
      </c>
      <c r="T284" s="207">
        <f>S284*H284</f>
        <v>0</v>
      </c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R284" s="208" t="s">
        <v>378</v>
      </c>
      <c r="AT284" s="208" t="s">
        <v>204</v>
      </c>
      <c r="AU284" s="208" t="s">
        <v>82</v>
      </c>
      <c r="AY284" s="18" t="s">
        <v>157</v>
      </c>
      <c r="BE284" s="209">
        <f>IF(N284="základná",J284,0)</f>
        <v>0</v>
      </c>
      <c r="BF284" s="209">
        <f>IF(N284="znížená",J284,0)</f>
        <v>0</v>
      </c>
      <c r="BG284" s="209">
        <f>IF(N284="zákl. prenesená",J284,0)</f>
        <v>0</v>
      </c>
      <c r="BH284" s="209">
        <f>IF(N284="zníž. prenesená",J284,0)</f>
        <v>0</v>
      </c>
      <c r="BI284" s="209">
        <f>IF(N284="nulová",J284,0)</f>
        <v>0</v>
      </c>
      <c r="BJ284" s="18" t="s">
        <v>156</v>
      </c>
      <c r="BK284" s="209">
        <f>ROUND(I284*H284,2)</f>
        <v>0</v>
      </c>
      <c r="BL284" s="18" t="s">
        <v>164</v>
      </c>
      <c r="BM284" s="208" t="s">
        <v>654</v>
      </c>
    </row>
    <row r="285" spans="1:65" s="14" customFormat="1">
      <c r="B285" s="221"/>
      <c r="C285" s="222"/>
      <c r="D285" s="212" t="s">
        <v>166</v>
      </c>
      <c r="E285" s="223" t="s">
        <v>1</v>
      </c>
      <c r="F285" s="224" t="s">
        <v>650</v>
      </c>
      <c r="G285" s="222"/>
      <c r="H285" s="225">
        <v>105.431</v>
      </c>
      <c r="I285" s="226"/>
      <c r="J285" s="222"/>
      <c r="K285" s="222"/>
      <c r="L285" s="227"/>
      <c r="M285" s="228"/>
      <c r="N285" s="229"/>
      <c r="O285" s="229"/>
      <c r="P285" s="229"/>
      <c r="Q285" s="229"/>
      <c r="R285" s="229"/>
      <c r="S285" s="229"/>
      <c r="T285" s="230"/>
      <c r="AT285" s="231" t="s">
        <v>166</v>
      </c>
      <c r="AU285" s="231" t="s">
        <v>82</v>
      </c>
      <c r="AV285" s="14" t="s">
        <v>156</v>
      </c>
      <c r="AW285" s="14" t="s">
        <v>31</v>
      </c>
      <c r="AX285" s="14" t="s">
        <v>82</v>
      </c>
      <c r="AY285" s="231" t="s">
        <v>157</v>
      </c>
    </row>
    <row r="286" spans="1:65" s="2" customFormat="1" ht="37.9" customHeight="1">
      <c r="A286" s="35"/>
      <c r="B286" s="36"/>
      <c r="C286" s="196" t="s">
        <v>655</v>
      </c>
      <c r="D286" s="196" t="s">
        <v>160</v>
      </c>
      <c r="E286" s="197" t="s">
        <v>656</v>
      </c>
      <c r="F286" s="198" t="s">
        <v>657</v>
      </c>
      <c r="G286" s="199" t="s">
        <v>354</v>
      </c>
      <c r="H286" s="200">
        <v>86.406000000000006</v>
      </c>
      <c r="I286" s="201"/>
      <c r="J286" s="202">
        <f>ROUND(I286*H286,2)</f>
        <v>0</v>
      </c>
      <c r="K286" s="203"/>
      <c r="L286" s="40"/>
      <c r="M286" s="204" t="s">
        <v>1</v>
      </c>
      <c r="N286" s="205" t="s">
        <v>40</v>
      </c>
      <c r="O286" s="76"/>
      <c r="P286" s="206">
        <f>O286*H286</f>
        <v>0</v>
      </c>
      <c r="Q286" s="206">
        <v>0</v>
      </c>
      <c r="R286" s="206">
        <f>Q286*H286</f>
        <v>0</v>
      </c>
      <c r="S286" s="206">
        <v>0</v>
      </c>
      <c r="T286" s="207">
        <f>S286*H286</f>
        <v>0</v>
      </c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R286" s="208" t="s">
        <v>164</v>
      </c>
      <c r="AT286" s="208" t="s">
        <v>160</v>
      </c>
      <c r="AU286" s="208" t="s">
        <v>82</v>
      </c>
      <c r="AY286" s="18" t="s">
        <v>157</v>
      </c>
      <c r="BE286" s="209">
        <f>IF(N286="základná",J286,0)</f>
        <v>0</v>
      </c>
      <c r="BF286" s="209">
        <f>IF(N286="znížená",J286,0)</f>
        <v>0</v>
      </c>
      <c r="BG286" s="209">
        <f>IF(N286="zákl. prenesená",J286,0)</f>
        <v>0</v>
      </c>
      <c r="BH286" s="209">
        <f>IF(N286="zníž. prenesená",J286,0)</f>
        <v>0</v>
      </c>
      <c r="BI286" s="209">
        <f>IF(N286="nulová",J286,0)</f>
        <v>0</v>
      </c>
      <c r="BJ286" s="18" t="s">
        <v>156</v>
      </c>
      <c r="BK286" s="209">
        <f>ROUND(I286*H286,2)</f>
        <v>0</v>
      </c>
      <c r="BL286" s="18" t="s">
        <v>164</v>
      </c>
      <c r="BM286" s="208" t="s">
        <v>658</v>
      </c>
    </row>
    <row r="287" spans="1:65" s="14" customFormat="1">
      <c r="B287" s="221"/>
      <c r="C287" s="222"/>
      <c r="D287" s="212" t="s">
        <v>166</v>
      </c>
      <c r="E287" s="223" t="s">
        <v>1</v>
      </c>
      <c r="F287" s="224" t="s">
        <v>659</v>
      </c>
      <c r="G287" s="222"/>
      <c r="H287" s="225">
        <v>79.89</v>
      </c>
      <c r="I287" s="226"/>
      <c r="J287" s="222"/>
      <c r="K287" s="222"/>
      <c r="L287" s="227"/>
      <c r="M287" s="228"/>
      <c r="N287" s="229"/>
      <c r="O287" s="229"/>
      <c r="P287" s="229"/>
      <c r="Q287" s="229"/>
      <c r="R287" s="229"/>
      <c r="S287" s="229"/>
      <c r="T287" s="230"/>
      <c r="AT287" s="231" t="s">
        <v>166</v>
      </c>
      <c r="AU287" s="231" t="s">
        <v>82</v>
      </c>
      <c r="AV287" s="14" t="s">
        <v>156</v>
      </c>
      <c r="AW287" s="14" t="s">
        <v>31</v>
      </c>
      <c r="AX287" s="14" t="s">
        <v>74</v>
      </c>
      <c r="AY287" s="231" t="s">
        <v>157</v>
      </c>
    </row>
    <row r="288" spans="1:65" s="14" customFormat="1">
      <c r="B288" s="221"/>
      <c r="C288" s="222"/>
      <c r="D288" s="212" t="s">
        <v>166</v>
      </c>
      <c r="E288" s="223" t="s">
        <v>1</v>
      </c>
      <c r="F288" s="224" t="s">
        <v>607</v>
      </c>
      <c r="G288" s="222"/>
      <c r="H288" s="225">
        <v>6.516</v>
      </c>
      <c r="I288" s="226"/>
      <c r="J288" s="222"/>
      <c r="K288" s="222"/>
      <c r="L288" s="227"/>
      <c r="M288" s="228"/>
      <c r="N288" s="229"/>
      <c r="O288" s="229"/>
      <c r="P288" s="229"/>
      <c r="Q288" s="229"/>
      <c r="R288" s="229"/>
      <c r="S288" s="229"/>
      <c r="T288" s="230"/>
      <c r="AT288" s="231" t="s">
        <v>166</v>
      </c>
      <c r="AU288" s="231" t="s">
        <v>82</v>
      </c>
      <c r="AV288" s="14" t="s">
        <v>156</v>
      </c>
      <c r="AW288" s="14" t="s">
        <v>31</v>
      </c>
      <c r="AX288" s="14" t="s">
        <v>74</v>
      </c>
      <c r="AY288" s="231" t="s">
        <v>157</v>
      </c>
    </row>
    <row r="289" spans="1:65" s="15" customFormat="1">
      <c r="B289" s="232"/>
      <c r="C289" s="233"/>
      <c r="D289" s="212" t="s">
        <v>166</v>
      </c>
      <c r="E289" s="234" t="s">
        <v>1</v>
      </c>
      <c r="F289" s="235" t="s">
        <v>173</v>
      </c>
      <c r="G289" s="233"/>
      <c r="H289" s="236">
        <v>86.406000000000006</v>
      </c>
      <c r="I289" s="237"/>
      <c r="J289" s="233"/>
      <c r="K289" s="233"/>
      <c r="L289" s="238"/>
      <c r="M289" s="239"/>
      <c r="N289" s="240"/>
      <c r="O289" s="240"/>
      <c r="P289" s="240"/>
      <c r="Q289" s="240"/>
      <c r="R289" s="240"/>
      <c r="S289" s="240"/>
      <c r="T289" s="241"/>
      <c r="AT289" s="242" t="s">
        <v>166</v>
      </c>
      <c r="AU289" s="242" t="s">
        <v>82</v>
      </c>
      <c r="AV289" s="15" t="s">
        <v>174</v>
      </c>
      <c r="AW289" s="15" t="s">
        <v>31</v>
      </c>
      <c r="AX289" s="15" t="s">
        <v>82</v>
      </c>
      <c r="AY289" s="242" t="s">
        <v>157</v>
      </c>
    </row>
    <row r="290" spans="1:65" s="2" customFormat="1" ht="21.75" customHeight="1">
      <c r="A290" s="35"/>
      <c r="B290" s="36"/>
      <c r="C290" s="248" t="s">
        <v>660</v>
      </c>
      <c r="D290" s="248" t="s">
        <v>204</v>
      </c>
      <c r="E290" s="249" t="s">
        <v>647</v>
      </c>
      <c r="F290" s="250" t="s">
        <v>648</v>
      </c>
      <c r="G290" s="251" t="s">
        <v>184</v>
      </c>
      <c r="H290" s="252">
        <v>102.333</v>
      </c>
      <c r="I290" s="253"/>
      <c r="J290" s="254">
        <f>ROUND(I290*H290,2)</f>
        <v>0</v>
      </c>
      <c r="K290" s="255"/>
      <c r="L290" s="256"/>
      <c r="M290" s="257" t="s">
        <v>1</v>
      </c>
      <c r="N290" s="258" t="s">
        <v>40</v>
      </c>
      <c r="O290" s="76"/>
      <c r="P290" s="206">
        <f>O290*H290</f>
        <v>0</v>
      </c>
      <c r="Q290" s="206">
        <v>1.4999999999999999E-4</v>
      </c>
      <c r="R290" s="206">
        <f>Q290*H290</f>
        <v>1.5349949999999998E-2</v>
      </c>
      <c r="S290" s="206">
        <v>0</v>
      </c>
      <c r="T290" s="207">
        <f>S290*H290</f>
        <v>0</v>
      </c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R290" s="208" t="s">
        <v>378</v>
      </c>
      <c r="AT290" s="208" t="s">
        <v>204</v>
      </c>
      <c r="AU290" s="208" t="s">
        <v>82</v>
      </c>
      <c r="AY290" s="18" t="s">
        <v>157</v>
      </c>
      <c r="BE290" s="209">
        <f>IF(N290="základná",J290,0)</f>
        <v>0</v>
      </c>
      <c r="BF290" s="209">
        <f>IF(N290="znížená",J290,0)</f>
        <v>0</v>
      </c>
      <c r="BG290" s="209">
        <f>IF(N290="zákl. prenesená",J290,0)</f>
        <v>0</v>
      </c>
      <c r="BH290" s="209">
        <f>IF(N290="zníž. prenesená",J290,0)</f>
        <v>0</v>
      </c>
      <c r="BI290" s="209">
        <f>IF(N290="nulová",J290,0)</f>
        <v>0</v>
      </c>
      <c r="BJ290" s="18" t="s">
        <v>156</v>
      </c>
      <c r="BK290" s="209">
        <f>ROUND(I290*H290,2)</f>
        <v>0</v>
      </c>
      <c r="BL290" s="18" t="s">
        <v>164</v>
      </c>
      <c r="BM290" s="208" t="s">
        <v>661</v>
      </c>
    </row>
    <row r="291" spans="1:65" s="14" customFormat="1">
      <c r="B291" s="221"/>
      <c r="C291" s="222"/>
      <c r="D291" s="212" t="s">
        <v>166</v>
      </c>
      <c r="E291" s="223" t="s">
        <v>1</v>
      </c>
      <c r="F291" s="224" t="s">
        <v>662</v>
      </c>
      <c r="G291" s="222"/>
      <c r="H291" s="225">
        <v>102.333</v>
      </c>
      <c r="I291" s="226"/>
      <c r="J291" s="222"/>
      <c r="K291" s="222"/>
      <c r="L291" s="227"/>
      <c r="M291" s="228"/>
      <c r="N291" s="229"/>
      <c r="O291" s="229"/>
      <c r="P291" s="229"/>
      <c r="Q291" s="229"/>
      <c r="R291" s="229"/>
      <c r="S291" s="229"/>
      <c r="T291" s="230"/>
      <c r="AT291" s="231" t="s">
        <v>166</v>
      </c>
      <c r="AU291" s="231" t="s">
        <v>82</v>
      </c>
      <c r="AV291" s="14" t="s">
        <v>156</v>
      </c>
      <c r="AW291" s="14" t="s">
        <v>31</v>
      </c>
      <c r="AX291" s="14" t="s">
        <v>82</v>
      </c>
      <c r="AY291" s="231" t="s">
        <v>157</v>
      </c>
    </row>
    <row r="292" spans="1:65" s="2" customFormat="1" ht="24.2" customHeight="1">
      <c r="A292" s="35"/>
      <c r="B292" s="36"/>
      <c r="C292" s="248" t="s">
        <v>663</v>
      </c>
      <c r="D292" s="248" t="s">
        <v>204</v>
      </c>
      <c r="E292" s="249" t="s">
        <v>664</v>
      </c>
      <c r="F292" s="250" t="s">
        <v>665</v>
      </c>
      <c r="G292" s="251" t="s">
        <v>354</v>
      </c>
      <c r="H292" s="252">
        <v>102.333</v>
      </c>
      <c r="I292" s="253"/>
      <c r="J292" s="254">
        <f>ROUND(I292*H292,2)</f>
        <v>0</v>
      </c>
      <c r="K292" s="255"/>
      <c r="L292" s="256"/>
      <c r="M292" s="257" t="s">
        <v>1</v>
      </c>
      <c r="N292" s="258" t="s">
        <v>40</v>
      </c>
      <c r="O292" s="76"/>
      <c r="P292" s="206">
        <f>O292*H292</f>
        <v>0</v>
      </c>
      <c r="Q292" s="206">
        <v>2.9999999999999997E-4</v>
      </c>
      <c r="R292" s="206">
        <f>Q292*H292</f>
        <v>3.0699899999999995E-2</v>
      </c>
      <c r="S292" s="206">
        <v>0</v>
      </c>
      <c r="T292" s="207">
        <f>S292*H292</f>
        <v>0</v>
      </c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/>
      <c r="AR292" s="208" t="s">
        <v>378</v>
      </c>
      <c r="AT292" s="208" t="s">
        <v>204</v>
      </c>
      <c r="AU292" s="208" t="s">
        <v>82</v>
      </c>
      <c r="AY292" s="18" t="s">
        <v>157</v>
      </c>
      <c r="BE292" s="209">
        <f>IF(N292="základná",J292,0)</f>
        <v>0</v>
      </c>
      <c r="BF292" s="209">
        <f>IF(N292="znížená",J292,0)</f>
        <v>0</v>
      </c>
      <c r="BG292" s="209">
        <f>IF(N292="zákl. prenesená",J292,0)</f>
        <v>0</v>
      </c>
      <c r="BH292" s="209">
        <f>IF(N292="zníž. prenesená",J292,0)</f>
        <v>0</v>
      </c>
      <c r="BI292" s="209">
        <f>IF(N292="nulová",J292,0)</f>
        <v>0</v>
      </c>
      <c r="BJ292" s="18" t="s">
        <v>156</v>
      </c>
      <c r="BK292" s="209">
        <f>ROUND(I292*H292,2)</f>
        <v>0</v>
      </c>
      <c r="BL292" s="18" t="s">
        <v>164</v>
      </c>
      <c r="BM292" s="208" t="s">
        <v>666</v>
      </c>
    </row>
    <row r="293" spans="1:65" s="14" customFormat="1">
      <c r="B293" s="221"/>
      <c r="C293" s="222"/>
      <c r="D293" s="212" t="s">
        <v>166</v>
      </c>
      <c r="E293" s="223" t="s">
        <v>1</v>
      </c>
      <c r="F293" s="224" t="s">
        <v>662</v>
      </c>
      <c r="G293" s="222"/>
      <c r="H293" s="225">
        <v>102.333</v>
      </c>
      <c r="I293" s="226"/>
      <c r="J293" s="222"/>
      <c r="K293" s="222"/>
      <c r="L293" s="227"/>
      <c r="M293" s="228"/>
      <c r="N293" s="229"/>
      <c r="O293" s="229"/>
      <c r="P293" s="229"/>
      <c r="Q293" s="229"/>
      <c r="R293" s="229"/>
      <c r="S293" s="229"/>
      <c r="T293" s="230"/>
      <c r="AT293" s="231" t="s">
        <v>166</v>
      </c>
      <c r="AU293" s="231" t="s">
        <v>82</v>
      </c>
      <c r="AV293" s="14" t="s">
        <v>156</v>
      </c>
      <c r="AW293" s="14" t="s">
        <v>31</v>
      </c>
      <c r="AX293" s="14" t="s">
        <v>82</v>
      </c>
      <c r="AY293" s="231" t="s">
        <v>157</v>
      </c>
    </row>
    <row r="294" spans="1:65" s="2" customFormat="1" ht="24.2" customHeight="1">
      <c r="A294" s="35"/>
      <c r="B294" s="36"/>
      <c r="C294" s="196" t="s">
        <v>667</v>
      </c>
      <c r="D294" s="196" t="s">
        <v>160</v>
      </c>
      <c r="E294" s="197" t="s">
        <v>668</v>
      </c>
      <c r="F294" s="198" t="s">
        <v>669</v>
      </c>
      <c r="G294" s="199" t="s">
        <v>177</v>
      </c>
      <c r="H294" s="200">
        <v>1.0589999999999999</v>
      </c>
      <c r="I294" s="201"/>
      <c r="J294" s="202">
        <f>ROUND(I294*H294,2)</f>
        <v>0</v>
      </c>
      <c r="K294" s="203"/>
      <c r="L294" s="40"/>
      <c r="M294" s="204" t="s">
        <v>1</v>
      </c>
      <c r="N294" s="205" t="s">
        <v>40</v>
      </c>
      <c r="O294" s="76"/>
      <c r="P294" s="206">
        <f>O294*H294</f>
        <v>0</v>
      </c>
      <c r="Q294" s="206">
        <v>0</v>
      </c>
      <c r="R294" s="206">
        <f>Q294*H294</f>
        <v>0</v>
      </c>
      <c r="S294" s="206">
        <v>0</v>
      </c>
      <c r="T294" s="207">
        <f>S294*H294</f>
        <v>0</v>
      </c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/>
      <c r="AR294" s="208" t="s">
        <v>164</v>
      </c>
      <c r="AT294" s="208" t="s">
        <v>160</v>
      </c>
      <c r="AU294" s="208" t="s">
        <v>82</v>
      </c>
      <c r="AY294" s="18" t="s">
        <v>157</v>
      </c>
      <c r="BE294" s="209">
        <f>IF(N294="základná",J294,0)</f>
        <v>0</v>
      </c>
      <c r="BF294" s="209">
        <f>IF(N294="znížená",J294,0)</f>
        <v>0</v>
      </c>
      <c r="BG294" s="209">
        <f>IF(N294="zákl. prenesená",J294,0)</f>
        <v>0</v>
      </c>
      <c r="BH294" s="209">
        <f>IF(N294="zníž. prenesená",J294,0)</f>
        <v>0</v>
      </c>
      <c r="BI294" s="209">
        <f>IF(N294="nulová",J294,0)</f>
        <v>0</v>
      </c>
      <c r="BJ294" s="18" t="s">
        <v>156</v>
      </c>
      <c r="BK294" s="209">
        <f>ROUND(I294*H294,2)</f>
        <v>0</v>
      </c>
      <c r="BL294" s="18" t="s">
        <v>164</v>
      </c>
      <c r="BM294" s="208" t="s">
        <v>670</v>
      </c>
    </row>
    <row r="295" spans="1:65" s="2" customFormat="1" ht="24.2" customHeight="1">
      <c r="A295" s="35"/>
      <c r="B295" s="36"/>
      <c r="C295" s="196" t="s">
        <v>671</v>
      </c>
      <c r="D295" s="196" t="s">
        <v>160</v>
      </c>
      <c r="E295" s="197" t="s">
        <v>175</v>
      </c>
      <c r="F295" s="198" t="s">
        <v>672</v>
      </c>
      <c r="G295" s="199" t="s">
        <v>177</v>
      </c>
      <c r="H295" s="200">
        <v>0.58099999999999996</v>
      </c>
      <c r="I295" s="201"/>
      <c r="J295" s="202">
        <f>ROUND(I295*H295,2)</f>
        <v>0</v>
      </c>
      <c r="K295" s="203"/>
      <c r="L295" s="40"/>
      <c r="M295" s="204" t="s">
        <v>1</v>
      </c>
      <c r="N295" s="205" t="s">
        <v>40</v>
      </c>
      <c r="O295" s="76"/>
      <c r="P295" s="206">
        <f>O295*H295</f>
        <v>0</v>
      </c>
      <c r="Q295" s="206">
        <v>0</v>
      </c>
      <c r="R295" s="206">
        <f>Q295*H295</f>
        <v>0</v>
      </c>
      <c r="S295" s="206">
        <v>0</v>
      </c>
      <c r="T295" s="207">
        <f>S295*H295</f>
        <v>0</v>
      </c>
      <c r="U295" s="35"/>
      <c r="V295" s="35"/>
      <c r="W295" s="35"/>
      <c r="X295" s="35"/>
      <c r="Y295" s="35"/>
      <c r="Z295" s="35"/>
      <c r="AA295" s="35"/>
      <c r="AB295" s="35"/>
      <c r="AC295" s="35"/>
      <c r="AD295" s="35"/>
      <c r="AE295" s="35"/>
      <c r="AR295" s="208" t="s">
        <v>164</v>
      </c>
      <c r="AT295" s="208" t="s">
        <v>160</v>
      </c>
      <c r="AU295" s="208" t="s">
        <v>82</v>
      </c>
      <c r="AY295" s="18" t="s">
        <v>157</v>
      </c>
      <c r="BE295" s="209">
        <f>IF(N295="základná",J295,0)</f>
        <v>0</v>
      </c>
      <c r="BF295" s="209">
        <f>IF(N295="znížená",J295,0)</f>
        <v>0</v>
      </c>
      <c r="BG295" s="209">
        <f>IF(N295="zákl. prenesená",J295,0)</f>
        <v>0</v>
      </c>
      <c r="BH295" s="209">
        <f>IF(N295="zníž. prenesená",J295,0)</f>
        <v>0</v>
      </c>
      <c r="BI295" s="209">
        <f>IF(N295="nulová",J295,0)</f>
        <v>0</v>
      </c>
      <c r="BJ295" s="18" t="s">
        <v>156</v>
      </c>
      <c r="BK295" s="209">
        <f>ROUND(I295*H295,2)</f>
        <v>0</v>
      </c>
      <c r="BL295" s="18" t="s">
        <v>164</v>
      </c>
      <c r="BM295" s="208" t="s">
        <v>673</v>
      </c>
    </row>
    <row r="296" spans="1:65" s="12" customFormat="1" ht="25.9" customHeight="1">
      <c r="B296" s="180"/>
      <c r="C296" s="181"/>
      <c r="D296" s="182" t="s">
        <v>73</v>
      </c>
      <c r="E296" s="183" t="s">
        <v>191</v>
      </c>
      <c r="F296" s="183" t="s">
        <v>192</v>
      </c>
      <c r="G296" s="181"/>
      <c r="H296" s="181"/>
      <c r="I296" s="184"/>
      <c r="J296" s="185">
        <f>BK296</f>
        <v>0</v>
      </c>
      <c r="K296" s="181"/>
      <c r="L296" s="186"/>
      <c r="M296" s="187"/>
      <c r="N296" s="188"/>
      <c r="O296" s="188"/>
      <c r="P296" s="189">
        <f>P297</f>
        <v>0</v>
      </c>
      <c r="Q296" s="188"/>
      <c r="R296" s="189">
        <f>R297</f>
        <v>0</v>
      </c>
      <c r="S296" s="188"/>
      <c r="T296" s="190">
        <f>T297</f>
        <v>0</v>
      </c>
      <c r="AR296" s="191" t="s">
        <v>156</v>
      </c>
      <c r="AT296" s="192" t="s">
        <v>73</v>
      </c>
      <c r="AU296" s="192" t="s">
        <v>74</v>
      </c>
      <c r="AY296" s="191" t="s">
        <v>157</v>
      </c>
      <c r="BK296" s="193">
        <f>BK297</f>
        <v>0</v>
      </c>
    </row>
    <row r="297" spans="1:65" s="2" customFormat="1" ht="24.2" customHeight="1">
      <c r="A297" s="35"/>
      <c r="B297" s="36"/>
      <c r="C297" s="196" t="s">
        <v>674</v>
      </c>
      <c r="D297" s="196" t="s">
        <v>160</v>
      </c>
      <c r="E297" s="197" t="s">
        <v>675</v>
      </c>
      <c r="F297" s="198" t="s">
        <v>676</v>
      </c>
      <c r="G297" s="199" t="s">
        <v>177</v>
      </c>
      <c r="H297" s="200">
        <v>0.13300000000000001</v>
      </c>
      <c r="I297" s="201"/>
      <c r="J297" s="202">
        <f>ROUND(I297*H297,2)</f>
        <v>0</v>
      </c>
      <c r="K297" s="203"/>
      <c r="L297" s="40"/>
      <c r="M297" s="204" t="s">
        <v>1</v>
      </c>
      <c r="N297" s="205" t="s">
        <v>40</v>
      </c>
      <c r="O297" s="76"/>
      <c r="P297" s="206">
        <f>O297*H297</f>
        <v>0</v>
      </c>
      <c r="Q297" s="206">
        <v>0</v>
      </c>
      <c r="R297" s="206">
        <f>Q297*H297</f>
        <v>0</v>
      </c>
      <c r="S297" s="206">
        <v>0</v>
      </c>
      <c r="T297" s="207">
        <f>S297*H297</f>
        <v>0</v>
      </c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  <c r="AR297" s="208" t="s">
        <v>164</v>
      </c>
      <c r="AT297" s="208" t="s">
        <v>160</v>
      </c>
      <c r="AU297" s="208" t="s">
        <v>82</v>
      </c>
      <c r="AY297" s="18" t="s">
        <v>157</v>
      </c>
      <c r="BE297" s="209">
        <f>IF(N297="základná",J297,0)</f>
        <v>0</v>
      </c>
      <c r="BF297" s="209">
        <f>IF(N297="znížená",J297,0)</f>
        <v>0</v>
      </c>
      <c r="BG297" s="209">
        <f>IF(N297="zákl. prenesená",J297,0)</f>
        <v>0</v>
      </c>
      <c r="BH297" s="209">
        <f>IF(N297="zníž. prenesená",J297,0)</f>
        <v>0</v>
      </c>
      <c r="BI297" s="209">
        <f>IF(N297="nulová",J297,0)</f>
        <v>0</v>
      </c>
      <c r="BJ297" s="18" t="s">
        <v>156</v>
      </c>
      <c r="BK297" s="209">
        <f>ROUND(I297*H297,2)</f>
        <v>0</v>
      </c>
      <c r="BL297" s="18" t="s">
        <v>164</v>
      </c>
      <c r="BM297" s="208" t="s">
        <v>677</v>
      </c>
    </row>
    <row r="298" spans="1:65" s="12" customFormat="1" ht="25.9" customHeight="1">
      <c r="B298" s="180"/>
      <c r="C298" s="181"/>
      <c r="D298" s="182" t="s">
        <v>73</v>
      </c>
      <c r="E298" s="183" t="s">
        <v>678</v>
      </c>
      <c r="F298" s="183" t="s">
        <v>679</v>
      </c>
      <c r="G298" s="181"/>
      <c r="H298" s="181"/>
      <c r="I298" s="184"/>
      <c r="J298" s="185">
        <f>BK298</f>
        <v>0</v>
      </c>
      <c r="K298" s="181"/>
      <c r="L298" s="186"/>
      <c r="M298" s="187"/>
      <c r="N298" s="188"/>
      <c r="O298" s="188"/>
      <c r="P298" s="189">
        <f>SUM(P299:P351)</f>
        <v>0</v>
      </c>
      <c r="Q298" s="188"/>
      <c r="R298" s="189">
        <f>SUM(R299:R351)</f>
        <v>0.1436018</v>
      </c>
      <c r="S298" s="188"/>
      <c r="T298" s="190">
        <f>SUM(T299:T351)</f>
        <v>0.19800000000000001</v>
      </c>
      <c r="AR298" s="191" t="s">
        <v>156</v>
      </c>
      <c r="AT298" s="192" t="s">
        <v>73</v>
      </c>
      <c r="AU298" s="192" t="s">
        <v>74</v>
      </c>
      <c r="AY298" s="191" t="s">
        <v>157</v>
      </c>
      <c r="BK298" s="193">
        <f>SUM(BK299:BK351)</f>
        <v>0</v>
      </c>
    </row>
    <row r="299" spans="1:65" s="2" customFormat="1" ht="37.9" customHeight="1">
      <c r="A299" s="35"/>
      <c r="B299" s="36"/>
      <c r="C299" s="196" t="s">
        <v>680</v>
      </c>
      <c r="D299" s="196" t="s">
        <v>160</v>
      </c>
      <c r="E299" s="197" t="s">
        <v>681</v>
      </c>
      <c r="F299" s="198" t="s">
        <v>682</v>
      </c>
      <c r="G299" s="199" t="s">
        <v>448</v>
      </c>
      <c r="H299" s="200">
        <v>225</v>
      </c>
      <c r="I299" s="201"/>
      <c r="J299" s="202">
        <f>ROUND(I299*H299,2)</f>
        <v>0</v>
      </c>
      <c r="K299" s="203"/>
      <c r="L299" s="40"/>
      <c r="M299" s="204" t="s">
        <v>1</v>
      </c>
      <c r="N299" s="205" t="s">
        <v>40</v>
      </c>
      <c r="O299" s="76"/>
      <c r="P299" s="206">
        <f>O299*H299</f>
        <v>0</v>
      </c>
      <c r="Q299" s="206">
        <v>0</v>
      </c>
      <c r="R299" s="206">
        <f>Q299*H299</f>
        <v>0</v>
      </c>
      <c r="S299" s="206">
        <v>0</v>
      </c>
      <c r="T299" s="207">
        <f>S299*H299</f>
        <v>0</v>
      </c>
      <c r="U299" s="35"/>
      <c r="V299" s="35"/>
      <c r="W299" s="35"/>
      <c r="X299" s="35"/>
      <c r="Y299" s="35"/>
      <c r="Z299" s="35"/>
      <c r="AA299" s="35"/>
      <c r="AB299" s="35"/>
      <c r="AC299" s="35"/>
      <c r="AD299" s="35"/>
      <c r="AE299" s="35"/>
      <c r="AR299" s="208" t="s">
        <v>164</v>
      </c>
      <c r="AT299" s="208" t="s">
        <v>160</v>
      </c>
      <c r="AU299" s="208" t="s">
        <v>82</v>
      </c>
      <c r="AY299" s="18" t="s">
        <v>157</v>
      </c>
      <c r="BE299" s="209">
        <f>IF(N299="základná",J299,0)</f>
        <v>0</v>
      </c>
      <c r="BF299" s="209">
        <f>IF(N299="znížená",J299,0)</f>
        <v>0</v>
      </c>
      <c r="BG299" s="209">
        <f>IF(N299="zákl. prenesená",J299,0)</f>
        <v>0</v>
      </c>
      <c r="BH299" s="209">
        <f>IF(N299="zníž. prenesená",J299,0)</f>
        <v>0</v>
      </c>
      <c r="BI299" s="209">
        <f>IF(N299="nulová",J299,0)</f>
        <v>0</v>
      </c>
      <c r="BJ299" s="18" t="s">
        <v>156</v>
      </c>
      <c r="BK299" s="209">
        <f>ROUND(I299*H299,2)</f>
        <v>0</v>
      </c>
      <c r="BL299" s="18" t="s">
        <v>164</v>
      </c>
      <c r="BM299" s="208" t="s">
        <v>683</v>
      </c>
    </row>
    <row r="300" spans="1:65" s="13" customFormat="1">
      <c r="B300" s="210"/>
      <c r="C300" s="211"/>
      <c r="D300" s="212" t="s">
        <v>166</v>
      </c>
      <c r="E300" s="213" t="s">
        <v>1</v>
      </c>
      <c r="F300" s="214" t="s">
        <v>535</v>
      </c>
      <c r="G300" s="211"/>
      <c r="H300" s="213" t="s">
        <v>1</v>
      </c>
      <c r="I300" s="215"/>
      <c r="J300" s="211"/>
      <c r="K300" s="211"/>
      <c r="L300" s="216"/>
      <c r="M300" s="217"/>
      <c r="N300" s="218"/>
      <c r="O300" s="218"/>
      <c r="P300" s="218"/>
      <c r="Q300" s="218"/>
      <c r="R300" s="218"/>
      <c r="S300" s="218"/>
      <c r="T300" s="219"/>
      <c r="AT300" s="220" t="s">
        <v>166</v>
      </c>
      <c r="AU300" s="220" t="s">
        <v>82</v>
      </c>
      <c r="AV300" s="13" t="s">
        <v>82</v>
      </c>
      <c r="AW300" s="13" t="s">
        <v>31</v>
      </c>
      <c r="AX300" s="13" t="s">
        <v>74</v>
      </c>
      <c r="AY300" s="220" t="s">
        <v>157</v>
      </c>
    </row>
    <row r="301" spans="1:65" s="13" customFormat="1">
      <c r="B301" s="210"/>
      <c r="C301" s="211"/>
      <c r="D301" s="212" t="s">
        <v>166</v>
      </c>
      <c r="E301" s="213" t="s">
        <v>1</v>
      </c>
      <c r="F301" s="214" t="s">
        <v>684</v>
      </c>
      <c r="G301" s="211"/>
      <c r="H301" s="213" t="s">
        <v>1</v>
      </c>
      <c r="I301" s="215"/>
      <c r="J301" s="211"/>
      <c r="K301" s="211"/>
      <c r="L301" s="216"/>
      <c r="M301" s="217"/>
      <c r="N301" s="218"/>
      <c r="O301" s="218"/>
      <c r="P301" s="218"/>
      <c r="Q301" s="218"/>
      <c r="R301" s="218"/>
      <c r="S301" s="218"/>
      <c r="T301" s="219"/>
      <c r="AT301" s="220" t="s">
        <v>166</v>
      </c>
      <c r="AU301" s="220" t="s">
        <v>82</v>
      </c>
      <c r="AV301" s="13" t="s">
        <v>82</v>
      </c>
      <c r="AW301" s="13" t="s">
        <v>31</v>
      </c>
      <c r="AX301" s="13" t="s">
        <v>74</v>
      </c>
      <c r="AY301" s="220" t="s">
        <v>157</v>
      </c>
    </row>
    <row r="302" spans="1:65" s="14" customFormat="1">
      <c r="B302" s="221"/>
      <c r="C302" s="222"/>
      <c r="D302" s="212" t="s">
        <v>166</v>
      </c>
      <c r="E302" s="223" t="s">
        <v>1</v>
      </c>
      <c r="F302" s="224" t="s">
        <v>685</v>
      </c>
      <c r="G302" s="222"/>
      <c r="H302" s="225">
        <v>161</v>
      </c>
      <c r="I302" s="226"/>
      <c r="J302" s="222"/>
      <c r="K302" s="222"/>
      <c r="L302" s="227"/>
      <c r="M302" s="228"/>
      <c r="N302" s="229"/>
      <c r="O302" s="229"/>
      <c r="P302" s="229"/>
      <c r="Q302" s="229"/>
      <c r="R302" s="229"/>
      <c r="S302" s="229"/>
      <c r="T302" s="230"/>
      <c r="AT302" s="231" t="s">
        <v>166</v>
      </c>
      <c r="AU302" s="231" t="s">
        <v>82</v>
      </c>
      <c r="AV302" s="14" t="s">
        <v>156</v>
      </c>
      <c r="AW302" s="14" t="s">
        <v>31</v>
      </c>
      <c r="AX302" s="14" t="s">
        <v>74</v>
      </c>
      <c r="AY302" s="231" t="s">
        <v>157</v>
      </c>
    </row>
    <row r="303" spans="1:65" s="14" customFormat="1">
      <c r="B303" s="221"/>
      <c r="C303" s="222"/>
      <c r="D303" s="212" t="s">
        <v>166</v>
      </c>
      <c r="E303" s="223" t="s">
        <v>1</v>
      </c>
      <c r="F303" s="224" t="s">
        <v>686</v>
      </c>
      <c r="G303" s="222"/>
      <c r="H303" s="225">
        <v>64</v>
      </c>
      <c r="I303" s="226"/>
      <c r="J303" s="222"/>
      <c r="K303" s="222"/>
      <c r="L303" s="227"/>
      <c r="M303" s="228"/>
      <c r="N303" s="229"/>
      <c r="O303" s="229"/>
      <c r="P303" s="229"/>
      <c r="Q303" s="229"/>
      <c r="R303" s="229"/>
      <c r="S303" s="229"/>
      <c r="T303" s="230"/>
      <c r="AT303" s="231" t="s">
        <v>166</v>
      </c>
      <c r="AU303" s="231" t="s">
        <v>82</v>
      </c>
      <c r="AV303" s="14" t="s">
        <v>156</v>
      </c>
      <c r="AW303" s="14" t="s">
        <v>31</v>
      </c>
      <c r="AX303" s="14" t="s">
        <v>74</v>
      </c>
      <c r="AY303" s="231" t="s">
        <v>157</v>
      </c>
    </row>
    <row r="304" spans="1:65" s="15" customFormat="1">
      <c r="B304" s="232"/>
      <c r="C304" s="233"/>
      <c r="D304" s="212" t="s">
        <v>166</v>
      </c>
      <c r="E304" s="234" t="s">
        <v>1</v>
      </c>
      <c r="F304" s="235" t="s">
        <v>173</v>
      </c>
      <c r="G304" s="233"/>
      <c r="H304" s="236">
        <v>225</v>
      </c>
      <c r="I304" s="237"/>
      <c r="J304" s="233"/>
      <c r="K304" s="233"/>
      <c r="L304" s="238"/>
      <c r="M304" s="239"/>
      <c r="N304" s="240"/>
      <c r="O304" s="240"/>
      <c r="P304" s="240"/>
      <c r="Q304" s="240"/>
      <c r="R304" s="240"/>
      <c r="S304" s="240"/>
      <c r="T304" s="241"/>
      <c r="AT304" s="242" t="s">
        <v>166</v>
      </c>
      <c r="AU304" s="242" t="s">
        <v>82</v>
      </c>
      <c r="AV304" s="15" t="s">
        <v>174</v>
      </c>
      <c r="AW304" s="15" t="s">
        <v>31</v>
      </c>
      <c r="AX304" s="15" t="s">
        <v>82</v>
      </c>
      <c r="AY304" s="242" t="s">
        <v>157</v>
      </c>
    </row>
    <row r="305" spans="1:65" s="2" customFormat="1" ht="16.5" customHeight="1">
      <c r="A305" s="35"/>
      <c r="B305" s="36"/>
      <c r="C305" s="196" t="s">
        <v>687</v>
      </c>
      <c r="D305" s="196" t="s">
        <v>160</v>
      </c>
      <c r="E305" s="197" t="s">
        <v>688</v>
      </c>
      <c r="F305" s="198" t="s">
        <v>689</v>
      </c>
      <c r="G305" s="199" t="s">
        <v>448</v>
      </c>
      <c r="H305" s="200">
        <v>346</v>
      </c>
      <c r="I305" s="201"/>
      <c r="J305" s="202">
        <f>ROUND(I305*H305,2)</f>
        <v>0</v>
      </c>
      <c r="K305" s="203"/>
      <c r="L305" s="40"/>
      <c r="M305" s="204" t="s">
        <v>1</v>
      </c>
      <c r="N305" s="205" t="s">
        <v>40</v>
      </c>
      <c r="O305" s="76"/>
      <c r="P305" s="206">
        <f>O305*H305</f>
        <v>0</v>
      </c>
      <c r="Q305" s="206">
        <v>0</v>
      </c>
      <c r="R305" s="206">
        <f>Q305*H305</f>
        <v>0</v>
      </c>
      <c r="S305" s="206">
        <v>0</v>
      </c>
      <c r="T305" s="207">
        <f>S305*H305</f>
        <v>0</v>
      </c>
      <c r="U305" s="35"/>
      <c r="V305" s="35"/>
      <c r="W305" s="35"/>
      <c r="X305" s="35"/>
      <c r="Y305" s="35"/>
      <c r="Z305" s="35"/>
      <c r="AA305" s="35"/>
      <c r="AB305" s="35"/>
      <c r="AC305" s="35"/>
      <c r="AD305" s="35"/>
      <c r="AE305" s="35"/>
      <c r="AR305" s="208" t="s">
        <v>164</v>
      </c>
      <c r="AT305" s="208" t="s">
        <v>160</v>
      </c>
      <c r="AU305" s="208" t="s">
        <v>82</v>
      </c>
      <c r="AY305" s="18" t="s">
        <v>157</v>
      </c>
      <c r="BE305" s="209">
        <f>IF(N305="základná",J305,0)</f>
        <v>0</v>
      </c>
      <c r="BF305" s="209">
        <f>IF(N305="znížená",J305,0)</f>
        <v>0</v>
      </c>
      <c r="BG305" s="209">
        <f>IF(N305="zákl. prenesená",J305,0)</f>
        <v>0</v>
      </c>
      <c r="BH305" s="209">
        <f>IF(N305="zníž. prenesená",J305,0)</f>
        <v>0</v>
      </c>
      <c r="BI305" s="209">
        <f>IF(N305="nulová",J305,0)</f>
        <v>0</v>
      </c>
      <c r="BJ305" s="18" t="s">
        <v>156</v>
      </c>
      <c r="BK305" s="209">
        <f>ROUND(I305*H305,2)</f>
        <v>0</v>
      </c>
      <c r="BL305" s="18" t="s">
        <v>164</v>
      </c>
      <c r="BM305" s="208" t="s">
        <v>690</v>
      </c>
    </row>
    <row r="306" spans="1:65" s="13" customFormat="1">
      <c r="B306" s="210"/>
      <c r="C306" s="211"/>
      <c r="D306" s="212" t="s">
        <v>166</v>
      </c>
      <c r="E306" s="213" t="s">
        <v>1</v>
      </c>
      <c r="F306" s="214" t="s">
        <v>691</v>
      </c>
      <c r="G306" s="211"/>
      <c r="H306" s="213" t="s">
        <v>1</v>
      </c>
      <c r="I306" s="215"/>
      <c r="J306" s="211"/>
      <c r="K306" s="211"/>
      <c r="L306" s="216"/>
      <c r="M306" s="217"/>
      <c r="N306" s="218"/>
      <c r="O306" s="218"/>
      <c r="P306" s="218"/>
      <c r="Q306" s="218"/>
      <c r="R306" s="218"/>
      <c r="S306" s="218"/>
      <c r="T306" s="219"/>
      <c r="AT306" s="220" t="s">
        <v>166</v>
      </c>
      <c r="AU306" s="220" t="s">
        <v>82</v>
      </c>
      <c r="AV306" s="13" t="s">
        <v>82</v>
      </c>
      <c r="AW306" s="13" t="s">
        <v>31</v>
      </c>
      <c r="AX306" s="13" t="s">
        <v>74</v>
      </c>
      <c r="AY306" s="220" t="s">
        <v>157</v>
      </c>
    </row>
    <row r="307" spans="1:65" s="13" customFormat="1">
      <c r="B307" s="210"/>
      <c r="C307" s="211"/>
      <c r="D307" s="212" t="s">
        <v>166</v>
      </c>
      <c r="E307" s="213" t="s">
        <v>1</v>
      </c>
      <c r="F307" s="214" t="s">
        <v>692</v>
      </c>
      <c r="G307" s="211"/>
      <c r="H307" s="213" t="s">
        <v>1</v>
      </c>
      <c r="I307" s="215"/>
      <c r="J307" s="211"/>
      <c r="K307" s="211"/>
      <c r="L307" s="216"/>
      <c r="M307" s="217"/>
      <c r="N307" s="218"/>
      <c r="O307" s="218"/>
      <c r="P307" s="218"/>
      <c r="Q307" s="218"/>
      <c r="R307" s="218"/>
      <c r="S307" s="218"/>
      <c r="T307" s="219"/>
      <c r="AT307" s="220" t="s">
        <v>166</v>
      </c>
      <c r="AU307" s="220" t="s">
        <v>82</v>
      </c>
      <c r="AV307" s="13" t="s">
        <v>82</v>
      </c>
      <c r="AW307" s="13" t="s">
        <v>31</v>
      </c>
      <c r="AX307" s="13" t="s">
        <v>74</v>
      </c>
      <c r="AY307" s="220" t="s">
        <v>157</v>
      </c>
    </row>
    <row r="308" spans="1:65" s="14" customFormat="1">
      <c r="B308" s="221"/>
      <c r="C308" s="222"/>
      <c r="D308" s="212" t="s">
        <v>166</v>
      </c>
      <c r="E308" s="223" t="s">
        <v>1</v>
      </c>
      <c r="F308" s="224" t="s">
        <v>693</v>
      </c>
      <c r="G308" s="222"/>
      <c r="H308" s="225">
        <v>346</v>
      </c>
      <c r="I308" s="226"/>
      <c r="J308" s="222"/>
      <c r="K308" s="222"/>
      <c r="L308" s="227"/>
      <c r="M308" s="228"/>
      <c r="N308" s="229"/>
      <c r="O308" s="229"/>
      <c r="P308" s="229"/>
      <c r="Q308" s="229"/>
      <c r="R308" s="229"/>
      <c r="S308" s="229"/>
      <c r="T308" s="230"/>
      <c r="AT308" s="231" t="s">
        <v>166</v>
      </c>
      <c r="AU308" s="231" t="s">
        <v>82</v>
      </c>
      <c r="AV308" s="14" t="s">
        <v>156</v>
      </c>
      <c r="AW308" s="14" t="s">
        <v>31</v>
      </c>
      <c r="AX308" s="14" t="s">
        <v>74</v>
      </c>
      <c r="AY308" s="231" t="s">
        <v>157</v>
      </c>
    </row>
    <row r="309" spans="1:65" s="15" customFormat="1">
      <c r="B309" s="232"/>
      <c r="C309" s="233"/>
      <c r="D309" s="212" t="s">
        <v>166</v>
      </c>
      <c r="E309" s="234" t="s">
        <v>1</v>
      </c>
      <c r="F309" s="235" t="s">
        <v>173</v>
      </c>
      <c r="G309" s="233"/>
      <c r="H309" s="236">
        <v>346</v>
      </c>
      <c r="I309" s="237"/>
      <c r="J309" s="233"/>
      <c r="K309" s="233"/>
      <c r="L309" s="238"/>
      <c r="M309" s="239"/>
      <c r="N309" s="240"/>
      <c r="O309" s="240"/>
      <c r="P309" s="240"/>
      <c r="Q309" s="240"/>
      <c r="R309" s="240"/>
      <c r="S309" s="240"/>
      <c r="T309" s="241"/>
      <c r="AT309" s="242" t="s">
        <v>166</v>
      </c>
      <c r="AU309" s="242" t="s">
        <v>82</v>
      </c>
      <c r="AV309" s="15" t="s">
        <v>174</v>
      </c>
      <c r="AW309" s="15" t="s">
        <v>31</v>
      </c>
      <c r="AX309" s="15" t="s">
        <v>82</v>
      </c>
      <c r="AY309" s="242" t="s">
        <v>157</v>
      </c>
    </row>
    <row r="310" spans="1:65" s="2" customFormat="1" ht="24.2" customHeight="1">
      <c r="A310" s="35"/>
      <c r="B310" s="36"/>
      <c r="C310" s="196" t="s">
        <v>694</v>
      </c>
      <c r="D310" s="196" t="s">
        <v>160</v>
      </c>
      <c r="E310" s="197" t="s">
        <v>695</v>
      </c>
      <c r="F310" s="198" t="s">
        <v>696</v>
      </c>
      <c r="G310" s="199" t="s">
        <v>184</v>
      </c>
      <c r="H310" s="200">
        <v>2</v>
      </c>
      <c r="I310" s="201"/>
      <c r="J310" s="202">
        <f>ROUND(I310*H310,2)</f>
        <v>0</v>
      </c>
      <c r="K310" s="203"/>
      <c r="L310" s="40"/>
      <c r="M310" s="204" t="s">
        <v>1</v>
      </c>
      <c r="N310" s="205" t="s">
        <v>40</v>
      </c>
      <c r="O310" s="76"/>
      <c r="P310" s="206">
        <f>O310*H310</f>
        <v>0</v>
      </c>
      <c r="Q310" s="206">
        <v>0</v>
      </c>
      <c r="R310" s="206">
        <f>Q310*H310</f>
        <v>0</v>
      </c>
      <c r="S310" s="206">
        <v>0</v>
      </c>
      <c r="T310" s="207">
        <f>S310*H310</f>
        <v>0</v>
      </c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  <c r="AE310" s="35"/>
      <c r="AR310" s="208" t="s">
        <v>164</v>
      </c>
      <c r="AT310" s="208" t="s">
        <v>160</v>
      </c>
      <c r="AU310" s="208" t="s">
        <v>82</v>
      </c>
      <c r="AY310" s="18" t="s">
        <v>157</v>
      </c>
      <c r="BE310" s="209">
        <f>IF(N310="základná",J310,0)</f>
        <v>0</v>
      </c>
      <c r="BF310" s="209">
        <f>IF(N310="znížená",J310,0)</f>
        <v>0</v>
      </c>
      <c r="BG310" s="209">
        <f>IF(N310="zákl. prenesená",J310,0)</f>
        <v>0</v>
      </c>
      <c r="BH310" s="209">
        <f>IF(N310="zníž. prenesená",J310,0)</f>
        <v>0</v>
      </c>
      <c r="BI310" s="209">
        <f>IF(N310="nulová",J310,0)</f>
        <v>0</v>
      </c>
      <c r="BJ310" s="18" t="s">
        <v>156</v>
      </c>
      <c r="BK310" s="209">
        <f>ROUND(I310*H310,2)</f>
        <v>0</v>
      </c>
      <c r="BL310" s="18" t="s">
        <v>164</v>
      </c>
      <c r="BM310" s="208" t="s">
        <v>697</v>
      </c>
    </row>
    <row r="311" spans="1:65" s="2" customFormat="1" ht="16.5" customHeight="1">
      <c r="A311" s="35"/>
      <c r="B311" s="36"/>
      <c r="C311" s="196" t="s">
        <v>698</v>
      </c>
      <c r="D311" s="196" t="s">
        <v>160</v>
      </c>
      <c r="E311" s="197" t="s">
        <v>699</v>
      </c>
      <c r="F311" s="198" t="s">
        <v>700</v>
      </c>
      <c r="G311" s="199" t="s">
        <v>448</v>
      </c>
      <c r="H311" s="200">
        <v>32</v>
      </c>
      <c r="I311" s="201"/>
      <c r="J311" s="202">
        <f>ROUND(I311*H311,2)</f>
        <v>0</v>
      </c>
      <c r="K311" s="203"/>
      <c r="L311" s="40"/>
      <c r="M311" s="204" t="s">
        <v>1</v>
      </c>
      <c r="N311" s="205" t="s">
        <v>40</v>
      </c>
      <c r="O311" s="76"/>
      <c r="P311" s="206">
        <f>O311*H311</f>
        <v>0</v>
      </c>
      <c r="Q311" s="206">
        <v>5.0000000000000002E-5</v>
      </c>
      <c r="R311" s="206">
        <f>Q311*H311</f>
        <v>1.6000000000000001E-3</v>
      </c>
      <c r="S311" s="206">
        <v>0</v>
      </c>
      <c r="T311" s="207">
        <f>S311*H311</f>
        <v>0</v>
      </c>
      <c r="U311" s="35"/>
      <c r="V311" s="35"/>
      <c r="W311" s="35"/>
      <c r="X311" s="35"/>
      <c r="Y311" s="35"/>
      <c r="Z311" s="35"/>
      <c r="AA311" s="35"/>
      <c r="AB311" s="35"/>
      <c r="AC311" s="35"/>
      <c r="AD311" s="35"/>
      <c r="AE311" s="35"/>
      <c r="AR311" s="208" t="s">
        <v>164</v>
      </c>
      <c r="AT311" s="208" t="s">
        <v>160</v>
      </c>
      <c r="AU311" s="208" t="s">
        <v>82</v>
      </c>
      <c r="AY311" s="18" t="s">
        <v>157</v>
      </c>
      <c r="BE311" s="209">
        <f>IF(N311="základná",J311,0)</f>
        <v>0</v>
      </c>
      <c r="BF311" s="209">
        <f>IF(N311="znížená",J311,0)</f>
        <v>0</v>
      </c>
      <c r="BG311" s="209">
        <f>IF(N311="zákl. prenesená",J311,0)</f>
        <v>0</v>
      </c>
      <c r="BH311" s="209">
        <f>IF(N311="zníž. prenesená",J311,0)</f>
        <v>0</v>
      </c>
      <c r="BI311" s="209">
        <f>IF(N311="nulová",J311,0)</f>
        <v>0</v>
      </c>
      <c r="BJ311" s="18" t="s">
        <v>156</v>
      </c>
      <c r="BK311" s="209">
        <f>ROUND(I311*H311,2)</f>
        <v>0</v>
      </c>
      <c r="BL311" s="18" t="s">
        <v>164</v>
      </c>
      <c r="BM311" s="208" t="s">
        <v>701</v>
      </c>
    </row>
    <row r="312" spans="1:65" s="13" customFormat="1">
      <c r="B312" s="210"/>
      <c r="C312" s="211"/>
      <c r="D312" s="212" t="s">
        <v>166</v>
      </c>
      <c r="E312" s="213" t="s">
        <v>1</v>
      </c>
      <c r="F312" s="214" t="s">
        <v>535</v>
      </c>
      <c r="G312" s="211"/>
      <c r="H312" s="213" t="s">
        <v>1</v>
      </c>
      <c r="I312" s="215"/>
      <c r="J312" s="211"/>
      <c r="K312" s="211"/>
      <c r="L312" s="216"/>
      <c r="M312" s="217"/>
      <c r="N312" s="218"/>
      <c r="O312" s="218"/>
      <c r="P312" s="218"/>
      <c r="Q312" s="218"/>
      <c r="R312" s="218"/>
      <c r="S312" s="218"/>
      <c r="T312" s="219"/>
      <c r="AT312" s="220" t="s">
        <v>166</v>
      </c>
      <c r="AU312" s="220" t="s">
        <v>82</v>
      </c>
      <c r="AV312" s="13" t="s">
        <v>82</v>
      </c>
      <c r="AW312" s="13" t="s">
        <v>31</v>
      </c>
      <c r="AX312" s="13" t="s">
        <v>74</v>
      </c>
      <c r="AY312" s="220" t="s">
        <v>157</v>
      </c>
    </row>
    <row r="313" spans="1:65" s="13" customFormat="1">
      <c r="B313" s="210"/>
      <c r="C313" s="211"/>
      <c r="D313" s="212" t="s">
        <v>166</v>
      </c>
      <c r="E313" s="213" t="s">
        <v>1</v>
      </c>
      <c r="F313" s="214" t="s">
        <v>684</v>
      </c>
      <c r="G313" s="211"/>
      <c r="H313" s="213" t="s">
        <v>1</v>
      </c>
      <c r="I313" s="215"/>
      <c r="J313" s="211"/>
      <c r="K313" s="211"/>
      <c r="L313" s="216"/>
      <c r="M313" s="217"/>
      <c r="N313" s="218"/>
      <c r="O313" s="218"/>
      <c r="P313" s="218"/>
      <c r="Q313" s="218"/>
      <c r="R313" s="218"/>
      <c r="S313" s="218"/>
      <c r="T313" s="219"/>
      <c r="AT313" s="220" t="s">
        <v>166</v>
      </c>
      <c r="AU313" s="220" t="s">
        <v>82</v>
      </c>
      <c r="AV313" s="13" t="s">
        <v>82</v>
      </c>
      <c r="AW313" s="13" t="s">
        <v>31</v>
      </c>
      <c r="AX313" s="13" t="s">
        <v>74</v>
      </c>
      <c r="AY313" s="220" t="s">
        <v>157</v>
      </c>
    </row>
    <row r="314" spans="1:65" s="14" customFormat="1">
      <c r="B314" s="221"/>
      <c r="C314" s="222"/>
      <c r="D314" s="212" t="s">
        <v>166</v>
      </c>
      <c r="E314" s="223" t="s">
        <v>1</v>
      </c>
      <c r="F314" s="224" t="s">
        <v>702</v>
      </c>
      <c r="G314" s="222"/>
      <c r="H314" s="225">
        <v>32</v>
      </c>
      <c r="I314" s="226"/>
      <c r="J314" s="222"/>
      <c r="K314" s="222"/>
      <c r="L314" s="227"/>
      <c r="M314" s="228"/>
      <c r="N314" s="229"/>
      <c r="O314" s="229"/>
      <c r="P314" s="229"/>
      <c r="Q314" s="229"/>
      <c r="R314" s="229"/>
      <c r="S314" s="229"/>
      <c r="T314" s="230"/>
      <c r="AT314" s="231" t="s">
        <v>166</v>
      </c>
      <c r="AU314" s="231" t="s">
        <v>82</v>
      </c>
      <c r="AV314" s="14" t="s">
        <v>156</v>
      </c>
      <c r="AW314" s="14" t="s">
        <v>31</v>
      </c>
      <c r="AX314" s="14" t="s">
        <v>82</v>
      </c>
      <c r="AY314" s="231" t="s">
        <v>157</v>
      </c>
    </row>
    <row r="315" spans="1:65" s="2" customFormat="1" ht="16.5" customHeight="1">
      <c r="A315" s="35"/>
      <c r="B315" s="36"/>
      <c r="C315" s="196" t="s">
        <v>703</v>
      </c>
      <c r="D315" s="196" t="s">
        <v>160</v>
      </c>
      <c r="E315" s="197" t="s">
        <v>704</v>
      </c>
      <c r="F315" s="198" t="s">
        <v>705</v>
      </c>
      <c r="G315" s="199" t="s">
        <v>225</v>
      </c>
      <c r="H315" s="200">
        <v>1.62</v>
      </c>
      <c r="I315" s="201"/>
      <c r="J315" s="202">
        <f>ROUND(I315*H315,2)</f>
        <v>0</v>
      </c>
      <c r="K315" s="203"/>
      <c r="L315" s="40"/>
      <c r="M315" s="204" t="s">
        <v>1</v>
      </c>
      <c r="N315" s="205" t="s">
        <v>40</v>
      </c>
      <c r="O315" s="76"/>
      <c r="P315" s="206">
        <f>O315*H315</f>
        <v>0</v>
      </c>
      <c r="Q315" s="206">
        <v>3.6999999999999999E-4</v>
      </c>
      <c r="R315" s="206">
        <f>Q315*H315</f>
        <v>5.9940000000000004E-4</v>
      </c>
      <c r="S315" s="206">
        <v>0</v>
      </c>
      <c r="T315" s="207">
        <f>S315*H315</f>
        <v>0</v>
      </c>
      <c r="U315" s="35"/>
      <c r="V315" s="35"/>
      <c r="W315" s="35"/>
      <c r="X315" s="35"/>
      <c r="Y315" s="35"/>
      <c r="Z315" s="35"/>
      <c r="AA315" s="35"/>
      <c r="AB315" s="35"/>
      <c r="AC315" s="35"/>
      <c r="AD315" s="35"/>
      <c r="AE315" s="35"/>
      <c r="AR315" s="208" t="s">
        <v>164</v>
      </c>
      <c r="AT315" s="208" t="s">
        <v>160</v>
      </c>
      <c r="AU315" s="208" t="s">
        <v>82</v>
      </c>
      <c r="AY315" s="18" t="s">
        <v>157</v>
      </c>
      <c r="BE315" s="209">
        <f>IF(N315="základná",J315,0)</f>
        <v>0</v>
      </c>
      <c r="BF315" s="209">
        <f>IF(N315="znížená",J315,0)</f>
        <v>0</v>
      </c>
      <c r="BG315" s="209">
        <f>IF(N315="zákl. prenesená",J315,0)</f>
        <v>0</v>
      </c>
      <c r="BH315" s="209">
        <f>IF(N315="zníž. prenesená",J315,0)</f>
        <v>0</v>
      </c>
      <c r="BI315" s="209">
        <f>IF(N315="nulová",J315,0)</f>
        <v>0</v>
      </c>
      <c r="BJ315" s="18" t="s">
        <v>156</v>
      </c>
      <c r="BK315" s="209">
        <f>ROUND(I315*H315,2)</f>
        <v>0</v>
      </c>
      <c r="BL315" s="18" t="s">
        <v>164</v>
      </c>
      <c r="BM315" s="208" t="s">
        <v>706</v>
      </c>
    </row>
    <row r="316" spans="1:65" s="13" customFormat="1">
      <c r="B316" s="210"/>
      <c r="C316" s="211"/>
      <c r="D316" s="212" t="s">
        <v>166</v>
      </c>
      <c r="E316" s="213" t="s">
        <v>1</v>
      </c>
      <c r="F316" s="214" t="s">
        <v>535</v>
      </c>
      <c r="G316" s="211"/>
      <c r="H316" s="213" t="s">
        <v>1</v>
      </c>
      <c r="I316" s="215"/>
      <c r="J316" s="211"/>
      <c r="K316" s="211"/>
      <c r="L316" s="216"/>
      <c r="M316" s="217"/>
      <c r="N316" s="218"/>
      <c r="O316" s="218"/>
      <c r="P316" s="218"/>
      <c r="Q316" s="218"/>
      <c r="R316" s="218"/>
      <c r="S316" s="218"/>
      <c r="T316" s="219"/>
      <c r="AT316" s="220" t="s">
        <v>166</v>
      </c>
      <c r="AU316" s="220" t="s">
        <v>82</v>
      </c>
      <c r="AV316" s="13" t="s">
        <v>82</v>
      </c>
      <c r="AW316" s="13" t="s">
        <v>31</v>
      </c>
      <c r="AX316" s="13" t="s">
        <v>74</v>
      </c>
      <c r="AY316" s="220" t="s">
        <v>157</v>
      </c>
    </row>
    <row r="317" spans="1:65" s="13" customFormat="1">
      <c r="B317" s="210"/>
      <c r="C317" s="211"/>
      <c r="D317" s="212" t="s">
        <v>166</v>
      </c>
      <c r="E317" s="213" t="s">
        <v>1</v>
      </c>
      <c r="F317" s="214" t="s">
        <v>684</v>
      </c>
      <c r="G317" s="211"/>
      <c r="H317" s="213" t="s">
        <v>1</v>
      </c>
      <c r="I317" s="215"/>
      <c r="J317" s="211"/>
      <c r="K317" s="211"/>
      <c r="L317" s="216"/>
      <c r="M317" s="217"/>
      <c r="N317" s="218"/>
      <c r="O317" s="218"/>
      <c r="P317" s="218"/>
      <c r="Q317" s="218"/>
      <c r="R317" s="218"/>
      <c r="S317" s="218"/>
      <c r="T317" s="219"/>
      <c r="AT317" s="220" t="s">
        <v>166</v>
      </c>
      <c r="AU317" s="220" t="s">
        <v>82</v>
      </c>
      <c r="AV317" s="13" t="s">
        <v>82</v>
      </c>
      <c r="AW317" s="13" t="s">
        <v>31</v>
      </c>
      <c r="AX317" s="13" t="s">
        <v>74</v>
      </c>
      <c r="AY317" s="220" t="s">
        <v>157</v>
      </c>
    </row>
    <row r="318" spans="1:65" s="14" customFormat="1">
      <c r="B318" s="221"/>
      <c r="C318" s="222"/>
      <c r="D318" s="212" t="s">
        <v>166</v>
      </c>
      <c r="E318" s="223" t="s">
        <v>1</v>
      </c>
      <c r="F318" s="224" t="s">
        <v>707</v>
      </c>
      <c r="G318" s="222"/>
      <c r="H318" s="225">
        <v>1.62</v>
      </c>
      <c r="I318" s="226"/>
      <c r="J318" s="222"/>
      <c r="K318" s="222"/>
      <c r="L318" s="227"/>
      <c r="M318" s="228"/>
      <c r="N318" s="229"/>
      <c r="O318" s="229"/>
      <c r="P318" s="229"/>
      <c r="Q318" s="229"/>
      <c r="R318" s="229"/>
      <c r="S318" s="229"/>
      <c r="T318" s="230"/>
      <c r="AT318" s="231" t="s">
        <v>166</v>
      </c>
      <c r="AU318" s="231" t="s">
        <v>82</v>
      </c>
      <c r="AV318" s="14" t="s">
        <v>156</v>
      </c>
      <c r="AW318" s="14" t="s">
        <v>31</v>
      </c>
      <c r="AX318" s="14" t="s">
        <v>82</v>
      </c>
      <c r="AY318" s="231" t="s">
        <v>157</v>
      </c>
    </row>
    <row r="319" spans="1:65" s="2" customFormat="1" ht="16.5" customHeight="1">
      <c r="A319" s="35"/>
      <c r="B319" s="36"/>
      <c r="C319" s="196" t="s">
        <v>708</v>
      </c>
      <c r="D319" s="196" t="s">
        <v>160</v>
      </c>
      <c r="E319" s="197" t="s">
        <v>709</v>
      </c>
      <c r="F319" s="198" t="s">
        <v>710</v>
      </c>
      <c r="G319" s="199" t="s">
        <v>225</v>
      </c>
      <c r="H319" s="200">
        <v>0.16</v>
      </c>
      <c r="I319" s="201"/>
      <c r="J319" s="202">
        <f>ROUND(I319*H319,2)</f>
        <v>0</v>
      </c>
      <c r="K319" s="203"/>
      <c r="L319" s="40"/>
      <c r="M319" s="204" t="s">
        <v>1</v>
      </c>
      <c r="N319" s="205" t="s">
        <v>40</v>
      </c>
      <c r="O319" s="76"/>
      <c r="P319" s="206">
        <f>O319*H319</f>
        <v>0</v>
      </c>
      <c r="Q319" s="206">
        <v>9.0000000000000006E-5</v>
      </c>
      <c r="R319" s="206">
        <f>Q319*H319</f>
        <v>1.4400000000000001E-5</v>
      </c>
      <c r="S319" s="206">
        <v>0</v>
      </c>
      <c r="T319" s="207">
        <f>S319*H319</f>
        <v>0</v>
      </c>
      <c r="U319" s="35"/>
      <c r="V319" s="35"/>
      <c r="W319" s="35"/>
      <c r="X319" s="35"/>
      <c r="Y319" s="35"/>
      <c r="Z319" s="35"/>
      <c r="AA319" s="35"/>
      <c r="AB319" s="35"/>
      <c r="AC319" s="35"/>
      <c r="AD319" s="35"/>
      <c r="AE319" s="35"/>
      <c r="AR319" s="208" t="s">
        <v>164</v>
      </c>
      <c r="AT319" s="208" t="s">
        <v>160</v>
      </c>
      <c r="AU319" s="208" t="s">
        <v>82</v>
      </c>
      <c r="AY319" s="18" t="s">
        <v>157</v>
      </c>
      <c r="BE319" s="209">
        <f>IF(N319="základná",J319,0)</f>
        <v>0</v>
      </c>
      <c r="BF319" s="209">
        <f>IF(N319="znížená",J319,0)</f>
        <v>0</v>
      </c>
      <c r="BG319" s="209">
        <f>IF(N319="zákl. prenesená",J319,0)</f>
        <v>0</v>
      </c>
      <c r="BH319" s="209">
        <f>IF(N319="zníž. prenesená",J319,0)</f>
        <v>0</v>
      </c>
      <c r="BI319" s="209">
        <f>IF(N319="nulová",J319,0)</f>
        <v>0</v>
      </c>
      <c r="BJ319" s="18" t="s">
        <v>156</v>
      </c>
      <c r="BK319" s="209">
        <f>ROUND(I319*H319,2)</f>
        <v>0</v>
      </c>
      <c r="BL319" s="18" t="s">
        <v>164</v>
      </c>
      <c r="BM319" s="208" t="s">
        <v>711</v>
      </c>
    </row>
    <row r="320" spans="1:65" s="13" customFormat="1">
      <c r="B320" s="210"/>
      <c r="C320" s="211"/>
      <c r="D320" s="212" t="s">
        <v>166</v>
      </c>
      <c r="E320" s="213" t="s">
        <v>1</v>
      </c>
      <c r="F320" s="214" t="s">
        <v>535</v>
      </c>
      <c r="G320" s="211"/>
      <c r="H320" s="213" t="s">
        <v>1</v>
      </c>
      <c r="I320" s="215"/>
      <c r="J320" s="211"/>
      <c r="K320" s="211"/>
      <c r="L320" s="216"/>
      <c r="M320" s="217"/>
      <c r="N320" s="218"/>
      <c r="O320" s="218"/>
      <c r="P320" s="218"/>
      <c r="Q320" s="218"/>
      <c r="R320" s="218"/>
      <c r="S320" s="218"/>
      <c r="T320" s="219"/>
      <c r="AT320" s="220" t="s">
        <v>166</v>
      </c>
      <c r="AU320" s="220" t="s">
        <v>82</v>
      </c>
      <c r="AV320" s="13" t="s">
        <v>82</v>
      </c>
      <c r="AW320" s="13" t="s">
        <v>31</v>
      </c>
      <c r="AX320" s="13" t="s">
        <v>74</v>
      </c>
      <c r="AY320" s="220" t="s">
        <v>157</v>
      </c>
    </row>
    <row r="321" spans="1:65" s="13" customFormat="1">
      <c r="B321" s="210"/>
      <c r="C321" s="211"/>
      <c r="D321" s="212" t="s">
        <v>166</v>
      </c>
      <c r="E321" s="213" t="s">
        <v>1</v>
      </c>
      <c r="F321" s="214" t="s">
        <v>684</v>
      </c>
      <c r="G321" s="211"/>
      <c r="H321" s="213" t="s">
        <v>1</v>
      </c>
      <c r="I321" s="215"/>
      <c r="J321" s="211"/>
      <c r="K321" s="211"/>
      <c r="L321" s="216"/>
      <c r="M321" s="217"/>
      <c r="N321" s="218"/>
      <c r="O321" s="218"/>
      <c r="P321" s="218"/>
      <c r="Q321" s="218"/>
      <c r="R321" s="218"/>
      <c r="S321" s="218"/>
      <c r="T321" s="219"/>
      <c r="AT321" s="220" t="s">
        <v>166</v>
      </c>
      <c r="AU321" s="220" t="s">
        <v>82</v>
      </c>
      <c r="AV321" s="13" t="s">
        <v>82</v>
      </c>
      <c r="AW321" s="13" t="s">
        <v>31</v>
      </c>
      <c r="AX321" s="13" t="s">
        <v>74</v>
      </c>
      <c r="AY321" s="220" t="s">
        <v>157</v>
      </c>
    </row>
    <row r="322" spans="1:65" s="14" customFormat="1">
      <c r="B322" s="221"/>
      <c r="C322" s="222"/>
      <c r="D322" s="212" t="s">
        <v>166</v>
      </c>
      <c r="E322" s="223" t="s">
        <v>1</v>
      </c>
      <c r="F322" s="224" t="s">
        <v>712</v>
      </c>
      <c r="G322" s="222"/>
      <c r="H322" s="225">
        <v>0.16</v>
      </c>
      <c r="I322" s="226"/>
      <c r="J322" s="222"/>
      <c r="K322" s="222"/>
      <c r="L322" s="227"/>
      <c r="M322" s="228"/>
      <c r="N322" s="229"/>
      <c r="O322" s="229"/>
      <c r="P322" s="229"/>
      <c r="Q322" s="229"/>
      <c r="R322" s="229"/>
      <c r="S322" s="229"/>
      <c r="T322" s="230"/>
      <c r="AT322" s="231" t="s">
        <v>166</v>
      </c>
      <c r="AU322" s="231" t="s">
        <v>82</v>
      </c>
      <c r="AV322" s="14" t="s">
        <v>156</v>
      </c>
      <c r="AW322" s="14" t="s">
        <v>31</v>
      </c>
      <c r="AX322" s="14" t="s">
        <v>82</v>
      </c>
      <c r="AY322" s="231" t="s">
        <v>157</v>
      </c>
    </row>
    <row r="323" spans="1:65" s="2" customFormat="1" ht="24.2" customHeight="1">
      <c r="A323" s="35"/>
      <c r="B323" s="36"/>
      <c r="C323" s="196" t="s">
        <v>713</v>
      </c>
      <c r="D323" s="196" t="s">
        <v>160</v>
      </c>
      <c r="E323" s="197" t="s">
        <v>714</v>
      </c>
      <c r="F323" s="198" t="s">
        <v>715</v>
      </c>
      <c r="G323" s="199" t="s">
        <v>448</v>
      </c>
      <c r="H323" s="200">
        <v>124.8</v>
      </c>
      <c r="I323" s="201"/>
      <c r="J323" s="202">
        <f>ROUND(I323*H323,2)</f>
        <v>0</v>
      </c>
      <c r="K323" s="203"/>
      <c r="L323" s="40"/>
      <c r="M323" s="204" t="s">
        <v>1</v>
      </c>
      <c r="N323" s="205" t="s">
        <v>40</v>
      </c>
      <c r="O323" s="76"/>
      <c r="P323" s="206">
        <f>O323*H323</f>
        <v>0</v>
      </c>
      <c r="Q323" s="206">
        <v>6.0000000000000002E-5</v>
      </c>
      <c r="R323" s="206">
        <f>Q323*H323</f>
        <v>7.4879999999999999E-3</v>
      </c>
      <c r="S323" s="206">
        <v>0</v>
      </c>
      <c r="T323" s="207">
        <f>S323*H323</f>
        <v>0</v>
      </c>
      <c r="U323" s="35"/>
      <c r="V323" s="35"/>
      <c r="W323" s="35"/>
      <c r="X323" s="35"/>
      <c r="Y323" s="35"/>
      <c r="Z323" s="35"/>
      <c r="AA323" s="35"/>
      <c r="AB323" s="35"/>
      <c r="AC323" s="35"/>
      <c r="AD323" s="35"/>
      <c r="AE323" s="35"/>
      <c r="AR323" s="208" t="s">
        <v>164</v>
      </c>
      <c r="AT323" s="208" t="s">
        <v>160</v>
      </c>
      <c r="AU323" s="208" t="s">
        <v>82</v>
      </c>
      <c r="AY323" s="18" t="s">
        <v>157</v>
      </c>
      <c r="BE323" s="209">
        <f>IF(N323="základná",J323,0)</f>
        <v>0</v>
      </c>
      <c r="BF323" s="209">
        <f>IF(N323="znížená",J323,0)</f>
        <v>0</v>
      </c>
      <c r="BG323" s="209">
        <f>IF(N323="zákl. prenesená",J323,0)</f>
        <v>0</v>
      </c>
      <c r="BH323" s="209">
        <f>IF(N323="zníž. prenesená",J323,0)</f>
        <v>0</v>
      </c>
      <c r="BI323" s="209">
        <f>IF(N323="nulová",J323,0)</f>
        <v>0</v>
      </c>
      <c r="BJ323" s="18" t="s">
        <v>156</v>
      </c>
      <c r="BK323" s="209">
        <f>ROUND(I323*H323,2)</f>
        <v>0</v>
      </c>
      <c r="BL323" s="18" t="s">
        <v>164</v>
      </c>
      <c r="BM323" s="208" t="s">
        <v>716</v>
      </c>
    </row>
    <row r="324" spans="1:65" s="2" customFormat="1" ht="16.5" customHeight="1">
      <c r="A324" s="35"/>
      <c r="B324" s="36"/>
      <c r="C324" s="248" t="s">
        <v>717</v>
      </c>
      <c r="D324" s="248" t="s">
        <v>204</v>
      </c>
      <c r="E324" s="249" t="s">
        <v>718</v>
      </c>
      <c r="F324" s="250" t="s">
        <v>719</v>
      </c>
      <c r="G324" s="251" t="s">
        <v>177</v>
      </c>
      <c r="H324" s="252">
        <v>0.124</v>
      </c>
      <c r="I324" s="253"/>
      <c r="J324" s="254">
        <f>ROUND(I324*H324,2)</f>
        <v>0</v>
      </c>
      <c r="K324" s="255"/>
      <c r="L324" s="256"/>
      <c r="M324" s="257" t="s">
        <v>1</v>
      </c>
      <c r="N324" s="258" t="s">
        <v>40</v>
      </c>
      <c r="O324" s="76"/>
      <c r="P324" s="206">
        <f>O324*H324</f>
        <v>0</v>
      </c>
      <c r="Q324" s="206">
        <v>1</v>
      </c>
      <c r="R324" s="206">
        <f>Q324*H324</f>
        <v>0.124</v>
      </c>
      <c r="S324" s="206">
        <v>0</v>
      </c>
      <c r="T324" s="207">
        <f>S324*H324</f>
        <v>0</v>
      </c>
      <c r="U324" s="35"/>
      <c r="V324" s="35"/>
      <c r="W324" s="35"/>
      <c r="X324" s="35"/>
      <c r="Y324" s="35"/>
      <c r="Z324" s="35"/>
      <c r="AA324" s="35"/>
      <c r="AB324" s="35"/>
      <c r="AC324" s="35"/>
      <c r="AD324" s="35"/>
      <c r="AE324" s="35"/>
      <c r="AR324" s="208" t="s">
        <v>378</v>
      </c>
      <c r="AT324" s="208" t="s">
        <v>204</v>
      </c>
      <c r="AU324" s="208" t="s">
        <v>82</v>
      </c>
      <c r="AY324" s="18" t="s">
        <v>157</v>
      </c>
      <c r="BE324" s="209">
        <f>IF(N324="základná",J324,0)</f>
        <v>0</v>
      </c>
      <c r="BF324" s="209">
        <f>IF(N324="znížená",J324,0)</f>
        <v>0</v>
      </c>
      <c r="BG324" s="209">
        <f>IF(N324="zákl. prenesená",J324,0)</f>
        <v>0</v>
      </c>
      <c r="BH324" s="209">
        <f>IF(N324="zníž. prenesená",J324,0)</f>
        <v>0</v>
      </c>
      <c r="BI324" s="209">
        <f>IF(N324="nulová",J324,0)</f>
        <v>0</v>
      </c>
      <c r="BJ324" s="18" t="s">
        <v>156</v>
      </c>
      <c r="BK324" s="209">
        <f>ROUND(I324*H324,2)</f>
        <v>0</v>
      </c>
      <c r="BL324" s="18" t="s">
        <v>164</v>
      </c>
      <c r="BM324" s="208" t="s">
        <v>720</v>
      </c>
    </row>
    <row r="325" spans="1:65" s="2" customFormat="1" ht="16.5" customHeight="1">
      <c r="A325" s="35"/>
      <c r="B325" s="36"/>
      <c r="C325" s="196" t="s">
        <v>721</v>
      </c>
      <c r="D325" s="196" t="s">
        <v>160</v>
      </c>
      <c r="E325" s="197" t="s">
        <v>722</v>
      </c>
      <c r="F325" s="198" t="s">
        <v>723</v>
      </c>
      <c r="G325" s="199" t="s">
        <v>448</v>
      </c>
      <c r="H325" s="200">
        <v>55.4</v>
      </c>
      <c r="I325" s="201"/>
      <c r="J325" s="202">
        <f>ROUND(I325*H325,2)</f>
        <v>0</v>
      </c>
      <c r="K325" s="203"/>
      <c r="L325" s="40"/>
      <c r="M325" s="204" t="s">
        <v>1</v>
      </c>
      <c r="N325" s="205" t="s">
        <v>40</v>
      </c>
      <c r="O325" s="76"/>
      <c r="P325" s="206">
        <f>O325*H325</f>
        <v>0</v>
      </c>
      <c r="Q325" s="206">
        <v>0</v>
      </c>
      <c r="R325" s="206">
        <f>Q325*H325</f>
        <v>0</v>
      </c>
      <c r="S325" s="206">
        <v>0</v>
      </c>
      <c r="T325" s="207">
        <f>S325*H325</f>
        <v>0</v>
      </c>
      <c r="U325" s="35"/>
      <c r="V325" s="35"/>
      <c r="W325" s="35"/>
      <c r="X325" s="35"/>
      <c r="Y325" s="35"/>
      <c r="Z325" s="35"/>
      <c r="AA325" s="35"/>
      <c r="AB325" s="35"/>
      <c r="AC325" s="35"/>
      <c r="AD325" s="35"/>
      <c r="AE325" s="35"/>
      <c r="AR325" s="208" t="s">
        <v>164</v>
      </c>
      <c r="AT325" s="208" t="s">
        <v>160</v>
      </c>
      <c r="AU325" s="208" t="s">
        <v>82</v>
      </c>
      <c r="AY325" s="18" t="s">
        <v>157</v>
      </c>
      <c r="BE325" s="209">
        <f>IF(N325="základná",J325,0)</f>
        <v>0</v>
      </c>
      <c r="BF325" s="209">
        <f>IF(N325="znížená",J325,0)</f>
        <v>0</v>
      </c>
      <c r="BG325" s="209">
        <f>IF(N325="zákl. prenesená",J325,0)</f>
        <v>0</v>
      </c>
      <c r="BH325" s="209">
        <f>IF(N325="zníž. prenesená",J325,0)</f>
        <v>0</v>
      </c>
      <c r="BI325" s="209">
        <f>IF(N325="nulová",J325,0)</f>
        <v>0</v>
      </c>
      <c r="BJ325" s="18" t="s">
        <v>156</v>
      </c>
      <c r="BK325" s="209">
        <f>ROUND(I325*H325,2)</f>
        <v>0</v>
      </c>
      <c r="BL325" s="18" t="s">
        <v>164</v>
      </c>
      <c r="BM325" s="208" t="s">
        <v>724</v>
      </c>
    </row>
    <row r="326" spans="1:65" s="13" customFormat="1">
      <c r="B326" s="210"/>
      <c r="C326" s="211"/>
      <c r="D326" s="212" t="s">
        <v>166</v>
      </c>
      <c r="E326" s="213" t="s">
        <v>1</v>
      </c>
      <c r="F326" s="214" t="s">
        <v>535</v>
      </c>
      <c r="G326" s="211"/>
      <c r="H326" s="213" t="s">
        <v>1</v>
      </c>
      <c r="I326" s="215"/>
      <c r="J326" s="211"/>
      <c r="K326" s="211"/>
      <c r="L326" s="216"/>
      <c r="M326" s="217"/>
      <c r="N326" s="218"/>
      <c r="O326" s="218"/>
      <c r="P326" s="218"/>
      <c r="Q326" s="218"/>
      <c r="R326" s="218"/>
      <c r="S326" s="218"/>
      <c r="T326" s="219"/>
      <c r="AT326" s="220" t="s">
        <v>166</v>
      </c>
      <c r="AU326" s="220" t="s">
        <v>82</v>
      </c>
      <c r="AV326" s="13" t="s">
        <v>82</v>
      </c>
      <c r="AW326" s="13" t="s">
        <v>31</v>
      </c>
      <c r="AX326" s="13" t="s">
        <v>74</v>
      </c>
      <c r="AY326" s="220" t="s">
        <v>157</v>
      </c>
    </row>
    <row r="327" spans="1:65" s="13" customFormat="1">
      <c r="B327" s="210"/>
      <c r="C327" s="211"/>
      <c r="D327" s="212" t="s">
        <v>166</v>
      </c>
      <c r="E327" s="213" t="s">
        <v>1</v>
      </c>
      <c r="F327" s="214" t="s">
        <v>684</v>
      </c>
      <c r="G327" s="211"/>
      <c r="H327" s="213" t="s">
        <v>1</v>
      </c>
      <c r="I327" s="215"/>
      <c r="J327" s="211"/>
      <c r="K327" s="211"/>
      <c r="L327" s="216"/>
      <c r="M327" s="217"/>
      <c r="N327" s="218"/>
      <c r="O327" s="218"/>
      <c r="P327" s="218"/>
      <c r="Q327" s="218"/>
      <c r="R327" s="218"/>
      <c r="S327" s="218"/>
      <c r="T327" s="219"/>
      <c r="AT327" s="220" t="s">
        <v>166</v>
      </c>
      <c r="AU327" s="220" t="s">
        <v>82</v>
      </c>
      <c r="AV327" s="13" t="s">
        <v>82</v>
      </c>
      <c r="AW327" s="13" t="s">
        <v>31</v>
      </c>
      <c r="AX327" s="13" t="s">
        <v>74</v>
      </c>
      <c r="AY327" s="220" t="s">
        <v>157</v>
      </c>
    </row>
    <row r="328" spans="1:65" s="14" customFormat="1">
      <c r="B328" s="221"/>
      <c r="C328" s="222"/>
      <c r="D328" s="212" t="s">
        <v>166</v>
      </c>
      <c r="E328" s="223" t="s">
        <v>1</v>
      </c>
      <c r="F328" s="224" t="s">
        <v>725</v>
      </c>
      <c r="G328" s="222"/>
      <c r="H328" s="225">
        <v>55.4</v>
      </c>
      <c r="I328" s="226"/>
      <c r="J328" s="222"/>
      <c r="K328" s="222"/>
      <c r="L328" s="227"/>
      <c r="M328" s="228"/>
      <c r="N328" s="229"/>
      <c r="O328" s="229"/>
      <c r="P328" s="229"/>
      <c r="Q328" s="229"/>
      <c r="R328" s="229"/>
      <c r="S328" s="229"/>
      <c r="T328" s="230"/>
      <c r="AT328" s="231" t="s">
        <v>166</v>
      </c>
      <c r="AU328" s="231" t="s">
        <v>82</v>
      </c>
      <c r="AV328" s="14" t="s">
        <v>156</v>
      </c>
      <c r="AW328" s="14" t="s">
        <v>31</v>
      </c>
      <c r="AX328" s="14" t="s">
        <v>82</v>
      </c>
      <c r="AY328" s="231" t="s">
        <v>157</v>
      </c>
    </row>
    <row r="329" spans="1:65" s="2" customFormat="1" ht="16.5" customHeight="1">
      <c r="A329" s="35"/>
      <c r="B329" s="36"/>
      <c r="C329" s="196" t="s">
        <v>726</v>
      </c>
      <c r="D329" s="196" t="s">
        <v>160</v>
      </c>
      <c r="E329" s="197" t="s">
        <v>727</v>
      </c>
      <c r="F329" s="198" t="s">
        <v>728</v>
      </c>
      <c r="G329" s="199" t="s">
        <v>448</v>
      </c>
      <c r="H329" s="200">
        <v>225</v>
      </c>
      <c r="I329" s="201"/>
      <c r="J329" s="202">
        <f>ROUND(I329*H329,2)</f>
        <v>0</v>
      </c>
      <c r="K329" s="203"/>
      <c r="L329" s="40"/>
      <c r="M329" s="204" t="s">
        <v>1</v>
      </c>
      <c r="N329" s="205" t="s">
        <v>40</v>
      </c>
      <c r="O329" s="76"/>
      <c r="P329" s="206">
        <f>O329*H329</f>
        <v>0</v>
      </c>
      <c r="Q329" s="206">
        <v>0</v>
      </c>
      <c r="R329" s="206">
        <f>Q329*H329</f>
        <v>0</v>
      </c>
      <c r="S329" s="206">
        <v>0</v>
      </c>
      <c r="T329" s="207">
        <f>S329*H329</f>
        <v>0</v>
      </c>
      <c r="U329" s="35"/>
      <c r="V329" s="35"/>
      <c r="W329" s="35"/>
      <c r="X329" s="35"/>
      <c r="Y329" s="35"/>
      <c r="Z329" s="35"/>
      <c r="AA329" s="35"/>
      <c r="AB329" s="35"/>
      <c r="AC329" s="35"/>
      <c r="AD329" s="35"/>
      <c r="AE329" s="35"/>
      <c r="AR329" s="208" t="s">
        <v>164</v>
      </c>
      <c r="AT329" s="208" t="s">
        <v>160</v>
      </c>
      <c r="AU329" s="208" t="s">
        <v>82</v>
      </c>
      <c r="AY329" s="18" t="s">
        <v>157</v>
      </c>
      <c r="BE329" s="209">
        <f>IF(N329="základná",J329,0)</f>
        <v>0</v>
      </c>
      <c r="BF329" s="209">
        <f>IF(N329="znížená",J329,0)</f>
        <v>0</v>
      </c>
      <c r="BG329" s="209">
        <f>IF(N329="zákl. prenesená",J329,0)</f>
        <v>0</v>
      </c>
      <c r="BH329" s="209">
        <f>IF(N329="zníž. prenesená",J329,0)</f>
        <v>0</v>
      </c>
      <c r="BI329" s="209">
        <f>IF(N329="nulová",J329,0)</f>
        <v>0</v>
      </c>
      <c r="BJ329" s="18" t="s">
        <v>156</v>
      </c>
      <c r="BK329" s="209">
        <f>ROUND(I329*H329,2)</f>
        <v>0</v>
      </c>
      <c r="BL329" s="18" t="s">
        <v>164</v>
      </c>
      <c r="BM329" s="208" t="s">
        <v>729</v>
      </c>
    </row>
    <row r="330" spans="1:65" s="13" customFormat="1">
      <c r="B330" s="210"/>
      <c r="C330" s="211"/>
      <c r="D330" s="212" t="s">
        <v>166</v>
      </c>
      <c r="E330" s="213" t="s">
        <v>1</v>
      </c>
      <c r="F330" s="214" t="s">
        <v>535</v>
      </c>
      <c r="G330" s="211"/>
      <c r="H330" s="213" t="s">
        <v>1</v>
      </c>
      <c r="I330" s="215"/>
      <c r="J330" s="211"/>
      <c r="K330" s="211"/>
      <c r="L330" s="216"/>
      <c r="M330" s="217"/>
      <c r="N330" s="218"/>
      <c r="O330" s="218"/>
      <c r="P330" s="218"/>
      <c r="Q330" s="218"/>
      <c r="R330" s="218"/>
      <c r="S330" s="218"/>
      <c r="T330" s="219"/>
      <c r="AT330" s="220" t="s">
        <v>166</v>
      </c>
      <c r="AU330" s="220" t="s">
        <v>82</v>
      </c>
      <c r="AV330" s="13" t="s">
        <v>82</v>
      </c>
      <c r="AW330" s="13" t="s">
        <v>31</v>
      </c>
      <c r="AX330" s="13" t="s">
        <v>74</v>
      </c>
      <c r="AY330" s="220" t="s">
        <v>157</v>
      </c>
    </row>
    <row r="331" spans="1:65" s="13" customFormat="1">
      <c r="B331" s="210"/>
      <c r="C331" s="211"/>
      <c r="D331" s="212" t="s">
        <v>166</v>
      </c>
      <c r="E331" s="213" t="s">
        <v>1</v>
      </c>
      <c r="F331" s="214" t="s">
        <v>684</v>
      </c>
      <c r="G331" s="211"/>
      <c r="H331" s="213" t="s">
        <v>1</v>
      </c>
      <c r="I331" s="215"/>
      <c r="J331" s="211"/>
      <c r="K331" s="211"/>
      <c r="L331" s="216"/>
      <c r="M331" s="217"/>
      <c r="N331" s="218"/>
      <c r="O331" s="218"/>
      <c r="P331" s="218"/>
      <c r="Q331" s="218"/>
      <c r="R331" s="218"/>
      <c r="S331" s="218"/>
      <c r="T331" s="219"/>
      <c r="AT331" s="220" t="s">
        <v>166</v>
      </c>
      <c r="AU331" s="220" t="s">
        <v>82</v>
      </c>
      <c r="AV331" s="13" t="s">
        <v>82</v>
      </c>
      <c r="AW331" s="13" t="s">
        <v>31</v>
      </c>
      <c r="AX331" s="13" t="s">
        <v>74</v>
      </c>
      <c r="AY331" s="220" t="s">
        <v>157</v>
      </c>
    </row>
    <row r="332" spans="1:65" s="14" customFormat="1">
      <c r="B332" s="221"/>
      <c r="C332" s="222"/>
      <c r="D332" s="212" t="s">
        <v>166</v>
      </c>
      <c r="E332" s="223" t="s">
        <v>1</v>
      </c>
      <c r="F332" s="224" t="s">
        <v>730</v>
      </c>
      <c r="G332" s="222"/>
      <c r="H332" s="225">
        <v>161</v>
      </c>
      <c r="I332" s="226"/>
      <c r="J332" s="222"/>
      <c r="K332" s="222"/>
      <c r="L332" s="227"/>
      <c r="M332" s="228"/>
      <c r="N332" s="229"/>
      <c r="O332" s="229"/>
      <c r="P332" s="229"/>
      <c r="Q332" s="229"/>
      <c r="R332" s="229"/>
      <c r="S332" s="229"/>
      <c r="T332" s="230"/>
      <c r="AT332" s="231" t="s">
        <v>166</v>
      </c>
      <c r="AU332" s="231" t="s">
        <v>82</v>
      </c>
      <c r="AV332" s="14" t="s">
        <v>156</v>
      </c>
      <c r="AW332" s="14" t="s">
        <v>31</v>
      </c>
      <c r="AX332" s="14" t="s">
        <v>74</v>
      </c>
      <c r="AY332" s="231" t="s">
        <v>157</v>
      </c>
    </row>
    <row r="333" spans="1:65" s="14" customFormat="1">
      <c r="B333" s="221"/>
      <c r="C333" s="222"/>
      <c r="D333" s="212" t="s">
        <v>166</v>
      </c>
      <c r="E333" s="223" t="s">
        <v>1</v>
      </c>
      <c r="F333" s="224" t="s">
        <v>686</v>
      </c>
      <c r="G333" s="222"/>
      <c r="H333" s="225">
        <v>64</v>
      </c>
      <c r="I333" s="226"/>
      <c r="J333" s="222"/>
      <c r="K333" s="222"/>
      <c r="L333" s="227"/>
      <c r="M333" s="228"/>
      <c r="N333" s="229"/>
      <c r="O333" s="229"/>
      <c r="P333" s="229"/>
      <c r="Q333" s="229"/>
      <c r="R333" s="229"/>
      <c r="S333" s="229"/>
      <c r="T333" s="230"/>
      <c r="AT333" s="231" t="s">
        <v>166</v>
      </c>
      <c r="AU333" s="231" t="s">
        <v>82</v>
      </c>
      <c r="AV333" s="14" t="s">
        <v>156</v>
      </c>
      <c r="AW333" s="14" t="s">
        <v>31</v>
      </c>
      <c r="AX333" s="14" t="s">
        <v>74</v>
      </c>
      <c r="AY333" s="231" t="s">
        <v>157</v>
      </c>
    </row>
    <row r="334" spans="1:65" s="15" customFormat="1">
      <c r="B334" s="232"/>
      <c r="C334" s="233"/>
      <c r="D334" s="212" t="s">
        <v>166</v>
      </c>
      <c r="E334" s="234" t="s">
        <v>1</v>
      </c>
      <c r="F334" s="235" t="s">
        <v>173</v>
      </c>
      <c r="G334" s="233"/>
      <c r="H334" s="236">
        <v>225</v>
      </c>
      <c r="I334" s="237"/>
      <c r="J334" s="233"/>
      <c r="K334" s="233"/>
      <c r="L334" s="238"/>
      <c r="M334" s="239"/>
      <c r="N334" s="240"/>
      <c r="O334" s="240"/>
      <c r="P334" s="240"/>
      <c r="Q334" s="240"/>
      <c r="R334" s="240"/>
      <c r="S334" s="240"/>
      <c r="T334" s="241"/>
      <c r="AT334" s="242" t="s">
        <v>166</v>
      </c>
      <c r="AU334" s="242" t="s">
        <v>82</v>
      </c>
      <c r="AV334" s="15" t="s">
        <v>174</v>
      </c>
      <c r="AW334" s="15" t="s">
        <v>31</v>
      </c>
      <c r="AX334" s="15" t="s">
        <v>82</v>
      </c>
      <c r="AY334" s="242" t="s">
        <v>157</v>
      </c>
    </row>
    <row r="335" spans="1:65" s="2" customFormat="1" ht="16.5" customHeight="1">
      <c r="A335" s="35"/>
      <c r="B335" s="36"/>
      <c r="C335" s="196" t="s">
        <v>731</v>
      </c>
      <c r="D335" s="196" t="s">
        <v>160</v>
      </c>
      <c r="E335" s="197" t="s">
        <v>732</v>
      </c>
      <c r="F335" s="198" t="s">
        <v>728</v>
      </c>
      <c r="G335" s="199" t="s">
        <v>448</v>
      </c>
      <c r="H335" s="200">
        <v>7.5</v>
      </c>
      <c r="I335" s="201"/>
      <c r="J335" s="202">
        <f>ROUND(I335*H335,2)</f>
        <v>0</v>
      </c>
      <c r="K335" s="203"/>
      <c r="L335" s="40"/>
      <c r="M335" s="204" t="s">
        <v>1</v>
      </c>
      <c r="N335" s="205" t="s">
        <v>40</v>
      </c>
      <c r="O335" s="76"/>
      <c r="P335" s="206">
        <f>O335*H335</f>
        <v>0</v>
      </c>
      <c r="Q335" s="206">
        <v>0</v>
      </c>
      <c r="R335" s="206">
        <f>Q335*H335</f>
        <v>0</v>
      </c>
      <c r="S335" s="206">
        <v>0</v>
      </c>
      <c r="T335" s="207">
        <f>S335*H335</f>
        <v>0</v>
      </c>
      <c r="U335" s="35"/>
      <c r="V335" s="35"/>
      <c r="W335" s="35"/>
      <c r="X335" s="35"/>
      <c r="Y335" s="35"/>
      <c r="Z335" s="35"/>
      <c r="AA335" s="35"/>
      <c r="AB335" s="35"/>
      <c r="AC335" s="35"/>
      <c r="AD335" s="35"/>
      <c r="AE335" s="35"/>
      <c r="AR335" s="208" t="s">
        <v>164</v>
      </c>
      <c r="AT335" s="208" t="s">
        <v>160</v>
      </c>
      <c r="AU335" s="208" t="s">
        <v>82</v>
      </c>
      <c r="AY335" s="18" t="s">
        <v>157</v>
      </c>
      <c r="BE335" s="209">
        <f>IF(N335="základná",J335,0)</f>
        <v>0</v>
      </c>
      <c r="BF335" s="209">
        <f>IF(N335="znížená",J335,0)</f>
        <v>0</v>
      </c>
      <c r="BG335" s="209">
        <f>IF(N335="zákl. prenesená",J335,0)</f>
        <v>0</v>
      </c>
      <c r="BH335" s="209">
        <f>IF(N335="zníž. prenesená",J335,0)</f>
        <v>0</v>
      </c>
      <c r="BI335" s="209">
        <f>IF(N335="nulová",J335,0)</f>
        <v>0</v>
      </c>
      <c r="BJ335" s="18" t="s">
        <v>156</v>
      </c>
      <c r="BK335" s="209">
        <f>ROUND(I335*H335,2)</f>
        <v>0</v>
      </c>
      <c r="BL335" s="18" t="s">
        <v>164</v>
      </c>
      <c r="BM335" s="208" t="s">
        <v>733</v>
      </c>
    </row>
    <row r="336" spans="1:65" s="13" customFormat="1">
      <c r="B336" s="210"/>
      <c r="C336" s="211"/>
      <c r="D336" s="212" t="s">
        <v>166</v>
      </c>
      <c r="E336" s="213" t="s">
        <v>1</v>
      </c>
      <c r="F336" s="214" t="s">
        <v>535</v>
      </c>
      <c r="G336" s="211"/>
      <c r="H336" s="213" t="s">
        <v>1</v>
      </c>
      <c r="I336" s="215"/>
      <c r="J336" s="211"/>
      <c r="K336" s="211"/>
      <c r="L336" s="216"/>
      <c r="M336" s="217"/>
      <c r="N336" s="218"/>
      <c r="O336" s="218"/>
      <c r="P336" s="218"/>
      <c r="Q336" s="218"/>
      <c r="R336" s="218"/>
      <c r="S336" s="218"/>
      <c r="T336" s="219"/>
      <c r="AT336" s="220" t="s">
        <v>166</v>
      </c>
      <c r="AU336" s="220" t="s">
        <v>82</v>
      </c>
      <c r="AV336" s="13" t="s">
        <v>82</v>
      </c>
      <c r="AW336" s="13" t="s">
        <v>31</v>
      </c>
      <c r="AX336" s="13" t="s">
        <v>74</v>
      </c>
      <c r="AY336" s="220" t="s">
        <v>157</v>
      </c>
    </row>
    <row r="337" spans="1:65" s="13" customFormat="1">
      <c r="B337" s="210"/>
      <c r="C337" s="211"/>
      <c r="D337" s="212" t="s">
        <v>166</v>
      </c>
      <c r="E337" s="213" t="s">
        <v>1</v>
      </c>
      <c r="F337" s="214" t="s">
        <v>684</v>
      </c>
      <c r="G337" s="211"/>
      <c r="H337" s="213" t="s">
        <v>1</v>
      </c>
      <c r="I337" s="215"/>
      <c r="J337" s="211"/>
      <c r="K337" s="211"/>
      <c r="L337" s="216"/>
      <c r="M337" s="217"/>
      <c r="N337" s="218"/>
      <c r="O337" s="218"/>
      <c r="P337" s="218"/>
      <c r="Q337" s="218"/>
      <c r="R337" s="218"/>
      <c r="S337" s="218"/>
      <c r="T337" s="219"/>
      <c r="AT337" s="220" t="s">
        <v>166</v>
      </c>
      <c r="AU337" s="220" t="s">
        <v>82</v>
      </c>
      <c r="AV337" s="13" t="s">
        <v>82</v>
      </c>
      <c r="AW337" s="13" t="s">
        <v>31</v>
      </c>
      <c r="AX337" s="13" t="s">
        <v>74</v>
      </c>
      <c r="AY337" s="220" t="s">
        <v>157</v>
      </c>
    </row>
    <row r="338" spans="1:65" s="14" customFormat="1">
      <c r="B338" s="221"/>
      <c r="C338" s="222"/>
      <c r="D338" s="212" t="s">
        <v>166</v>
      </c>
      <c r="E338" s="223" t="s">
        <v>1</v>
      </c>
      <c r="F338" s="224" t="s">
        <v>734</v>
      </c>
      <c r="G338" s="222"/>
      <c r="H338" s="225">
        <v>7.5</v>
      </c>
      <c r="I338" s="226"/>
      <c r="J338" s="222"/>
      <c r="K338" s="222"/>
      <c r="L338" s="227"/>
      <c r="M338" s="228"/>
      <c r="N338" s="229"/>
      <c r="O338" s="229"/>
      <c r="P338" s="229"/>
      <c r="Q338" s="229"/>
      <c r="R338" s="229"/>
      <c r="S338" s="229"/>
      <c r="T338" s="230"/>
      <c r="AT338" s="231" t="s">
        <v>166</v>
      </c>
      <c r="AU338" s="231" t="s">
        <v>82</v>
      </c>
      <c r="AV338" s="14" t="s">
        <v>156</v>
      </c>
      <c r="AW338" s="14" t="s">
        <v>31</v>
      </c>
      <c r="AX338" s="14" t="s">
        <v>82</v>
      </c>
      <c r="AY338" s="231" t="s">
        <v>157</v>
      </c>
    </row>
    <row r="339" spans="1:65" s="2" customFormat="1" ht="33" customHeight="1">
      <c r="A339" s="35"/>
      <c r="B339" s="36"/>
      <c r="C339" s="196" t="s">
        <v>735</v>
      </c>
      <c r="D339" s="196" t="s">
        <v>160</v>
      </c>
      <c r="E339" s="197" t="s">
        <v>736</v>
      </c>
      <c r="F339" s="198" t="s">
        <v>737</v>
      </c>
      <c r="G339" s="199" t="s">
        <v>448</v>
      </c>
      <c r="H339" s="200">
        <v>32</v>
      </c>
      <c r="I339" s="201"/>
      <c r="J339" s="202">
        <f>ROUND(I339*H339,2)</f>
        <v>0</v>
      </c>
      <c r="K339" s="203"/>
      <c r="L339" s="40"/>
      <c r="M339" s="204" t="s">
        <v>1</v>
      </c>
      <c r="N339" s="205" t="s">
        <v>40</v>
      </c>
      <c r="O339" s="76"/>
      <c r="P339" s="206">
        <f>O339*H339</f>
        <v>0</v>
      </c>
      <c r="Q339" s="206">
        <v>0</v>
      </c>
      <c r="R339" s="206">
        <f>Q339*H339</f>
        <v>0</v>
      </c>
      <c r="S339" s="206">
        <v>0</v>
      </c>
      <c r="T339" s="207">
        <f>S339*H339</f>
        <v>0</v>
      </c>
      <c r="U339" s="35"/>
      <c r="V339" s="35"/>
      <c r="W339" s="35"/>
      <c r="X339" s="35"/>
      <c r="Y339" s="35"/>
      <c r="Z339" s="35"/>
      <c r="AA339" s="35"/>
      <c r="AB339" s="35"/>
      <c r="AC339" s="35"/>
      <c r="AD339" s="35"/>
      <c r="AE339" s="35"/>
      <c r="AR339" s="208" t="s">
        <v>164</v>
      </c>
      <c r="AT339" s="208" t="s">
        <v>160</v>
      </c>
      <c r="AU339" s="208" t="s">
        <v>82</v>
      </c>
      <c r="AY339" s="18" t="s">
        <v>157</v>
      </c>
      <c r="BE339" s="209">
        <f>IF(N339="základná",J339,0)</f>
        <v>0</v>
      </c>
      <c r="BF339" s="209">
        <f>IF(N339="znížená",J339,0)</f>
        <v>0</v>
      </c>
      <c r="BG339" s="209">
        <f>IF(N339="zákl. prenesená",J339,0)</f>
        <v>0</v>
      </c>
      <c r="BH339" s="209">
        <f>IF(N339="zníž. prenesená",J339,0)</f>
        <v>0</v>
      </c>
      <c r="BI339" s="209">
        <f>IF(N339="nulová",J339,0)</f>
        <v>0</v>
      </c>
      <c r="BJ339" s="18" t="s">
        <v>156</v>
      </c>
      <c r="BK339" s="209">
        <f>ROUND(I339*H339,2)</f>
        <v>0</v>
      </c>
      <c r="BL339" s="18" t="s">
        <v>164</v>
      </c>
      <c r="BM339" s="208" t="s">
        <v>738</v>
      </c>
    </row>
    <row r="340" spans="1:65" s="13" customFormat="1">
      <c r="B340" s="210"/>
      <c r="C340" s="211"/>
      <c r="D340" s="212" t="s">
        <v>166</v>
      </c>
      <c r="E340" s="213" t="s">
        <v>1</v>
      </c>
      <c r="F340" s="214" t="s">
        <v>535</v>
      </c>
      <c r="G340" s="211"/>
      <c r="H340" s="213" t="s">
        <v>1</v>
      </c>
      <c r="I340" s="215"/>
      <c r="J340" s="211"/>
      <c r="K340" s="211"/>
      <c r="L340" s="216"/>
      <c r="M340" s="217"/>
      <c r="N340" s="218"/>
      <c r="O340" s="218"/>
      <c r="P340" s="218"/>
      <c r="Q340" s="218"/>
      <c r="R340" s="218"/>
      <c r="S340" s="218"/>
      <c r="T340" s="219"/>
      <c r="AT340" s="220" t="s">
        <v>166</v>
      </c>
      <c r="AU340" s="220" t="s">
        <v>82</v>
      </c>
      <c r="AV340" s="13" t="s">
        <v>82</v>
      </c>
      <c r="AW340" s="13" t="s">
        <v>31</v>
      </c>
      <c r="AX340" s="13" t="s">
        <v>74</v>
      </c>
      <c r="AY340" s="220" t="s">
        <v>157</v>
      </c>
    </row>
    <row r="341" spans="1:65" s="13" customFormat="1">
      <c r="B341" s="210"/>
      <c r="C341" s="211"/>
      <c r="D341" s="212" t="s">
        <v>166</v>
      </c>
      <c r="E341" s="213" t="s">
        <v>1</v>
      </c>
      <c r="F341" s="214" t="s">
        <v>684</v>
      </c>
      <c r="G341" s="211"/>
      <c r="H341" s="213" t="s">
        <v>1</v>
      </c>
      <c r="I341" s="215"/>
      <c r="J341" s="211"/>
      <c r="K341" s="211"/>
      <c r="L341" s="216"/>
      <c r="M341" s="217"/>
      <c r="N341" s="218"/>
      <c r="O341" s="218"/>
      <c r="P341" s="218"/>
      <c r="Q341" s="218"/>
      <c r="R341" s="218"/>
      <c r="S341" s="218"/>
      <c r="T341" s="219"/>
      <c r="AT341" s="220" t="s">
        <v>166</v>
      </c>
      <c r="AU341" s="220" t="s">
        <v>82</v>
      </c>
      <c r="AV341" s="13" t="s">
        <v>82</v>
      </c>
      <c r="AW341" s="13" t="s">
        <v>31</v>
      </c>
      <c r="AX341" s="13" t="s">
        <v>74</v>
      </c>
      <c r="AY341" s="220" t="s">
        <v>157</v>
      </c>
    </row>
    <row r="342" spans="1:65" s="14" customFormat="1">
      <c r="B342" s="221"/>
      <c r="C342" s="222"/>
      <c r="D342" s="212" t="s">
        <v>166</v>
      </c>
      <c r="E342" s="223" t="s">
        <v>1</v>
      </c>
      <c r="F342" s="224" t="s">
        <v>702</v>
      </c>
      <c r="G342" s="222"/>
      <c r="H342" s="225">
        <v>32</v>
      </c>
      <c r="I342" s="226"/>
      <c r="J342" s="222"/>
      <c r="K342" s="222"/>
      <c r="L342" s="227"/>
      <c r="M342" s="228"/>
      <c r="N342" s="229"/>
      <c r="O342" s="229"/>
      <c r="P342" s="229"/>
      <c r="Q342" s="229"/>
      <c r="R342" s="229"/>
      <c r="S342" s="229"/>
      <c r="T342" s="230"/>
      <c r="AT342" s="231" t="s">
        <v>166</v>
      </c>
      <c r="AU342" s="231" t="s">
        <v>82</v>
      </c>
      <c r="AV342" s="14" t="s">
        <v>156</v>
      </c>
      <c r="AW342" s="14" t="s">
        <v>31</v>
      </c>
      <c r="AX342" s="14" t="s">
        <v>82</v>
      </c>
      <c r="AY342" s="231" t="s">
        <v>157</v>
      </c>
    </row>
    <row r="343" spans="1:65" s="2" customFormat="1" ht="33" customHeight="1">
      <c r="A343" s="35"/>
      <c r="B343" s="36"/>
      <c r="C343" s="196" t="s">
        <v>739</v>
      </c>
      <c r="D343" s="196" t="s">
        <v>160</v>
      </c>
      <c r="E343" s="197" t="s">
        <v>740</v>
      </c>
      <c r="F343" s="198" t="s">
        <v>741</v>
      </c>
      <c r="G343" s="199" t="s">
        <v>448</v>
      </c>
      <c r="H343" s="200">
        <v>37</v>
      </c>
      <c r="I343" s="201"/>
      <c r="J343" s="202">
        <f>ROUND(I343*H343,2)</f>
        <v>0</v>
      </c>
      <c r="K343" s="203"/>
      <c r="L343" s="40"/>
      <c r="M343" s="204" t="s">
        <v>1</v>
      </c>
      <c r="N343" s="205" t="s">
        <v>40</v>
      </c>
      <c r="O343" s="76"/>
      <c r="P343" s="206">
        <f>O343*H343</f>
        <v>0</v>
      </c>
      <c r="Q343" s="206">
        <v>5.0000000000000002E-5</v>
      </c>
      <c r="R343" s="206">
        <f>Q343*H343</f>
        <v>1.8500000000000001E-3</v>
      </c>
      <c r="S343" s="206">
        <v>1E-3</v>
      </c>
      <c r="T343" s="207">
        <f>S343*H343</f>
        <v>3.6999999999999998E-2</v>
      </c>
      <c r="U343" s="35"/>
      <c r="V343" s="35"/>
      <c r="W343" s="35"/>
      <c r="X343" s="35"/>
      <c r="Y343" s="35"/>
      <c r="Z343" s="35"/>
      <c r="AA343" s="35"/>
      <c r="AB343" s="35"/>
      <c r="AC343" s="35"/>
      <c r="AD343" s="35"/>
      <c r="AE343" s="35"/>
      <c r="AR343" s="208" t="s">
        <v>164</v>
      </c>
      <c r="AT343" s="208" t="s">
        <v>160</v>
      </c>
      <c r="AU343" s="208" t="s">
        <v>82</v>
      </c>
      <c r="AY343" s="18" t="s">
        <v>157</v>
      </c>
      <c r="BE343" s="209">
        <f>IF(N343="základná",J343,0)</f>
        <v>0</v>
      </c>
      <c r="BF343" s="209">
        <f>IF(N343="znížená",J343,0)</f>
        <v>0</v>
      </c>
      <c r="BG343" s="209">
        <f>IF(N343="zákl. prenesená",J343,0)</f>
        <v>0</v>
      </c>
      <c r="BH343" s="209">
        <f>IF(N343="zníž. prenesená",J343,0)</f>
        <v>0</v>
      </c>
      <c r="BI343" s="209">
        <f>IF(N343="nulová",J343,0)</f>
        <v>0</v>
      </c>
      <c r="BJ343" s="18" t="s">
        <v>156</v>
      </c>
      <c r="BK343" s="209">
        <f>ROUND(I343*H343,2)</f>
        <v>0</v>
      </c>
      <c r="BL343" s="18" t="s">
        <v>164</v>
      </c>
      <c r="BM343" s="208" t="s">
        <v>742</v>
      </c>
    </row>
    <row r="344" spans="1:65" s="14" customFormat="1">
      <c r="B344" s="221"/>
      <c r="C344" s="222"/>
      <c r="D344" s="212" t="s">
        <v>166</v>
      </c>
      <c r="E344" s="223" t="s">
        <v>1</v>
      </c>
      <c r="F344" s="224" t="s">
        <v>743</v>
      </c>
      <c r="G344" s="222"/>
      <c r="H344" s="225">
        <v>22</v>
      </c>
      <c r="I344" s="226"/>
      <c r="J344" s="222"/>
      <c r="K344" s="222"/>
      <c r="L344" s="227"/>
      <c r="M344" s="228"/>
      <c r="N344" s="229"/>
      <c r="O344" s="229"/>
      <c r="P344" s="229"/>
      <c r="Q344" s="229"/>
      <c r="R344" s="229"/>
      <c r="S344" s="229"/>
      <c r="T344" s="230"/>
      <c r="AT344" s="231" t="s">
        <v>166</v>
      </c>
      <c r="AU344" s="231" t="s">
        <v>82</v>
      </c>
      <c r="AV344" s="14" t="s">
        <v>156</v>
      </c>
      <c r="AW344" s="14" t="s">
        <v>31</v>
      </c>
      <c r="AX344" s="14" t="s">
        <v>74</v>
      </c>
      <c r="AY344" s="231" t="s">
        <v>157</v>
      </c>
    </row>
    <row r="345" spans="1:65" s="14" customFormat="1">
      <c r="B345" s="221"/>
      <c r="C345" s="222"/>
      <c r="D345" s="212" t="s">
        <v>166</v>
      </c>
      <c r="E345" s="223" t="s">
        <v>1</v>
      </c>
      <c r="F345" s="224" t="s">
        <v>744</v>
      </c>
      <c r="G345" s="222"/>
      <c r="H345" s="225">
        <v>15</v>
      </c>
      <c r="I345" s="226"/>
      <c r="J345" s="222"/>
      <c r="K345" s="222"/>
      <c r="L345" s="227"/>
      <c r="M345" s="228"/>
      <c r="N345" s="229"/>
      <c r="O345" s="229"/>
      <c r="P345" s="229"/>
      <c r="Q345" s="229"/>
      <c r="R345" s="229"/>
      <c r="S345" s="229"/>
      <c r="T345" s="230"/>
      <c r="AT345" s="231" t="s">
        <v>166</v>
      </c>
      <c r="AU345" s="231" t="s">
        <v>82</v>
      </c>
      <c r="AV345" s="14" t="s">
        <v>156</v>
      </c>
      <c r="AW345" s="14" t="s">
        <v>31</v>
      </c>
      <c r="AX345" s="14" t="s">
        <v>74</v>
      </c>
      <c r="AY345" s="231" t="s">
        <v>157</v>
      </c>
    </row>
    <row r="346" spans="1:65" s="15" customFormat="1">
      <c r="B346" s="232"/>
      <c r="C346" s="233"/>
      <c r="D346" s="212" t="s">
        <v>166</v>
      </c>
      <c r="E346" s="234" t="s">
        <v>1</v>
      </c>
      <c r="F346" s="235" t="s">
        <v>173</v>
      </c>
      <c r="G346" s="233"/>
      <c r="H346" s="236">
        <v>37</v>
      </c>
      <c r="I346" s="237"/>
      <c r="J346" s="233"/>
      <c r="K346" s="233"/>
      <c r="L346" s="238"/>
      <c r="M346" s="239"/>
      <c r="N346" s="240"/>
      <c r="O346" s="240"/>
      <c r="P346" s="240"/>
      <c r="Q346" s="240"/>
      <c r="R346" s="240"/>
      <c r="S346" s="240"/>
      <c r="T346" s="241"/>
      <c r="AT346" s="242" t="s">
        <v>166</v>
      </c>
      <c r="AU346" s="242" t="s">
        <v>82</v>
      </c>
      <c r="AV346" s="15" t="s">
        <v>174</v>
      </c>
      <c r="AW346" s="15" t="s">
        <v>31</v>
      </c>
      <c r="AX346" s="15" t="s">
        <v>82</v>
      </c>
      <c r="AY346" s="242" t="s">
        <v>157</v>
      </c>
    </row>
    <row r="347" spans="1:65" s="2" customFormat="1" ht="33" customHeight="1">
      <c r="A347" s="35"/>
      <c r="B347" s="36"/>
      <c r="C347" s="196" t="s">
        <v>745</v>
      </c>
      <c r="D347" s="196" t="s">
        <v>160</v>
      </c>
      <c r="E347" s="197" t="s">
        <v>746</v>
      </c>
      <c r="F347" s="198" t="s">
        <v>747</v>
      </c>
      <c r="G347" s="199" t="s">
        <v>448</v>
      </c>
      <c r="H347" s="200">
        <v>161</v>
      </c>
      <c r="I347" s="201"/>
      <c r="J347" s="202">
        <f>ROUND(I347*H347,2)</f>
        <v>0</v>
      </c>
      <c r="K347" s="203"/>
      <c r="L347" s="40"/>
      <c r="M347" s="204" t="s">
        <v>1</v>
      </c>
      <c r="N347" s="205" t="s">
        <v>40</v>
      </c>
      <c r="O347" s="76"/>
      <c r="P347" s="206">
        <f>O347*H347</f>
        <v>0</v>
      </c>
      <c r="Q347" s="206">
        <v>5.0000000000000002E-5</v>
      </c>
      <c r="R347" s="206">
        <f>Q347*H347</f>
        <v>8.0499999999999999E-3</v>
      </c>
      <c r="S347" s="206">
        <v>1E-3</v>
      </c>
      <c r="T347" s="207">
        <f>S347*H347</f>
        <v>0.161</v>
      </c>
      <c r="U347" s="35"/>
      <c r="V347" s="35"/>
      <c r="W347" s="35"/>
      <c r="X347" s="35"/>
      <c r="Y347" s="35"/>
      <c r="Z347" s="35"/>
      <c r="AA347" s="35"/>
      <c r="AB347" s="35"/>
      <c r="AC347" s="35"/>
      <c r="AD347" s="35"/>
      <c r="AE347" s="35"/>
      <c r="AR347" s="208" t="s">
        <v>164</v>
      </c>
      <c r="AT347" s="208" t="s">
        <v>160</v>
      </c>
      <c r="AU347" s="208" t="s">
        <v>82</v>
      </c>
      <c r="AY347" s="18" t="s">
        <v>157</v>
      </c>
      <c r="BE347" s="209">
        <f>IF(N347="základná",J347,0)</f>
        <v>0</v>
      </c>
      <c r="BF347" s="209">
        <f>IF(N347="znížená",J347,0)</f>
        <v>0</v>
      </c>
      <c r="BG347" s="209">
        <f>IF(N347="zákl. prenesená",J347,0)</f>
        <v>0</v>
      </c>
      <c r="BH347" s="209">
        <f>IF(N347="zníž. prenesená",J347,0)</f>
        <v>0</v>
      </c>
      <c r="BI347" s="209">
        <f>IF(N347="nulová",J347,0)</f>
        <v>0</v>
      </c>
      <c r="BJ347" s="18" t="s">
        <v>156</v>
      </c>
      <c r="BK347" s="209">
        <f>ROUND(I347*H347,2)</f>
        <v>0</v>
      </c>
      <c r="BL347" s="18" t="s">
        <v>164</v>
      </c>
      <c r="BM347" s="208" t="s">
        <v>748</v>
      </c>
    </row>
    <row r="348" spans="1:65" s="14" customFormat="1">
      <c r="B348" s="221"/>
      <c r="C348" s="222"/>
      <c r="D348" s="212" t="s">
        <v>166</v>
      </c>
      <c r="E348" s="223" t="s">
        <v>1</v>
      </c>
      <c r="F348" s="224" t="s">
        <v>749</v>
      </c>
      <c r="G348" s="222"/>
      <c r="H348" s="225">
        <v>161</v>
      </c>
      <c r="I348" s="226"/>
      <c r="J348" s="222"/>
      <c r="K348" s="222"/>
      <c r="L348" s="227"/>
      <c r="M348" s="228"/>
      <c r="N348" s="229"/>
      <c r="O348" s="229"/>
      <c r="P348" s="229"/>
      <c r="Q348" s="229"/>
      <c r="R348" s="229"/>
      <c r="S348" s="229"/>
      <c r="T348" s="230"/>
      <c r="AT348" s="231" t="s">
        <v>166</v>
      </c>
      <c r="AU348" s="231" t="s">
        <v>82</v>
      </c>
      <c r="AV348" s="14" t="s">
        <v>156</v>
      </c>
      <c r="AW348" s="14" t="s">
        <v>31</v>
      </c>
      <c r="AX348" s="14" t="s">
        <v>74</v>
      </c>
      <c r="AY348" s="231" t="s">
        <v>157</v>
      </c>
    </row>
    <row r="349" spans="1:65" s="15" customFormat="1">
      <c r="B349" s="232"/>
      <c r="C349" s="233"/>
      <c r="D349" s="212" t="s">
        <v>166</v>
      </c>
      <c r="E349" s="234" t="s">
        <v>1</v>
      </c>
      <c r="F349" s="235" t="s">
        <v>173</v>
      </c>
      <c r="G349" s="233"/>
      <c r="H349" s="236">
        <v>161</v>
      </c>
      <c r="I349" s="237"/>
      <c r="J349" s="233"/>
      <c r="K349" s="233"/>
      <c r="L349" s="238"/>
      <c r="M349" s="239"/>
      <c r="N349" s="240"/>
      <c r="O349" s="240"/>
      <c r="P349" s="240"/>
      <c r="Q349" s="240"/>
      <c r="R349" s="240"/>
      <c r="S349" s="240"/>
      <c r="T349" s="241"/>
      <c r="AT349" s="242" t="s">
        <v>166</v>
      </c>
      <c r="AU349" s="242" t="s">
        <v>82</v>
      </c>
      <c r="AV349" s="15" t="s">
        <v>174</v>
      </c>
      <c r="AW349" s="15" t="s">
        <v>31</v>
      </c>
      <c r="AX349" s="15" t="s">
        <v>82</v>
      </c>
      <c r="AY349" s="242" t="s">
        <v>157</v>
      </c>
    </row>
    <row r="350" spans="1:65" s="2" customFormat="1" ht="24.2" customHeight="1">
      <c r="A350" s="35"/>
      <c r="B350" s="36"/>
      <c r="C350" s="196" t="s">
        <v>750</v>
      </c>
      <c r="D350" s="196" t="s">
        <v>160</v>
      </c>
      <c r="E350" s="197" t="s">
        <v>751</v>
      </c>
      <c r="F350" s="198" t="s">
        <v>752</v>
      </c>
      <c r="G350" s="199" t="s">
        <v>177</v>
      </c>
      <c r="H350" s="200">
        <v>1.0720000000000001</v>
      </c>
      <c r="I350" s="201"/>
      <c r="J350" s="202">
        <f>ROUND(I350*H350,2)</f>
        <v>0</v>
      </c>
      <c r="K350" s="203"/>
      <c r="L350" s="40"/>
      <c r="M350" s="204" t="s">
        <v>1</v>
      </c>
      <c r="N350" s="205" t="s">
        <v>40</v>
      </c>
      <c r="O350" s="76"/>
      <c r="P350" s="206">
        <f>O350*H350</f>
        <v>0</v>
      </c>
      <c r="Q350" s="206">
        <v>0</v>
      </c>
      <c r="R350" s="206">
        <f>Q350*H350</f>
        <v>0</v>
      </c>
      <c r="S350" s="206">
        <v>0</v>
      </c>
      <c r="T350" s="207">
        <f>S350*H350</f>
        <v>0</v>
      </c>
      <c r="U350" s="35"/>
      <c r="V350" s="35"/>
      <c r="W350" s="35"/>
      <c r="X350" s="35"/>
      <c r="Y350" s="35"/>
      <c r="Z350" s="35"/>
      <c r="AA350" s="35"/>
      <c r="AB350" s="35"/>
      <c r="AC350" s="35"/>
      <c r="AD350" s="35"/>
      <c r="AE350" s="35"/>
      <c r="AR350" s="208" t="s">
        <v>164</v>
      </c>
      <c r="AT350" s="208" t="s">
        <v>160</v>
      </c>
      <c r="AU350" s="208" t="s">
        <v>82</v>
      </c>
      <c r="AY350" s="18" t="s">
        <v>157</v>
      </c>
      <c r="BE350" s="209">
        <f>IF(N350="základná",J350,0)</f>
        <v>0</v>
      </c>
      <c r="BF350" s="209">
        <f>IF(N350="znížená",J350,0)</f>
        <v>0</v>
      </c>
      <c r="BG350" s="209">
        <f>IF(N350="zákl. prenesená",J350,0)</f>
        <v>0</v>
      </c>
      <c r="BH350" s="209">
        <f>IF(N350="zníž. prenesená",J350,0)</f>
        <v>0</v>
      </c>
      <c r="BI350" s="209">
        <f>IF(N350="nulová",J350,0)</f>
        <v>0</v>
      </c>
      <c r="BJ350" s="18" t="s">
        <v>156</v>
      </c>
      <c r="BK350" s="209">
        <f>ROUND(I350*H350,2)</f>
        <v>0</v>
      </c>
      <c r="BL350" s="18" t="s">
        <v>164</v>
      </c>
      <c r="BM350" s="208" t="s">
        <v>753</v>
      </c>
    </row>
    <row r="351" spans="1:65" s="2" customFormat="1" ht="24.2" customHeight="1">
      <c r="A351" s="35"/>
      <c r="B351" s="36"/>
      <c r="C351" s="196" t="s">
        <v>754</v>
      </c>
      <c r="D351" s="196" t="s">
        <v>160</v>
      </c>
      <c r="E351" s="197" t="s">
        <v>755</v>
      </c>
      <c r="F351" s="198" t="s">
        <v>756</v>
      </c>
      <c r="G351" s="199" t="s">
        <v>177</v>
      </c>
      <c r="H351" s="200">
        <v>0.14399999999999999</v>
      </c>
      <c r="I351" s="201"/>
      <c r="J351" s="202">
        <f>ROUND(I351*H351,2)</f>
        <v>0</v>
      </c>
      <c r="K351" s="203"/>
      <c r="L351" s="40"/>
      <c r="M351" s="204" t="s">
        <v>1</v>
      </c>
      <c r="N351" s="205" t="s">
        <v>40</v>
      </c>
      <c r="O351" s="76"/>
      <c r="P351" s="206">
        <f>O351*H351</f>
        <v>0</v>
      </c>
      <c r="Q351" s="206">
        <v>0</v>
      </c>
      <c r="R351" s="206">
        <f>Q351*H351</f>
        <v>0</v>
      </c>
      <c r="S351" s="206">
        <v>0</v>
      </c>
      <c r="T351" s="207">
        <f>S351*H351</f>
        <v>0</v>
      </c>
      <c r="U351" s="35"/>
      <c r="V351" s="35"/>
      <c r="W351" s="35"/>
      <c r="X351" s="35"/>
      <c r="Y351" s="35"/>
      <c r="Z351" s="35"/>
      <c r="AA351" s="35"/>
      <c r="AB351" s="35"/>
      <c r="AC351" s="35"/>
      <c r="AD351" s="35"/>
      <c r="AE351" s="35"/>
      <c r="AR351" s="208" t="s">
        <v>164</v>
      </c>
      <c r="AT351" s="208" t="s">
        <v>160</v>
      </c>
      <c r="AU351" s="208" t="s">
        <v>82</v>
      </c>
      <c r="AY351" s="18" t="s">
        <v>157</v>
      </c>
      <c r="BE351" s="209">
        <f>IF(N351="základná",J351,0)</f>
        <v>0</v>
      </c>
      <c r="BF351" s="209">
        <f>IF(N351="znížená",J351,0)</f>
        <v>0</v>
      </c>
      <c r="BG351" s="209">
        <f>IF(N351="zákl. prenesená",J351,0)</f>
        <v>0</v>
      </c>
      <c r="BH351" s="209">
        <f>IF(N351="zníž. prenesená",J351,0)</f>
        <v>0</v>
      </c>
      <c r="BI351" s="209">
        <f>IF(N351="nulová",J351,0)</f>
        <v>0</v>
      </c>
      <c r="BJ351" s="18" t="s">
        <v>156</v>
      </c>
      <c r="BK351" s="209">
        <f>ROUND(I351*H351,2)</f>
        <v>0</v>
      </c>
      <c r="BL351" s="18" t="s">
        <v>164</v>
      </c>
      <c r="BM351" s="208" t="s">
        <v>757</v>
      </c>
    </row>
    <row r="352" spans="1:65" s="12" customFormat="1" ht="25.9" customHeight="1">
      <c r="B352" s="180"/>
      <c r="C352" s="181"/>
      <c r="D352" s="182" t="s">
        <v>73</v>
      </c>
      <c r="E352" s="183" t="s">
        <v>758</v>
      </c>
      <c r="F352" s="183" t="s">
        <v>759</v>
      </c>
      <c r="G352" s="181"/>
      <c r="H352" s="181"/>
      <c r="I352" s="184"/>
      <c r="J352" s="185">
        <f>BK352</f>
        <v>0</v>
      </c>
      <c r="K352" s="181"/>
      <c r="L352" s="186"/>
      <c r="M352" s="187"/>
      <c r="N352" s="188"/>
      <c r="O352" s="188"/>
      <c r="P352" s="189">
        <f>SUM(P353:P377)</f>
        <v>0</v>
      </c>
      <c r="Q352" s="188"/>
      <c r="R352" s="189">
        <f>SUM(R353:R377)</f>
        <v>4.3290419999999996E-2</v>
      </c>
      <c r="S352" s="188"/>
      <c r="T352" s="190">
        <f>SUM(T353:T377)</f>
        <v>0</v>
      </c>
      <c r="AR352" s="191" t="s">
        <v>156</v>
      </c>
      <c r="AT352" s="192" t="s">
        <v>73</v>
      </c>
      <c r="AU352" s="192" t="s">
        <v>74</v>
      </c>
      <c r="AY352" s="191" t="s">
        <v>157</v>
      </c>
      <c r="BK352" s="193">
        <f>SUM(BK353:BK377)</f>
        <v>0</v>
      </c>
    </row>
    <row r="353" spans="1:65" s="2" customFormat="1" ht="37.9" customHeight="1">
      <c r="A353" s="35"/>
      <c r="B353" s="36"/>
      <c r="C353" s="196" t="s">
        <v>760</v>
      </c>
      <c r="D353" s="196" t="s">
        <v>160</v>
      </c>
      <c r="E353" s="197" t="s">
        <v>761</v>
      </c>
      <c r="F353" s="198" t="s">
        <v>762</v>
      </c>
      <c r="G353" s="199" t="s">
        <v>225</v>
      </c>
      <c r="H353" s="200">
        <v>1.248</v>
      </c>
      <c r="I353" s="201"/>
      <c r="J353" s="202">
        <f>ROUND(I353*H353,2)</f>
        <v>0</v>
      </c>
      <c r="K353" s="203"/>
      <c r="L353" s="40"/>
      <c r="M353" s="204" t="s">
        <v>1</v>
      </c>
      <c r="N353" s="205" t="s">
        <v>40</v>
      </c>
      <c r="O353" s="76"/>
      <c r="P353" s="206">
        <f>O353*H353</f>
        <v>0</v>
      </c>
      <c r="Q353" s="206">
        <v>8.5999999999999998E-4</v>
      </c>
      <c r="R353" s="206">
        <f>Q353*H353</f>
        <v>1.07328E-3</v>
      </c>
      <c r="S353" s="206">
        <v>0</v>
      </c>
      <c r="T353" s="207">
        <f>S353*H353</f>
        <v>0</v>
      </c>
      <c r="U353" s="35"/>
      <c r="V353" s="35"/>
      <c r="W353" s="35"/>
      <c r="X353" s="35"/>
      <c r="Y353" s="35"/>
      <c r="Z353" s="35"/>
      <c r="AA353" s="35"/>
      <c r="AB353" s="35"/>
      <c r="AC353" s="35"/>
      <c r="AD353" s="35"/>
      <c r="AE353" s="35"/>
      <c r="AR353" s="208" t="s">
        <v>164</v>
      </c>
      <c r="AT353" s="208" t="s">
        <v>160</v>
      </c>
      <c r="AU353" s="208" t="s">
        <v>82</v>
      </c>
      <c r="AY353" s="18" t="s">
        <v>157</v>
      </c>
      <c r="BE353" s="209">
        <f>IF(N353="základná",J353,0)</f>
        <v>0</v>
      </c>
      <c r="BF353" s="209">
        <f>IF(N353="znížená",J353,0)</f>
        <v>0</v>
      </c>
      <c r="BG353" s="209">
        <f>IF(N353="zákl. prenesená",J353,0)</f>
        <v>0</v>
      </c>
      <c r="BH353" s="209">
        <f>IF(N353="zníž. prenesená",J353,0)</f>
        <v>0</v>
      </c>
      <c r="BI353" s="209">
        <f>IF(N353="nulová",J353,0)</f>
        <v>0</v>
      </c>
      <c r="BJ353" s="18" t="s">
        <v>156</v>
      </c>
      <c r="BK353" s="209">
        <f>ROUND(I353*H353,2)</f>
        <v>0</v>
      </c>
      <c r="BL353" s="18" t="s">
        <v>164</v>
      </c>
      <c r="BM353" s="208" t="s">
        <v>763</v>
      </c>
    </row>
    <row r="354" spans="1:65" s="2" customFormat="1" ht="33" customHeight="1">
      <c r="A354" s="35"/>
      <c r="B354" s="36"/>
      <c r="C354" s="196" t="s">
        <v>764</v>
      </c>
      <c r="D354" s="196" t="s">
        <v>160</v>
      </c>
      <c r="E354" s="197" t="s">
        <v>765</v>
      </c>
      <c r="F354" s="198" t="s">
        <v>766</v>
      </c>
      <c r="G354" s="199" t="s">
        <v>225</v>
      </c>
      <c r="H354" s="200">
        <v>1.248</v>
      </c>
      <c r="I354" s="201"/>
      <c r="J354" s="202">
        <f>ROUND(I354*H354,2)</f>
        <v>0</v>
      </c>
      <c r="K354" s="203"/>
      <c r="L354" s="40"/>
      <c r="M354" s="204" t="s">
        <v>1</v>
      </c>
      <c r="N354" s="205" t="s">
        <v>40</v>
      </c>
      <c r="O354" s="76"/>
      <c r="P354" s="206">
        <f>O354*H354</f>
        <v>0</v>
      </c>
      <c r="Q354" s="206">
        <v>3.1E-4</v>
      </c>
      <c r="R354" s="206">
        <f>Q354*H354</f>
        <v>3.8687999999999998E-4</v>
      </c>
      <c r="S354" s="206">
        <v>0</v>
      </c>
      <c r="T354" s="207">
        <f>S354*H354</f>
        <v>0</v>
      </c>
      <c r="U354" s="35"/>
      <c r="V354" s="35"/>
      <c r="W354" s="35"/>
      <c r="X354" s="35"/>
      <c r="Y354" s="35"/>
      <c r="Z354" s="35"/>
      <c r="AA354" s="35"/>
      <c r="AB354" s="35"/>
      <c r="AC354" s="35"/>
      <c r="AD354" s="35"/>
      <c r="AE354" s="35"/>
      <c r="AR354" s="208" t="s">
        <v>164</v>
      </c>
      <c r="AT354" s="208" t="s">
        <v>160</v>
      </c>
      <c r="AU354" s="208" t="s">
        <v>82</v>
      </c>
      <c r="AY354" s="18" t="s">
        <v>157</v>
      </c>
      <c r="BE354" s="209">
        <f>IF(N354="základná",J354,0)</f>
        <v>0</v>
      </c>
      <c r="BF354" s="209">
        <f>IF(N354="znížená",J354,0)</f>
        <v>0</v>
      </c>
      <c r="BG354" s="209">
        <f>IF(N354="zákl. prenesená",J354,0)</f>
        <v>0</v>
      </c>
      <c r="BH354" s="209">
        <f>IF(N354="zníž. prenesená",J354,0)</f>
        <v>0</v>
      </c>
      <c r="BI354" s="209">
        <f>IF(N354="nulová",J354,0)</f>
        <v>0</v>
      </c>
      <c r="BJ354" s="18" t="s">
        <v>156</v>
      </c>
      <c r="BK354" s="209">
        <f>ROUND(I354*H354,2)</f>
        <v>0</v>
      </c>
      <c r="BL354" s="18" t="s">
        <v>164</v>
      </c>
      <c r="BM354" s="208" t="s">
        <v>767</v>
      </c>
    </row>
    <row r="355" spans="1:65" s="13" customFormat="1">
      <c r="B355" s="210"/>
      <c r="C355" s="211"/>
      <c r="D355" s="212" t="s">
        <v>166</v>
      </c>
      <c r="E355" s="213" t="s">
        <v>1</v>
      </c>
      <c r="F355" s="214" t="s">
        <v>535</v>
      </c>
      <c r="G355" s="211"/>
      <c r="H355" s="213" t="s">
        <v>1</v>
      </c>
      <c r="I355" s="215"/>
      <c r="J355" s="211"/>
      <c r="K355" s="211"/>
      <c r="L355" s="216"/>
      <c r="M355" s="217"/>
      <c r="N355" s="218"/>
      <c r="O355" s="218"/>
      <c r="P355" s="218"/>
      <c r="Q355" s="218"/>
      <c r="R355" s="218"/>
      <c r="S355" s="218"/>
      <c r="T355" s="219"/>
      <c r="AT355" s="220" t="s">
        <v>166</v>
      </c>
      <c r="AU355" s="220" t="s">
        <v>82</v>
      </c>
      <c r="AV355" s="13" t="s">
        <v>82</v>
      </c>
      <c r="AW355" s="13" t="s">
        <v>31</v>
      </c>
      <c r="AX355" s="13" t="s">
        <v>74</v>
      </c>
      <c r="AY355" s="220" t="s">
        <v>157</v>
      </c>
    </row>
    <row r="356" spans="1:65" s="13" customFormat="1">
      <c r="B356" s="210"/>
      <c r="C356" s="211"/>
      <c r="D356" s="212" t="s">
        <v>166</v>
      </c>
      <c r="E356" s="213" t="s">
        <v>1</v>
      </c>
      <c r="F356" s="214" t="s">
        <v>768</v>
      </c>
      <c r="G356" s="211"/>
      <c r="H356" s="213" t="s">
        <v>1</v>
      </c>
      <c r="I356" s="215"/>
      <c r="J356" s="211"/>
      <c r="K356" s="211"/>
      <c r="L356" s="216"/>
      <c r="M356" s="217"/>
      <c r="N356" s="218"/>
      <c r="O356" s="218"/>
      <c r="P356" s="218"/>
      <c r="Q356" s="218"/>
      <c r="R356" s="218"/>
      <c r="S356" s="218"/>
      <c r="T356" s="219"/>
      <c r="AT356" s="220" t="s">
        <v>166</v>
      </c>
      <c r="AU356" s="220" t="s">
        <v>82</v>
      </c>
      <c r="AV356" s="13" t="s">
        <v>82</v>
      </c>
      <c r="AW356" s="13" t="s">
        <v>31</v>
      </c>
      <c r="AX356" s="13" t="s">
        <v>74</v>
      </c>
      <c r="AY356" s="220" t="s">
        <v>157</v>
      </c>
    </row>
    <row r="357" spans="1:65" s="14" customFormat="1">
      <c r="B357" s="221"/>
      <c r="C357" s="222"/>
      <c r="D357" s="212" t="s">
        <v>166</v>
      </c>
      <c r="E357" s="223" t="s">
        <v>1</v>
      </c>
      <c r="F357" s="224" t="s">
        <v>769</v>
      </c>
      <c r="G357" s="222"/>
      <c r="H357" s="225">
        <v>1.248</v>
      </c>
      <c r="I357" s="226"/>
      <c r="J357" s="222"/>
      <c r="K357" s="222"/>
      <c r="L357" s="227"/>
      <c r="M357" s="228"/>
      <c r="N357" s="229"/>
      <c r="O357" s="229"/>
      <c r="P357" s="229"/>
      <c r="Q357" s="229"/>
      <c r="R357" s="229"/>
      <c r="S357" s="229"/>
      <c r="T357" s="230"/>
      <c r="AT357" s="231" t="s">
        <v>166</v>
      </c>
      <c r="AU357" s="231" t="s">
        <v>82</v>
      </c>
      <c r="AV357" s="14" t="s">
        <v>156</v>
      </c>
      <c r="AW357" s="14" t="s">
        <v>31</v>
      </c>
      <c r="AX357" s="14" t="s">
        <v>82</v>
      </c>
      <c r="AY357" s="231" t="s">
        <v>157</v>
      </c>
    </row>
    <row r="358" spans="1:65" s="2" customFormat="1" ht="37.9" customHeight="1">
      <c r="A358" s="35"/>
      <c r="B358" s="36"/>
      <c r="C358" s="196" t="s">
        <v>770</v>
      </c>
      <c r="D358" s="196" t="s">
        <v>160</v>
      </c>
      <c r="E358" s="197" t="s">
        <v>771</v>
      </c>
      <c r="F358" s="198" t="s">
        <v>772</v>
      </c>
      <c r="G358" s="199" t="s">
        <v>225</v>
      </c>
      <c r="H358" s="200">
        <v>66.366</v>
      </c>
      <c r="I358" s="201"/>
      <c r="J358" s="202">
        <f>ROUND(I358*H358,2)</f>
        <v>0</v>
      </c>
      <c r="K358" s="203"/>
      <c r="L358" s="40"/>
      <c r="M358" s="204" t="s">
        <v>1</v>
      </c>
      <c r="N358" s="205" t="s">
        <v>40</v>
      </c>
      <c r="O358" s="76"/>
      <c r="P358" s="206">
        <f>O358*H358</f>
        <v>0</v>
      </c>
      <c r="Q358" s="206">
        <v>2.7999999999999998E-4</v>
      </c>
      <c r="R358" s="206">
        <f>Q358*H358</f>
        <v>1.8582479999999998E-2</v>
      </c>
      <c r="S358" s="206">
        <v>0</v>
      </c>
      <c r="T358" s="207">
        <f>S358*H358</f>
        <v>0</v>
      </c>
      <c r="U358" s="35"/>
      <c r="V358" s="35"/>
      <c r="W358" s="35"/>
      <c r="X358" s="35"/>
      <c r="Y358" s="35"/>
      <c r="Z358" s="35"/>
      <c r="AA358" s="35"/>
      <c r="AB358" s="35"/>
      <c r="AC358" s="35"/>
      <c r="AD358" s="35"/>
      <c r="AE358" s="35"/>
      <c r="AR358" s="208" t="s">
        <v>164</v>
      </c>
      <c r="AT358" s="208" t="s">
        <v>160</v>
      </c>
      <c r="AU358" s="208" t="s">
        <v>82</v>
      </c>
      <c r="AY358" s="18" t="s">
        <v>157</v>
      </c>
      <c r="BE358" s="209">
        <f>IF(N358="základná",J358,0)</f>
        <v>0</v>
      </c>
      <c r="BF358" s="209">
        <f>IF(N358="znížená",J358,0)</f>
        <v>0</v>
      </c>
      <c r="BG358" s="209">
        <f>IF(N358="zákl. prenesená",J358,0)</f>
        <v>0</v>
      </c>
      <c r="BH358" s="209">
        <f>IF(N358="zníž. prenesená",J358,0)</f>
        <v>0</v>
      </c>
      <c r="BI358" s="209">
        <f>IF(N358="nulová",J358,0)</f>
        <v>0</v>
      </c>
      <c r="BJ358" s="18" t="s">
        <v>156</v>
      </c>
      <c r="BK358" s="209">
        <f>ROUND(I358*H358,2)</f>
        <v>0</v>
      </c>
      <c r="BL358" s="18" t="s">
        <v>164</v>
      </c>
      <c r="BM358" s="208" t="s">
        <v>773</v>
      </c>
    </row>
    <row r="359" spans="1:65" s="2" customFormat="1" ht="33" customHeight="1">
      <c r="A359" s="35"/>
      <c r="B359" s="36"/>
      <c r="C359" s="196" t="s">
        <v>774</v>
      </c>
      <c r="D359" s="196" t="s">
        <v>160</v>
      </c>
      <c r="E359" s="197" t="s">
        <v>775</v>
      </c>
      <c r="F359" s="198" t="s">
        <v>776</v>
      </c>
      <c r="G359" s="199" t="s">
        <v>225</v>
      </c>
      <c r="H359" s="200">
        <v>66.366</v>
      </c>
      <c r="I359" s="201"/>
      <c r="J359" s="202">
        <f>ROUND(I359*H359,2)</f>
        <v>0</v>
      </c>
      <c r="K359" s="203"/>
      <c r="L359" s="40"/>
      <c r="M359" s="204" t="s">
        <v>1</v>
      </c>
      <c r="N359" s="205" t="s">
        <v>40</v>
      </c>
      <c r="O359" s="76"/>
      <c r="P359" s="206">
        <f>O359*H359</f>
        <v>0</v>
      </c>
      <c r="Q359" s="206">
        <v>8.0000000000000007E-5</v>
      </c>
      <c r="R359" s="206">
        <f>Q359*H359</f>
        <v>5.3092800000000004E-3</v>
      </c>
      <c r="S359" s="206">
        <v>0</v>
      </c>
      <c r="T359" s="207">
        <f>S359*H359</f>
        <v>0</v>
      </c>
      <c r="U359" s="35"/>
      <c r="V359" s="35"/>
      <c r="W359" s="35"/>
      <c r="X359" s="35"/>
      <c r="Y359" s="35"/>
      <c r="Z359" s="35"/>
      <c r="AA359" s="35"/>
      <c r="AB359" s="35"/>
      <c r="AC359" s="35"/>
      <c r="AD359" s="35"/>
      <c r="AE359" s="35"/>
      <c r="AR359" s="208" t="s">
        <v>164</v>
      </c>
      <c r="AT359" s="208" t="s">
        <v>160</v>
      </c>
      <c r="AU359" s="208" t="s">
        <v>82</v>
      </c>
      <c r="AY359" s="18" t="s">
        <v>157</v>
      </c>
      <c r="BE359" s="209">
        <f>IF(N359="základná",J359,0)</f>
        <v>0</v>
      </c>
      <c r="BF359" s="209">
        <f>IF(N359="znížená",J359,0)</f>
        <v>0</v>
      </c>
      <c r="BG359" s="209">
        <f>IF(N359="zákl. prenesená",J359,0)</f>
        <v>0</v>
      </c>
      <c r="BH359" s="209">
        <f>IF(N359="zníž. prenesená",J359,0)</f>
        <v>0</v>
      </c>
      <c r="BI359" s="209">
        <f>IF(N359="nulová",J359,0)</f>
        <v>0</v>
      </c>
      <c r="BJ359" s="18" t="s">
        <v>156</v>
      </c>
      <c r="BK359" s="209">
        <f>ROUND(I359*H359,2)</f>
        <v>0</v>
      </c>
      <c r="BL359" s="18" t="s">
        <v>164</v>
      </c>
      <c r="BM359" s="208" t="s">
        <v>777</v>
      </c>
    </row>
    <row r="360" spans="1:65" s="13" customFormat="1">
      <c r="B360" s="210"/>
      <c r="C360" s="211"/>
      <c r="D360" s="212" t="s">
        <v>166</v>
      </c>
      <c r="E360" s="213" t="s">
        <v>1</v>
      </c>
      <c r="F360" s="214" t="s">
        <v>535</v>
      </c>
      <c r="G360" s="211"/>
      <c r="H360" s="213" t="s">
        <v>1</v>
      </c>
      <c r="I360" s="215"/>
      <c r="J360" s="211"/>
      <c r="K360" s="211"/>
      <c r="L360" s="216"/>
      <c r="M360" s="217"/>
      <c r="N360" s="218"/>
      <c r="O360" s="218"/>
      <c r="P360" s="218"/>
      <c r="Q360" s="218"/>
      <c r="R360" s="218"/>
      <c r="S360" s="218"/>
      <c r="T360" s="219"/>
      <c r="AT360" s="220" t="s">
        <v>166</v>
      </c>
      <c r="AU360" s="220" t="s">
        <v>82</v>
      </c>
      <c r="AV360" s="13" t="s">
        <v>82</v>
      </c>
      <c r="AW360" s="13" t="s">
        <v>31</v>
      </c>
      <c r="AX360" s="13" t="s">
        <v>74</v>
      </c>
      <c r="AY360" s="220" t="s">
        <v>157</v>
      </c>
    </row>
    <row r="361" spans="1:65" s="13" customFormat="1">
      <c r="B361" s="210"/>
      <c r="C361" s="211"/>
      <c r="D361" s="212" t="s">
        <v>166</v>
      </c>
      <c r="E361" s="213" t="s">
        <v>1</v>
      </c>
      <c r="F361" s="214" t="s">
        <v>684</v>
      </c>
      <c r="G361" s="211"/>
      <c r="H361" s="213" t="s">
        <v>1</v>
      </c>
      <c r="I361" s="215"/>
      <c r="J361" s="211"/>
      <c r="K361" s="211"/>
      <c r="L361" s="216"/>
      <c r="M361" s="217"/>
      <c r="N361" s="218"/>
      <c r="O361" s="218"/>
      <c r="P361" s="218"/>
      <c r="Q361" s="218"/>
      <c r="R361" s="218"/>
      <c r="S361" s="218"/>
      <c r="T361" s="219"/>
      <c r="AT361" s="220" t="s">
        <v>166</v>
      </c>
      <c r="AU361" s="220" t="s">
        <v>82</v>
      </c>
      <c r="AV361" s="13" t="s">
        <v>82</v>
      </c>
      <c r="AW361" s="13" t="s">
        <v>31</v>
      </c>
      <c r="AX361" s="13" t="s">
        <v>74</v>
      </c>
      <c r="AY361" s="220" t="s">
        <v>157</v>
      </c>
    </row>
    <row r="362" spans="1:65" s="14" customFormat="1">
      <c r="B362" s="221"/>
      <c r="C362" s="222"/>
      <c r="D362" s="212" t="s">
        <v>166</v>
      </c>
      <c r="E362" s="223" t="s">
        <v>1</v>
      </c>
      <c r="F362" s="224" t="s">
        <v>778</v>
      </c>
      <c r="G362" s="222"/>
      <c r="H362" s="225">
        <v>7.3920000000000003</v>
      </c>
      <c r="I362" s="226"/>
      <c r="J362" s="222"/>
      <c r="K362" s="222"/>
      <c r="L362" s="227"/>
      <c r="M362" s="228"/>
      <c r="N362" s="229"/>
      <c r="O362" s="229"/>
      <c r="P362" s="229"/>
      <c r="Q362" s="229"/>
      <c r="R362" s="229"/>
      <c r="S362" s="229"/>
      <c r="T362" s="230"/>
      <c r="AT362" s="231" t="s">
        <v>166</v>
      </c>
      <c r="AU362" s="231" t="s">
        <v>82</v>
      </c>
      <c r="AV362" s="14" t="s">
        <v>156</v>
      </c>
      <c r="AW362" s="14" t="s">
        <v>31</v>
      </c>
      <c r="AX362" s="14" t="s">
        <v>74</v>
      </c>
      <c r="AY362" s="231" t="s">
        <v>157</v>
      </c>
    </row>
    <row r="363" spans="1:65" s="14" customFormat="1">
      <c r="B363" s="221"/>
      <c r="C363" s="222"/>
      <c r="D363" s="212" t="s">
        <v>166</v>
      </c>
      <c r="E363" s="223" t="s">
        <v>1</v>
      </c>
      <c r="F363" s="224" t="s">
        <v>779</v>
      </c>
      <c r="G363" s="222"/>
      <c r="H363" s="225">
        <v>3.3639999999999999</v>
      </c>
      <c r="I363" s="226"/>
      <c r="J363" s="222"/>
      <c r="K363" s="222"/>
      <c r="L363" s="227"/>
      <c r="M363" s="228"/>
      <c r="N363" s="229"/>
      <c r="O363" s="229"/>
      <c r="P363" s="229"/>
      <c r="Q363" s="229"/>
      <c r="R363" s="229"/>
      <c r="S363" s="229"/>
      <c r="T363" s="230"/>
      <c r="AT363" s="231" t="s">
        <v>166</v>
      </c>
      <c r="AU363" s="231" t="s">
        <v>82</v>
      </c>
      <c r="AV363" s="14" t="s">
        <v>156</v>
      </c>
      <c r="AW363" s="14" t="s">
        <v>31</v>
      </c>
      <c r="AX363" s="14" t="s">
        <v>74</v>
      </c>
      <c r="AY363" s="231" t="s">
        <v>157</v>
      </c>
    </row>
    <row r="364" spans="1:65" s="14" customFormat="1">
      <c r="B364" s="221"/>
      <c r="C364" s="222"/>
      <c r="D364" s="212" t="s">
        <v>166</v>
      </c>
      <c r="E364" s="223" t="s">
        <v>1</v>
      </c>
      <c r="F364" s="224" t="s">
        <v>780</v>
      </c>
      <c r="G364" s="222"/>
      <c r="H364" s="225">
        <v>50</v>
      </c>
      <c r="I364" s="226"/>
      <c r="J364" s="222"/>
      <c r="K364" s="222"/>
      <c r="L364" s="227"/>
      <c r="M364" s="228"/>
      <c r="N364" s="229"/>
      <c r="O364" s="229"/>
      <c r="P364" s="229"/>
      <c r="Q364" s="229"/>
      <c r="R364" s="229"/>
      <c r="S364" s="229"/>
      <c r="T364" s="230"/>
      <c r="AT364" s="231" t="s">
        <v>166</v>
      </c>
      <c r="AU364" s="231" t="s">
        <v>82</v>
      </c>
      <c r="AV364" s="14" t="s">
        <v>156</v>
      </c>
      <c r="AW364" s="14" t="s">
        <v>31</v>
      </c>
      <c r="AX364" s="14" t="s">
        <v>74</v>
      </c>
      <c r="AY364" s="231" t="s">
        <v>157</v>
      </c>
    </row>
    <row r="365" spans="1:65" s="14" customFormat="1">
      <c r="B365" s="221"/>
      <c r="C365" s="222"/>
      <c r="D365" s="212" t="s">
        <v>166</v>
      </c>
      <c r="E365" s="223" t="s">
        <v>1</v>
      </c>
      <c r="F365" s="224" t="s">
        <v>781</v>
      </c>
      <c r="G365" s="222"/>
      <c r="H365" s="225">
        <v>0.81</v>
      </c>
      <c r="I365" s="226"/>
      <c r="J365" s="222"/>
      <c r="K365" s="222"/>
      <c r="L365" s="227"/>
      <c r="M365" s="228"/>
      <c r="N365" s="229"/>
      <c r="O365" s="229"/>
      <c r="P365" s="229"/>
      <c r="Q365" s="229"/>
      <c r="R365" s="229"/>
      <c r="S365" s="229"/>
      <c r="T365" s="230"/>
      <c r="AT365" s="231" t="s">
        <v>166</v>
      </c>
      <c r="AU365" s="231" t="s">
        <v>82</v>
      </c>
      <c r="AV365" s="14" t="s">
        <v>156</v>
      </c>
      <c r="AW365" s="14" t="s">
        <v>31</v>
      </c>
      <c r="AX365" s="14" t="s">
        <v>74</v>
      </c>
      <c r="AY365" s="231" t="s">
        <v>157</v>
      </c>
    </row>
    <row r="366" spans="1:65" s="14" customFormat="1">
      <c r="B366" s="221"/>
      <c r="C366" s="222"/>
      <c r="D366" s="212" t="s">
        <v>166</v>
      </c>
      <c r="E366" s="223" t="s">
        <v>1</v>
      </c>
      <c r="F366" s="224" t="s">
        <v>782</v>
      </c>
      <c r="G366" s="222"/>
      <c r="H366" s="225">
        <v>0.32</v>
      </c>
      <c r="I366" s="226"/>
      <c r="J366" s="222"/>
      <c r="K366" s="222"/>
      <c r="L366" s="227"/>
      <c r="M366" s="228"/>
      <c r="N366" s="229"/>
      <c r="O366" s="229"/>
      <c r="P366" s="229"/>
      <c r="Q366" s="229"/>
      <c r="R366" s="229"/>
      <c r="S366" s="229"/>
      <c r="T366" s="230"/>
      <c r="AT366" s="231" t="s">
        <v>166</v>
      </c>
      <c r="AU366" s="231" t="s">
        <v>82</v>
      </c>
      <c r="AV366" s="14" t="s">
        <v>156</v>
      </c>
      <c r="AW366" s="14" t="s">
        <v>31</v>
      </c>
      <c r="AX366" s="14" t="s">
        <v>74</v>
      </c>
      <c r="AY366" s="231" t="s">
        <v>157</v>
      </c>
    </row>
    <row r="367" spans="1:65" s="14" customFormat="1">
      <c r="B367" s="221"/>
      <c r="C367" s="222"/>
      <c r="D367" s="212" t="s">
        <v>166</v>
      </c>
      <c r="E367" s="223" t="s">
        <v>1</v>
      </c>
      <c r="F367" s="224" t="s">
        <v>783</v>
      </c>
      <c r="G367" s="222"/>
      <c r="H367" s="225">
        <v>4.4800000000000004</v>
      </c>
      <c r="I367" s="226"/>
      <c r="J367" s="222"/>
      <c r="K367" s="222"/>
      <c r="L367" s="227"/>
      <c r="M367" s="228"/>
      <c r="N367" s="229"/>
      <c r="O367" s="229"/>
      <c r="P367" s="229"/>
      <c r="Q367" s="229"/>
      <c r="R367" s="229"/>
      <c r="S367" s="229"/>
      <c r="T367" s="230"/>
      <c r="AT367" s="231" t="s">
        <v>166</v>
      </c>
      <c r="AU367" s="231" t="s">
        <v>82</v>
      </c>
      <c r="AV367" s="14" t="s">
        <v>156</v>
      </c>
      <c r="AW367" s="14" t="s">
        <v>31</v>
      </c>
      <c r="AX367" s="14" t="s">
        <v>74</v>
      </c>
      <c r="AY367" s="231" t="s">
        <v>157</v>
      </c>
    </row>
    <row r="368" spans="1:65" s="15" customFormat="1">
      <c r="B368" s="232"/>
      <c r="C368" s="233"/>
      <c r="D368" s="212" t="s">
        <v>166</v>
      </c>
      <c r="E368" s="234" t="s">
        <v>1</v>
      </c>
      <c r="F368" s="235" t="s">
        <v>173</v>
      </c>
      <c r="G368" s="233"/>
      <c r="H368" s="236">
        <v>66.366</v>
      </c>
      <c r="I368" s="237"/>
      <c r="J368" s="233"/>
      <c r="K368" s="233"/>
      <c r="L368" s="238"/>
      <c r="M368" s="239"/>
      <c r="N368" s="240"/>
      <c r="O368" s="240"/>
      <c r="P368" s="240"/>
      <c r="Q368" s="240"/>
      <c r="R368" s="240"/>
      <c r="S368" s="240"/>
      <c r="T368" s="241"/>
      <c r="AT368" s="242" t="s">
        <v>166</v>
      </c>
      <c r="AU368" s="242" t="s">
        <v>82</v>
      </c>
      <c r="AV368" s="15" t="s">
        <v>174</v>
      </c>
      <c r="AW368" s="15" t="s">
        <v>31</v>
      </c>
      <c r="AX368" s="15" t="s">
        <v>82</v>
      </c>
      <c r="AY368" s="242" t="s">
        <v>157</v>
      </c>
    </row>
    <row r="369" spans="1:65" s="2" customFormat="1" ht="16.5" customHeight="1">
      <c r="A369" s="35"/>
      <c r="B369" s="36"/>
      <c r="C369" s="196" t="s">
        <v>784</v>
      </c>
      <c r="D369" s="196" t="s">
        <v>160</v>
      </c>
      <c r="E369" s="197" t="s">
        <v>785</v>
      </c>
      <c r="F369" s="198" t="s">
        <v>786</v>
      </c>
      <c r="G369" s="199" t="s">
        <v>225</v>
      </c>
      <c r="H369" s="200">
        <v>179.38499999999999</v>
      </c>
      <c r="I369" s="201"/>
      <c r="J369" s="202">
        <f>ROUND(I369*H369,2)</f>
        <v>0</v>
      </c>
      <c r="K369" s="203"/>
      <c r="L369" s="40"/>
      <c r="M369" s="204" t="s">
        <v>1</v>
      </c>
      <c r="N369" s="205" t="s">
        <v>40</v>
      </c>
      <c r="O369" s="76"/>
      <c r="P369" s="206">
        <f>O369*H369</f>
        <v>0</v>
      </c>
      <c r="Q369" s="206">
        <v>1E-4</v>
      </c>
      <c r="R369" s="206">
        <f>Q369*H369</f>
        <v>1.79385E-2</v>
      </c>
      <c r="S369" s="206">
        <v>0</v>
      </c>
      <c r="T369" s="207">
        <f>S369*H369</f>
        <v>0</v>
      </c>
      <c r="U369" s="35"/>
      <c r="V369" s="35"/>
      <c r="W369" s="35"/>
      <c r="X369" s="35"/>
      <c r="Y369" s="35"/>
      <c r="Z369" s="35"/>
      <c r="AA369" s="35"/>
      <c r="AB369" s="35"/>
      <c r="AC369" s="35"/>
      <c r="AD369" s="35"/>
      <c r="AE369" s="35"/>
      <c r="AR369" s="208" t="s">
        <v>164</v>
      </c>
      <c r="AT369" s="208" t="s">
        <v>160</v>
      </c>
      <c r="AU369" s="208" t="s">
        <v>82</v>
      </c>
      <c r="AY369" s="18" t="s">
        <v>157</v>
      </c>
      <c r="BE369" s="209">
        <f>IF(N369="základná",J369,0)</f>
        <v>0</v>
      </c>
      <c r="BF369" s="209">
        <f>IF(N369="znížená",J369,0)</f>
        <v>0</v>
      </c>
      <c r="BG369" s="209">
        <f>IF(N369="zákl. prenesená",J369,0)</f>
        <v>0</v>
      </c>
      <c r="BH369" s="209">
        <f>IF(N369="zníž. prenesená",J369,0)</f>
        <v>0</v>
      </c>
      <c r="BI369" s="209">
        <f>IF(N369="nulová",J369,0)</f>
        <v>0</v>
      </c>
      <c r="BJ369" s="18" t="s">
        <v>156</v>
      </c>
      <c r="BK369" s="209">
        <f>ROUND(I369*H369,2)</f>
        <v>0</v>
      </c>
      <c r="BL369" s="18" t="s">
        <v>164</v>
      </c>
      <c r="BM369" s="208" t="s">
        <v>787</v>
      </c>
    </row>
    <row r="370" spans="1:65" s="13" customFormat="1">
      <c r="B370" s="210"/>
      <c r="C370" s="211"/>
      <c r="D370" s="212" t="s">
        <v>166</v>
      </c>
      <c r="E370" s="213" t="s">
        <v>1</v>
      </c>
      <c r="F370" s="214" t="s">
        <v>517</v>
      </c>
      <c r="G370" s="211"/>
      <c r="H370" s="213" t="s">
        <v>1</v>
      </c>
      <c r="I370" s="215"/>
      <c r="J370" s="211"/>
      <c r="K370" s="211"/>
      <c r="L370" s="216"/>
      <c r="M370" s="217"/>
      <c r="N370" s="218"/>
      <c r="O370" s="218"/>
      <c r="P370" s="218"/>
      <c r="Q370" s="218"/>
      <c r="R370" s="218"/>
      <c r="S370" s="218"/>
      <c r="T370" s="219"/>
      <c r="AT370" s="220" t="s">
        <v>166</v>
      </c>
      <c r="AU370" s="220" t="s">
        <v>82</v>
      </c>
      <c r="AV370" s="13" t="s">
        <v>82</v>
      </c>
      <c r="AW370" s="13" t="s">
        <v>31</v>
      </c>
      <c r="AX370" s="13" t="s">
        <v>74</v>
      </c>
      <c r="AY370" s="220" t="s">
        <v>157</v>
      </c>
    </row>
    <row r="371" spans="1:65" s="14" customFormat="1">
      <c r="B371" s="221"/>
      <c r="C371" s="222"/>
      <c r="D371" s="212" t="s">
        <v>166</v>
      </c>
      <c r="E371" s="223" t="s">
        <v>1</v>
      </c>
      <c r="F371" s="224" t="s">
        <v>518</v>
      </c>
      <c r="G371" s="222"/>
      <c r="H371" s="225">
        <v>112.5</v>
      </c>
      <c r="I371" s="226"/>
      <c r="J371" s="222"/>
      <c r="K371" s="222"/>
      <c r="L371" s="227"/>
      <c r="M371" s="228"/>
      <c r="N371" s="229"/>
      <c r="O371" s="229"/>
      <c r="P371" s="229"/>
      <c r="Q371" s="229"/>
      <c r="R371" s="229"/>
      <c r="S371" s="229"/>
      <c r="T371" s="230"/>
      <c r="AT371" s="231" t="s">
        <v>166</v>
      </c>
      <c r="AU371" s="231" t="s">
        <v>82</v>
      </c>
      <c r="AV371" s="14" t="s">
        <v>156</v>
      </c>
      <c r="AW371" s="14" t="s">
        <v>31</v>
      </c>
      <c r="AX371" s="14" t="s">
        <v>74</v>
      </c>
      <c r="AY371" s="231" t="s">
        <v>157</v>
      </c>
    </row>
    <row r="372" spans="1:65" s="13" customFormat="1">
      <c r="B372" s="210"/>
      <c r="C372" s="211"/>
      <c r="D372" s="212" t="s">
        <v>166</v>
      </c>
      <c r="E372" s="213" t="s">
        <v>1</v>
      </c>
      <c r="F372" s="214" t="s">
        <v>519</v>
      </c>
      <c r="G372" s="211"/>
      <c r="H372" s="213" t="s">
        <v>1</v>
      </c>
      <c r="I372" s="215"/>
      <c r="J372" s="211"/>
      <c r="K372" s="211"/>
      <c r="L372" s="216"/>
      <c r="M372" s="217"/>
      <c r="N372" s="218"/>
      <c r="O372" s="218"/>
      <c r="P372" s="218"/>
      <c r="Q372" s="218"/>
      <c r="R372" s="218"/>
      <c r="S372" s="218"/>
      <c r="T372" s="219"/>
      <c r="AT372" s="220" t="s">
        <v>166</v>
      </c>
      <c r="AU372" s="220" t="s">
        <v>82</v>
      </c>
      <c r="AV372" s="13" t="s">
        <v>82</v>
      </c>
      <c r="AW372" s="13" t="s">
        <v>31</v>
      </c>
      <c r="AX372" s="13" t="s">
        <v>74</v>
      </c>
      <c r="AY372" s="220" t="s">
        <v>157</v>
      </c>
    </row>
    <row r="373" spans="1:65" s="14" customFormat="1">
      <c r="B373" s="221"/>
      <c r="C373" s="222"/>
      <c r="D373" s="212" t="s">
        <v>166</v>
      </c>
      <c r="E373" s="223" t="s">
        <v>1</v>
      </c>
      <c r="F373" s="224" t="s">
        <v>509</v>
      </c>
      <c r="G373" s="222"/>
      <c r="H373" s="225">
        <v>12.865</v>
      </c>
      <c r="I373" s="226"/>
      <c r="J373" s="222"/>
      <c r="K373" s="222"/>
      <c r="L373" s="227"/>
      <c r="M373" s="228"/>
      <c r="N373" s="229"/>
      <c r="O373" s="229"/>
      <c r="P373" s="229"/>
      <c r="Q373" s="229"/>
      <c r="R373" s="229"/>
      <c r="S373" s="229"/>
      <c r="T373" s="230"/>
      <c r="AT373" s="231" t="s">
        <v>166</v>
      </c>
      <c r="AU373" s="231" t="s">
        <v>82</v>
      </c>
      <c r="AV373" s="14" t="s">
        <v>156</v>
      </c>
      <c r="AW373" s="14" t="s">
        <v>31</v>
      </c>
      <c r="AX373" s="14" t="s">
        <v>74</v>
      </c>
      <c r="AY373" s="231" t="s">
        <v>157</v>
      </c>
    </row>
    <row r="374" spans="1:65" s="14" customFormat="1">
      <c r="B374" s="221"/>
      <c r="C374" s="222"/>
      <c r="D374" s="212" t="s">
        <v>166</v>
      </c>
      <c r="E374" s="223" t="s">
        <v>1</v>
      </c>
      <c r="F374" s="224" t="s">
        <v>510</v>
      </c>
      <c r="G374" s="222"/>
      <c r="H374" s="225">
        <v>18.917000000000002</v>
      </c>
      <c r="I374" s="226"/>
      <c r="J374" s="222"/>
      <c r="K374" s="222"/>
      <c r="L374" s="227"/>
      <c r="M374" s="228"/>
      <c r="N374" s="229"/>
      <c r="O374" s="229"/>
      <c r="P374" s="229"/>
      <c r="Q374" s="229"/>
      <c r="R374" s="229"/>
      <c r="S374" s="229"/>
      <c r="T374" s="230"/>
      <c r="AT374" s="231" t="s">
        <v>166</v>
      </c>
      <c r="AU374" s="231" t="s">
        <v>82</v>
      </c>
      <c r="AV374" s="14" t="s">
        <v>156</v>
      </c>
      <c r="AW374" s="14" t="s">
        <v>31</v>
      </c>
      <c r="AX374" s="14" t="s">
        <v>74</v>
      </c>
      <c r="AY374" s="231" t="s">
        <v>157</v>
      </c>
    </row>
    <row r="375" spans="1:65" s="14" customFormat="1">
      <c r="B375" s="221"/>
      <c r="C375" s="222"/>
      <c r="D375" s="212" t="s">
        <v>166</v>
      </c>
      <c r="E375" s="223" t="s">
        <v>1</v>
      </c>
      <c r="F375" s="224" t="s">
        <v>511</v>
      </c>
      <c r="G375" s="222"/>
      <c r="H375" s="225">
        <v>20.501000000000001</v>
      </c>
      <c r="I375" s="226"/>
      <c r="J375" s="222"/>
      <c r="K375" s="222"/>
      <c r="L375" s="227"/>
      <c r="M375" s="228"/>
      <c r="N375" s="229"/>
      <c r="O375" s="229"/>
      <c r="P375" s="229"/>
      <c r="Q375" s="229"/>
      <c r="R375" s="229"/>
      <c r="S375" s="229"/>
      <c r="T375" s="230"/>
      <c r="AT375" s="231" t="s">
        <v>166</v>
      </c>
      <c r="AU375" s="231" t="s">
        <v>82</v>
      </c>
      <c r="AV375" s="14" t="s">
        <v>156</v>
      </c>
      <c r="AW375" s="14" t="s">
        <v>31</v>
      </c>
      <c r="AX375" s="14" t="s">
        <v>74</v>
      </c>
      <c r="AY375" s="231" t="s">
        <v>157</v>
      </c>
    </row>
    <row r="376" spans="1:65" s="14" customFormat="1">
      <c r="B376" s="221"/>
      <c r="C376" s="222"/>
      <c r="D376" s="212" t="s">
        <v>166</v>
      </c>
      <c r="E376" s="223" t="s">
        <v>1</v>
      </c>
      <c r="F376" s="224" t="s">
        <v>512</v>
      </c>
      <c r="G376" s="222"/>
      <c r="H376" s="225">
        <v>14.602</v>
      </c>
      <c r="I376" s="226"/>
      <c r="J376" s="222"/>
      <c r="K376" s="222"/>
      <c r="L376" s="227"/>
      <c r="M376" s="228"/>
      <c r="N376" s="229"/>
      <c r="O376" s="229"/>
      <c r="P376" s="229"/>
      <c r="Q376" s="229"/>
      <c r="R376" s="229"/>
      <c r="S376" s="229"/>
      <c r="T376" s="230"/>
      <c r="AT376" s="231" t="s">
        <v>166</v>
      </c>
      <c r="AU376" s="231" t="s">
        <v>82</v>
      </c>
      <c r="AV376" s="14" t="s">
        <v>156</v>
      </c>
      <c r="AW376" s="14" t="s">
        <v>31</v>
      </c>
      <c r="AX376" s="14" t="s">
        <v>74</v>
      </c>
      <c r="AY376" s="231" t="s">
        <v>157</v>
      </c>
    </row>
    <row r="377" spans="1:65" s="15" customFormat="1">
      <c r="B377" s="232"/>
      <c r="C377" s="233"/>
      <c r="D377" s="212" t="s">
        <v>166</v>
      </c>
      <c r="E377" s="234" t="s">
        <v>1</v>
      </c>
      <c r="F377" s="235" t="s">
        <v>173</v>
      </c>
      <c r="G377" s="233"/>
      <c r="H377" s="236">
        <v>179.38499999999999</v>
      </c>
      <c r="I377" s="237"/>
      <c r="J377" s="233"/>
      <c r="K377" s="233"/>
      <c r="L377" s="238"/>
      <c r="M377" s="239"/>
      <c r="N377" s="240"/>
      <c r="O377" s="240"/>
      <c r="P377" s="240"/>
      <c r="Q377" s="240"/>
      <c r="R377" s="240"/>
      <c r="S377" s="240"/>
      <c r="T377" s="241"/>
      <c r="AT377" s="242" t="s">
        <v>166</v>
      </c>
      <c r="AU377" s="242" t="s">
        <v>82</v>
      </c>
      <c r="AV377" s="15" t="s">
        <v>174</v>
      </c>
      <c r="AW377" s="15" t="s">
        <v>31</v>
      </c>
      <c r="AX377" s="15" t="s">
        <v>82</v>
      </c>
      <c r="AY377" s="242" t="s">
        <v>157</v>
      </c>
    </row>
    <row r="378" spans="1:65" s="12" customFormat="1" ht="25.9" customHeight="1">
      <c r="B378" s="180"/>
      <c r="C378" s="181"/>
      <c r="D378" s="182" t="s">
        <v>73</v>
      </c>
      <c r="E378" s="183" t="s">
        <v>154</v>
      </c>
      <c r="F378" s="183" t="s">
        <v>155</v>
      </c>
      <c r="G378" s="181"/>
      <c r="H378" s="181"/>
      <c r="I378" s="184"/>
      <c r="J378" s="185">
        <f>BK378</f>
        <v>0</v>
      </c>
      <c r="K378" s="181"/>
      <c r="L378" s="186"/>
      <c r="M378" s="187"/>
      <c r="N378" s="188"/>
      <c r="O378" s="188"/>
      <c r="P378" s="189">
        <f>P379+P384</f>
        <v>0</v>
      </c>
      <c r="Q378" s="188"/>
      <c r="R378" s="189">
        <f>R379+R384</f>
        <v>0.28394000000000003</v>
      </c>
      <c r="S378" s="188"/>
      <c r="T378" s="190">
        <f>T379+T384</f>
        <v>0</v>
      </c>
      <c r="AR378" s="191" t="s">
        <v>156</v>
      </c>
      <c r="AT378" s="192" t="s">
        <v>73</v>
      </c>
      <c r="AU378" s="192" t="s">
        <v>74</v>
      </c>
      <c r="AY378" s="191" t="s">
        <v>157</v>
      </c>
      <c r="BK378" s="193">
        <f>BK379+BK384</f>
        <v>0</v>
      </c>
    </row>
    <row r="379" spans="1:65" s="12" customFormat="1" ht="22.9" customHeight="1">
      <c r="B379" s="180"/>
      <c r="C379" s="181"/>
      <c r="D379" s="182" t="s">
        <v>73</v>
      </c>
      <c r="E379" s="194" t="s">
        <v>788</v>
      </c>
      <c r="F379" s="194" t="s">
        <v>789</v>
      </c>
      <c r="G379" s="181"/>
      <c r="H379" s="181"/>
      <c r="I379" s="184"/>
      <c r="J379" s="195">
        <f>BK379</f>
        <v>0</v>
      </c>
      <c r="K379" s="181"/>
      <c r="L379" s="186"/>
      <c r="M379" s="187"/>
      <c r="N379" s="188"/>
      <c r="O379" s="188"/>
      <c r="P379" s="189">
        <f>SUM(P380:P383)</f>
        <v>0</v>
      </c>
      <c r="Q379" s="188"/>
      <c r="R379" s="189">
        <f>SUM(R380:R383)</f>
        <v>0.28304000000000001</v>
      </c>
      <c r="S379" s="188"/>
      <c r="T379" s="190">
        <f>SUM(T380:T383)</f>
        <v>0</v>
      </c>
      <c r="AR379" s="191" t="s">
        <v>156</v>
      </c>
      <c r="AT379" s="192" t="s">
        <v>73</v>
      </c>
      <c r="AU379" s="192" t="s">
        <v>82</v>
      </c>
      <c r="AY379" s="191" t="s">
        <v>157</v>
      </c>
      <c r="BK379" s="193">
        <f>SUM(BK380:BK383)</f>
        <v>0</v>
      </c>
    </row>
    <row r="380" spans="1:65" s="2" customFormat="1" ht="24.2" customHeight="1">
      <c r="A380" s="35"/>
      <c r="B380" s="36"/>
      <c r="C380" s="196" t="s">
        <v>790</v>
      </c>
      <c r="D380" s="196" t="s">
        <v>160</v>
      </c>
      <c r="E380" s="197" t="s">
        <v>791</v>
      </c>
      <c r="F380" s="198" t="s">
        <v>792</v>
      </c>
      <c r="G380" s="199" t="s">
        <v>184</v>
      </c>
      <c r="H380" s="200">
        <v>8</v>
      </c>
      <c r="I380" s="201"/>
      <c r="J380" s="202">
        <f>ROUND(I380*H380,2)</f>
        <v>0</v>
      </c>
      <c r="K380" s="203"/>
      <c r="L380" s="40"/>
      <c r="M380" s="204" t="s">
        <v>1</v>
      </c>
      <c r="N380" s="205" t="s">
        <v>40</v>
      </c>
      <c r="O380" s="76"/>
      <c r="P380" s="206">
        <f>O380*H380</f>
        <v>0</v>
      </c>
      <c r="Q380" s="206">
        <v>3.5380000000000002E-2</v>
      </c>
      <c r="R380" s="206">
        <f>Q380*H380</f>
        <v>0.28304000000000001</v>
      </c>
      <c r="S380" s="206">
        <v>0</v>
      </c>
      <c r="T380" s="207">
        <f>S380*H380</f>
        <v>0</v>
      </c>
      <c r="U380" s="35"/>
      <c r="V380" s="35"/>
      <c r="W380" s="35"/>
      <c r="X380" s="35"/>
      <c r="Y380" s="35"/>
      <c r="Z380" s="35"/>
      <c r="AA380" s="35"/>
      <c r="AB380" s="35"/>
      <c r="AC380" s="35"/>
      <c r="AD380" s="35"/>
      <c r="AE380" s="35"/>
      <c r="AR380" s="208" t="s">
        <v>164</v>
      </c>
      <c r="AT380" s="208" t="s">
        <v>160</v>
      </c>
      <c r="AU380" s="208" t="s">
        <v>156</v>
      </c>
      <c r="AY380" s="18" t="s">
        <v>157</v>
      </c>
      <c r="BE380" s="209">
        <f>IF(N380="základná",J380,0)</f>
        <v>0</v>
      </c>
      <c r="BF380" s="209">
        <f>IF(N380="znížená",J380,0)</f>
        <v>0</v>
      </c>
      <c r="BG380" s="209">
        <f>IF(N380="zákl. prenesená",J380,0)</f>
        <v>0</v>
      </c>
      <c r="BH380" s="209">
        <f>IF(N380="zníž. prenesená",J380,0)</f>
        <v>0</v>
      </c>
      <c r="BI380" s="209">
        <f>IF(N380="nulová",J380,0)</f>
        <v>0</v>
      </c>
      <c r="BJ380" s="18" t="s">
        <v>156</v>
      </c>
      <c r="BK380" s="209">
        <f>ROUND(I380*H380,2)</f>
        <v>0</v>
      </c>
      <c r="BL380" s="18" t="s">
        <v>164</v>
      </c>
      <c r="BM380" s="208" t="s">
        <v>793</v>
      </c>
    </row>
    <row r="381" spans="1:65" s="13" customFormat="1">
      <c r="B381" s="210"/>
      <c r="C381" s="211"/>
      <c r="D381" s="212" t="s">
        <v>166</v>
      </c>
      <c r="E381" s="213" t="s">
        <v>1</v>
      </c>
      <c r="F381" s="214" t="s">
        <v>535</v>
      </c>
      <c r="G381" s="211"/>
      <c r="H381" s="213" t="s">
        <v>1</v>
      </c>
      <c r="I381" s="215"/>
      <c r="J381" s="211"/>
      <c r="K381" s="211"/>
      <c r="L381" s="216"/>
      <c r="M381" s="217"/>
      <c r="N381" s="218"/>
      <c r="O381" s="218"/>
      <c r="P381" s="218"/>
      <c r="Q381" s="218"/>
      <c r="R381" s="218"/>
      <c r="S381" s="218"/>
      <c r="T381" s="219"/>
      <c r="AT381" s="220" t="s">
        <v>166</v>
      </c>
      <c r="AU381" s="220" t="s">
        <v>156</v>
      </c>
      <c r="AV381" s="13" t="s">
        <v>82</v>
      </c>
      <c r="AW381" s="13" t="s">
        <v>31</v>
      </c>
      <c r="AX381" s="13" t="s">
        <v>74</v>
      </c>
      <c r="AY381" s="220" t="s">
        <v>157</v>
      </c>
    </row>
    <row r="382" spans="1:65" s="14" customFormat="1">
      <c r="B382" s="221"/>
      <c r="C382" s="222"/>
      <c r="D382" s="212" t="s">
        <v>166</v>
      </c>
      <c r="E382" s="223" t="s">
        <v>1</v>
      </c>
      <c r="F382" s="224" t="s">
        <v>211</v>
      </c>
      <c r="G382" s="222"/>
      <c r="H382" s="225">
        <v>8</v>
      </c>
      <c r="I382" s="226"/>
      <c r="J382" s="222"/>
      <c r="K382" s="222"/>
      <c r="L382" s="227"/>
      <c r="M382" s="228"/>
      <c r="N382" s="229"/>
      <c r="O382" s="229"/>
      <c r="P382" s="229"/>
      <c r="Q382" s="229"/>
      <c r="R382" s="229"/>
      <c r="S382" s="229"/>
      <c r="T382" s="230"/>
      <c r="AT382" s="231" t="s">
        <v>166</v>
      </c>
      <c r="AU382" s="231" t="s">
        <v>156</v>
      </c>
      <c r="AV382" s="14" t="s">
        <v>156</v>
      </c>
      <c r="AW382" s="14" t="s">
        <v>31</v>
      </c>
      <c r="AX382" s="14" t="s">
        <v>82</v>
      </c>
      <c r="AY382" s="231" t="s">
        <v>157</v>
      </c>
    </row>
    <row r="383" spans="1:65" s="2" customFormat="1" ht="24.2" customHeight="1">
      <c r="A383" s="35"/>
      <c r="B383" s="36"/>
      <c r="C383" s="196" t="s">
        <v>794</v>
      </c>
      <c r="D383" s="196" t="s">
        <v>160</v>
      </c>
      <c r="E383" s="197" t="s">
        <v>795</v>
      </c>
      <c r="F383" s="198" t="s">
        <v>796</v>
      </c>
      <c r="G383" s="199" t="s">
        <v>797</v>
      </c>
      <c r="H383" s="201"/>
      <c r="I383" s="201"/>
      <c r="J383" s="202">
        <f>ROUND(I383*H383,2)</f>
        <v>0</v>
      </c>
      <c r="K383" s="203"/>
      <c r="L383" s="40"/>
      <c r="M383" s="204" t="s">
        <v>1</v>
      </c>
      <c r="N383" s="205" t="s">
        <v>40</v>
      </c>
      <c r="O383" s="76"/>
      <c r="P383" s="206">
        <f>O383*H383</f>
        <v>0</v>
      </c>
      <c r="Q383" s="206">
        <v>0</v>
      </c>
      <c r="R383" s="206">
        <f>Q383*H383</f>
        <v>0</v>
      </c>
      <c r="S383" s="206">
        <v>0</v>
      </c>
      <c r="T383" s="207">
        <f>S383*H383</f>
        <v>0</v>
      </c>
      <c r="U383" s="35"/>
      <c r="V383" s="35"/>
      <c r="W383" s="35"/>
      <c r="X383" s="35"/>
      <c r="Y383" s="35"/>
      <c r="Z383" s="35"/>
      <c r="AA383" s="35"/>
      <c r="AB383" s="35"/>
      <c r="AC383" s="35"/>
      <c r="AD383" s="35"/>
      <c r="AE383" s="35"/>
      <c r="AR383" s="208" t="s">
        <v>164</v>
      </c>
      <c r="AT383" s="208" t="s">
        <v>160</v>
      </c>
      <c r="AU383" s="208" t="s">
        <v>156</v>
      </c>
      <c r="AY383" s="18" t="s">
        <v>157</v>
      </c>
      <c r="BE383" s="209">
        <f>IF(N383="základná",J383,0)</f>
        <v>0</v>
      </c>
      <c r="BF383" s="209">
        <f>IF(N383="znížená",J383,0)</f>
        <v>0</v>
      </c>
      <c r="BG383" s="209">
        <f>IF(N383="zákl. prenesená",J383,0)</f>
        <v>0</v>
      </c>
      <c r="BH383" s="209">
        <f>IF(N383="zníž. prenesená",J383,0)</f>
        <v>0</v>
      </c>
      <c r="BI383" s="209">
        <f>IF(N383="nulová",J383,0)</f>
        <v>0</v>
      </c>
      <c r="BJ383" s="18" t="s">
        <v>156</v>
      </c>
      <c r="BK383" s="209">
        <f>ROUND(I383*H383,2)</f>
        <v>0</v>
      </c>
      <c r="BL383" s="18" t="s">
        <v>164</v>
      </c>
      <c r="BM383" s="208" t="s">
        <v>798</v>
      </c>
    </row>
    <row r="384" spans="1:65" s="12" customFormat="1" ht="22.9" customHeight="1">
      <c r="B384" s="180"/>
      <c r="C384" s="181"/>
      <c r="D384" s="182" t="s">
        <v>73</v>
      </c>
      <c r="E384" s="194" t="s">
        <v>799</v>
      </c>
      <c r="F384" s="194" t="s">
        <v>800</v>
      </c>
      <c r="G384" s="181"/>
      <c r="H384" s="181"/>
      <c r="I384" s="184"/>
      <c r="J384" s="195">
        <f>BK384</f>
        <v>0</v>
      </c>
      <c r="K384" s="181"/>
      <c r="L384" s="186"/>
      <c r="M384" s="187"/>
      <c r="N384" s="188"/>
      <c r="O384" s="188"/>
      <c r="P384" s="189">
        <f>SUM(P385:P390)</f>
        <v>0</v>
      </c>
      <c r="Q384" s="188"/>
      <c r="R384" s="189">
        <f>SUM(R385:R390)</f>
        <v>9.0000000000000008E-4</v>
      </c>
      <c r="S384" s="188"/>
      <c r="T384" s="190">
        <f>SUM(T385:T390)</f>
        <v>0</v>
      </c>
      <c r="AR384" s="191" t="s">
        <v>156</v>
      </c>
      <c r="AT384" s="192" t="s">
        <v>73</v>
      </c>
      <c r="AU384" s="192" t="s">
        <v>82</v>
      </c>
      <c r="AY384" s="191" t="s">
        <v>157</v>
      </c>
      <c r="BK384" s="193">
        <f>SUM(BK385:BK390)</f>
        <v>0</v>
      </c>
    </row>
    <row r="385" spans="1:65" s="2" customFormat="1" ht="21.75" customHeight="1">
      <c r="A385" s="35"/>
      <c r="B385" s="36"/>
      <c r="C385" s="196" t="s">
        <v>801</v>
      </c>
      <c r="D385" s="196" t="s">
        <v>160</v>
      </c>
      <c r="E385" s="197" t="s">
        <v>802</v>
      </c>
      <c r="F385" s="198" t="s">
        <v>803</v>
      </c>
      <c r="G385" s="199" t="s">
        <v>354</v>
      </c>
      <c r="H385" s="200">
        <v>9</v>
      </c>
      <c r="I385" s="201"/>
      <c r="J385" s="202">
        <f>ROUND(I385*H385,2)</f>
        <v>0</v>
      </c>
      <c r="K385" s="203"/>
      <c r="L385" s="40"/>
      <c r="M385" s="204" t="s">
        <v>1</v>
      </c>
      <c r="N385" s="205" t="s">
        <v>40</v>
      </c>
      <c r="O385" s="76"/>
      <c r="P385" s="206">
        <f>O385*H385</f>
        <v>0</v>
      </c>
      <c r="Q385" s="206">
        <v>0</v>
      </c>
      <c r="R385" s="206">
        <f>Q385*H385</f>
        <v>0</v>
      </c>
      <c r="S385" s="206">
        <v>0</v>
      </c>
      <c r="T385" s="207">
        <f>S385*H385</f>
        <v>0</v>
      </c>
      <c r="U385" s="35"/>
      <c r="V385" s="35"/>
      <c r="W385" s="35"/>
      <c r="X385" s="35"/>
      <c r="Y385" s="35"/>
      <c r="Z385" s="35"/>
      <c r="AA385" s="35"/>
      <c r="AB385" s="35"/>
      <c r="AC385" s="35"/>
      <c r="AD385" s="35"/>
      <c r="AE385" s="35"/>
      <c r="AR385" s="208" t="s">
        <v>164</v>
      </c>
      <c r="AT385" s="208" t="s">
        <v>160</v>
      </c>
      <c r="AU385" s="208" t="s">
        <v>156</v>
      </c>
      <c r="AY385" s="18" t="s">
        <v>157</v>
      </c>
      <c r="BE385" s="209">
        <f>IF(N385="základná",J385,0)</f>
        <v>0</v>
      </c>
      <c r="BF385" s="209">
        <f>IF(N385="znížená",J385,0)</f>
        <v>0</v>
      </c>
      <c r="BG385" s="209">
        <f>IF(N385="zákl. prenesená",J385,0)</f>
        <v>0</v>
      </c>
      <c r="BH385" s="209">
        <f>IF(N385="zníž. prenesená",J385,0)</f>
        <v>0</v>
      </c>
      <c r="BI385" s="209">
        <f>IF(N385="nulová",J385,0)</f>
        <v>0</v>
      </c>
      <c r="BJ385" s="18" t="s">
        <v>156</v>
      </c>
      <c r="BK385" s="209">
        <f>ROUND(I385*H385,2)</f>
        <v>0</v>
      </c>
      <c r="BL385" s="18" t="s">
        <v>164</v>
      </c>
      <c r="BM385" s="208" t="s">
        <v>804</v>
      </c>
    </row>
    <row r="386" spans="1:65" s="13" customFormat="1">
      <c r="B386" s="210"/>
      <c r="C386" s="211"/>
      <c r="D386" s="212" t="s">
        <v>166</v>
      </c>
      <c r="E386" s="213" t="s">
        <v>1</v>
      </c>
      <c r="F386" s="214" t="s">
        <v>805</v>
      </c>
      <c r="G386" s="211"/>
      <c r="H386" s="213" t="s">
        <v>1</v>
      </c>
      <c r="I386" s="215"/>
      <c r="J386" s="211"/>
      <c r="K386" s="211"/>
      <c r="L386" s="216"/>
      <c r="M386" s="217"/>
      <c r="N386" s="218"/>
      <c r="O386" s="218"/>
      <c r="P386" s="218"/>
      <c r="Q386" s="218"/>
      <c r="R386" s="218"/>
      <c r="S386" s="218"/>
      <c r="T386" s="219"/>
      <c r="AT386" s="220" t="s">
        <v>166</v>
      </c>
      <c r="AU386" s="220" t="s">
        <v>156</v>
      </c>
      <c r="AV386" s="13" t="s">
        <v>82</v>
      </c>
      <c r="AW386" s="13" t="s">
        <v>31</v>
      </c>
      <c r="AX386" s="13" t="s">
        <v>74</v>
      </c>
      <c r="AY386" s="220" t="s">
        <v>157</v>
      </c>
    </row>
    <row r="387" spans="1:65" s="13" customFormat="1">
      <c r="B387" s="210"/>
      <c r="C387" s="211"/>
      <c r="D387" s="212" t="s">
        <v>166</v>
      </c>
      <c r="E387" s="213" t="s">
        <v>1</v>
      </c>
      <c r="F387" s="214" t="s">
        <v>806</v>
      </c>
      <c r="G387" s="211"/>
      <c r="H387" s="213" t="s">
        <v>1</v>
      </c>
      <c r="I387" s="215"/>
      <c r="J387" s="211"/>
      <c r="K387" s="211"/>
      <c r="L387" s="216"/>
      <c r="M387" s="217"/>
      <c r="N387" s="218"/>
      <c r="O387" s="218"/>
      <c r="P387" s="218"/>
      <c r="Q387" s="218"/>
      <c r="R387" s="218"/>
      <c r="S387" s="218"/>
      <c r="T387" s="219"/>
      <c r="AT387" s="220" t="s">
        <v>166</v>
      </c>
      <c r="AU387" s="220" t="s">
        <v>156</v>
      </c>
      <c r="AV387" s="13" t="s">
        <v>82</v>
      </c>
      <c r="AW387" s="13" t="s">
        <v>31</v>
      </c>
      <c r="AX387" s="13" t="s">
        <v>74</v>
      </c>
      <c r="AY387" s="220" t="s">
        <v>157</v>
      </c>
    </row>
    <row r="388" spans="1:65" s="14" customFormat="1">
      <c r="B388" s="221"/>
      <c r="C388" s="222"/>
      <c r="D388" s="212" t="s">
        <v>166</v>
      </c>
      <c r="E388" s="223" t="s">
        <v>1</v>
      </c>
      <c r="F388" s="224" t="s">
        <v>807</v>
      </c>
      <c r="G388" s="222"/>
      <c r="H388" s="225">
        <v>9</v>
      </c>
      <c r="I388" s="226"/>
      <c r="J388" s="222"/>
      <c r="K388" s="222"/>
      <c r="L388" s="227"/>
      <c r="M388" s="228"/>
      <c r="N388" s="229"/>
      <c r="O388" s="229"/>
      <c r="P388" s="229"/>
      <c r="Q388" s="229"/>
      <c r="R388" s="229"/>
      <c r="S388" s="229"/>
      <c r="T388" s="230"/>
      <c r="AT388" s="231" t="s">
        <v>166</v>
      </c>
      <c r="AU388" s="231" t="s">
        <v>156</v>
      </c>
      <c r="AV388" s="14" t="s">
        <v>156</v>
      </c>
      <c r="AW388" s="14" t="s">
        <v>31</v>
      </c>
      <c r="AX388" s="14" t="s">
        <v>82</v>
      </c>
      <c r="AY388" s="231" t="s">
        <v>157</v>
      </c>
    </row>
    <row r="389" spans="1:65" s="2" customFormat="1" ht="24.2" customHeight="1">
      <c r="A389" s="35"/>
      <c r="B389" s="36"/>
      <c r="C389" s="248" t="s">
        <v>808</v>
      </c>
      <c r="D389" s="248" t="s">
        <v>204</v>
      </c>
      <c r="E389" s="249" t="s">
        <v>809</v>
      </c>
      <c r="F389" s="250" t="s">
        <v>810</v>
      </c>
      <c r="G389" s="251" t="s">
        <v>354</v>
      </c>
      <c r="H389" s="252">
        <v>9</v>
      </c>
      <c r="I389" s="253"/>
      <c r="J389" s="254">
        <f>ROUND(I389*H389,2)</f>
        <v>0</v>
      </c>
      <c r="K389" s="255"/>
      <c r="L389" s="256"/>
      <c r="M389" s="257" t="s">
        <v>1</v>
      </c>
      <c r="N389" s="258" t="s">
        <v>40</v>
      </c>
      <c r="O389" s="76"/>
      <c r="P389" s="206">
        <f>O389*H389</f>
        <v>0</v>
      </c>
      <c r="Q389" s="206">
        <v>1E-4</v>
      </c>
      <c r="R389" s="206">
        <f>Q389*H389</f>
        <v>9.0000000000000008E-4</v>
      </c>
      <c r="S389" s="206">
        <v>0</v>
      </c>
      <c r="T389" s="207">
        <f>S389*H389</f>
        <v>0</v>
      </c>
      <c r="U389" s="35"/>
      <c r="V389" s="35"/>
      <c r="W389" s="35"/>
      <c r="X389" s="35"/>
      <c r="Y389" s="35"/>
      <c r="Z389" s="35"/>
      <c r="AA389" s="35"/>
      <c r="AB389" s="35"/>
      <c r="AC389" s="35"/>
      <c r="AD389" s="35"/>
      <c r="AE389" s="35"/>
      <c r="AR389" s="208" t="s">
        <v>378</v>
      </c>
      <c r="AT389" s="208" t="s">
        <v>204</v>
      </c>
      <c r="AU389" s="208" t="s">
        <v>156</v>
      </c>
      <c r="AY389" s="18" t="s">
        <v>157</v>
      </c>
      <c r="BE389" s="209">
        <f>IF(N389="základná",J389,0)</f>
        <v>0</v>
      </c>
      <c r="BF389" s="209">
        <f>IF(N389="znížená",J389,0)</f>
        <v>0</v>
      </c>
      <c r="BG389" s="209">
        <f>IF(N389="zákl. prenesená",J389,0)</f>
        <v>0</v>
      </c>
      <c r="BH389" s="209">
        <f>IF(N389="zníž. prenesená",J389,0)</f>
        <v>0</v>
      </c>
      <c r="BI389" s="209">
        <f>IF(N389="nulová",J389,0)</f>
        <v>0</v>
      </c>
      <c r="BJ389" s="18" t="s">
        <v>156</v>
      </c>
      <c r="BK389" s="209">
        <f>ROUND(I389*H389,2)</f>
        <v>0</v>
      </c>
      <c r="BL389" s="18" t="s">
        <v>164</v>
      </c>
      <c r="BM389" s="208" t="s">
        <v>811</v>
      </c>
    </row>
    <row r="390" spans="1:65" s="2" customFormat="1" ht="33" customHeight="1">
      <c r="A390" s="35"/>
      <c r="B390" s="36"/>
      <c r="C390" s="196" t="s">
        <v>812</v>
      </c>
      <c r="D390" s="196" t="s">
        <v>160</v>
      </c>
      <c r="E390" s="197" t="s">
        <v>813</v>
      </c>
      <c r="F390" s="198" t="s">
        <v>814</v>
      </c>
      <c r="G390" s="199" t="s">
        <v>797</v>
      </c>
      <c r="H390" s="201"/>
      <c r="I390" s="201"/>
      <c r="J390" s="202">
        <f>ROUND(I390*H390,2)</f>
        <v>0</v>
      </c>
      <c r="K390" s="203"/>
      <c r="L390" s="40"/>
      <c r="M390" s="243" t="s">
        <v>1</v>
      </c>
      <c r="N390" s="244" t="s">
        <v>40</v>
      </c>
      <c r="O390" s="245"/>
      <c r="P390" s="246">
        <f>O390*H390</f>
        <v>0</v>
      </c>
      <c r="Q390" s="246">
        <v>0</v>
      </c>
      <c r="R390" s="246">
        <f>Q390*H390</f>
        <v>0</v>
      </c>
      <c r="S390" s="246">
        <v>0</v>
      </c>
      <c r="T390" s="247">
        <f>S390*H390</f>
        <v>0</v>
      </c>
      <c r="U390" s="35"/>
      <c r="V390" s="35"/>
      <c r="W390" s="35"/>
      <c r="X390" s="35"/>
      <c r="Y390" s="35"/>
      <c r="Z390" s="35"/>
      <c r="AA390" s="35"/>
      <c r="AB390" s="35"/>
      <c r="AC390" s="35"/>
      <c r="AD390" s="35"/>
      <c r="AE390" s="35"/>
      <c r="AR390" s="208" t="s">
        <v>164</v>
      </c>
      <c r="AT390" s="208" t="s">
        <v>160</v>
      </c>
      <c r="AU390" s="208" t="s">
        <v>156</v>
      </c>
      <c r="AY390" s="18" t="s">
        <v>157</v>
      </c>
      <c r="BE390" s="209">
        <f>IF(N390="základná",J390,0)</f>
        <v>0</v>
      </c>
      <c r="BF390" s="209">
        <f>IF(N390="znížená",J390,0)</f>
        <v>0</v>
      </c>
      <c r="BG390" s="209">
        <f>IF(N390="zákl. prenesená",J390,0)</f>
        <v>0</v>
      </c>
      <c r="BH390" s="209">
        <f>IF(N390="zníž. prenesená",J390,0)</f>
        <v>0</v>
      </c>
      <c r="BI390" s="209">
        <f>IF(N390="nulová",J390,0)</f>
        <v>0</v>
      </c>
      <c r="BJ390" s="18" t="s">
        <v>156</v>
      </c>
      <c r="BK390" s="209">
        <f>ROUND(I390*H390,2)</f>
        <v>0</v>
      </c>
      <c r="BL390" s="18" t="s">
        <v>164</v>
      </c>
      <c r="BM390" s="208" t="s">
        <v>815</v>
      </c>
    </row>
    <row r="391" spans="1:65" s="2" customFormat="1" ht="6.95" customHeight="1">
      <c r="A391" s="35"/>
      <c r="B391" s="59"/>
      <c r="C391" s="60"/>
      <c r="D391" s="60"/>
      <c r="E391" s="60"/>
      <c r="F391" s="60"/>
      <c r="G391" s="60"/>
      <c r="H391" s="60"/>
      <c r="I391" s="60"/>
      <c r="J391" s="60"/>
      <c r="K391" s="60"/>
      <c r="L391" s="40"/>
      <c r="M391" s="35"/>
      <c r="O391" s="35"/>
      <c r="P391" s="35"/>
      <c r="Q391" s="35"/>
      <c r="R391" s="35"/>
      <c r="S391" s="35"/>
      <c r="T391" s="35"/>
      <c r="U391" s="35"/>
      <c r="V391" s="35"/>
      <c r="W391" s="35"/>
      <c r="X391" s="35"/>
      <c r="Y391" s="35"/>
      <c r="Z391" s="35"/>
      <c r="AA391" s="35"/>
      <c r="AB391" s="35"/>
      <c r="AC391" s="35"/>
      <c r="AD391" s="35"/>
      <c r="AE391" s="35"/>
    </row>
  </sheetData>
  <sheetProtection formatColumns="0" formatRows="0" autoFilter="0"/>
  <autoFilter ref="C130:K390"/>
  <mergeCells count="9">
    <mergeCell ref="E87:H87"/>
    <mergeCell ref="E121:H121"/>
    <mergeCell ref="E123:H12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282"/>
  <sheetViews>
    <sheetView showGridLines="0" topLeftCell="A185" workbookViewId="0">
      <selection activeCell="F189" sqref="F189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99"/>
      <c r="M2" s="299"/>
      <c r="N2" s="299"/>
      <c r="O2" s="299"/>
      <c r="P2" s="299"/>
      <c r="Q2" s="299"/>
      <c r="R2" s="299"/>
      <c r="S2" s="299"/>
      <c r="T2" s="299"/>
      <c r="U2" s="299"/>
      <c r="V2" s="299"/>
      <c r="AT2" s="18" t="s">
        <v>98</v>
      </c>
    </row>
    <row r="3" spans="1:46" s="1" customFormat="1" ht="6.95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21"/>
      <c r="AT3" s="18" t="s">
        <v>74</v>
      </c>
    </row>
    <row r="4" spans="1:46" s="1" customFormat="1" ht="24.95" customHeight="1">
      <c r="B4" s="21"/>
      <c r="D4" s="115" t="s">
        <v>130</v>
      </c>
      <c r="L4" s="21"/>
      <c r="M4" s="116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7" t="s">
        <v>15</v>
      </c>
      <c r="L6" s="21"/>
    </row>
    <row r="7" spans="1:46" s="1" customFormat="1" ht="16.5" customHeight="1">
      <c r="B7" s="21"/>
      <c r="E7" s="330" t="str">
        <f>'Rekapitulácia stavby'!K6</f>
        <v>Obnova areálu a kaštieľa Dolná Krupá</v>
      </c>
      <c r="F7" s="331"/>
      <c r="G7" s="331"/>
      <c r="H7" s="331"/>
      <c r="L7" s="21"/>
    </row>
    <row r="8" spans="1:46" s="2" customFormat="1" ht="12" customHeight="1">
      <c r="A8" s="35"/>
      <c r="B8" s="40"/>
      <c r="C8" s="35"/>
      <c r="D8" s="117" t="s">
        <v>131</v>
      </c>
      <c r="E8" s="35"/>
      <c r="F8" s="35"/>
      <c r="G8" s="35"/>
      <c r="H8" s="35"/>
      <c r="I8" s="35"/>
      <c r="J8" s="35"/>
      <c r="K8" s="35"/>
      <c r="L8" s="5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32" t="s">
        <v>816</v>
      </c>
      <c r="F9" s="333"/>
      <c r="G9" s="333"/>
      <c r="H9" s="333"/>
      <c r="I9" s="35"/>
      <c r="J9" s="35"/>
      <c r="K9" s="35"/>
      <c r="L9" s="5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7" t="s">
        <v>17</v>
      </c>
      <c r="E11" s="35"/>
      <c r="F11" s="118" t="s">
        <v>1</v>
      </c>
      <c r="G11" s="35"/>
      <c r="H11" s="35"/>
      <c r="I11" s="117" t="s">
        <v>18</v>
      </c>
      <c r="J11" s="118" t="s">
        <v>1</v>
      </c>
      <c r="K11" s="35"/>
      <c r="L11" s="5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7" t="s">
        <v>19</v>
      </c>
      <c r="E12" s="35"/>
      <c r="F12" s="118" t="s">
        <v>20</v>
      </c>
      <c r="G12" s="35"/>
      <c r="H12" s="35"/>
      <c r="I12" s="117" t="s">
        <v>21</v>
      </c>
      <c r="J12" s="119" t="str">
        <f>'Rekapitulácia stavby'!AN8</f>
        <v>30. 1. 2023</v>
      </c>
      <c r="K12" s="35"/>
      <c r="L12" s="5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7" t="s">
        <v>23</v>
      </c>
      <c r="E14" s="35"/>
      <c r="F14" s="35"/>
      <c r="G14" s="35"/>
      <c r="H14" s="35"/>
      <c r="I14" s="117" t="s">
        <v>24</v>
      </c>
      <c r="J14" s="118" t="s">
        <v>1</v>
      </c>
      <c r="K14" s="35"/>
      <c r="L14" s="5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8" t="s">
        <v>25</v>
      </c>
      <c r="F15" s="35"/>
      <c r="G15" s="35"/>
      <c r="H15" s="35"/>
      <c r="I15" s="117" t="s">
        <v>26</v>
      </c>
      <c r="J15" s="118" t="s">
        <v>1</v>
      </c>
      <c r="K15" s="35"/>
      <c r="L15" s="5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7" t="s">
        <v>27</v>
      </c>
      <c r="E17" s="35"/>
      <c r="F17" s="35"/>
      <c r="G17" s="35"/>
      <c r="H17" s="35"/>
      <c r="I17" s="117" t="s">
        <v>24</v>
      </c>
      <c r="J17" s="31" t="str">
        <f>'Rekapitulácia stavby'!AN13</f>
        <v>Vyplň údaj</v>
      </c>
      <c r="K17" s="35"/>
      <c r="L17" s="5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34" t="str">
        <f>'Rekapitulácia stavby'!E14</f>
        <v>Vyplň údaj</v>
      </c>
      <c r="F18" s="335"/>
      <c r="G18" s="335"/>
      <c r="H18" s="335"/>
      <c r="I18" s="117" t="s">
        <v>26</v>
      </c>
      <c r="J18" s="31" t="str">
        <f>'Rekapitulácia stavby'!AN14</f>
        <v>Vyplň údaj</v>
      </c>
      <c r="K18" s="35"/>
      <c r="L18" s="5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7" t="s">
        <v>29</v>
      </c>
      <c r="E20" s="35"/>
      <c r="F20" s="35"/>
      <c r="G20" s="35"/>
      <c r="H20" s="35"/>
      <c r="I20" s="117" t="s">
        <v>24</v>
      </c>
      <c r="J20" s="118" t="s">
        <v>1</v>
      </c>
      <c r="K20" s="35"/>
      <c r="L20" s="5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8" t="s">
        <v>30</v>
      </c>
      <c r="F21" s="35"/>
      <c r="G21" s="35"/>
      <c r="H21" s="35"/>
      <c r="I21" s="117" t="s">
        <v>26</v>
      </c>
      <c r="J21" s="118" t="s">
        <v>1</v>
      </c>
      <c r="K21" s="35"/>
      <c r="L21" s="5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7" t="s">
        <v>32</v>
      </c>
      <c r="E23" s="35"/>
      <c r="F23" s="35"/>
      <c r="G23" s="35"/>
      <c r="H23" s="35"/>
      <c r="I23" s="117" t="s">
        <v>24</v>
      </c>
      <c r="J23" s="118" t="s">
        <v>1</v>
      </c>
      <c r="K23" s="35"/>
      <c r="L23" s="5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8" t="s">
        <v>30</v>
      </c>
      <c r="F24" s="35"/>
      <c r="G24" s="35"/>
      <c r="H24" s="35"/>
      <c r="I24" s="117" t="s">
        <v>26</v>
      </c>
      <c r="J24" s="118" t="s">
        <v>1</v>
      </c>
      <c r="K24" s="35"/>
      <c r="L24" s="5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7" t="s">
        <v>33</v>
      </c>
      <c r="E26" s="35"/>
      <c r="F26" s="35"/>
      <c r="G26" s="35"/>
      <c r="H26" s="35"/>
      <c r="I26" s="35"/>
      <c r="J26" s="35"/>
      <c r="K26" s="35"/>
      <c r="L26" s="5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20"/>
      <c r="B27" s="121"/>
      <c r="C27" s="120"/>
      <c r="D27" s="120"/>
      <c r="E27" s="336" t="s">
        <v>1</v>
      </c>
      <c r="F27" s="336"/>
      <c r="G27" s="336"/>
      <c r="H27" s="336"/>
      <c r="I27" s="120"/>
      <c r="J27" s="120"/>
      <c r="K27" s="120"/>
      <c r="L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23"/>
      <c r="E29" s="123"/>
      <c r="F29" s="123"/>
      <c r="G29" s="123"/>
      <c r="H29" s="123"/>
      <c r="I29" s="123"/>
      <c r="J29" s="123"/>
      <c r="K29" s="123"/>
      <c r="L29" s="5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4" t="s">
        <v>34</v>
      </c>
      <c r="E30" s="35"/>
      <c r="F30" s="35"/>
      <c r="G30" s="35"/>
      <c r="H30" s="35"/>
      <c r="I30" s="35"/>
      <c r="J30" s="125">
        <f>ROUND(J122, 2)</f>
        <v>0</v>
      </c>
      <c r="K30" s="35"/>
      <c r="L30" s="5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3"/>
      <c r="E31" s="123"/>
      <c r="F31" s="123"/>
      <c r="G31" s="123"/>
      <c r="H31" s="123"/>
      <c r="I31" s="123"/>
      <c r="J31" s="123"/>
      <c r="K31" s="123"/>
      <c r="L31" s="5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26" t="s">
        <v>36</v>
      </c>
      <c r="G32" s="35"/>
      <c r="H32" s="35"/>
      <c r="I32" s="126" t="s">
        <v>35</v>
      </c>
      <c r="J32" s="126" t="s">
        <v>37</v>
      </c>
      <c r="K32" s="35"/>
      <c r="L32" s="5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27" t="s">
        <v>38</v>
      </c>
      <c r="E33" s="128" t="s">
        <v>39</v>
      </c>
      <c r="F33" s="129">
        <f>ROUND((SUM(BE122:BE281)),  2)</f>
        <v>0</v>
      </c>
      <c r="G33" s="130"/>
      <c r="H33" s="130"/>
      <c r="I33" s="131">
        <v>0.2</v>
      </c>
      <c r="J33" s="129">
        <f>ROUND(((SUM(BE122:BE281))*I33),  2)</f>
        <v>0</v>
      </c>
      <c r="K33" s="35"/>
      <c r="L33" s="5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28" t="s">
        <v>40</v>
      </c>
      <c r="F34" s="129">
        <f>ROUND((SUM(BF122:BF281)),  2)</f>
        <v>0</v>
      </c>
      <c r="G34" s="130"/>
      <c r="H34" s="130"/>
      <c r="I34" s="131">
        <v>0.2</v>
      </c>
      <c r="J34" s="129">
        <f>ROUND(((SUM(BF122:BF281))*I34),  2)</f>
        <v>0</v>
      </c>
      <c r="K34" s="35"/>
      <c r="L34" s="5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17" t="s">
        <v>41</v>
      </c>
      <c r="F35" s="132">
        <f>ROUND((SUM(BG122:BG281)),  2)</f>
        <v>0</v>
      </c>
      <c r="G35" s="35"/>
      <c r="H35" s="35"/>
      <c r="I35" s="133">
        <v>0.2</v>
      </c>
      <c r="J35" s="132">
        <f>0</f>
        <v>0</v>
      </c>
      <c r="K35" s="35"/>
      <c r="L35" s="5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17" t="s">
        <v>42</v>
      </c>
      <c r="F36" s="132">
        <f>ROUND((SUM(BH122:BH281)),  2)</f>
        <v>0</v>
      </c>
      <c r="G36" s="35"/>
      <c r="H36" s="35"/>
      <c r="I36" s="133">
        <v>0.2</v>
      </c>
      <c r="J36" s="132">
        <f>0</f>
        <v>0</v>
      </c>
      <c r="K36" s="35"/>
      <c r="L36" s="5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28" t="s">
        <v>43</v>
      </c>
      <c r="F37" s="129">
        <f>ROUND((SUM(BI122:BI281)),  2)</f>
        <v>0</v>
      </c>
      <c r="G37" s="130"/>
      <c r="H37" s="130"/>
      <c r="I37" s="131">
        <v>0</v>
      </c>
      <c r="J37" s="129">
        <f>0</f>
        <v>0</v>
      </c>
      <c r="K37" s="35"/>
      <c r="L37" s="5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34"/>
      <c r="D39" s="135" t="s">
        <v>44</v>
      </c>
      <c r="E39" s="136"/>
      <c r="F39" s="136"/>
      <c r="G39" s="137" t="s">
        <v>45</v>
      </c>
      <c r="H39" s="138" t="s">
        <v>46</v>
      </c>
      <c r="I39" s="136"/>
      <c r="J39" s="139">
        <f>SUM(J30:J37)</f>
        <v>0</v>
      </c>
      <c r="K39" s="140"/>
      <c r="L39" s="5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6"/>
      <c r="D50" s="141" t="s">
        <v>47</v>
      </c>
      <c r="E50" s="142"/>
      <c r="F50" s="142"/>
      <c r="G50" s="141" t="s">
        <v>48</v>
      </c>
      <c r="H50" s="142"/>
      <c r="I50" s="142"/>
      <c r="J50" s="142"/>
      <c r="K50" s="142"/>
      <c r="L50" s="5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5"/>
      <c r="B61" s="40"/>
      <c r="C61" s="35"/>
      <c r="D61" s="143" t="s">
        <v>49</v>
      </c>
      <c r="E61" s="144"/>
      <c r="F61" s="145" t="s">
        <v>50</v>
      </c>
      <c r="G61" s="143" t="s">
        <v>49</v>
      </c>
      <c r="H61" s="144"/>
      <c r="I61" s="144"/>
      <c r="J61" s="146" t="s">
        <v>50</v>
      </c>
      <c r="K61" s="144"/>
      <c r="L61" s="5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5"/>
      <c r="B65" s="40"/>
      <c r="C65" s="35"/>
      <c r="D65" s="141" t="s">
        <v>51</v>
      </c>
      <c r="E65" s="147"/>
      <c r="F65" s="147"/>
      <c r="G65" s="141" t="s">
        <v>52</v>
      </c>
      <c r="H65" s="147"/>
      <c r="I65" s="147"/>
      <c r="J65" s="147"/>
      <c r="K65" s="147"/>
      <c r="L65" s="5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5"/>
      <c r="B76" s="40"/>
      <c r="C76" s="35"/>
      <c r="D76" s="143" t="s">
        <v>49</v>
      </c>
      <c r="E76" s="144"/>
      <c r="F76" s="145" t="s">
        <v>50</v>
      </c>
      <c r="G76" s="143" t="s">
        <v>49</v>
      </c>
      <c r="H76" s="144"/>
      <c r="I76" s="144"/>
      <c r="J76" s="146" t="s">
        <v>50</v>
      </c>
      <c r="K76" s="144"/>
      <c r="L76" s="5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8"/>
      <c r="C77" s="149"/>
      <c r="D77" s="149"/>
      <c r="E77" s="149"/>
      <c r="F77" s="149"/>
      <c r="G77" s="149"/>
      <c r="H77" s="149"/>
      <c r="I77" s="149"/>
      <c r="J77" s="149"/>
      <c r="K77" s="149"/>
      <c r="L77" s="5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5" customHeight="1">
      <c r="A81" s="35"/>
      <c r="B81" s="150"/>
      <c r="C81" s="151"/>
      <c r="D81" s="151"/>
      <c r="E81" s="151"/>
      <c r="F81" s="151"/>
      <c r="G81" s="151"/>
      <c r="H81" s="151"/>
      <c r="I81" s="151"/>
      <c r="J81" s="151"/>
      <c r="K81" s="151"/>
      <c r="L81" s="5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5" customHeight="1">
      <c r="A82" s="35"/>
      <c r="B82" s="36"/>
      <c r="C82" s="24" t="s">
        <v>133</v>
      </c>
      <c r="D82" s="37"/>
      <c r="E82" s="37"/>
      <c r="F82" s="37"/>
      <c r="G82" s="37"/>
      <c r="H82" s="37"/>
      <c r="I82" s="37"/>
      <c r="J82" s="37"/>
      <c r="K82" s="37"/>
      <c r="L82" s="5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15</v>
      </c>
      <c r="D84" s="37"/>
      <c r="E84" s="37"/>
      <c r="F84" s="37"/>
      <c r="G84" s="37"/>
      <c r="H84" s="37"/>
      <c r="I84" s="37"/>
      <c r="J84" s="37"/>
      <c r="K84" s="37"/>
      <c r="L84" s="5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28" t="str">
        <f>E7</f>
        <v>Obnova areálu a kaštieľa Dolná Krupá</v>
      </c>
      <c r="F85" s="329"/>
      <c r="G85" s="329"/>
      <c r="H85" s="329"/>
      <c r="I85" s="37"/>
      <c r="J85" s="37"/>
      <c r="K85" s="37"/>
      <c r="L85" s="5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131</v>
      </c>
      <c r="D86" s="37"/>
      <c r="E86" s="37"/>
      <c r="F86" s="37"/>
      <c r="G86" s="37"/>
      <c r="H86" s="37"/>
      <c r="I86" s="37"/>
      <c r="J86" s="37"/>
      <c r="K86" s="37"/>
      <c r="L86" s="5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324" t="str">
        <f>E9</f>
        <v>20180306 - Kaštieľ-Vým.okien,dverí,parapetov</v>
      </c>
      <c r="F87" s="327"/>
      <c r="G87" s="327"/>
      <c r="H87" s="327"/>
      <c r="I87" s="37"/>
      <c r="J87" s="37"/>
      <c r="K87" s="37"/>
      <c r="L87" s="5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19</v>
      </c>
      <c r="D89" s="37"/>
      <c r="E89" s="37"/>
      <c r="F89" s="28" t="str">
        <f>F12</f>
        <v>Kaštieľ Dolná Krupá</v>
      </c>
      <c r="G89" s="37"/>
      <c r="H89" s="37"/>
      <c r="I89" s="30" t="s">
        <v>21</v>
      </c>
      <c r="J89" s="71" t="str">
        <f>IF(J12="","",J12)</f>
        <v>30. 1. 2023</v>
      </c>
      <c r="K89" s="37"/>
      <c r="L89" s="5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2" customHeight="1">
      <c r="A91" s="35"/>
      <c r="B91" s="36"/>
      <c r="C91" s="30" t="s">
        <v>23</v>
      </c>
      <c r="D91" s="37"/>
      <c r="E91" s="37"/>
      <c r="F91" s="28" t="str">
        <f>E15</f>
        <v>SNM, Vajanského nábrežie 2, 810 06 Bratislava</v>
      </c>
      <c r="G91" s="37"/>
      <c r="H91" s="37"/>
      <c r="I91" s="30" t="s">
        <v>29</v>
      </c>
      <c r="J91" s="33" t="str">
        <f>E21</f>
        <v>Ing.Vladimír Kobliška</v>
      </c>
      <c r="K91" s="37"/>
      <c r="L91" s="5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2" customHeight="1">
      <c r="A92" s="35"/>
      <c r="B92" s="36"/>
      <c r="C92" s="30" t="s">
        <v>27</v>
      </c>
      <c r="D92" s="37"/>
      <c r="E92" s="37"/>
      <c r="F92" s="28" t="str">
        <f>IF(E18="","",E18)</f>
        <v>Vyplň údaj</v>
      </c>
      <c r="G92" s="37"/>
      <c r="H92" s="37"/>
      <c r="I92" s="30" t="s">
        <v>32</v>
      </c>
      <c r="J92" s="33" t="str">
        <f>E24</f>
        <v>Ing.Vladimír Kobliška</v>
      </c>
      <c r="K92" s="37"/>
      <c r="L92" s="5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52" t="s">
        <v>134</v>
      </c>
      <c r="D94" s="153"/>
      <c r="E94" s="153"/>
      <c r="F94" s="153"/>
      <c r="G94" s="153"/>
      <c r="H94" s="153"/>
      <c r="I94" s="153"/>
      <c r="J94" s="154" t="s">
        <v>135</v>
      </c>
      <c r="K94" s="153"/>
      <c r="L94" s="5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" customHeight="1">
      <c r="A96" s="35"/>
      <c r="B96" s="36"/>
      <c r="C96" s="155" t="s">
        <v>136</v>
      </c>
      <c r="D96" s="37"/>
      <c r="E96" s="37"/>
      <c r="F96" s="37"/>
      <c r="G96" s="37"/>
      <c r="H96" s="37"/>
      <c r="I96" s="37"/>
      <c r="J96" s="89">
        <f>J122</f>
        <v>0</v>
      </c>
      <c r="K96" s="37"/>
      <c r="L96" s="5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137</v>
      </c>
    </row>
    <row r="97" spans="1:31" s="9" customFormat="1" ht="24.95" customHeight="1">
      <c r="B97" s="156"/>
      <c r="C97" s="157"/>
      <c r="D97" s="158" t="s">
        <v>216</v>
      </c>
      <c r="E97" s="159"/>
      <c r="F97" s="159"/>
      <c r="G97" s="159"/>
      <c r="H97" s="159"/>
      <c r="I97" s="159"/>
      <c r="J97" s="160">
        <f>J123</f>
        <v>0</v>
      </c>
      <c r="K97" s="157"/>
      <c r="L97" s="161"/>
    </row>
    <row r="98" spans="1:31" s="10" customFormat="1" ht="19.899999999999999" customHeight="1">
      <c r="B98" s="162"/>
      <c r="C98" s="163"/>
      <c r="D98" s="164" t="s">
        <v>310</v>
      </c>
      <c r="E98" s="165"/>
      <c r="F98" s="165"/>
      <c r="G98" s="165"/>
      <c r="H98" s="165"/>
      <c r="I98" s="165"/>
      <c r="J98" s="166">
        <f>J124</f>
        <v>0</v>
      </c>
      <c r="K98" s="163"/>
      <c r="L98" s="167"/>
    </row>
    <row r="99" spans="1:31" s="10" customFormat="1" ht="19.899999999999999" customHeight="1">
      <c r="B99" s="162"/>
      <c r="C99" s="163"/>
      <c r="D99" s="164" t="s">
        <v>218</v>
      </c>
      <c r="E99" s="165"/>
      <c r="F99" s="165"/>
      <c r="G99" s="165"/>
      <c r="H99" s="165"/>
      <c r="I99" s="165"/>
      <c r="J99" s="166">
        <f>J141</f>
        <v>0</v>
      </c>
      <c r="K99" s="163"/>
      <c r="L99" s="167"/>
    </row>
    <row r="100" spans="1:31" s="9" customFormat="1" ht="24.95" customHeight="1">
      <c r="B100" s="156"/>
      <c r="C100" s="157"/>
      <c r="D100" s="158" t="s">
        <v>138</v>
      </c>
      <c r="E100" s="159"/>
      <c r="F100" s="159"/>
      <c r="G100" s="159"/>
      <c r="H100" s="159"/>
      <c r="I100" s="159"/>
      <c r="J100" s="160">
        <f>J143</f>
        <v>0</v>
      </c>
      <c r="K100" s="157"/>
      <c r="L100" s="161"/>
    </row>
    <row r="101" spans="1:31" s="10" customFormat="1" ht="19.899999999999999" customHeight="1">
      <c r="B101" s="162"/>
      <c r="C101" s="163"/>
      <c r="D101" s="164" t="s">
        <v>817</v>
      </c>
      <c r="E101" s="165"/>
      <c r="F101" s="165"/>
      <c r="G101" s="165"/>
      <c r="H101" s="165"/>
      <c r="I101" s="165"/>
      <c r="J101" s="166">
        <f>J144</f>
        <v>0</v>
      </c>
      <c r="K101" s="163"/>
      <c r="L101" s="167"/>
    </row>
    <row r="102" spans="1:31" s="10" customFormat="1" ht="19.899999999999999" customHeight="1">
      <c r="B102" s="162"/>
      <c r="C102" s="163"/>
      <c r="D102" s="164" t="s">
        <v>818</v>
      </c>
      <c r="E102" s="165"/>
      <c r="F102" s="165"/>
      <c r="G102" s="165"/>
      <c r="H102" s="165"/>
      <c r="I102" s="165"/>
      <c r="J102" s="166">
        <f>J276</f>
        <v>0</v>
      </c>
      <c r="K102" s="163"/>
      <c r="L102" s="167"/>
    </row>
    <row r="103" spans="1:31" s="2" customFormat="1" ht="21.75" customHeight="1">
      <c r="A103" s="35"/>
      <c r="B103" s="36"/>
      <c r="C103" s="37"/>
      <c r="D103" s="37"/>
      <c r="E103" s="37"/>
      <c r="F103" s="37"/>
      <c r="G103" s="37"/>
      <c r="H103" s="37"/>
      <c r="I103" s="37"/>
      <c r="J103" s="37"/>
      <c r="K103" s="37"/>
      <c r="L103" s="56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spans="1:31" s="2" customFormat="1" ht="6.95" customHeight="1">
      <c r="A104" s="35"/>
      <c r="B104" s="59"/>
      <c r="C104" s="60"/>
      <c r="D104" s="60"/>
      <c r="E104" s="60"/>
      <c r="F104" s="60"/>
      <c r="G104" s="60"/>
      <c r="H104" s="60"/>
      <c r="I104" s="60"/>
      <c r="J104" s="60"/>
      <c r="K104" s="60"/>
      <c r="L104" s="56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8" spans="1:31" s="2" customFormat="1" ht="6.95" customHeight="1">
      <c r="A108" s="35"/>
      <c r="B108" s="61"/>
      <c r="C108" s="62"/>
      <c r="D108" s="62"/>
      <c r="E108" s="62"/>
      <c r="F108" s="62"/>
      <c r="G108" s="62"/>
      <c r="H108" s="62"/>
      <c r="I108" s="62"/>
      <c r="J108" s="62"/>
      <c r="K108" s="62"/>
      <c r="L108" s="5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31" s="2" customFormat="1" ht="24.95" customHeight="1">
      <c r="A109" s="35"/>
      <c r="B109" s="36"/>
      <c r="C109" s="24" t="s">
        <v>142</v>
      </c>
      <c r="D109" s="37"/>
      <c r="E109" s="37"/>
      <c r="F109" s="37"/>
      <c r="G109" s="37"/>
      <c r="H109" s="37"/>
      <c r="I109" s="37"/>
      <c r="J109" s="37"/>
      <c r="K109" s="37"/>
      <c r="L109" s="5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31" s="2" customFormat="1" ht="6.95" customHeight="1">
      <c r="A110" s="35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5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12" customHeight="1">
      <c r="A111" s="35"/>
      <c r="B111" s="36"/>
      <c r="C111" s="30" t="s">
        <v>15</v>
      </c>
      <c r="D111" s="37"/>
      <c r="E111" s="37"/>
      <c r="F111" s="37"/>
      <c r="G111" s="37"/>
      <c r="H111" s="37"/>
      <c r="I111" s="37"/>
      <c r="J111" s="37"/>
      <c r="K111" s="37"/>
      <c r="L111" s="5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16.5" customHeight="1">
      <c r="A112" s="35"/>
      <c r="B112" s="36"/>
      <c r="C112" s="37"/>
      <c r="D112" s="37"/>
      <c r="E112" s="328" t="str">
        <f>E7</f>
        <v>Obnova areálu a kaštieľa Dolná Krupá</v>
      </c>
      <c r="F112" s="329"/>
      <c r="G112" s="329"/>
      <c r="H112" s="329"/>
      <c r="I112" s="37"/>
      <c r="J112" s="37"/>
      <c r="K112" s="37"/>
      <c r="L112" s="5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2" customHeight="1">
      <c r="A113" s="35"/>
      <c r="B113" s="36"/>
      <c r="C113" s="30" t="s">
        <v>131</v>
      </c>
      <c r="D113" s="37"/>
      <c r="E113" s="37"/>
      <c r="F113" s="37"/>
      <c r="G113" s="37"/>
      <c r="H113" s="37"/>
      <c r="I113" s="37"/>
      <c r="J113" s="37"/>
      <c r="K113" s="37"/>
      <c r="L113" s="5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6.5" customHeight="1">
      <c r="A114" s="35"/>
      <c r="B114" s="36"/>
      <c r="C114" s="37"/>
      <c r="D114" s="37"/>
      <c r="E114" s="324" t="str">
        <f>E9</f>
        <v>20180306 - Kaštieľ-Vým.okien,dverí,parapetov</v>
      </c>
      <c r="F114" s="327"/>
      <c r="G114" s="327"/>
      <c r="H114" s="327"/>
      <c r="I114" s="37"/>
      <c r="J114" s="37"/>
      <c r="K114" s="37"/>
      <c r="L114" s="5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6.95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5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2" customHeight="1">
      <c r="A116" s="35"/>
      <c r="B116" s="36"/>
      <c r="C116" s="30" t="s">
        <v>19</v>
      </c>
      <c r="D116" s="37"/>
      <c r="E116" s="37"/>
      <c r="F116" s="28" t="str">
        <f>F12</f>
        <v>Kaštieľ Dolná Krupá</v>
      </c>
      <c r="G116" s="37"/>
      <c r="H116" s="37"/>
      <c r="I116" s="30" t="s">
        <v>21</v>
      </c>
      <c r="J116" s="71" t="str">
        <f>IF(J12="","",J12)</f>
        <v>30. 1. 2023</v>
      </c>
      <c r="K116" s="37"/>
      <c r="L116" s="5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6.95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5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15.2" customHeight="1">
      <c r="A118" s="35"/>
      <c r="B118" s="36"/>
      <c r="C118" s="30" t="s">
        <v>23</v>
      </c>
      <c r="D118" s="37"/>
      <c r="E118" s="37"/>
      <c r="F118" s="28" t="str">
        <f>E15</f>
        <v>SNM, Vajanského nábrežie 2, 810 06 Bratislava</v>
      </c>
      <c r="G118" s="37"/>
      <c r="H118" s="37"/>
      <c r="I118" s="30" t="s">
        <v>29</v>
      </c>
      <c r="J118" s="33" t="str">
        <f>E21</f>
        <v>Ing.Vladimír Kobliška</v>
      </c>
      <c r="K118" s="37"/>
      <c r="L118" s="5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15.2" customHeight="1">
      <c r="A119" s="35"/>
      <c r="B119" s="36"/>
      <c r="C119" s="30" t="s">
        <v>27</v>
      </c>
      <c r="D119" s="37"/>
      <c r="E119" s="37"/>
      <c r="F119" s="28" t="str">
        <f>IF(E18="","",E18)</f>
        <v>Vyplň údaj</v>
      </c>
      <c r="G119" s="37"/>
      <c r="H119" s="37"/>
      <c r="I119" s="30" t="s">
        <v>32</v>
      </c>
      <c r="J119" s="33" t="str">
        <f>E24</f>
        <v>Ing.Vladimír Kobliška</v>
      </c>
      <c r="K119" s="37"/>
      <c r="L119" s="5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10.35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5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11" customFormat="1" ht="29.25" customHeight="1">
      <c r="A121" s="168"/>
      <c r="B121" s="169"/>
      <c r="C121" s="170" t="s">
        <v>143</v>
      </c>
      <c r="D121" s="171" t="s">
        <v>59</v>
      </c>
      <c r="E121" s="171" t="s">
        <v>55</v>
      </c>
      <c r="F121" s="171" t="s">
        <v>56</v>
      </c>
      <c r="G121" s="171" t="s">
        <v>144</v>
      </c>
      <c r="H121" s="171" t="s">
        <v>145</v>
      </c>
      <c r="I121" s="171" t="s">
        <v>146</v>
      </c>
      <c r="J121" s="172" t="s">
        <v>135</v>
      </c>
      <c r="K121" s="173" t="s">
        <v>147</v>
      </c>
      <c r="L121" s="174"/>
      <c r="M121" s="80" t="s">
        <v>1</v>
      </c>
      <c r="N121" s="81" t="s">
        <v>38</v>
      </c>
      <c r="O121" s="81" t="s">
        <v>148</v>
      </c>
      <c r="P121" s="81" t="s">
        <v>149</v>
      </c>
      <c r="Q121" s="81" t="s">
        <v>150</v>
      </c>
      <c r="R121" s="81" t="s">
        <v>151</v>
      </c>
      <c r="S121" s="81" t="s">
        <v>152</v>
      </c>
      <c r="T121" s="82" t="s">
        <v>153</v>
      </c>
      <c r="U121" s="168"/>
      <c r="V121" s="168"/>
      <c r="W121" s="168"/>
      <c r="X121" s="168"/>
      <c r="Y121" s="168"/>
      <c r="Z121" s="168"/>
      <c r="AA121" s="168"/>
      <c r="AB121" s="168"/>
      <c r="AC121" s="168"/>
      <c r="AD121" s="168"/>
      <c r="AE121" s="168"/>
    </row>
    <row r="122" spans="1:65" s="2" customFormat="1" ht="22.9" customHeight="1">
      <c r="A122" s="35"/>
      <c r="B122" s="36"/>
      <c r="C122" s="87" t="s">
        <v>136</v>
      </c>
      <c r="D122" s="37"/>
      <c r="E122" s="37"/>
      <c r="F122" s="37"/>
      <c r="G122" s="37"/>
      <c r="H122" s="37"/>
      <c r="I122" s="37"/>
      <c r="J122" s="175">
        <f>BK122</f>
        <v>0</v>
      </c>
      <c r="K122" s="37"/>
      <c r="L122" s="40"/>
      <c r="M122" s="83"/>
      <c r="N122" s="176"/>
      <c r="O122" s="84"/>
      <c r="P122" s="177">
        <f>P123+P143</f>
        <v>0</v>
      </c>
      <c r="Q122" s="84"/>
      <c r="R122" s="177">
        <f>R123+R143</f>
        <v>0</v>
      </c>
      <c r="S122" s="84"/>
      <c r="T122" s="178">
        <f>T123+T143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8" t="s">
        <v>73</v>
      </c>
      <c r="AU122" s="18" t="s">
        <v>137</v>
      </c>
      <c r="BK122" s="179">
        <f>BK123+BK143</f>
        <v>0</v>
      </c>
    </row>
    <row r="123" spans="1:65" s="12" customFormat="1" ht="25.9" customHeight="1">
      <c r="B123" s="180"/>
      <c r="C123" s="181"/>
      <c r="D123" s="182" t="s">
        <v>73</v>
      </c>
      <c r="E123" s="183" t="s">
        <v>220</v>
      </c>
      <c r="F123" s="183" t="s">
        <v>221</v>
      </c>
      <c r="G123" s="181"/>
      <c r="H123" s="181"/>
      <c r="I123" s="184"/>
      <c r="J123" s="185">
        <f>BK123</f>
        <v>0</v>
      </c>
      <c r="K123" s="181"/>
      <c r="L123" s="186"/>
      <c r="M123" s="187"/>
      <c r="N123" s="188"/>
      <c r="O123" s="188"/>
      <c r="P123" s="189">
        <f>P124+P141</f>
        <v>0</v>
      </c>
      <c r="Q123" s="188"/>
      <c r="R123" s="189">
        <f>R124+R141</f>
        <v>0</v>
      </c>
      <c r="S123" s="188"/>
      <c r="T123" s="190">
        <f>T124+T141</f>
        <v>0</v>
      </c>
      <c r="AR123" s="191" t="s">
        <v>82</v>
      </c>
      <c r="AT123" s="192" t="s">
        <v>73</v>
      </c>
      <c r="AU123" s="192" t="s">
        <v>74</v>
      </c>
      <c r="AY123" s="191" t="s">
        <v>157</v>
      </c>
      <c r="BK123" s="193">
        <f>BK124+BK141</f>
        <v>0</v>
      </c>
    </row>
    <row r="124" spans="1:65" s="12" customFormat="1" ht="22.9" customHeight="1">
      <c r="B124" s="180"/>
      <c r="C124" s="181"/>
      <c r="D124" s="182" t="s">
        <v>73</v>
      </c>
      <c r="E124" s="194" t="s">
        <v>250</v>
      </c>
      <c r="F124" s="194" t="s">
        <v>342</v>
      </c>
      <c r="G124" s="181"/>
      <c r="H124" s="181"/>
      <c r="I124" s="184"/>
      <c r="J124" s="195">
        <f>BK124</f>
        <v>0</v>
      </c>
      <c r="K124" s="181"/>
      <c r="L124" s="186"/>
      <c r="M124" s="187"/>
      <c r="N124" s="188"/>
      <c r="O124" s="188"/>
      <c r="P124" s="189">
        <f>SUM(P125:P140)</f>
        <v>0</v>
      </c>
      <c r="Q124" s="188"/>
      <c r="R124" s="189">
        <f>SUM(R125:R140)</f>
        <v>0</v>
      </c>
      <c r="S124" s="188"/>
      <c r="T124" s="190">
        <f>SUM(T125:T140)</f>
        <v>0</v>
      </c>
      <c r="AR124" s="191" t="s">
        <v>82</v>
      </c>
      <c r="AT124" s="192" t="s">
        <v>73</v>
      </c>
      <c r="AU124" s="192" t="s">
        <v>82</v>
      </c>
      <c r="AY124" s="191" t="s">
        <v>157</v>
      </c>
      <c r="BK124" s="193">
        <f>SUM(BK125:BK140)</f>
        <v>0</v>
      </c>
    </row>
    <row r="125" spans="1:65" s="2" customFormat="1" ht="24.2" customHeight="1">
      <c r="A125" s="35"/>
      <c r="B125" s="36"/>
      <c r="C125" s="196" t="s">
        <v>82</v>
      </c>
      <c r="D125" s="196" t="s">
        <v>160</v>
      </c>
      <c r="E125" s="197" t="s">
        <v>819</v>
      </c>
      <c r="F125" s="198" t="s">
        <v>820</v>
      </c>
      <c r="G125" s="199" t="s">
        <v>184</v>
      </c>
      <c r="H125" s="200">
        <v>13</v>
      </c>
      <c r="I125" s="201"/>
      <c r="J125" s="202">
        <f>ROUND(I125*H125,2)</f>
        <v>0</v>
      </c>
      <c r="K125" s="203"/>
      <c r="L125" s="40"/>
      <c r="M125" s="204" t="s">
        <v>1</v>
      </c>
      <c r="N125" s="205" t="s">
        <v>40</v>
      </c>
      <c r="O125" s="76"/>
      <c r="P125" s="206">
        <f>O125*H125</f>
        <v>0</v>
      </c>
      <c r="Q125" s="206">
        <v>0</v>
      </c>
      <c r="R125" s="206">
        <f>Q125*H125</f>
        <v>0</v>
      </c>
      <c r="S125" s="206">
        <v>0</v>
      </c>
      <c r="T125" s="207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08" t="s">
        <v>174</v>
      </c>
      <c r="AT125" s="208" t="s">
        <v>160</v>
      </c>
      <c r="AU125" s="208" t="s">
        <v>156</v>
      </c>
      <c r="AY125" s="18" t="s">
        <v>157</v>
      </c>
      <c r="BE125" s="209">
        <f>IF(N125="základná",J125,0)</f>
        <v>0</v>
      </c>
      <c r="BF125" s="209">
        <f>IF(N125="znížená",J125,0)</f>
        <v>0</v>
      </c>
      <c r="BG125" s="209">
        <f>IF(N125="zákl. prenesená",J125,0)</f>
        <v>0</v>
      </c>
      <c r="BH125" s="209">
        <f>IF(N125="zníž. prenesená",J125,0)</f>
        <v>0</v>
      </c>
      <c r="BI125" s="209">
        <f>IF(N125="nulová",J125,0)</f>
        <v>0</v>
      </c>
      <c r="BJ125" s="18" t="s">
        <v>156</v>
      </c>
      <c r="BK125" s="209">
        <f>ROUND(I125*H125,2)</f>
        <v>0</v>
      </c>
      <c r="BL125" s="18" t="s">
        <v>174</v>
      </c>
      <c r="BM125" s="208" t="s">
        <v>821</v>
      </c>
    </row>
    <row r="126" spans="1:65" s="14" customFormat="1">
      <c r="B126" s="221"/>
      <c r="C126" s="222"/>
      <c r="D126" s="212" t="s">
        <v>166</v>
      </c>
      <c r="E126" s="223" t="s">
        <v>1</v>
      </c>
      <c r="F126" s="224" t="s">
        <v>822</v>
      </c>
      <c r="G126" s="222"/>
      <c r="H126" s="225">
        <v>13</v>
      </c>
      <c r="I126" s="226"/>
      <c r="J126" s="222"/>
      <c r="K126" s="222"/>
      <c r="L126" s="227"/>
      <c r="M126" s="228"/>
      <c r="N126" s="229"/>
      <c r="O126" s="229"/>
      <c r="P126" s="229"/>
      <c r="Q126" s="229"/>
      <c r="R126" s="229"/>
      <c r="S126" s="229"/>
      <c r="T126" s="230"/>
      <c r="AT126" s="231" t="s">
        <v>166</v>
      </c>
      <c r="AU126" s="231" t="s">
        <v>156</v>
      </c>
      <c r="AV126" s="14" t="s">
        <v>156</v>
      </c>
      <c r="AW126" s="14" t="s">
        <v>31</v>
      </c>
      <c r="AX126" s="14" t="s">
        <v>74</v>
      </c>
      <c r="AY126" s="231" t="s">
        <v>157</v>
      </c>
    </row>
    <row r="127" spans="1:65" s="15" customFormat="1">
      <c r="B127" s="232"/>
      <c r="C127" s="233"/>
      <c r="D127" s="212" t="s">
        <v>166</v>
      </c>
      <c r="E127" s="234" t="s">
        <v>1</v>
      </c>
      <c r="F127" s="235" t="s">
        <v>173</v>
      </c>
      <c r="G127" s="233"/>
      <c r="H127" s="236">
        <v>13</v>
      </c>
      <c r="I127" s="237"/>
      <c r="J127" s="233"/>
      <c r="K127" s="233"/>
      <c r="L127" s="238"/>
      <c r="M127" s="239"/>
      <c r="N127" s="240"/>
      <c r="O127" s="240"/>
      <c r="P127" s="240"/>
      <c r="Q127" s="240"/>
      <c r="R127" s="240"/>
      <c r="S127" s="240"/>
      <c r="T127" s="241"/>
      <c r="AT127" s="242" t="s">
        <v>166</v>
      </c>
      <c r="AU127" s="242" t="s">
        <v>156</v>
      </c>
      <c r="AV127" s="15" t="s">
        <v>174</v>
      </c>
      <c r="AW127" s="15" t="s">
        <v>31</v>
      </c>
      <c r="AX127" s="15" t="s">
        <v>82</v>
      </c>
      <c r="AY127" s="242" t="s">
        <v>157</v>
      </c>
    </row>
    <row r="128" spans="1:65" s="2" customFormat="1" ht="33" customHeight="1">
      <c r="A128" s="35"/>
      <c r="B128" s="36"/>
      <c r="C128" s="196" t="s">
        <v>156</v>
      </c>
      <c r="D128" s="196" t="s">
        <v>160</v>
      </c>
      <c r="E128" s="197" t="s">
        <v>823</v>
      </c>
      <c r="F128" s="198" t="s">
        <v>824</v>
      </c>
      <c r="G128" s="199" t="s">
        <v>163</v>
      </c>
      <c r="H128" s="200">
        <v>42.27</v>
      </c>
      <c r="I128" s="201"/>
      <c r="J128" s="202">
        <f>ROUND(I128*H128,2)</f>
        <v>0</v>
      </c>
      <c r="K128" s="203"/>
      <c r="L128" s="40"/>
      <c r="M128" s="204" t="s">
        <v>1</v>
      </c>
      <c r="N128" s="205" t="s">
        <v>40</v>
      </c>
      <c r="O128" s="76"/>
      <c r="P128" s="206">
        <f>O128*H128</f>
        <v>0</v>
      </c>
      <c r="Q128" s="206">
        <v>0</v>
      </c>
      <c r="R128" s="206">
        <f>Q128*H128</f>
        <v>0</v>
      </c>
      <c r="S128" s="206">
        <v>0</v>
      </c>
      <c r="T128" s="207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08" t="s">
        <v>174</v>
      </c>
      <c r="AT128" s="208" t="s">
        <v>160</v>
      </c>
      <c r="AU128" s="208" t="s">
        <v>156</v>
      </c>
      <c r="AY128" s="18" t="s">
        <v>157</v>
      </c>
      <c r="BE128" s="209">
        <f>IF(N128="základná",J128,0)</f>
        <v>0</v>
      </c>
      <c r="BF128" s="209">
        <f>IF(N128="znížená",J128,0)</f>
        <v>0</v>
      </c>
      <c r="BG128" s="209">
        <f>IF(N128="zákl. prenesená",J128,0)</f>
        <v>0</v>
      </c>
      <c r="BH128" s="209">
        <f>IF(N128="zníž. prenesená",J128,0)</f>
        <v>0</v>
      </c>
      <c r="BI128" s="209">
        <f>IF(N128="nulová",J128,0)</f>
        <v>0</v>
      </c>
      <c r="BJ128" s="18" t="s">
        <v>156</v>
      </c>
      <c r="BK128" s="209">
        <f>ROUND(I128*H128,2)</f>
        <v>0</v>
      </c>
      <c r="BL128" s="18" t="s">
        <v>174</v>
      </c>
      <c r="BM128" s="208" t="s">
        <v>825</v>
      </c>
    </row>
    <row r="129" spans="1:65" s="2" customFormat="1" ht="37.9" customHeight="1">
      <c r="A129" s="35"/>
      <c r="B129" s="36"/>
      <c r="C129" s="196" t="s">
        <v>181</v>
      </c>
      <c r="D129" s="196" t="s">
        <v>160</v>
      </c>
      <c r="E129" s="197" t="s">
        <v>826</v>
      </c>
      <c r="F129" s="198" t="s">
        <v>827</v>
      </c>
      <c r="G129" s="199" t="s">
        <v>225</v>
      </c>
      <c r="H129" s="200">
        <v>11.39</v>
      </c>
      <c r="I129" s="201"/>
      <c r="J129" s="202">
        <f>ROUND(I129*H129,2)</f>
        <v>0</v>
      </c>
      <c r="K129" s="203"/>
      <c r="L129" s="40"/>
      <c r="M129" s="204" t="s">
        <v>1</v>
      </c>
      <c r="N129" s="205" t="s">
        <v>40</v>
      </c>
      <c r="O129" s="76"/>
      <c r="P129" s="206">
        <f>O129*H129</f>
        <v>0</v>
      </c>
      <c r="Q129" s="206">
        <v>0</v>
      </c>
      <c r="R129" s="206">
        <f>Q129*H129</f>
        <v>0</v>
      </c>
      <c r="S129" s="206">
        <v>0</v>
      </c>
      <c r="T129" s="207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08" t="s">
        <v>174</v>
      </c>
      <c r="AT129" s="208" t="s">
        <v>160</v>
      </c>
      <c r="AU129" s="208" t="s">
        <v>156</v>
      </c>
      <c r="AY129" s="18" t="s">
        <v>157</v>
      </c>
      <c r="BE129" s="209">
        <f>IF(N129="základná",J129,0)</f>
        <v>0</v>
      </c>
      <c r="BF129" s="209">
        <f>IF(N129="znížená",J129,0)</f>
        <v>0</v>
      </c>
      <c r="BG129" s="209">
        <f>IF(N129="zákl. prenesená",J129,0)</f>
        <v>0</v>
      </c>
      <c r="BH129" s="209">
        <f>IF(N129="zníž. prenesená",J129,0)</f>
        <v>0</v>
      </c>
      <c r="BI129" s="209">
        <f>IF(N129="nulová",J129,0)</f>
        <v>0</v>
      </c>
      <c r="BJ129" s="18" t="s">
        <v>156</v>
      </c>
      <c r="BK129" s="209">
        <f>ROUND(I129*H129,2)</f>
        <v>0</v>
      </c>
      <c r="BL129" s="18" t="s">
        <v>174</v>
      </c>
      <c r="BM129" s="208" t="s">
        <v>828</v>
      </c>
    </row>
    <row r="130" spans="1:65" s="14" customFormat="1">
      <c r="B130" s="221"/>
      <c r="C130" s="222"/>
      <c r="D130" s="212" t="s">
        <v>166</v>
      </c>
      <c r="E130" s="223" t="s">
        <v>1</v>
      </c>
      <c r="F130" s="224" t="s">
        <v>829</v>
      </c>
      <c r="G130" s="222"/>
      <c r="H130" s="225">
        <v>2.73</v>
      </c>
      <c r="I130" s="226"/>
      <c r="J130" s="222"/>
      <c r="K130" s="222"/>
      <c r="L130" s="227"/>
      <c r="M130" s="228"/>
      <c r="N130" s="229"/>
      <c r="O130" s="229"/>
      <c r="P130" s="229"/>
      <c r="Q130" s="229"/>
      <c r="R130" s="229"/>
      <c r="S130" s="229"/>
      <c r="T130" s="230"/>
      <c r="AT130" s="231" t="s">
        <v>166</v>
      </c>
      <c r="AU130" s="231" t="s">
        <v>156</v>
      </c>
      <c r="AV130" s="14" t="s">
        <v>156</v>
      </c>
      <c r="AW130" s="14" t="s">
        <v>31</v>
      </c>
      <c r="AX130" s="14" t="s">
        <v>74</v>
      </c>
      <c r="AY130" s="231" t="s">
        <v>157</v>
      </c>
    </row>
    <row r="131" spans="1:65" s="14" customFormat="1">
      <c r="B131" s="221"/>
      <c r="C131" s="222"/>
      <c r="D131" s="212" t="s">
        <v>166</v>
      </c>
      <c r="E131" s="223" t="s">
        <v>1</v>
      </c>
      <c r="F131" s="224" t="s">
        <v>830</v>
      </c>
      <c r="G131" s="222"/>
      <c r="H131" s="225">
        <v>2.73</v>
      </c>
      <c r="I131" s="226"/>
      <c r="J131" s="222"/>
      <c r="K131" s="222"/>
      <c r="L131" s="227"/>
      <c r="M131" s="228"/>
      <c r="N131" s="229"/>
      <c r="O131" s="229"/>
      <c r="P131" s="229"/>
      <c r="Q131" s="229"/>
      <c r="R131" s="229"/>
      <c r="S131" s="229"/>
      <c r="T131" s="230"/>
      <c r="AT131" s="231" t="s">
        <v>166</v>
      </c>
      <c r="AU131" s="231" t="s">
        <v>156</v>
      </c>
      <c r="AV131" s="14" t="s">
        <v>156</v>
      </c>
      <c r="AW131" s="14" t="s">
        <v>31</v>
      </c>
      <c r="AX131" s="14" t="s">
        <v>74</v>
      </c>
      <c r="AY131" s="231" t="s">
        <v>157</v>
      </c>
    </row>
    <row r="132" spans="1:65" s="14" customFormat="1">
      <c r="B132" s="221"/>
      <c r="C132" s="222"/>
      <c r="D132" s="212" t="s">
        <v>166</v>
      </c>
      <c r="E132" s="223" t="s">
        <v>1</v>
      </c>
      <c r="F132" s="224" t="s">
        <v>831</v>
      </c>
      <c r="G132" s="222"/>
      <c r="H132" s="225">
        <v>2.73</v>
      </c>
      <c r="I132" s="226"/>
      <c r="J132" s="222"/>
      <c r="K132" s="222"/>
      <c r="L132" s="227"/>
      <c r="M132" s="228"/>
      <c r="N132" s="229"/>
      <c r="O132" s="229"/>
      <c r="P132" s="229"/>
      <c r="Q132" s="229"/>
      <c r="R132" s="229"/>
      <c r="S132" s="229"/>
      <c r="T132" s="230"/>
      <c r="AT132" s="231" t="s">
        <v>166</v>
      </c>
      <c r="AU132" s="231" t="s">
        <v>156</v>
      </c>
      <c r="AV132" s="14" t="s">
        <v>156</v>
      </c>
      <c r="AW132" s="14" t="s">
        <v>31</v>
      </c>
      <c r="AX132" s="14" t="s">
        <v>74</v>
      </c>
      <c r="AY132" s="231" t="s">
        <v>157</v>
      </c>
    </row>
    <row r="133" spans="1:65" s="14" customFormat="1">
      <c r="B133" s="221"/>
      <c r="C133" s="222"/>
      <c r="D133" s="212" t="s">
        <v>166</v>
      </c>
      <c r="E133" s="223" t="s">
        <v>1</v>
      </c>
      <c r="F133" s="224" t="s">
        <v>832</v>
      </c>
      <c r="G133" s="222"/>
      <c r="H133" s="225">
        <v>3.2</v>
      </c>
      <c r="I133" s="226"/>
      <c r="J133" s="222"/>
      <c r="K133" s="222"/>
      <c r="L133" s="227"/>
      <c r="M133" s="228"/>
      <c r="N133" s="229"/>
      <c r="O133" s="229"/>
      <c r="P133" s="229"/>
      <c r="Q133" s="229"/>
      <c r="R133" s="229"/>
      <c r="S133" s="229"/>
      <c r="T133" s="230"/>
      <c r="AT133" s="231" t="s">
        <v>166</v>
      </c>
      <c r="AU133" s="231" t="s">
        <v>156</v>
      </c>
      <c r="AV133" s="14" t="s">
        <v>156</v>
      </c>
      <c r="AW133" s="14" t="s">
        <v>31</v>
      </c>
      <c r="AX133" s="14" t="s">
        <v>74</v>
      </c>
      <c r="AY133" s="231" t="s">
        <v>157</v>
      </c>
    </row>
    <row r="134" spans="1:65" s="15" customFormat="1">
      <c r="B134" s="232"/>
      <c r="C134" s="233"/>
      <c r="D134" s="212" t="s">
        <v>166</v>
      </c>
      <c r="E134" s="234" t="s">
        <v>1</v>
      </c>
      <c r="F134" s="235" t="s">
        <v>173</v>
      </c>
      <c r="G134" s="233"/>
      <c r="H134" s="236">
        <v>11.39</v>
      </c>
      <c r="I134" s="237"/>
      <c r="J134" s="233"/>
      <c r="K134" s="233"/>
      <c r="L134" s="238"/>
      <c r="M134" s="239"/>
      <c r="N134" s="240"/>
      <c r="O134" s="240"/>
      <c r="P134" s="240"/>
      <c r="Q134" s="240"/>
      <c r="R134" s="240"/>
      <c r="S134" s="240"/>
      <c r="T134" s="241"/>
      <c r="AT134" s="242" t="s">
        <v>166</v>
      </c>
      <c r="AU134" s="242" t="s">
        <v>156</v>
      </c>
      <c r="AV134" s="15" t="s">
        <v>174</v>
      </c>
      <c r="AW134" s="15" t="s">
        <v>31</v>
      </c>
      <c r="AX134" s="15" t="s">
        <v>82</v>
      </c>
      <c r="AY134" s="242" t="s">
        <v>157</v>
      </c>
    </row>
    <row r="135" spans="1:65" s="2" customFormat="1" ht="16.5" customHeight="1">
      <c r="A135" s="35"/>
      <c r="B135" s="36"/>
      <c r="C135" s="196" t="s">
        <v>174</v>
      </c>
      <c r="D135" s="196" t="s">
        <v>160</v>
      </c>
      <c r="E135" s="197" t="s">
        <v>833</v>
      </c>
      <c r="F135" s="198" t="s">
        <v>834</v>
      </c>
      <c r="G135" s="199" t="s">
        <v>163</v>
      </c>
      <c r="H135" s="200">
        <v>38.725999999999999</v>
      </c>
      <c r="I135" s="201"/>
      <c r="J135" s="202">
        <f t="shared" ref="J135:J140" si="0">ROUND(I135*H135,2)</f>
        <v>0</v>
      </c>
      <c r="K135" s="203"/>
      <c r="L135" s="40"/>
      <c r="M135" s="204" t="s">
        <v>1</v>
      </c>
      <c r="N135" s="205" t="s">
        <v>40</v>
      </c>
      <c r="O135" s="76"/>
      <c r="P135" s="206">
        <f t="shared" ref="P135:P140" si="1">O135*H135</f>
        <v>0</v>
      </c>
      <c r="Q135" s="206">
        <v>0</v>
      </c>
      <c r="R135" s="206">
        <f t="shared" ref="R135:R140" si="2">Q135*H135</f>
        <v>0</v>
      </c>
      <c r="S135" s="206">
        <v>0</v>
      </c>
      <c r="T135" s="207">
        <f t="shared" ref="T135:T140" si="3"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08" t="s">
        <v>174</v>
      </c>
      <c r="AT135" s="208" t="s">
        <v>160</v>
      </c>
      <c r="AU135" s="208" t="s">
        <v>156</v>
      </c>
      <c r="AY135" s="18" t="s">
        <v>157</v>
      </c>
      <c r="BE135" s="209">
        <f t="shared" ref="BE135:BE140" si="4">IF(N135="základná",J135,0)</f>
        <v>0</v>
      </c>
      <c r="BF135" s="209">
        <f t="shared" ref="BF135:BF140" si="5">IF(N135="znížená",J135,0)</f>
        <v>0</v>
      </c>
      <c r="BG135" s="209">
        <f t="shared" ref="BG135:BG140" si="6">IF(N135="zákl. prenesená",J135,0)</f>
        <v>0</v>
      </c>
      <c r="BH135" s="209">
        <f t="shared" ref="BH135:BH140" si="7">IF(N135="zníž. prenesená",J135,0)</f>
        <v>0</v>
      </c>
      <c r="BI135" s="209">
        <f t="shared" ref="BI135:BI140" si="8">IF(N135="nulová",J135,0)</f>
        <v>0</v>
      </c>
      <c r="BJ135" s="18" t="s">
        <v>156</v>
      </c>
      <c r="BK135" s="209">
        <f t="shared" ref="BK135:BK140" si="9">ROUND(I135*H135,2)</f>
        <v>0</v>
      </c>
      <c r="BL135" s="18" t="s">
        <v>174</v>
      </c>
      <c r="BM135" s="208" t="s">
        <v>835</v>
      </c>
    </row>
    <row r="136" spans="1:65" s="2" customFormat="1" ht="24.2" customHeight="1">
      <c r="A136" s="35"/>
      <c r="B136" s="36"/>
      <c r="C136" s="196" t="s">
        <v>197</v>
      </c>
      <c r="D136" s="196" t="s">
        <v>160</v>
      </c>
      <c r="E136" s="197" t="s">
        <v>836</v>
      </c>
      <c r="F136" s="198" t="s">
        <v>837</v>
      </c>
      <c r="G136" s="199" t="s">
        <v>575</v>
      </c>
      <c r="H136" s="200">
        <v>5.4269999999999996</v>
      </c>
      <c r="I136" s="201"/>
      <c r="J136" s="202">
        <f t="shared" si="0"/>
        <v>0</v>
      </c>
      <c r="K136" s="203"/>
      <c r="L136" s="40"/>
      <c r="M136" s="204" t="s">
        <v>1</v>
      </c>
      <c r="N136" s="205" t="s">
        <v>40</v>
      </c>
      <c r="O136" s="76"/>
      <c r="P136" s="206">
        <f t="shared" si="1"/>
        <v>0</v>
      </c>
      <c r="Q136" s="206">
        <v>0</v>
      </c>
      <c r="R136" s="206">
        <f t="shared" si="2"/>
        <v>0</v>
      </c>
      <c r="S136" s="206">
        <v>0</v>
      </c>
      <c r="T136" s="207">
        <f t="shared" si="3"/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08" t="s">
        <v>174</v>
      </c>
      <c r="AT136" s="208" t="s">
        <v>160</v>
      </c>
      <c r="AU136" s="208" t="s">
        <v>156</v>
      </c>
      <c r="AY136" s="18" t="s">
        <v>157</v>
      </c>
      <c r="BE136" s="209">
        <f t="shared" si="4"/>
        <v>0</v>
      </c>
      <c r="BF136" s="209">
        <f t="shared" si="5"/>
        <v>0</v>
      </c>
      <c r="BG136" s="209">
        <f t="shared" si="6"/>
        <v>0</v>
      </c>
      <c r="BH136" s="209">
        <f t="shared" si="7"/>
        <v>0</v>
      </c>
      <c r="BI136" s="209">
        <f t="shared" si="8"/>
        <v>0</v>
      </c>
      <c r="BJ136" s="18" t="s">
        <v>156</v>
      </c>
      <c r="BK136" s="209">
        <f t="shared" si="9"/>
        <v>0</v>
      </c>
      <c r="BL136" s="18" t="s">
        <v>174</v>
      </c>
      <c r="BM136" s="208" t="s">
        <v>838</v>
      </c>
    </row>
    <row r="137" spans="1:65" s="2" customFormat="1" ht="21.75" customHeight="1">
      <c r="A137" s="35"/>
      <c r="B137" s="36"/>
      <c r="C137" s="196" t="s">
        <v>201</v>
      </c>
      <c r="D137" s="196" t="s">
        <v>160</v>
      </c>
      <c r="E137" s="197" t="s">
        <v>839</v>
      </c>
      <c r="F137" s="198" t="s">
        <v>840</v>
      </c>
      <c r="G137" s="199" t="s">
        <v>575</v>
      </c>
      <c r="H137" s="200">
        <v>5.4269999999999996</v>
      </c>
      <c r="I137" s="201"/>
      <c r="J137" s="202">
        <f t="shared" si="0"/>
        <v>0</v>
      </c>
      <c r="K137" s="203"/>
      <c r="L137" s="40"/>
      <c r="M137" s="204" t="s">
        <v>1</v>
      </c>
      <c r="N137" s="205" t="s">
        <v>40</v>
      </c>
      <c r="O137" s="76"/>
      <c r="P137" s="206">
        <f t="shared" si="1"/>
        <v>0</v>
      </c>
      <c r="Q137" s="206">
        <v>0</v>
      </c>
      <c r="R137" s="206">
        <f t="shared" si="2"/>
        <v>0</v>
      </c>
      <c r="S137" s="206">
        <v>0</v>
      </c>
      <c r="T137" s="207">
        <f t="shared" si="3"/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08" t="s">
        <v>174</v>
      </c>
      <c r="AT137" s="208" t="s">
        <v>160</v>
      </c>
      <c r="AU137" s="208" t="s">
        <v>156</v>
      </c>
      <c r="AY137" s="18" t="s">
        <v>157</v>
      </c>
      <c r="BE137" s="209">
        <f t="shared" si="4"/>
        <v>0</v>
      </c>
      <c r="BF137" s="209">
        <f t="shared" si="5"/>
        <v>0</v>
      </c>
      <c r="BG137" s="209">
        <f t="shared" si="6"/>
        <v>0</v>
      </c>
      <c r="BH137" s="209">
        <f t="shared" si="7"/>
        <v>0</v>
      </c>
      <c r="BI137" s="209">
        <f t="shared" si="8"/>
        <v>0</v>
      </c>
      <c r="BJ137" s="18" t="s">
        <v>156</v>
      </c>
      <c r="BK137" s="209">
        <f t="shared" si="9"/>
        <v>0</v>
      </c>
      <c r="BL137" s="18" t="s">
        <v>174</v>
      </c>
      <c r="BM137" s="208" t="s">
        <v>841</v>
      </c>
    </row>
    <row r="138" spans="1:65" s="2" customFormat="1" ht="24.2" customHeight="1">
      <c r="A138" s="35"/>
      <c r="B138" s="36"/>
      <c r="C138" s="196" t="s">
        <v>207</v>
      </c>
      <c r="D138" s="196" t="s">
        <v>160</v>
      </c>
      <c r="E138" s="197" t="s">
        <v>842</v>
      </c>
      <c r="F138" s="198" t="s">
        <v>843</v>
      </c>
      <c r="G138" s="199" t="s">
        <v>575</v>
      </c>
      <c r="H138" s="200">
        <v>123.405</v>
      </c>
      <c r="I138" s="201"/>
      <c r="J138" s="202">
        <f t="shared" si="0"/>
        <v>0</v>
      </c>
      <c r="K138" s="203"/>
      <c r="L138" s="40"/>
      <c r="M138" s="204" t="s">
        <v>1</v>
      </c>
      <c r="N138" s="205" t="s">
        <v>40</v>
      </c>
      <c r="O138" s="76"/>
      <c r="P138" s="206">
        <f t="shared" si="1"/>
        <v>0</v>
      </c>
      <c r="Q138" s="206">
        <v>0</v>
      </c>
      <c r="R138" s="206">
        <f t="shared" si="2"/>
        <v>0</v>
      </c>
      <c r="S138" s="206">
        <v>0</v>
      </c>
      <c r="T138" s="207">
        <f t="shared" si="3"/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08" t="s">
        <v>174</v>
      </c>
      <c r="AT138" s="208" t="s">
        <v>160</v>
      </c>
      <c r="AU138" s="208" t="s">
        <v>156</v>
      </c>
      <c r="AY138" s="18" t="s">
        <v>157</v>
      </c>
      <c r="BE138" s="209">
        <f t="shared" si="4"/>
        <v>0</v>
      </c>
      <c r="BF138" s="209">
        <f t="shared" si="5"/>
        <v>0</v>
      </c>
      <c r="BG138" s="209">
        <f t="shared" si="6"/>
        <v>0</v>
      </c>
      <c r="BH138" s="209">
        <f t="shared" si="7"/>
        <v>0</v>
      </c>
      <c r="BI138" s="209">
        <f t="shared" si="8"/>
        <v>0</v>
      </c>
      <c r="BJ138" s="18" t="s">
        <v>156</v>
      </c>
      <c r="BK138" s="209">
        <f t="shared" si="9"/>
        <v>0</v>
      </c>
      <c r="BL138" s="18" t="s">
        <v>174</v>
      </c>
      <c r="BM138" s="208" t="s">
        <v>844</v>
      </c>
    </row>
    <row r="139" spans="1:65" s="2" customFormat="1" ht="24.2" customHeight="1">
      <c r="A139" s="35"/>
      <c r="B139" s="36"/>
      <c r="C139" s="196" t="s">
        <v>211</v>
      </c>
      <c r="D139" s="196" t="s">
        <v>160</v>
      </c>
      <c r="E139" s="197" t="s">
        <v>845</v>
      </c>
      <c r="F139" s="198" t="s">
        <v>846</v>
      </c>
      <c r="G139" s="199" t="s">
        <v>575</v>
      </c>
      <c r="H139" s="200">
        <v>5.4269999999999996</v>
      </c>
      <c r="I139" s="201"/>
      <c r="J139" s="202">
        <f t="shared" si="0"/>
        <v>0</v>
      </c>
      <c r="K139" s="203"/>
      <c r="L139" s="40"/>
      <c r="M139" s="204" t="s">
        <v>1</v>
      </c>
      <c r="N139" s="205" t="s">
        <v>40</v>
      </c>
      <c r="O139" s="76"/>
      <c r="P139" s="206">
        <f t="shared" si="1"/>
        <v>0</v>
      </c>
      <c r="Q139" s="206">
        <v>0</v>
      </c>
      <c r="R139" s="206">
        <f t="shared" si="2"/>
        <v>0</v>
      </c>
      <c r="S139" s="206">
        <v>0</v>
      </c>
      <c r="T139" s="207">
        <f t="shared" si="3"/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08" t="s">
        <v>174</v>
      </c>
      <c r="AT139" s="208" t="s">
        <v>160</v>
      </c>
      <c r="AU139" s="208" t="s">
        <v>156</v>
      </c>
      <c r="AY139" s="18" t="s">
        <v>157</v>
      </c>
      <c r="BE139" s="209">
        <f t="shared" si="4"/>
        <v>0</v>
      </c>
      <c r="BF139" s="209">
        <f t="shared" si="5"/>
        <v>0</v>
      </c>
      <c r="BG139" s="209">
        <f t="shared" si="6"/>
        <v>0</v>
      </c>
      <c r="BH139" s="209">
        <f t="shared" si="7"/>
        <v>0</v>
      </c>
      <c r="BI139" s="209">
        <f t="shared" si="8"/>
        <v>0</v>
      </c>
      <c r="BJ139" s="18" t="s">
        <v>156</v>
      </c>
      <c r="BK139" s="209">
        <f t="shared" si="9"/>
        <v>0</v>
      </c>
      <c r="BL139" s="18" t="s">
        <v>174</v>
      </c>
      <c r="BM139" s="208" t="s">
        <v>847</v>
      </c>
    </row>
    <row r="140" spans="1:65" s="2" customFormat="1" ht="24.2" customHeight="1">
      <c r="A140" s="35"/>
      <c r="B140" s="36"/>
      <c r="C140" s="196" t="s">
        <v>250</v>
      </c>
      <c r="D140" s="196" t="s">
        <v>160</v>
      </c>
      <c r="E140" s="197" t="s">
        <v>848</v>
      </c>
      <c r="F140" s="198" t="s">
        <v>849</v>
      </c>
      <c r="G140" s="199" t="s">
        <v>177</v>
      </c>
      <c r="H140" s="200">
        <v>5.4269999999999996</v>
      </c>
      <c r="I140" s="201"/>
      <c r="J140" s="202">
        <f t="shared" si="0"/>
        <v>0</v>
      </c>
      <c r="K140" s="203"/>
      <c r="L140" s="40"/>
      <c r="M140" s="204" t="s">
        <v>1</v>
      </c>
      <c r="N140" s="205" t="s">
        <v>40</v>
      </c>
      <c r="O140" s="76"/>
      <c r="P140" s="206">
        <f t="shared" si="1"/>
        <v>0</v>
      </c>
      <c r="Q140" s="206">
        <v>0</v>
      </c>
      <c r="R140" s="206">
        <f t="shared" si="2"/>
        <v>0</v>
      </c>
      <c r="S140" s="206">
        <v>0</v>
      </c>
      <c r="T140" s="207">
        <f t="shared" si="3"/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08" t="s">
        <v>174</v>
      </c>
      <c r="AT140" s="208" t="s">
        <v>160</v>
      </c>
      <c r="AU140" s="208" t="s">
        <v>156</v>
      </c>
      <c r="AY140" s="18" t="s">
        <v>157</v>
      </c>
      <c r="BE140" s="209">
        <f t="shared" si="4"/>
        <v>0</v>
      </c>
      <c r="BF140" s="209">
        <f t="shared" si="5"/>
        <v>0</v>
      </c>
      <c r="BG140" s="209">
        <f t="shared" si="6"/>
        <v>0</v>
      </c>
      <c r="BH140" s="209">
        <f t="shared" si="7"/>
        <v>0</v>
      </c>
      <c r="BI140" s="209">
        <f t="shared" si="8"/>
        <v>0</v>
      </c>
      <c r="BJ140" s="18" t="s">
        <v>156</v>
      </c>
      <c r="BK140" s="209">
        <f t="shared" si="9"/>
        <v>0</v>
      </c>
      <c r="BL140" s="18" t="s">
        <v>174</v>
      </c>
      <c r="BM140" s="208" t="s">
        <v>850</v>
      </c>
    </row>
    <row r="141" spans="1:65" s="12" customFormat="1" ht="22.9" customHeight="1">
      <c r="B141" s="180"/>
      <c r="C141" s="181"/>
      <c r="D141" s="182" t="s">
        <v>73</v>
      </c>
      <c r="E141" s="194" t="s">
        <v>245</v>
      </c>
      <c r="F141" s="194" t="s">
        <v>246</v>
      </c>
      <c r="G141" s="181"/>
      <c r="H141" s="181"/>
      <c r="I141" s="184"/>
      <c r="J141" s="195">
        <f>BK141</f>
        <v>0</v>
      </c>
      <c r="K141" s="181"/>
      <c r="L141" s="186"/>
      <c r="M141" s="187"/>
      <c r="N141" s="188"/>
      <c r="O141" s="188"/>
      <c r="P141" s="189">
        <f>P142</f>
        <v>0</v>
      </c>
      <c r="Q141" s="188"/>
      <c r="R141" s="189">
        <f>R142</f>
        <v>0</v>
      </c>
      <c r="S141" s="188"/>
      <c r="T141" s="190">
        <f>T142</f>
        <v>0</v>
      </c>
      <c r="AR141" s="191" t="s">
        <v>82</v>
      </c>
      <c r="AT141" s="192" t="s">
        <v>73</v>
      </c>
      <c r="AU141" s="192" t="s">
        <v>82</v>
      </c>
      <c r="AY141" s="191" t="s">
        <v>157</v>
      </c>
      <c r="BK141" s="193">
        <f>BK142</f>
        <v>0</v>
      </c>
    </row>
    <row r="142" spans="1:65" s="2" customFormat="1" ht="33" customHeight="1">
      <c r="A142" s="35"/>
      <c r="B142" s="36"/>
      <c r="C142" s="196" t="s">
        <v>254</v>
      </c>
      <c r="D142" s="196" t="s">
        <v>160</v>
      </c>
      <c r="E142" s="197" t="s">
        <v>247</v>
      </c>
      <c r="F142" s="198" t="s">
        <v>248</v>
      </c>
      <c r="G142" s="199" t="s">
        <v>177</v>
      </c>
      <c r="H142" s="200">
        <v>0.09</v>
      </c>
      <c r="I142" s="201"/>
      <c r="J142" s="202">
        <f>ROUND(I142*H142,2)</f>
        <v>0</v>
      </c>
      <c r="K142" s="203"/>
      <c r="L142" s="40"/>
      <c r="M142" s="204" t="s">
        <v>1</v>
      </c>
      <c r="N142" s="205" t="s">
        <v>40</v>
      </c>
      <c r="O142" s="76"/>
      <c r="P142" s="206">
        <f>O142*H142</f>
        <v>0</v>
      </c>
      <c r="Q142" s="206">
        <v>0</v>
      </c>
      <c r="R142" s="206">
        <f>Q142*H142</f>
        <v>0</v>
      </c>
      <c r="S142" s="206">
        <v>0</v>
      </c>
      <c r="T142" s="207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08" t="s">
        <v>174</v>
      </c>
      <c r="AT142" s="208" t="s">
        <v>160</v>
      </c>
      <c r="AU142" s="208" t="s">
        <v>156</v>
      </c>
      <c r="AY142" s="18" t="s">
        <v>157</v>
      </c>
      <c r="BE142" s="209">
        <f>IF(N142="základná",J142,0)</f>
        <v>0</v>
      </c>
      <c r="BF142" s="209">
        <f>IF(N142="znížená",J142,0)</f>
        <v>0</v>
      </c>
      <c r="BG142" s="209">
        <f>IF(N142="zákl. prenesená",J142,0)</f>
        <v>0</v>
      </c>
      <c r="BH142" s="209">
        <f>IF(N142="zníž. prenesená",J142,0)</f>
        <v>0</v>
      </c>
      <c r="BI142" s="209">
        <f>IF(N142="nulová",J142,0)</f>
        <v>0</v>
      </c>
      <c r="BJ142" s="18" t="s">
        <v>156</v>
      </c>
      <c r="BK142" s="209">
        <f>ROUND(I142*H142,2)</f>
        <v>0</v>
      </c>
      <c r="BL142" s="18" t="s">
        <v>174</v>
      </c>
      <c r="BM142" s="208" t="s">
        <v>851</v>
      </c>
    </row>
    <row r="143" spans="1:65" s="12" customFormat="1" ht="25.9" customHeight="1">
      <c r="B143" s="180"/>
      <c r="C143" s="181"/>
      <c r="D143" s="182" t="s">
        <v>73</v>
      </c>
      <c r="E143" s="183" t="s">
        <v>154</v>
      </c>
      <c r="F143" s="183" t="s">
        <v>155</v>
      </c>
      <c r="G143" s="181"/>
      <c r="H143" s="181"/>
      <c r="I143" s="184"/>
      <c r="J143" s="185">
        <f>BK143</f>
        <v>0</v>
      </c>
      <c r="K143" s="181"/>
      <c r="L143" s="186"/>
      <c r="M143" s="187"/>
      <c r="N143" s="188"/>
      <c r="O143" s="188"/>
      <c r="P143" s="189">
        <f>P144+P276</f>
        <v>0</v>
      </c>
      <c r="Q143" s="188"/>
      <c r="R143" s="189">
        <f>R144+R276</f>
        <v>0</v>
      </c>
      <c r="S143" s="188"/>
      <c r="T143" s="190">
        <f>T144+T276</f>
        <v>0</v>
      </c>
      <c r="AR143" s="191" t="s">
        <v>156</v>
      </c>
      <c r="AT143" s="192" t="s">
        <v>73</v>
      </c>
      <c r="AU143" s="192" t="s">
        <v>74</v>
      </c>
      <c r="AY143" s="191" t="s">
        <v>157</v>
      </c>
      <c r="BK143" s="193">
        <f>BK144+BK276</f>
        <v>0</v>
      </c>
    </row>
    <row r="144" spans="1:65" s="12" customFormat="1" ht="22.9" customHeight="1">
      <c r="B144" s="180"/>
      <c r="C144" s="181"/>
      <c r="D144" s="182" t="s">
        <v>73</v>
      </c>
      <c r="E144" s="194" t="s">
        <v>852</v>
      </c>
      <c r="F144" s="194" t="s">
        <v>853</v>
      </c>
      <c r="G144" s="181"/>
      <c r="H144" s="181"/>
      <c r="I144" s="184"/>
      <c r="J144" s="195">
        <f>BK144</f>
        <v>0</v>
      </c>
      <c r="K144" s="181"/>
      <c r="L144" s="186"/>
      <c r="M144" s="187"/>
      <c r="N144" s="188"/>
      <c r="O144" s="188"/>
      <c r="P144" s="189">
        <f>SUM(P145:P275)</f>
        <v>0</v>
      </c>
      <c r="Q144" s="188"/>
      <c r="R144" s="189">
        <f>SUM(R145:R275)</f>
        <v>0</v>
      </c>
      <c r="S144" s="188"/>
      <c r="T144" s="190">
        <f>SUM(T145:T275)</f>
        <v>0</v>
      </c>
      <c r="AR144" s="191" t="s">
        <v>156</v>
      </c>
      <c r="AT144" s="192" t="s">
        <v>73</v>
      </c>
      <c r="AU144" s="192" t="s">
        <v>82</v>
      </c>
      <c r="AY144" s="191" t="s">
        <v>157</v>
      </c>
      <c r="BK144" s="193">
        <f>SUM(BK145:BK275)</f>
        <v>0</v>
      </c>
    </row>
    <row r="145" spans="1:65" s="2" customFormat="1" ht="49.15" customHeight="1">
      <c r="A145" s="35"/>
      <c r="B145" s="36"/>
      <c r="C145" s="196" t="s">
        <v>262</v>
      </c>
      <c r="D145" s="196" t="s">
        <v>160</v>
      </c>
      <c r="E145" s="197" t="s">
        <v>854</v>
      </c>
      <c r="F145" s="198" t="s">
        <v>855</v>
      </c>
      <c r="G145" s="199" t="s">
        <v>225</v>
      </c>
      <c r="H145" s="200">
        <v>5.91</v>
      </c>
      <c r="I145" s="201"/>
      <c r="J145" s="202">
        <f>ROUND(I145*H145,2)</f>
        <v>0</v>
      </c>
      <c r="K145" s="203"/>
      <c r="L145" s="40"/>
      <c r="M145" s="204" t="s">
        <v>1</v>
      </c>
      <c r="N145" s="205" t="s">
        <v>40</v>
      </c>
      <c r="O145" s="76"/>
      <c r="P145" s="206">
        <f>O145*H145</f>
        <v>0</v>
      </c>
      <c r="Q145" s="206">
        <v>0</v>
      </c>
      <c r="R145" s="206">
        <f>Q145*H145</f>
        <v>0</v>
      </c>
      <c r="S145" s="206">
        <v>0</v>
      </c>
      <c r="T145" s="207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08" t="s">
        <v>164</v>
      </c>
      <c r="AT145" s="208" t="s">
        <v>160</v>
      </c>
      <c r="AU145" s="208" t="s">
        <v>156</v>
      </c>
      <c r="AY145" s="18" t="s">
        <v>157</v>
      </c>
      <c r="BE145" s="209">
        <f>IF(N145="základná",J145,0)</f>
        <v>0</v>
      </c>
      <c r="BF145" s="209">
        <f>IF(N145="znížená",J145,0)</f>
        <v>0</v>
      </c>
      <c r="BG145" s="209">
        <f>IF(N145="zákl. prenesená",J145,0)</f>
        <v>0</v>
      </c>
      <c r="BH145" s="209">
        <f>IF(N145="zníž. prenesená",J145,0)</f>
        <v>0</v>
      </c>
      <c r="BI145" s="209">
        <f>IF(N145="nulová",J145,0)</f>
        <v>0</v>
      </c>
      <c r="BJ145" s="18" t="s">
        <v>156</v>
      </c>
      <c r="BK145" s="209">
        <f>ROUND(I145*H145,2)</f>
        <v>0</v>
      </c>
      <c r="BL145" s="18" t="s">
        <v>164</v>
      </c>
      <c r="BM145" s="208" t="s">
        <v>856</v>
      </c>
    </row>
    <row r="146" spans="1:65" s="13" customFormat="1">
      <c r="B146" s="210"/>
      <c r="C146" s="211"/>
      <c r="D146" s="212" t="s">
        <v>166</v>
      </c>
      <c r="E146" s="213" t="s">
        <v>1</v>
      </c>
      <c r="F146" s="214" t="s">
        <v>857</v>
      </c>
      <c r="G146" s="211"/>
      <c r="H146" s="213" t="s">
        <v>1</v>
      </c>
      <c r="I146" s="215"/>
      <c r="J146" s="211"/>
      <c r="K146" s="211"/>
      <c r="L146" s="216"/>
      <c r="M146" s="217"/>
      <c r="N146" s="218"/>
      <c r="O146" s="218"/>
      <c r="P146" s="218"/>
      <c r="Q146" s="218"/>
      <c r="R146" s="218"/>
      <c r="S146" s="218"/>
      <c r="T146" s="219"/>
      <c r="AT146" s="220" t="s">
        <v>166</v>
      </c>
      <c r="AU146" s="220" t="s">
        <v>156</v>
      </c>
      <c r="AV146" s="13" t="s">
        <v>82</v>
      </c>
      <c r="AW146" s="13" t="s">
        <v>31</v>
      </c>
      <c r="AX146" s="13" t="s">
        <v>74</v>
      </c>
      <c r="AY146" s="220" t="s">
        <v>157</v>
      </c>
    </row>
    <row r="147" spans="1:65" s="14" customFormat="1">
      <c r="B147" s="221"/>
      <c r="C147" s="222"/>
      <c r="D147" s="212" t="s">
        <v>166</v>
      </c>
      <c r="E147" s="223" t="s">
        <v>1</v>
      </c>
      <c r="F147" s="224" t="s">
        <v>858</v>
      </c>
      <c r="G147" s="222"/>
      <c r="H147" s="225">
        <v>5.91</v>
      </c>
      <c r="I147" s="226"/>
      <c r="J147" s="222"/>
      <c r="K147" s="222"/>
      <c r="L147" s="227"/>
      <c r="M147" s="228"/>
      <c r="N147" s="229"/>
      <c r="O147" s="229"/>
      <c r="P147" s="229"/>
      <c r="Q147" s="229"/>
      <c r="R147" s="229"/>
      <c r="S147" s="229"/>
      <c r="T147" s="230"/>
      <c r="AT147" s="231" t="s">
        <v>166</v>
      </c>
      <c r="AU147" s="231" t="s">
        <v>156</v>
      </c>
      <c r="AV147" s="14" t="s">
        <v>156</v>
      </c>
      <c r="AW147" s="14" t="s">
        <v>31</v>
      </c>
      <c r="AX147" s="14" t="s">
        <v>74</v>
      </c>
      <c r="AY147" s="231" t="s">
        <v>157</v>
      </c>
    </row>
    <row r="148" spans="1:65" s="15" customFormat="1">
      <c r="B148" s="232"/>
      <c r="C148" s="233"/>
      <c r="D148" s="212" t="s">
        <v>166</v>
      </c>
      <c r="E148" s="234" t="s">
        <v>1</v>
      </c>
      <c r="F148" s="235" t="s">
        <v>173</v>
      </c>
      <c r="G148" s="233"/>
      <c r="H148" s="236">
        <v>5.91</v>
      </c>
      <c r="I148" s="237"/>
      <c r="J148" s="233"/>
      <c r="K148" s="233"/>
      <c r="L148" s="238"/>
      <c r="M148" s="239"/>
      <c r="N148" s="240"/>
      <c r="O148" s="240"/>
      <c r="P148" s="240"/>
      <c r="Q148" s="240"/>
      <c r="R148" s="240"/>
      <c r="S148" s="240"/>
      <c r="T148" s="241"/>
      <c r="AT148" s="242" t="s">
        <v>166</v>
      </c>
      <c r="AU148" s="242" t="s">
        <v>156</v>
      </c>
      <c r="AV148" s="15" t="s">
        <v>174</v>
      </c>
      <c r="AW148" s="15" t="s">
        <v>31</v>
      </c>
      <c r="AX148" s="15" t="s">
        <v>82</v>
      </c>
      <c r="AY148" s="242" t="s">
        <v>157</v>
      </c>
    </row>
    <row r="149" spans="1:65" s="2" customFormat="1" ht="49.15" customHeight="1">
      <c r="A149" s="35"/>
      <c r="B149" s="36"/>
      <c r="C149" s="196" t="s">
        <v>268</v>
      </c>
      <c r="D149" s="196" t="s">
        <v>160</v>
      </c>
      <c r="E149" s="197" t="s">
        <v>859</v>
      </c>
      <c r="F149" s="198" t="s">
        <v>860</v>
      </c>
      <c r="G149" s="199" t="s">
        <v>225</v>
      </c>
      <c r="H149" s="200">
        <v>1.6</v>
      </c>
      <c r="I149" s="201"/>
      <c r="J149" s="202">
        <f>ROUND(I149*H149,2)</f>
        <v>0</v>
      </c>
      <c r="K149" s="203"/>
      <c r="L149" s="40"/>
      <c r="M149" s="204" t="s">
        <v>1</v>
      </c>
      <c r="N149" s="205" t="s">
        <v>40</v>
      </c>
      <c r="O149" s="76"/>
      <c r="P149" s="206">
        <f>O149*H149</f>
        <v>0</v>
      </c>
      <c r="Q149" s="206">
        <v>0</v>
      </c>
      <c r="R149" s="206">
        <f>Q149*H149</f>
        <v>0</v>
      </c>
      <c r="S149" s="206">
        <v>0</v>
      </c>
      <c r="T149" s="207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08" t="s">
        <v>164</v>
      </c>
      <c r="AT149" s="208" t="s">
        <v>160</v>
      </c>
      <c r="AU149" s="208" t="s">
        <v>156</v>
      </c>
      <c r="AY149" s="18" t="s">
        <v>157</v>
      </c>
      <c r="BE149" s="209">
        <f>IF(N149="základná",J149,0)</f>
        <v>0</v>
      </c>
      <c r="BF149" s="209">
        <f>IF(N149="znížená",J149,0)</f>
        <v>0</v>
      </c>
      <c r="BG149" s="209">
        <f>IF(N149="zákl. prenesená",J149,0)</f>
        <v>0</v>
      </c>
      <c r="BH149" s="209">
        <f>IF(N149="zníž. prenesená",J149,0)</f>
        <v>0</v>
      </c>
      <c r="BI149" s="209">
        <f>IF(N149="nulová",J149,0)</f>
        <v>0</v>
      </c>
      <c r="BJ149" s="18" t="s">
        <v>156</v>
      </c>
      <c r="BK149" s="209">
        <f>ROUND(I149*H149,2)</f>
        <v>0</v>
      </c>
      <c r="BL149" s="18" t="s">
        <v>164</v>
      </c>
      <c r="BM149" s="208" t="s">
        <v>861</v>
      </c>
    </row>
    <row r="150" spans="1:65" s="14" customFormat="1">
      <c r="B150" s="221"/>
      <c r="C150" s="222"/>
      <c r="D150" s="212" t="s">
        <v>166</v>
      </c>
      <c r="E150" s="223" t="s">
        <v>1</v>
      </c>
      <c r="F150" s="224" t="s">
        <v>862</v>
      </c>
      <c r="G150" s="222"/>
      <c r="H150" s="225">
        <v>1.6</v>
      </c>
      <c r="I150" s="226"/>
      <c r="J150" s="222"/>
      <c r="K150" s="222"/>
      <c r="L150" s="227"/>
      <c r="M150" s="228"/>
      <c r="N150" s="229"/>
      <c r="O150" s="229"/>
      <c r="P150" s="229"/>
      <c r="Q150" s="229"/>
      <c r="R150" s="229"/>
      <c r="S150" s="229"/>
      <c r="T150" s="230"/>
      <c r="AT150" s="231" t="s">
        <v>166</v>
      </c>
      <c r="AU150" s="231" t="s">
        <v>156</v>
      </c>
      <c r="AV150" s="14" t="s">
        <v>156</v>
      </c>
      <c r="AW150" s="14" t="s">
        <v>31</v>
      </c>
      <c r="AX150" s="14" t="s">
        <v>74</v>
      </c>
      <c r="AY150" s="231" t="s">
        <v>157</v>
      </c>
    </row>
    <row r="151" spans="1:65" s="15" customFormat="1">
      <c r="B151" s="232"/>
      <c r="C151" s="233"/>
      <c r="D151" s="212" t="s">
        <v>166</v>
      </c>
      <c r="E151" s="234" t="s">
        <v>1</v>
      </c>
      <c r="F151" s="235" t="s">
        <v>173</v>
      </c>
      <c r="G151" s="233"/>
      <c r="H151" s="236">
        <v>1.6</v>
      </c>
      <c r="I151" s="237"/>
      <c r="J151" s="233"/>
      <c r="K151" s="233"/>
      <c r="L151" s="238"/>
      <c r="M151" s="239"/>
      <c r="N151" s="240"/>
      <c r="O151" s="240"/>
      <c r="P151" s="240"/>
      <c r="Q151" s="240"/>
      <c r="R151" s="240"/>
      <c r="S151" s="240"/>
      <c r="T151" s="241"/>
      <c r="AT151" s="242" t="s">
        <v>166</v>
      </c>
      <c r="AU151" s="242" t="s">
        <v>156</v>
      </c>
      <c r="AV151" s="15" t="s">
        <v>174</v>
      </c>
      <c r="AW151" s="15" t="s">
        <v>31</v>
      </c>
      <c r="AX151" s="15" t="s">
        <v>82</v>
      </c>
      <c r="AY151" s="242" t="s">
        <v>157</v>
      </c>
    </row>
    <row r="152" spans="1:65" s="2" customFormat="1" ht="49.15" customHeight="1">
      <c r="A152" s="35"/>
      <c r="B152" s="36"/>
      <c r="C152" s="196" t="s">
        <v>274</v>
      </c>
      <c r="D152" s="196" t="s">
        <v>160</v>
      </c>
      <c r="E152" s="197" t="s">
        <v>863</v>
      </c>
      <c r="F152" s="198" t="s">
        <v>864</v>
      </c>
      <c r="G152" s="199" t="s">
        <v>225</v>
      </c>
      <c r="H152" s="200">
        <v>1.6</v>
      </c>
      <c r="I152" s="201"/>
      <c r="J152" s="202">
        <f>ROUND(I152*H152,2)</f>
        <v>0</v>
      </c>
      <c r="K152" s="203"/>
      <c r="L152" s="40"/>
      <c r="M152" s="204" t="s">
        <v>1</v>
      </c>
      <c r="N152" s="205" t="s">
        <v>40</v>
      </c>
      <c r="O152" s="76"/>
      <c r="P152" s="206">
        <f>O152*H152</f>
        <v>0</v>
      </c>
      <c r="Q152" s="206">
        <v>0</v>
      </c>
      <c r="R152" s="206">
        <f>Q152*H152</f>
        <v>0</v>
      </c>
      <c r="S152" s="206">
        <v>0</v>
      </c>
      <c r="T152" s="20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08" t="s">
        <v>164</v>
      </c>
      <c r="AT152" s="208" t="s">
        <v>160</v>
      </c>
      <c r="AU152" s="208" t="s">
        <v>156</v>
      </c>
      <c r="AY152" s="18" t="s">
        <v>157</v>
      </c>
      <c r="BE152" s="209">
        <f>IF(N152="základná",J152,0)</f>
        <v>0</v>
      </c>
      <c r="BF152" s="209">
        <f>IF(N152="znížená",J152,0)</f>
        <v>0</v>
      </c>
      <c r="BG152" s="209">
        <f>IF(N152="zákl. prenesená",J152,0)</f>
        <v>0</v>
      </c>
      <c r="BH152" s="209">
        <f>IF(N152="zníž. prenesená",J152,0)</f>
        <v>0</v>
      </c>
      <c r="BI152" s="209">
        <f>IF(N152="nulová",J152,0)</f>
        <v>0</v>
      </c>
      <c r="BJ152" s="18" t="s">
        <v>156</v>
      </c>
      <c r="BK152" s="209">
        <f>ROUND(I152*H152,2)</f>
        <v>0</v>
      </c>
      <c r="BL152" s="18" t="s">
        <v>164</v>
      </c>
      <c r="BM152" s="208" t="s">
        <v>865</v>
      </c>
    </row>
    <row r="153" spans="1:65" s="14" customFormat="1">
      <c r="B153" s="221"/>
      <c r="C153" s="222"/>
      <c r="D153" s="212" t="s">
        <v>166</v>
      </c>
      <c r="E153" s="223" t="s">
        <v>1</v>
      </c>
      <c r="F153" s="224" t="s">
        <v>866</v>
      </c>
      <c r="G153" s="222"/>
      <c r="H153" s="225">
        <v>1.6</v>
      </c>
      <c r="I153" s="226"/>
      <c r="J153" s="222"/>
      <c r="K153" s="222"/>
      <c r="L153" s="227"/>
      <c r="M153" s="228"/>
      <c r="N153" s="229"/>
      <c r="O153" s="229"/>
      <c r="P153" s="229"/>
      <c r="Q153" s="229"/>
      <c r="R153" s="229"/>
      <c r="S153" s="229"/>
      <c r="T153" s="230"/>
      <c r="AT153" s="231" t="s">
        <v>166</v>
      </c>
      <c r="AU153" s="231" t="s">
        <v>156</v>
      </c>
      <c r="AV153" s="14" t="s">
        <v>156</v>
      </c>
      <c r="AW153" s="14" t="s">
        <v>31</v>
      </c>
      <c r="AX153" s="14" t="s">
        <v>74</v>
      </c>
      <c r="AY153" s="231" t="s">
        <v>157</v>
      </c>
    </row>
    <row r="154" spans="1:65" s="15" customFormat="1">
      <c r="B154" s="232"/>
      <c r="C154" s="233"/>
      <c r="D154" s="212" t="s">
        <v>166</v>
      </c>
      <c r="E154" s="234" t="s">
        <v>1</v>
      </c>
      <c r="F154" s="235" t="s">
        <v>173</v>
      </c>
      <c r="G154" s="233"/>
      <c r="H154" s="236">
        <v>1.6</v>
      </c>
      <c r="I154" s="237"/>
      <c r="J154" s="233"/>
      <c r="K154" s="233"/>
      <c r="L154" s="238"/>
      <c r="M154" s="239"/>
      <c r="N154" s="240"/>
      <c r="O154" s="240"/>
      <c r="P154" s="240"/>
      <c r="Q154" s="240"/>
      <c r="R154" s="240"/>
      <c r="S154" s="240"/>
      <c r="T154" s="241"/>
      <c r="AT154" s="242" t="s">
        <v>166</v>
      </c>
      <c r="AU154" s="242" t="s">
        <v>156</v>
      </c>
      <c r="AV154" s="15" t="s">
        <v>174</v>
      </c>
      <c r="AW154" s="15" t="s">
        <v>31</v>
      </c>
      <c r="AX154" s="15" t="s">
        <v>82</v>
      </c>
      <c r="AY154" s="242" t="s">
        <v>157</v>
      </c>
    </row>
    <row r="155" spans="1:65" s="2" customFormat="1" ht="49.15" customHeight="1">
      <c r="A155" s="35"/>
      <c r="B155" s="36"/>
      <c r="C155" s="196" t="s">
        <v>278</v>
      </c>
      <c r="D155" s="196" t="s">
        <v>160</v>
      </c>
      <c r="E155" s="197" t="s">
        <v>867</v>
      </c>
      <c r="F155" s="198" t="s">
        <v>868</v>
      </c>
      <c r="G155" s="199" t="s">
        <v>225</v>
      </c>
      <c r="H155" s="200">
        <v>1.8</v>
      </c>
      <c r="I155" s="201"/>
      <c r="J155" s="202">
        <f>ROUND(I155*H155,2)</f>
        <v>0</v>
      </c>
      <c r="K155" s="203"/>
      <c r="L155" s="40"/>
      <c r="M155" s="204" t="s">
        <v>1</v>
      </c>
      <c r="N155" s="205" t="s">
        <v>40</v>
      </c>
      <c r="O155" s="76"/>
      <c r="P155" s="206">
        <f>O155*H155</f>
        <v>0</v>
      </c>
      <c r="Q155" s="206">
        <v>0</v>
      </c>
      <c r="R155" s="206">
        <f>Q155*H155</f>
        <v>0</v>
      </c>
      <c r="S155" s="206">
        <v>0</v>
      </c>
      <c r="T155" s="207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08" t="s">
        <v>164</v>
      </c>
      <c r="AT155" s="208" t="s">
        <v>160</v>
      </c>
      <c r="AU155" s="208" t="s">
        <v>156</v>
      </c>
      <c r="AY155" s="18" t="s">
        <v>157</v>
      </c>
      <c r="BE155" s="209">
        <f>IF(N155="základná",J155,0)</f>
        <v>0</v>
      </c>
      <c r="BF155" s="209">
        <f>IF(N155="znížená",J155,0)</f>
        <v>0</v>
      </c>
      <c r="BG155" s="209">
        <f>IF(N155="zákl. prenesená",J155,0)</f>
        <v>0</v>
      </c>
      <c r="BH155" s="209">
        <f>IF(N155="zníž. prenesená",J155,0)</f>
        <v>0</v>
      </c>
      <c r="BI155" s="209">
        <f>IF(N155="nulová",J155,0)</f>
        <v>0</v>
      </c>
      <c r="BJ155" s="18" t="s">
        <v>156</v>
      </c>
      <c r="BK155" s="209">
        <f>ROUND(I155*H155,2)</f>
        <v>0</v>
      </c>
      <c r="BL155" s="18" t="s">
        <v>164</v>
      </c>
      <c r="BM155" s="208" t="s">
        <v>869</v>
      </c>
    </row>
    <row r="156" spans="1:65" s="14" customFormat="1">
      <c r="B156" s="221"/>
      <c r="C156" s="222"/>
      <c r="D156" s="212" t="s">
        <v>166</v>
      </c>
      <c r="E156" s="223" t="s">
        <v>1</v>
      </c>
      <c r="F156" s="224" t="s">
        <v>870</v>
      </c>
      <c r="G156" s="222"/>
      <c r="H156" s="225">
        <v>1.8</v>
      </c>
      <c r="I156" s="226"/>
      <c r="J156" s="222"/>
      <c r="K156" s="222"/>
      <c r="L156" s="227"/>
      <c r="M156" s="228"/>
      <c r="N156" s="229"/>
      <c r="O156" s="229"/>
      <c r="P156" s="229"/>
      <c r="Q156" s="229"/>
      <c r="R156" s="229"/>
      <c r="S156" s="229"/>
      <c r="T156" s="230"/>
      <c r="AT156" s="231" t="s">
        <v>166</v>
      </c>
      <c r="AU156" s="231" t="s">
        <v>156</v>
      </c>
      <c r="AV156" s="14" t="s">
        <v>156</v>
      </c>
      <c r="AW156" s="14" t="s">
        <v>31</v>
      </c>
      <c r="AX156" s="14" t="s">
        <v>74</v>
      </c>
      <c r="AY156" s="231" t="s">
        <v>157</v>
      </c>
    </row>
    <row r="157" spans="1:65" s="15" customFormat="1">
      <c r="B157" s="232"/>
      <c r="C157" s="233"/>
      <c r="D157" s="212" t="s">
        <v>166</v>
      </c>
      <c r="E157" s="234" t="s">
        <v>1</v>
      </c>
      <c r="F157" s="235" t="s">
        <v>173</v>
      </c>
      <c r="G157" s="233"/>
      <c r="H157" s="236">
        <v>1.8</v>
      </c>
      <c r="I157" s="237"/>
      <c r="J157" s="233"/>
      <c r="K157" s="233"/>
      <c r="L157" s="238"/>
      <c r="M157" s="239"/>
      <c r="N157" s="240"/>
      <c r="O157" s="240"/>
      <c r="P157" s="240"/>
      <c r="Q157" s="240"/>
      <c r="R157" s="240"/>
      <c r="S157" s="240"/>
      <c r="T157" s="241"/>
      <c r="AT157" s="242" t="s">
        <v>166</v>
      </c>
      <c r="AU157" s="242" t="s">
        <v>156</v>
      </c>
      <c r="AV157" s="15" t="s">
        <v>174</v>
      </c>
      <c r="AW157" s="15" t="s">
        <v>31</v>
      </c>
      <c r="AX157" s="15" t="s">
        <v>82</v>
      </c>
      <c r="AY157" s="242" t="s">
        <v>157</v>
      </c>
    </row>
    <row r="158" spans="1:65" s="2" customFormat="1" ht="114.95" customHeight="1">
      <c r="A158" s="35"/>
      <c r="B158" s="36"/>
      <c r="C158" s="196" t="s">
        <v>290</v>
      </c>
      <c r="D158" s="196" t="s">
        <v>160</v>
      </c>
      <c r="E158" s="197" t="s">
        <v>871</v>
      </c>
      <c r="F158" s="278" t="s">
        <v>872</v>
      </c>
      <c r="G158" s="199" t="s">
        <v>225</v>
      </c>
      <c r="H158" s="200">
        <v>3</v>
      </c>
      <c r="I158" s="201"/>
      <c r="J158" s="202">
        <f>ROUND(I158*H158,2)</f>
        <v>0</v>
      </c>
      <c r="K158" s="203"/>
      <c r="L158" s="40"/>
      <c r="M158" s="204" t="s">
        <v>1</v>
      </c>
      <c r="N158" s="205" t="s">
        <v>40</v>
      </c>
      <c r="O158" s="76"/>
      <c r="P158" s="206">
        <f>O158*H158</f>
        <v>0</v>
      </c>
      <c r="Q158" s="206">
        <v>0</v>
      </c>
      <c r="R158" s="206">
        <f>Q158*H158</f>
        <v>0</v>
      </c>
      <c r="S158" s="206">
        <v>0</v>
      </c>
      <c r="T158" s="207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08" t="s">
        <v>164</v>
      </c>
      <c r="AT158" s="208" t="s">
        <v>160</v>
      </c>
      <c r="AU158" s="208" t="s">
        <v>156</v>
      </c>
      <c r="AY158" s="18" t="s">
        <v>157</v>
      </c>
      <c r="BE158" s="209">
        <f>IF(N158="základná",J158,0)</f>
        <v>0</v>
      </c>
      <c r="BF158" s="209">
        <f>IF(N158="znížená",J158,0)</f>
        <v>0</v>
      </c>
      <c r="BG158" s="209">
        <f>IF(N158="zákl. prenesená",J158,0)</f>
        <v>0</v>
      </c>
      <c r="BH158" s="209">
        <f>IF(N158="zníž. prenesená",J158,0)</f>
        <v>0</v>
      </c>
      <c r="BI158" s="209">
        <f>IF(N158="nulová",J158,0)</f>
        <v>0</v>
      </c>
      <c r="BJ158" s="18" t="s">
        <v>156</v>
      </c>
      <c r="BK158" s="209">
        <f>ROUND(I158*H158,2)</f>
        <v>0</v>
      </c>
      <c r="BL158" s="18" t="s">
        <v>164</v>
      </c>
      <c r="BM158" s="208" t="s">
        <v>873</v>
      </c>
    </row>
    <row r="159" spans="1:65" s="14" customFormat="1">
      <c r="B159" s="221"/>
      <c r="C159" s="222"/>
      <c r="D159" s="212" t="s">
        <v>166</v>
      </c>
      <c r="E159" s="223" t="s">
        <v>1</v>
      </c>
      <c r="F159" s="224" t="s">
        <v>874</v>
      </c>
      <c r="G159" s="222"/>
      <c r="H159" s="225">
        <v>3</v>
      </c>
      <c r="I159" s="226"/>
      <c r="J159" s="222"/>
      <c r="K159" s="222"/>
      <c r="L159" s="227"/>
      <c r="M159" s="228"/>
      <c r="N159" s="229"/>
      <c r="O159" s="229"/>
      <c r="P159" s="229"/>
      <c r="Q159" s="229"/>
      <c r="R159" s="229"/>
      <c r="S159" s="229"/>
      <c r="T159" s="230"/>
      <c r="AT159" s="231" t="s">
        <v>166</v>
      </c>
      <c r="AU159" s="231" t="s">
        <v>156</v>
      </c>
      <c r="AV159" s="14" t="s">
        <v>156</v>
      </c>
      <c r="AW159" s="14" t="s">
        <v>31</v>
      </c>
      <c r="AX159" s="14" t="s">
        <v>74</v>
      </c>
      <c r="AY159" s="231" t="s">
        <v>157</v>
      </c>
    </row>
    <row r="160" spans="1:65" s="15" customFormat="1">
      <c r="B160" s="232"/>
      <c r="C160" s="233"/>
      <c r="D160" s="212" t="s">
        <v>166</v>
      </c>
      <c r="E160" s="234" t="s">
        <v>1</v>
      </c>
      <c r="F160" s="235" t="s">
        <v>173</v>
      </c>
      <c r="G160" s="233"/>
      <c r="H160" s="236">
        <v>3</v>
      </c>
      <c r="I160" s="237"/>
      <c r="J160" s="233"/>
      <c r="K160" s="233"/>
      <c r="L160" s="238"/>
      <c r="M160" s="239"/>
      <c r="N160" s="240"/>
      <c r="O160" s="240"/>
      <c r="P160" s="240"/>
      <c r="Q160" s="240"/>
      <c r="R160" s="240"/>
      <c r="S160" s="240"/>
      <c r="T160" s="241"/>
      <c r="AT160" s="242" t="s">
        <v>166</v>
      </c>
      <c r="AU160" s="242" t="s">
        <v>156</v>
      </c>
      <c r="AV160" s="15" t="s">
        <v>174</v>
      </c>
      <c r="AW160" s="15" t="s">
        <v>31</v>
      </c>
      <c r="AX160" s="15" t="s">
        <v>82</v>
      </c>
      <c r="AY160" s="242" t="s">
        <v>157</v>
      </c>
    </row>
    <row r="161" spans="1:65" s="2" customFormat="1" ht="44.25" customHeight="1">
      <c r="A161" s="35"/>
      <c r="B161" s="36"/>
      <c r="C161" s="196" t="s">
        <v>164</v>
      </c>
      <c r="D161" s="196" t="s">
        <v>160</v>
      </c>
      <c r="E161" s="197" t="s">
        <v>875</v>
      </c>
      <c r="F161" s="198" t="s">
        <v>876</v>
      </c>
      <c r="G161" s="199" t="s">
        <v>225</v>
      </c>
      <c r="H161" s="200">
        <v>1.8</v>
      </c>
      <c r="I161" s="201"/>
      <c r="J161" s="202">
        <f>ROUND(I161*H161,2)</f>
        <v>0</v>
      </c>
      <c r="K161" s="203"/>
      <c r="L161" s="40"/>
      <c r="M161" s="204" t="s">
        <v>1</v>
      </c>
      <c r="N161" s="205" t="s">
        <v>40</v>
      </c>
      <c r="O161" s="76"/>
      <c r="P161" s="206">
        <f>O161*H161</f>
        <v>0</v>
      </c>
      <c r="Q161" s="206">
        <v>0</v>
      </c>
      <c r="R161" s="206">
        <f>Q161*H161</f>
        <v>0</v>
      </c>
      <c r="S161" s="206">
        <v>0</v>
      </c>
      <c r="T161" s="207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08" t="s">
        <v>164</v>
      </c>
      <c r="AT161" s="208" t="s">
        <v>160</v>
      </c>
      <c r="AU161" s="208" t="s">
        <v>156</v>
      </c>
      <c r="AY161" s="18" t="s">
        <v>157</v>
      </c>
      <c r="BE161" s="209">
        <f>IF(N161="základná",J161,0)</f>
        <v>0</v>
      </c>
      <c r="BF161" s="209">
        <f>IF(N161="znížená",J161,0)</f>
        <v>0</v>
      </c>
      <c r="BG161" s="209">
        <f>IF(N161="zákl. prenesená",J161,0)</f>
        <v>0</v>
      </c>
      <c r="BH161" s="209">
        <f>IF(N161="zníž. prenesená",J161,0)</f>
        <v>0</v>
      </c>
      <c r="BI161" s="209">
        <f>IF(N161="nulová",J161,0)</f>
        <v>0</v>
      </c>
      <c r="BJ161" s="18" t="s">
        <v>156</v>
      </c>
      <c r="BK161" s="209">
        <f>ROUND(I161*H161,2)</f>
        <v>0</v>
      </c>
      <c r="BL161" s="18" t="s">
        <v>164</v>
      </c>
      <c r="BM161" s="208" t="s">
        <v>877</v>
      </c>
    </row>
    <row r="162" spans="1:65" s="14" customFormat="1">
      <c r="B162" s="221"/>
      <c r="C162" s="222"/>
      <c r="D162" s="212" t="s">
        <v>166</v>
      </c>
      <c r="E162" s="223" t="s">
        <v>1</v>
      </c>
      <c r="F162" s="224" t="s">
        <v>870</v>
      </c>
      <c r="G162" s="222"/>
      <c r="H162" s="225">
        <v>1.8</v>
      </c>
      <c r="I162" s="226"/>
      <c r="J162" s="222"/>
      <c r="K162" s="222"/>
      <c r="L162" s="227"/>
      <c r="M162" s="228"/>
      <c r="N162" s="229"/>
      <c r="O162" s="229"/>
      <c r="P162" s="229"/>
      <c r="Q162" s="229"/>
      <c r="R162" s="229"/>
      <c r="S162" s="229"/>
      <c r="T162" s="230"/>
      <c r="AT162" s="231" t="s">
        <v>166</v>
      </c>
      <c r="AU162" s="231" t="s">
        <v>156</v>
      </c>
      <c r="AV162" s="14" t="s">
        <v>156</v>
      </c>
      <c r="AW162" s="14" t="s">
        <v>31</v>
      </c>
      <c r="AX162" s="14" t="s">
        <v>74</v>
      </c>
      <c r="AY162" s="231" t="s">
        <v>157</v>
      </c>
    </row>
    <row r="163" spans="1:65" s="15" customFormat="1">
      <c r="B163" s="232"/>
      <c r="C163" s="233"/>
      <c r="D163" s="212" t="s">
        <v>166</v>
      </c>
      <c r="E163" s="234" t="s">
        <v>1</v>
      </c>
      <c r="F163" s="235" t="s">
        <v>173</v>
      </c>
      <c r="G163" s="233"/>
      <c r="H163" s="236">
        <v>1.8</v>
      </c>
      <c r="I163" s="237"/>
      <c r="J163" s="233"/>
      <c r="K163" s="233"/>
      <c r="L163" s="238"/>
      <c r="M163" s="239"/>
      <c r="N163" s="240"/>
      <c r="O163" s="240"/>
      <c r="P163" s="240"/>
      <c r="Q163" s="240"/>
      <c r="R163" s="240"/>
      <c r="S163" s="240"/>
      <c r="T163" s="241"/>
      <c r="AT163" s="242" t="s">
        <v>166</v>
      </c>
      <c r="AU163" s="242" t="s">
        <v>156</v>
      </c>
      <c r="AV163" s="15" t="s">
        <v>174</v>
      </c>
      <c r="AW163" s="15" t="s">
        <v>31</v>
      </c>
      <c r="AX163" s="15" t="s">
        <v>82</v>
      </c>
      <c r="AY163" s="242" t="s">
        <v>157</v>
      </c>
    </row>
    <row r="164" spans="1:65" s="2" customFormat="1" ht="44.25" customHeight="1">
      <c r="A164" s="35"/>
      <c r="B164" s="36"/>
      <c r="C164" s="196" t="s">
        <v>375</v>
      </c>
      <c r="D164" s="196" t="s">
        <v>160</v>
      </c>
      <c r="E164" s="197" t="s">
        <v>878</v>
      </c>
      <c r="F164" s="198" t="s">
        <v>879</v>
      </c>
      <c r="G164" s="199" t="s">
        <v>225</v>
      </c>
      <c r="H164" s="200">
        <v>1.2</v>
      </c>
      <c r="I164" s="201"/>
      <c r="J164" s="202">
        <f>ROUND(I164*H164,2)</f>
        <v>0</v>
      </c>
      <c r="K164" s="203"/>
      <c r="L164" s="40"/>
      <c r="M164" s="204" t="s">
        <v>1</v>
      </c>
      <c r="N164" s="205" t="s">
        <v>40</v>
      </c>
      <c r="O164" s="76"/>
      <c r="P164" s="206">
        <f>O164*H164</f>
        <v>0</v>
      </c>
      <c r="Q164" s="206">
        <v>0</v>
      </c>
      <c r="R164" s="206">
        <f>Q164*H164</f>
        <v>0</v>
      </c>
      <c r="S164" s="206">
        <v>0</v>
      </c>
      <c r="T164" s="207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08" t="s">
        <v>164</v>
      </c>
      <c r="AT164" s="208" t="s">
        <v>160</v>
      </c>
      <c r="AU164" s="208" t="s">
        <v>156</v>
      </c>
      <c r="AY164" s="18" t="s">
        <v>157</v>
      </c>
      <c r="BE164" s="209">
        <f>IF(N164="základná",J164,0)</f>
        <v>0</v>
      </c>
      <c r="BF164" s="209">
        <f>IF(N164="znížená",J164,0)</f>
        <v>0</v>
      </c>
      <c r="BG164" s="209">
        <f>IF(N164="zákl. prenesená",J164,0)</f>
        <v>0</v>
      </c>
      <c r="BH164" s="209">
        <f>IF(N164="zníž. prenesená",J164,0)</f>
        <v>0</v>
      </c>
      <c r="BI164" s="209">
        <f>IF(N164="nulová",J164,0)</f>
        <v>0</v>
      </c>
      <c r="BJ164" s="18" t="s">
        <v>156</v>
      </c>
      <c r="BK164" s="209">
        <f>ROUND(I164*H164,2)</f>
        <v>0</v>
      </c>
      <c r="BL164" s="18" t="s">
        <v>164</v>
      </c>
      <c r="BM164" s="208" t="s">
        <v>880</v>
      </c>
    </row>
    <row r="165" spans="1:65" s="14" customFormat="1">
      <c r="B165" s="221"/>
      <c r="C165" s="222"/>
      <c r="D165" s="212" t="s">
        <v>166</v>
      </c>
      <c r="E165" s="223" t="s">
        <v>1</v>
      </c>
      <c r="F165" s="224" t="s">
        <v>881</v>
      </c>
      <c r="G165" s="222"/>
      <c r="H165" s="225">
        <v>1.2</v>
      </c>
      <c r="I165" s="226"/>
      <c r="J165" s="222"/>
      <c r="K165" s="222"/>
      <c r="L165" s="227"/>
      <c r="M165" s="228"/>
      <c r="N165" s="229"/>
      <c r="O165" s="229"/>
      <c r="P165" s="229"/>
      <c r="Q165" s="229"/>
      <c r="R165" s="229"/>
      <c r="S165" s="229"/>
      <c r="T165" s="230"/>
      <c r="AT165" s="231" t="s">
        <v>166</v>
      </c>
      <c r="AU165" s="231" t="s">
        <v>156</v>
      </c>
      <c r="AV165" s="14" t="s">
        <v>156</v>
      </c>
      <c r="AW165" s="14" t="s">
        <v>31</v>
      </c>
      <c r="AX165" s="14" t="s">
        <v>74</v>
      </c>
      <c r="AY165" s="231" t="s">
        <v>157</v>
      </c>
    </row>
    <row r="166" spans="1:65" s="15" customFormat="1">
      <c r="B166" s="232"/>
      <c r="C166" s="233"/>
      <c r="D166" s="212" t="s">
        <v>166</v>
      </c>
      <c r="E166" s="234" t="s">
        <v>1</v>
      </c>
      <c r="F166" s="235" t="s">
        <v>173</v>
      </c>
      <c r="G166" s="233"/>
      <c r="H166" s="236">
        <v>1.2</v>
      </c>
      <c r="I166" s="237"/>
      <c r="J166" s="233"/>
      <c r="K166" s="233"/>
      <c r="L166" s="238"/>
      <c r="M166" s="239"/>
      <c r="N166" s="240"/>
      <c r="O166" s="240"/>
      <c r="P166" s="240"/>
      <c r="Q166" s="240"/>
      <c r="R166" s="240"/>
      <c r="S166" s="240"/>
      <c r="T166" s="241"/>
      <c r="AT166" s="242" t="s">
        <v>166</v>
      </c>
      <c r="AU166" s="242" t="s">
        <v>156</v>
      </c>
      <c r="AV166" s="15" t="s">
        <v>174</v>
      </c>
      <c r="AW166" s="15" t="s">
        <v>31</v>
      </c>
      <c r="AX166" s="15" t="s">
        <v>82</v>
      </c>
      <c r="AY166" s="242" t="s">
        <v>157</v>
      </c>
    </row>
    <row r="167" spans="1:65" s="2" customFormat="1" ht="44.25" customHeight="1">
      <c r="A167" s="35"/>
      <c r="B167" s="36"/>
      <c r="C167" s="196" t="s">
        <v>380</v>
      </c>
      <c r="D167" s="196" t="s">
        <v>160</v>
      </c>
      <c r="E167" s="197" t="s">
        <v>882</v>
      </c>
      <c r="F167" s="198" t="s">
        <v>883</v>
      </c>
      <c r="G167" s="199" t="s">
        <v>225</v>
      </c>
      <c r="H167" s="200">
        <v>1.2</v>
      </c>
      <c r="I167" s="201"/>
      <c r="J167" s="202">
        <f>ROUND(I167*H167,2)</f>
        <v>0</v>
      </c>
      <c r="K167" s="203"/>
      <c r="L167" s="40"/>
      <c r="M167" s="204" t="s">
        <v>1</v>
      </c>
      <c r="N167" s="205" t="s">
        <v>40</v>
      </c>
      <c r="O167" s="76"/>
      <c r="P167" s="206">
        <f>O167*H167</f>
        <v>0</v>
      </c>
      <c r="Q167" s="206">
        <v>0</v>
      </c>
      <c r="R167" s="206">
        <f>Q167*H167</f>
        <v>0</v>
      </c>
      <c r="S167" s="206">
        <v>0</v>
      </c>
      <c r="T167" s="207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08" t="s">
        <v>164</v>
      </c>
      <c r="AT167" s="208" t="s">
        <v>160</v>
      </c>
      <c r="AU167" s="208" t="s">
        <v>156</v>
      </c>
      <c r="AY167" s="18" t="s">
        <v>157</v>
      </c>
      <c r="BE167" s="209">
        <f>IF(N167="základná",J167,0)</f>
        <v>0</v>
      </c>
      <c r="BF167" s="209">
        <f>IF(N167="znížená",J167,0)</f>
        <v>0</v>
      </c>
      <c r="BG167" s="209">
        <f>IF(N167="zákl. prenesená",J167,0)</f>
        <v>0</v>
      </c>
      <c r="BH167" s="209">
        <f>IF(N167="zníž. prenesená",J167,0)</f>
        <v>0</v>
      </c>
      <c r="BI167" s="209">
        <f>IF(N167="nulová",J167,0)</f>
        <v>0</v>
      </c>
      <c r="BJ167" s="18" t="s">
        <v>156</v>
      </c>
      <c r="BK167" s="209">
        <f>ROUND(I167*H167,2)</f>
        <v>0</v>
      </c>
      <c r="BL167" s="18" t="s">
        <v>164</v>
      </c>
      <c r="BM167" s="208" t="s">
        <v>884</v>
      </c>
    </row>
    <row r="168" spans="1:65" s="14" customFormat="1">
      <c r="B168" s="221"/>
      <c r="C168" s="222"/>
      <c r="D168" s="212" t="s">
        <v>166</v>
      </c>
      <c r="E168" s="223" t="s">
        <v>1</v>
      </c>
      <c r="F168" s="224" t="s">
        <v>881</v>
      </c>
      <c r="G168" s="222"/>
      <c r="H168" s="225">
        <v>1.2</v>
      </c>
      <c r="I168" s="226"/>
      <c r="J168" s="222"/>
      <c r="K168" s="222"/>
      <c r="L168" s="227"/>
      <c r="M168" s="228"/>
      <c r="N168" s="229"/>
      <c r="O168" s="229"/>
      <c r="P168" s="229"/>
      <c r="Q168" s="229"/>
      <c r="R168" s="229"/>
      <c r="S168" s="229"/>
      <c r="T168" s="230"/>
      <c r="AT168" s="231" t="s">
        <v>166</v>
      </c>
      <c r="AU168" s="231" t="s">
        <v>156</v>
      </c>
      <c r="AV168" s="14" t="s">
        <v>156</v>
      </c>
      <c r="AW168" s="14" t="s">
        <v>31</v>
      </c>
      <c r="AX168" s="14" t="s">
        <v>74</v>
      </c>
      <c r="AY168" s="231" t="s">
        <v>157</v>
      </c>
    </row>
    <row r="169" spans="1:65" s="15" customFormat="1">
      <c r="B169" s="232"/>
      <c r="C169" s="233"/>
      <c r="D169" s="212" t="s">
        <v>166</v>
      </c>
      <c r="E169" s="234" t="s">
        <v>1</v>
      </c>
      <c r="F169" s="235" t="s">
        <v>173</v>
      </c>
      <c r="G169" s="233"/>
      <c r="H169" s="236">
        <v>1.2</v>
      </c>
      <c r="I169" s="237"/>
      <c r="J169" s="233"/>
      <c r="K169" s="233"/>
      <c r="L169" s="238"/>
      <c r="M169" s="239"/>
      <c r="N169" s="240"/>
      <c r="O169" s="240"/>
      <c r="P169" s="240"/>
      <c r="Q169" s="240"/>
      <c r="R169" s="240"/>
      <c r="S169" s="240"/>
      <c r="T169" s="241"/>
      <c r="AT169" s="242" t="s">
        <v>166</v>
      </c>
      <c r="AU169" s="242" t="s">
        <v>156</v>
      </c>
      <c r="AV169" s="15" t="s">
        <v>174</v>
      </c>
      <c r="AW169" s="15" t="s">
        <v>31</v>
      </c>
      <c r="AX169" s="15" t="s">
        <v>82</v>
      </c>
      <c r="AY169" s="242" t="s">
        <v>157</v>
      </c>
    </row>
    <row r="170" spans="1:65" s="2" customFormat="1" ht="62.65" customHeight="1">
      <c r="A170" s="35"/>
      <c r="B170" s="36"/>
      <c r="C170" s="196" t="s">
        <v>385</v>
      </c>
      <c r="D170" s="196" t="s">
        <v>160</v>
      </c>
      <c r="E170" s="197" t="s">
        <v>885</v>
      </c>
      <c r="F170" s="198" t="s">
        <v>886</v>
      </c>
      <c r="G170" s="199" t="s">
        <v>225</v>
      </c>
      <c r="H170" s="200">
        <v>1.8</v>
      </c>
      <c r="I170" s="201"/>
      <c r="J170" s="202">
        <f>ROUND(I170*H170,2)</f>
        <v>0</v>
      </c>
      <c r="K170" s="203"/>
      <c r="L170" s="40"/>
      <c r="M170" s="204" t="s">
        <v>1</v>
      </c>
      <c r="N170" s="205" t="s">
        <v>40</v>
      </c>
      <c r="O170" s="76"/>
      <c r="P170" s="206">
        <f>O170*H170</f>
        <v>0</v>
      </c>
      <c r="Q170" s="206">
        <v>0</v>
      </c>
      <c r="R170" s="206">
        <f>Q170*H170</f>
        <v>0</v>
      </c>
      <c r="S170" s="206">
        <v>0</v>
      </c>
      <c r="T170" s="207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08" t="s">
        <v>164</v>
      </c>
      <c r="AT170" s="208" t="s">
        <v>160</v>
      </c>
      <c r="AU170" s="208" t="s">
        <v>156</v>
      </c>
      <c r="AY170" s="18" t="s">
        <v>157</v>
      </c>
      <c r="BE170" s="209">
        <f>IF(N170="základná",J170,0)</f>
        <v>0</v>
      </c>
      <c r="BF170" s="209">
        <f>IF(N170="znížená",J170,0)</f>
        <v>0</v>
      </c>
      <c r="BG170" s="209">
        <f>IF(N170="zákl. prenesená",J170,0)</f>
        <v>0</v>
      </c>
      <c r="BH170" s="209">
        <f>IF(N170="zníž. prenesená",J170,0)</f>
        <v>0</v>
      </c>
      <c r="BI170" s="209">
        <f>IF(N170="nulová",J170,0)</f>
        <v>0</v>
      </c>
      <c r="BJ170" s="18" t="s">
        <v>156</v>
      </c>
      <c r="BK170" s="209">
        <f>ROUND(I170*H170,2)</f>
        <v>0</v>
      </c>
      <c r="BL170" s="18" t="s">
        <v>164</v>
      </c>
      <c r="BM170" s="208" t="s">
        <v>887</v>
      </c>
    </row>
    <row r="171" spans="1:65" s="14" customFormat="1">
      <c r="B171" s="221"/>
      <c r="C171" s="222"/>
      <c r="D171" s="212" t="s">
        <v>166</v>
      </c>
      <c r="E171" s="223" t="s">
        <v>1</v>
      </c>
      <c r="F171" s="224" t="s">
        <v>870</v>
      </c>
      <c r="G171" s="222"/>
      <c r="H171" s="225">
        <v>1.8</v>
      </c>
      <c r="I171" s="226"/>
      <c r="J171" s="222"/>
      <c r="K171" s="222"/>
      <c r="L171" s="227"/>
      <c r="M171" s="228"/>
      <c r="N171" s="229"/>
      <c r="O171" s="229"/>
      <c r="P171" s="229"/>
      <c r="Q171" s="229"/>
      <c r="R171" s="229"/>
      <c r="S171" s="229"/>
      <c r="T171" s="230"/>
      <c r="AT171" s="231" t="s">
        <v>166</v>
      </c>
      <c r="AU171" s="231" t="s">
        <v>156</v>
      </c>
      <c r="AV171" s="14" t="s">
        <v>156</v>
      </c>
      <c r="AW171" s="14" t="s">
        <v>31</v>
      </c>
      <c r="AX171" s="14" t="s">
        <v>74</v>
      </c>
      <c r="AY171" s="231" t="s">
        <v>157</v>
      </c>
    </row>
    <row r="172" spans="1:65" s="15" customFormat="1">
      <c r="B172" s="232"/>
      <c r="C172" s="233"/>
      <c r="D172" s="212" t="s">
        <v>166</v>
      </c>
      <c r="E172" s="234" t="s">
        <v>1</v>
      </c>
      <c r="F172" s="235" t="s">
        <v>173</v>
      </c>
      <c r="G172" s="233"/>
      <c r="H172" s="236">
        <v>1.8</v>
      </c>
      <c r="I172" s="237"/>
      <c r="J172" s="233"/>
      <c r="K172" s="233"/>
      <c r="L172" s="238"/>
      <c r="M172" s="239"/>
      <c r="N172" s="240"/>
      <c r="O172" s="240"/>
      <c r="P172" s="240"/>
      <c r="Q172" s="240"/>
      <c r="R172" s="240"/>
      <c r="S172" s="240"/>
      <c r="T172" s="241"/>
      <c r="AT172" s="242" t="s">
        <v>166</v>
      </c>
      <c r="AU172" s="242" t="s">
        <v>156</v>
      </c>
      <c r="AV172" s="15" t="s">
        <v>174</v>
      </c>
      <c r="AW172" s="15" t="s">
        <v>31</v>
      </c>
      <c r="AX172" s="15" t="s">
        <v>82</v>
      </c>
      <c r="AY172" s="242" t="s">
        <v>157</v>
      </c>
    </row>
    <row r="173" spans="1:65" s="2" customFormat="1" ht="24.2" customHeight="1">
      <c r="A173" s="35"/>
      <c r="B173" s="36"/>
      <c r="C173" s="196" t="s">
        <v>7</v>
      </c>
      <c r="D173" s="196" t="s">
        <v>160</v>
      </c>
      <c r="E173" s="197" t="s">
        <v>888</v>
      </c>
      <c r="F173" s="198" t="s">
        <v>889</v>
      </c>
      <c r="G173" s="199" t="s">
        <v>225</v>
      </c>
      <c r="H173" s="200">
        <v>1.6</v>
      </c>
      <c r="I173" s="201"/>
      <c r="J173" s="202">
        <f>ROUND(I173*H173,2)</f>
        <v>0</v>
      </c>
      <c r="K173" s="203"/>
      <c r="L173" s="40"/>
      <c r="M173" s="204" t="s">
        <v>1</v>
      </c>
      <c r="N173" s="205" t="s">
        <v>40</v>
      </c>
      <c r="O173" s="76"/>
      <c r="P173" s="206">
        <f>O173*H173</f>
        <v>0</v>
      </c>
      <c r="Q173" s="206">
        <v>0</v>
      </c>
      <c r="R173" s="206">
        <f>Q173*H173</f>
        <v>0</v>
      </c>
      <c r="S173" s="206">
        <v>0</v>
      </c>
      <c r="T173" s="207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08" t="s">
        <v>164</v>
      </c>
      <c r="AT173" s="208" t="s">
        <v>160</v>
      </c>
      <c r="AU173" s="208" t="s">
        <v>156</v>
      </c>
      <c r="AY173" s="18" t="s">
        <v>157</v>
      </c>
      <c r="BE173" s="209">
        <f>IF(N173="základná",J173,0)</f>
        <v>0</v>
      </c>
      <c r="BF173" s="209">
        <f>IF(N173="znížená",J173,0)</f>
        <v>0</v>
      </c>
      <c r="BG173" s="209">
        <f>IF(N173="zákl. prenesená",J173,0)</f>
        <v>0</v>
      </c>
      <c r="BH173" s="209">
        <f>IF(N173="zníž. prenesená",J173,0)</f>
        <v>0</v>
      </c>
      <c r="BI173" s="209">
        <f>IF(N173="nulová",J173,0)</f>
        <v>0</v>
      </c>
      <c r="BJ173" s="18" t="s">
        <v>156</v>
      </c>
      <c r="BK173" s="209">
        <f>ROUND(I173*H173,2)</f>
        <v>0</v>
      </c>
      <c r="BL173" s="18" t="s">
        <v>164</v>
      </c>
      <c r="BM173" s="208" t="s">
        <v>890</v>
      </c>
    </row>
    <row r="174" spans="1:65" s="14" customFormat="1">
      <c r="B174" s="221"/>
      <c r="C174" s="222"/>
      <c r="D174" s="212" t="s">
        <v>166</v>
      </c>
      <c r="E174" s="223" t="s">
        <v>1</v>
      </c>
      <c r="F174" s="224" t="s">
        <v>866</v>
      </c>
      <c r="G174" s="222"/>
      <c r="H174" s="225">
        <v>1.6</v>
      </c>
      <c r="I174" s="226"/>
      <c r="J174" s="222"/>
      <c r="K174" s="222"/>
      <c r="L174" s="227"/>
      <c r="M174" s="228"/>
      <c r="N174" s="229"/>
      <c r="O174" s="229"/>
      <c r="P174" s="229"/>
      <c r="Q174" s="229"/>
      <c r="R174" s="229"/>
      <c r="S174" s="229"/>
      <c r="T174" s="230"/>
      <c r="AT174" s="231" t="s">
        <v>166</v>
      </c>
      <c r="AU174" s="231" t="s">
        <v>156</v>
      </c>
      <c r="AV174" s="14" t="s">
        <v>156</v>
      </c>
      <c r="AW174" s="14" t="s">
        <v>31</v>
      </c>
      <c r="AX174" s="14" t="s">
        <v>74</v>
      </c>
      <c r="AY174" s="231" t="s">
        <v>157</v>
      </c>
    </row>
    <row r="175" spans="1:65" s="15" customFormat="1">
      <c r="B175" s="232"/>
      <c r="C175" s="233"/>
      <c r="D175" s="212" t="s">
        <v>166</v>
      </c>
      <c r="E175" s="234" t="s">
        <v>1</v>
      </c>
      <c r="F175" s="235" t="s">
        <v>173</v>
      </c>
      <c r="G175" s="233"/>
      <c r="H175" s="236">
        <v>1.6</v>
      </c>
      <c r="I175" s="237"/>
      <c r="J175" s="233"/>
      <c r="K175" s="233"/>
      <c r="L175" s="238"/>
      <c r="M175" s="239"/>
      <c r="N175" s="240"/>
      <c r="O175" s="240"/>
      <c r="P175" s="240"/>
      <c r="Q175" s="240"/>
      <c r="R175" s="240"/>
      <c r="S175" s="240"/>
      <c r="T175" s="241"/>
      <c r="AT175" s="242" t="s">
        <v>166</v>
      </c>
      <c r="AU175" s="242" t="s">
        <v>156</v>
      </c>
      <c r="AV175" s="15" t="s">
        <v>174</v>
      </c>
      <c r="AW175" s="15" t="s">
        <v>31</v>
      </c>
      <c r="AX175" s="15" t="s">
        <v>82</v>
      </c>
      <c r="AY175" s="242" t="s">
        <v>157</v>
      </c>
    </row>
    <row r="176" spans="1:65" s="2" customFormat="1" ht="24.2" customHeight="1">
      <c r="A176" s="35"/>
      <c r="B176" s="36"/>
      <c r="C176" s="196" t="s">
        <v>394</v>
      </c>
      <c r="D176" s="196" t="s">
        <v>160</v>
      </c>
      <c r="E176" s="197" t="s">
        <v>891</v>
      </c>
      <c r="F176" s="198" t="s">
        <v>892</v>
      </c>
      <c r="G176" s="199" t="s">
        <v>225</v>
      </c>
      <c r="H176" s="200">
        <v>1.6</v>
      </c>
      <c r="I176" s="201"/>
      <c r="J176" s="202">
        <f>ROUND(I176*H176,2)</f>
        <v>0</v>
      </c>
      <c r="K176" s="203"/>
      <c r="L176" s="40"/>
      <c r="M176" s="204" t="s">
        <v>1</v>
      </c>
      <c r="N176" s="205" t="s">
        <v>40</v>
      </c>
      <c r="O176" s="76"/>
      <c r="P176" s="206">
        <f>O176*H176</f>
        <v>0</v>
      </c>
      <c r="Q176" s="206">
        <v>0</v>
      </c>
      <c r="R176" s="206">
        <f>Q176*H176</f>
        <v>0</v>
      </c>
      <c r="S176" s="206">
        <v>0</v>
      </c>
      <c r="T176" s="207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08" t="s">
        <v>164</v>
      </c>
      <c r="AT176" s="208" t="s">
        <v>160</v>
      </c>
      <c r="AU176" s="208" t="s">
        <v>156</v>
      </c>
      <c r="AY176" s="18" t="s">
        <v>157</v>
      </c>
      <c r="BE176" s="209">
        <f>IF(N176="základná",J176,0)</f>
        <v>0</v>
      </c>
      <c r="BF176" s="209">
        <f>IF(N176="znížená",J176,0)</f>
        <v>0</v>
      </c>
      <c r="BG176" s="209">
        <f>IF(N176="zákl. prenesená",J176,0)</f>
        <v>0</v>
      </c>
      <c r="BH176" s="209">
        <f>IF(N176="zníž. prenesená",J176,0)</f>
        <v>0</v>
      </c>
      <c r="BI176" s="209">
        <f>IF(N176="nulová",J176,0)</f>
        <v>0</v>
      </c>
      <c r="BJ176" s="18" t="s">
        <v>156</v>
      </c>
      <c r="BK176" s="209">
        <f>ROUND(I176*H176,2)</f>
        <v>0</v>
      </c>
      <c r="BL176" s="18" t="s">
        <v>164</v>
      </c>
      <c r="BM176" s="208" t="s">
        <v>893</v>
      </c>
    </row>
    <row r="177" spans="1:65" s="2" customFormat="1" ht="49.15" customHeight="1">
      <c r="A177" s="35"/>
      <c r="B177" s="36"/>
      <c r="C177" s="196" t="s">
        <v>400</v>
      </c>
      <c r="D177" s="196" t="s">
        <v>160</v>
      </c>
      <c r="E177" s="197" t="s">
        <v>894</v>
      </c>
      <c r="F177" s="198" t="s">
        <v>895</v>
      </c>
      <c r="G177" s="199" t="s">
        <v>225</v>
      </c>
      <c r="H177" s="200">
        <v>1.6</v>
      </c>
      <c r="I177" s="201"/>
      <c r="J177" s="202">
        <f>ROUND(I177*H177,2)</f>
        <v>0</v>
      </c>
      <c r="K177" s="203"/>
      <c r="L177" s="40"/>
      <c r="M177" s="204" t="s">
        <v>1</v>
      </c>
      <c r="N177" s="205" t="s">
        <v>40</v>
      </c>
      <c r="O177" s="76"/>
      <c r="P177" s="206">
        <f>O177*H177</f>
        <v>0</v>
      </c>
      <c r="Q177" s="206">
        <v>0</v>
      </c>
      <c r="R177" s="206">
        <f>Q177*H177</f>
        <v>0</v>
      </c>
      <c r="S177" s="206">
        <v>0</v>
      </c>
      <c r="T177" s="207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08" t="s">
        <v>164</v>
      </c>
      <c r="AT177" s="208" t="s">
        <v>160</v>
      </c>
      <c r="AU177" s="208" t="s">
        <v>156</v>
      </c>
      <c r="AY177" s="18" t="s">
        <v>157</v>
      </c>
      <c r="BE177" s="209">
        <f>IF(N177="základná",J177,0)</f>
        <v>0</v>
      </c>
      <c r="BF177" s="209">
        <f>IF(N177="znížená",J177,0)</f>
        <v>0</v>
      </c>
      <c r="BG177" s="209">
        <f>IF(N177="zákl. prenesená",J177,0)</f>
        <v>0</v>
      </c>
      <c r="BH177" s="209">
        <f>IF(N177="zníž. prenesená",J177,0)</f>
        <v>0</v>
      </c>
      <c r="BI177" s="209">
        <f>IF(N177="nulová",J177,0)</f>
        <v>0</v>
      </c>
      <c r="BJ177" s="18" t="s">
        <v>156</v>
      </c>
      <c r="BK177" s="209">
        <f>ROUND(I177*H177,2)</f>
        <v>0</v>
      </c>
      <c r="BL177" s="18" t="s">
        <v>164</v>
      </c>
      <c r="BM177" s="208" t="s">
        <v>896</v>
      </c>
    </row>
    <row r="178" spans="1:65" s="14" customFormat="1">
      <c r="B178" s="221"/>
      <c r="C178" s="222"/>
      <c r="D178" s="212" t="s">
        <v>166</v>
      </c>
      <c r="E178" s="223" t="s">
        <v>1</v>
      </c>
      <c r="F178" s="224" t="s">
        <v>866</v>
      </c>
      <c r="G178" s="222"/>
      <c r="H178" s="225">
        <v>1.6</v>
      </c>
      <c r="I178" s="226"/>
      <c r="J178" s="222"/>
      <c r="K178" s="222"/>
      <c r="L178" s="227"/>
      <c r="M178" s="228"/>
      <c r="N178" s="229"/>
      <c r="O178" s="229"/>
      <c r="P178" s="229"/>
      <c r="Q178" s="229"/>
      <c r="R178" s="229"/>
      <c r="S178" s="229"/>
      <c r="T178" s="230"/>
      <c r="AT178" s="231" t="s">
        <v>166</v>
      </c>
      <c r="AU178" s="231" t="s">
        <v>156</v>
      </c>
      <c r="AV178" s="14" t="s">
        <v>156</v>
      </c>
      <c r="AW178" s="14" t="s">
        <v>31</v>
      </c>
      <c r="AX178" s="14" t="s">
        <v>74</v>
      </c>
      <c r="AY178" s="231" t="s">
        <v>157</v>
      </c>
    </row>
    <row r="179" spans="1:65" s="15" customFormat="1">
      <c r="B179" s="232"/>
      <c r="C179" s="233"/>
      <c r="D179" s="212" t="s">
        <v>166</v>
      </c>
      <c r="E179" s="234" t="s">
        <v>1</v>
      </c>
      <c r="F179" s="235" t="s">
        <v>173</v>
      </c>
      <c r="G179" s="233"/>
      <c r="H179" s="236">
        <v>1.6</v>
      </c>
      <c r="I179" s="237"/>
      <c r="J179" s="233"/>
      <c r="K179" s="233"/>
      <c r="L179" s="238"/>
      <c r="M179" s="239"/>
      <c r="N179" s="240"/>
      <c r="O179" s="240"/>
      <c r="P179" s="240"/>
      <c r="Q179" s="240"/>
      <c r="R179" s="240"/>
      <c r="S179" s="240"/>
      <c r="T179" s="241"/>
      <c r="AT179" s="242" t="s">
        <v>166</v>
      </c>
      <c r="AU179" s="242" t="s">
        <v>156</v>
      </c>
      <c r="AV179" s="15" t="s">
        <v>174</v>
      </c>
      <c r="AW179" s="15" t="s">
        <v>31</v>
      </c>
      <c r="AX179" s="15" t="s">
        <v>82</v>
      </c>
      <c r="AY179" s="242" t="s">
        <v>157</v>
      </c>
    </row>
    <row r="180" spans="1:65" s="2" customFormat="1" ht="62.65" customHeight="1">
      <c r="A180" s="35"/>
      <c r="B180" s="36"/>
      <c r="C180" s="196" t="s">
        <v>404</v>
      </c>
      <c r="D180" s="196" t="s">
        <v>160</v>
      </c>
      <c r="E180" s="197" t="s">
        <v>897</v>
      </c>
      <c r="F180" s="198" t="s">
        <v>898</v>
      </c>
      <c r="G180" s="199" t="s">
        <v>225</v>
      </c>
      <c r="H180" s="200">
        <v>3.125</v>
      </c>
      <c r="I180" s="201"/>
      <c r="J180" s="202">
        <f>ROUND(I180*H180,2)</f>
        <v>0</v>
      </c>
      <c r="K180" s="203"/>
      <c r="L180" s="40"/>
      <c r="M180" s="204" t="s">
        <v>1</v>
      </c>
      <c r="N180" s="205" t="s">
        <v>40</v>
      </c>
      <c r="O180" s="76"/>
      <c r="P180" s="206">
        <f>O180*H180</f>
        <v>0</v>
      </c>
      <c r="Q180" s="206">
        <v>0</v>
      </c>
      <c r="R180" s="206">
        <f>Q180*H180</f>
        <v>0</v>
      </c>
      <c r="S180" s="206">
        <v>0</v>
      </c>
      <c r="T180" s="207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08" t="s">
        <v>164</v>
      </c>
      <c r="AT180" s="208" t="s">
        <v>160</v>
      </c>
      <c r="AU180" s="208" t="s">
        <v>156</v>
      </c>
      <c r="AY180" s="18" t="s">
        <v>157</v>
      </c>
      <c r="BE180" s="209">
        <f>IF(N180="základná",J180,0)</f>
        <v>0</v>
      </c>
      <c r="BF180" s="209">
        <f>IF(N180="znížená",J180,0)</f>
        <v>0</v>
      </c>
      <c r="BG180" s="209">
        <f>IF(N180="zákl. prenesená",J180,0)</f>
        <v>0</v>
      </c>
      <c r="BH180" s="209">
        <f>IF(N180="zníž. prenesená",J180,0)</f>
        <v>0</v>
      </c>
      <c r="BI180" s="209">
        <f>IF(N180="nulová",J180,0)</f>
        <v>0</v>
      </c>
      <c r="BJ180" s="18" t="s">
        <v>156</v>
      </c>
      <c r="BK180" s="209">
        <f>ROUND(I180*H180,2)</f>
        <v>0</v>
      </c>
      <c r="BL180" s="18" t="s">
        <v>164</v>
      </c>
      <c r="BM180" s="208" t="s">
        <v>899</v>
      </c>
    </row>
    <row r="181" spans="1:65" s="14" customFormat="1">
      <c r="B181" s="221"/>
      <c r="C181" s="222"/>
      <c r="D181" s="212" t="s">
        <v>166</v>
      </c>
      <c r="E181" s="223" t="s">
        <v>1</v>
      </c>
      <c r="F181" s="224" t="s">
        <v>900</v>
      </c>
      <c r="G181" s="222"/>
      <c r="H181" s="225">
        <v>3.125</v>
      </c>
      <c r="I181" s="226"/>
      <c r="J181" s="222"/>
      <c r="K181" s="222"/>
      <c r="L181" s="227"/>
      <c r="M181" s="228"/>
      <c r="N181" s="229"/>
      <c r="O181" s="229"/>
      <c r="P181" s="229"/>
      <c r="Q181" s="229"/>
      <c r="R181" s="229"/>
      <c r="S181" s="229"/>
      <c r="T181" s="230"/>
      <c r="AT181" s="231" t="s">
        <v>166</v>
      </c>
      <c r="AU181" s="231" t="s">
        <v>156</v>
      </c>
      <c r="AV181" s="14" t="s">
        <v>156</v>
      </c>
      <c r="AW181" s="14" t="s">
        <v>31</v>
      </c>
      <c r="AX181" s="14" t="s">
        <v>74</v>
      </c>
      <c r="AY181" s="231" t="s">
        <v>157</v>
      </c>
    </row>
    <row r="182" spans="1:65" s="15" customFormat="1">
      <c r="B182" s="232"/>
      <c r="C182" s="233"/>
      <c r="D182" s="212" t="s">
        <v>166</v>
      </c>
      <c r="E182" s="234" t="s">
        <v>1</v>
      </c>
      <c r="F182" s="235" t="s">
        <v>173</v>
      </c>
      <c r="G182" s="233"/>
      <c r="H182" s="236">
        <v>3.125</v>
      </c>
      <c r="I182" s="237"/>
      <c r="J182" s="233"/>
      <c r="K182" s="233"/>
      <c r="L182" s="238"/>
      <c r="M182" s="239"/>
      <c r="N182" s="240"/>
      <c r="O182" s="240"/>
      <c r="P182" s="240"/>
      <c r="Q182" s="240"/>
      <c r="R182" s="240"/>
      <c r="S182" s="240"/>
      <c r="T182" s="241"/>
      <c r="AT182" s="242" t="s">
        <v>166</v>
      </c>
      <c r="AU182" s="242" t="s">
        <v>156</v>
      </c>
      <c r="AV182" s="15" t="s">
        <v>174</v>
      </c>
      <c r="AW182" s="15" t="s">
        <v>31</v>
      </c>
      <c r="AX182" s="15" t="s">
        <v>82</v>
      </c>
      <c r="AY182" s="242" t="s">
        <v>157</v>
      </c>
    </row>
    <row r="183" spans="1:65" s="2" customFormat="1" ht="66.75" customHeight="1">
      <c r="A183" s="35"/>
      <c r="B183" s="36"/>
      <c r="C183" s="196" t="s">
        <v>408</v>
      </c>
      <c r="D183" s="196" t="s">
        <v>160</v>
      </c>
      <c r="E183" s="197" t="s">
        <v>901</v>
      </c>
      <c r="F183" s="198" t="s">
        <v>902</v>
      </c>
      <c r="G183" s="199" t="s">
        <v>225</v>
      </c>
      <c r="H183" s="200">
        <v>5.12</v>
      </c>
      <c r="I183" s="201"/>
      <c r="J183" s="202">
        <f>ROUND(I183*H183,2)</f>
        <v>0</v>
      </c>
      <c r="K183" s="203"/>
      <c r="L183" s="40"/>
      <c r="M183" s="204" t="s">
        <v>1</v>
      </c>
      <c r="N183" s="205" t="s">
        <v>40</v>
      </c>
      <c r="O183" s="76"/>
      <c r="P183" s="206">
        <f>O183*H183</f>
        <v>0</v>
      </c>
      <c r="Q183" s="206">
        <v>0</v>
      </c>
      <c r="R183" s="206">
        <f>Q183*H183</f>
        <v>0</v>
      </c>
      <c r="S183" s="206">
        <v>0</v>
      </c>
      <c r="T183" s="207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08" t="s">
        <v>164</v>
      </c>
      <c r="AT183" s="208" t="s">
        <v>160</v>
      </c>
      <c r="AU183" s="208" t="s">
        <v>156</v>
      </c>
      <c r="AY183" s="18" t="s">
        <v>157</v>
      </c>
      <c r="BE183" s="209">
        <f>IF(N183="základná",J183,0)</f>
        <v>0</v>
      </c>
      <c r="BF183" s="209">
        <f>IF(N183="znížená",J183,0)</f>
        <v>0</v>
      </c>
      <c r="BG183" s="209">
        <f>IF(N183="zákl. prenesená",J183,0)</f>
        <v>0</v>
      </c>
      <c r="BH183" s="209">
        <f>IF(N183="zníž. prenesená",J183,0)</f>
        <v>0</v>
      </c>
      <c r="BI183" s="209">
        <f>IF(N183="nulová",J183,0)</f>
        <v>0</v>
      </c>
      <c r="BJ183" s="18" t="s">
        <v>156</v>
      </c>
      <c r="BK183" s="209">
        <f>ROUND(I183*H183,2)</f>
        <v>0</v>
      </c>
      <c r="BL183" s="18" t="s">
        <v>164</v>
      </c>
      <c r="BM183" s="208" t="s">
        <v>903</v>
      </c>
    </row>
    <row r="184" spans="1:65" s="14" customFormat="1">
      <c r="B184" s="221"/>
      <c r="C184" s="222"/>
      <c r="D184" s="212" t="s">
        <v>166</v>
      </c>
      <c r="E184" s="223" t="s">
        <v>1</v>
      </c>
      <c r="F184" s="224" t="s">
        <v>904</v>
      </c>
      <c r="G184" s="222"/>
      <c r="H184" s="225">
        <v>5.12</v>
      </c>
      <c r="I184" s="226"/>
      <c r="J184" s="222"/>
      <c r="K184" s="222"/>
      <c r="L184" s="227"/>
      <c r="M184" s="228"/>
      <c r="N184" s="229"/>
      <c r="O184" s="229"/>
      <c r="P184" s="229"/>
      <c r="Q184" s="229"/>
      <c r="R184" s="229"/>
      <c r="S184" s="229"/>
      <c r="T184" s="230"/>
      <c r="AT184" s="231" t="s">
        <v>166</v>
      </c>
      <c r="AU184" s="231" t="s">
        <v>156</v>
      </c>
      <c r="AV184" s="14" t="s">
        <v>156</v>
      </c>
      <c r="AW184" s="14" t="s">
        <v>31</v>
      </c>
      <c r="AX184" s="14" t="s">
        <v>74</v>
      </c>
      <c r="AY184" s="231" t="s">
        <v>157</v>
      </c>
    </row>
    <row r="185" spans="1:65" s="15" customFormat="1">
      <c r="B185" s="232"/>
      <c r="C185" s="233"/>
      <c r="D185" s="212" t="s">
        <v>166</v>
      </c>
      <c r="E185" s="234" t="s">
        <v>1</v>
      </c>
      <c r="F185" s="235" t="s">
        <v>173</v>
      </c>
      <c r="G185" s="233"/>
      <c r="H185" s="236">
        <v>5.12</v>
      </c>
      <c r="I185" s="237"/>
      <c r="J185" s="233"/>
      <c r="K185" s="233"/>
      <c r="L185" s="238"/>
      <c r="M185" s="239"/>
      <c r="N185" s="240"/>
      <c r="O185" s="240"/>
      <c r="P185" s="240"/>
      <c r="Q185" s="240"/>
      <c r="R185" s="240"/>
      <c r="S185" s="240"/>
      <c r="T185" s="241"/>
      <c r="AT185" s="242" t="s">
        <v>166</v>
      </c>
      <c r="AU185" s="242" t="s">
        <v>156</v>
      </c>
      <c r="AV185" s="15" t="s">
        <v>174</v>
      </c>
      <c r="AW185" s="15" t="s">
        <v>31</v>
      </c>
      <c r="AX185" s="15" t="s">
        <v>82</v>
      </c>
      <c r="AY185" s="242" t="s">
        <v>157</v>
      </c>
    </row>
    <row r="186" spans="1:65" s="2" customFormat="1" ht="62.65" customHeight="1">
      <c r="A186" s="35"/>
      <c r="B186" s="36"/>
      <c r="C186" s="196" t="s">
        <v>412</v>
      </c>
      <c r="D186" s="196" t="s">
        <v>160</v>
      </c>
      <c r="E186" s="197" t="s">
        <v>905</v>
      </c>
      <c r="F186" s="198" t="s">
        <v>906</v>
      </c>
      <c r="G186" s="199" t="s">
        <v>225</v>
      </c>
      <c r="H186" s="200">
        <v>3.1749999999999998</v>
      </c>
      <c r="I186" s="201"/>
      <c r="J186" s="202">
        <f>ROUND(I186*H186,2)</f>
        <v>0</v>
      </c>
      <c r="K186" s="203"/>
      <c r="L186" s="40"/>
      <c r="M186" s="204" t="s">
        <v>1</v>
      </c>
      <c r="N186" s="205" t="s">
        <v>40</v>
      </c>
      <c r="O186" s="76"/>
      <c r="P186" s="206">
        <f>O186*H186</f>
        <v>0</v>
      </c>
      <c r="Q186" s="206">
        <v>0</v>
      </c>
      <c r="R186" s="206">
        <f>Q186*H186</f>
        <v>0</v>
      </c>
      <c r="S186" s="206">
        <v>0</v>
      </c>
      <c r="T186" s="207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08" t="s">
        <v>164</v>
      </c>
      <c r="AT186" s="208" t="s">
        <v>160</v>
      </c>
      <c r="AU186" s="208" t="s">
        <v>156</v>
      </c>
      <c r="AY186" s="18" t="s">
        <v>157</v>
      </c>
      <c r="BE186" s="209">
        <f>IF(N186="základná",J186,0)</f>
        <v>0</v>
      </c>
      <c r="BF186" s="209">
        <f>IF(N186="znížená",J186,0)</f>
        <v>0</v>
      </c>
      <c r="BG186" s="209">
        <f>IF(N186="zákl. prenesená",J186,0)</f>
        <v>0</v>
      </c>
      <c r="BH186" s="209">
        <f>IF(N186="zníž. prenesená",J186,0)</f>
        <v>0</v>
      </c>
      <c r="BI186" s="209">
        <f>IF(N186="nulová",J186,0)</f>
        <v>0</v>
      </c>
      <c r="BJ186" s="18" t="s">
        <v>156</v>
      </c>
      <c r="BK186" s="209">
        <f>ROUND(I186*H186,2)</f>
        <v>0</v>
      </c>
      <c r="BL186" s="18" t="s">
        <v>164</v>
      </c>
      <c r="BM186" s="208" t="s">
        <v>907</v>
      </c>
    </row>
    <row r="187" spans="1:65" s="14" customFormat="1">
      <c r="B187" s="221"/>
      <c r="C187" s="222"/>
      <c r="D187" s="212" t="s">
        <v>166</v>
      </c>
      <c r="E187" s="223" t="s">
        <v>1</v>
      </c>
      <c r="F187" s="224" t="s">
        <v>908</v>
      </c>
      <c r="G187" s="222"/>
      <c r="H187" s="225">
        <v>3.1749999999999998</v>
      </c>
      <c r="I187" s="226"/>
      <c r="J187" s="222"/>
      <c r="K187" s="222"/>
      <c r="L187" s="227"/>
      <c r="M187" s="228"/>
      <c r="N187" s="229"/>
      <c r="O187" s="229"/>
      <c r="P187" s="229"/>
      <c r="Q187" s="229"/>
      <c r="R187" s="229"/>
      <c r="S187" s="229"/>
      <c r="T187" s="230"/>
      <c r="AT187" s="231" t="s">
        <v>166</v>
      </c>
      <c r="AU187" s="231" t="s">
        <v>156</v>
      </c>
      <c r="AV187" s="14" t="s">
        <v>156</v>
      </c>
      <c r="AW187" s="14" t="s">
        <v>31</v>
      </c>
      <c r="AX187" s="14" t="s">
        <v>74</v>
      </c>
      <c r="AY187" s="231" t="s">
        <v>157</v>
      </c>
    </row>
    <row r="188" spans="1:65" s="15" customFormat="1">
      <c r="B188" s="232"/>
      <c r="C188" s="233"/>
      <c r="D188" s="212" t="s">
        <v>166</v>
      </c>
      <c r="E188" s="234" t="s">
        <v>1</v>
      </c>
      <c r="F188" s="235" t="s">
        <v>173</v>
      </c>
      <c r="G188" s="233"/>
      <c r="H188" s="236">
        <v>3.1749999999999998</v>
      </c>
      <c r="I188" s="237"/>
      <c r="J188" s="233"/>
      <c r="K188" s="233"/>
      <c r="L188" s="238"/>
      <c r="M188" s="239"/>
      <c r="N188" s="240"/>
      <c r="O188" s="240"/>
      <c r="P188" s="240"/>
      <c r="Q188" s="240"/>
      <c r="R188" s="240"/>
      <c r="S188" s="240"/>
      <c r="T188" s="241"/>
      <c r="AT188" s="242" t="s">
        <v>166</v>
      </c>
      <c r="AU188" s="242" t="s">
        <v>156</v>
      </c>
      <c r="AV188" s="15" t="s">
        <v>174</v>
      </c>
      <c r="AW188" s="15" t="s">
        <v>31</v>
      </c>
      <c r="AX188" s="15" t="s">
        <v>82</v>
      </c>
      <c r="AY188" s="242" t="s">
        <v>157</v>
      </c>
    </row>
    <row r="189" spans="1:65" s="2" customFormat="1" ht="55.5" customHeight="1">
      <c r="A189" s="35"/>
      <c r="B189" s="36"/>
      <c r="C189" s="196" t="s">
        <v>419</v>
      </c>
      <c r="D189" s="196" t="s">
        <v>160</v>
      </c>
      <c r="E189" s="197" t="s">
        <v>909</v>
      </c>
      <c r="F189" s="278" t="s">
        <v>910</v>
      </c>
      <c r="G189" s="199" t="s">
        <v>225</v>
      </c>
      <c r="H189" s="200">
        <v>1.6</v>
      </c>
      <c r="I189" s="201"/>
      <c r="J189" s="202">
        <f>ROUND(I189*H189,2)</f>
        <v>0</v>
      </c>
      <c r="K189" s="203"/>
      <c r="L189" s="40"/>
      <c r="M189" s="204" t="s">
        <v>1</v>
      </c>
      <c r="N189" s="205" t="s">
        <v>40</v>
      </c>
      <c r="O189" s="76"/>
      <c r="P189" s="206">
        <f>O189*H189</f>
        <v>0</v>
      </c>
      <c r="Q189" s="206">
        <v>0</v>
      </c>
      <c r="R189" s="206">
        <f>Q189*H189</f>
        <v>0</v>
      </c>
      <c r="S189" s="206">
        <v>0</v>
      </c>
      <c r="T189" s="207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08" t="s">
        <v>164</v>
      </c>
      <c r="AT189" s="208" t="s">
        <v>160</v>
      </c>
      <c r="AU189" s="208" t="s">
        <v>156</v>
      </c>
      <c r="AY189" s="18" t="s">
        <v>157</v>
      </c>
      <c r="BE189" s="209">
        <f>IF(N189="základná",J189,0)</f>
        <v>0</v>
      </c>
      <c r="BF189" s="209">
        <f>IF(N189="znížená",J189,0)</f>
        <v>0</v>
      </c>
      <c r="BG189" s="209">
        <f>IF(N189="zákl. prenesená",J189,0)</f>
        <v>0</v>
      </c>
      <c r="BH189" s="209">
        <f>IF(N189="zníž. prenesená",J189,0)</f>
        <v>0</v>
      </c>
      <c r="BI189" s="209">
        <f>IF(N189="nulová",J189,0)</f>
        <v>0</v>
      </c>
      <c r="BJ189" s="18" t="s">
        <v>156</v>
      </c>
      <c r="BK189" s="209">
        <f>ROUND(I189*H189,2)</f>
        <v>0</v>
      </c>
      <c r="BL189" s="18" t="s">
        <v>164</v>
      </c>
      <c r="BM189" s="208" t="s">
        <v>911</v>
      </c>
    </row>
    <row r="190" spans="1:65" s="14" customFormat="1">
      <c r="B190" s="221"/>
      <c r="C190" s="222"/>
      <c r="D190" s="212" t="s">
        <v>166</v>
      </c>
      <c r="E190" s="223" t="s">
        <v>1</v>
      </c>
      <c r="F190" s="224" t="s">
        <v>866</v>
      </c>
      <c r="G190" s="222"/>
      <c r="H190" s="225">
        <v>1.6</v>
      </c>
      <c r="I190" s="226"/>
      <c r="J190" s="222"/>
      <c r="K190" s="222"/>
      <c r="L190" s="227"/>
      <c r="M190" s="228"/>
      <c r="N190" s="229"/>
      <c r="O190" s="229"/>
      <c r="P190" s="229"/>
      <c r="Q190" s="229"/>
      <c r="R190" s="229"/>
      <c r="S190" s="229"/>
      <c r="T190" s="230"/>
      <c r="AT190" s="231" t="s">
        <v>166</v>
      </c>
      <c r="AU190" s="231" t="s">
        <v>156</v>
      </c>
      <c r="AV190" s="14" t="s">
        <v>156</v>
      </c>
      <c r="AW190" s="14" t="s">
        <v>31</v>
      </c>
      <c r="AX190" s="14" t="s">
        <v>74</v>
      </c>
      <c r="AY190" s="231" t="s">
        <v>157</v>
      </c>
    </row>
    <row r="191" spans="1:65" s="15" customFormat="1">
      <c r="B191" s="232"/>
      <c r="C191" s="233"/>
      <c r="D191" s="212" t="s">
        <v>166</v>
      </c>
      <c r="E191" s="234" t="s">
        <v>1</v>
      </c>
      <c r="F191" s="235" t="s">
        <v>173</v>
      </c>
      <c r="G191" s="233"/>
      <c r="H191" s="236">
        <v>1.6</v>
      </c>
      <c r="I191" s="237"/>
      <c r="J191" s="233"/>
      <c r="K191" s="233"/>
      <c r="L191" s="238"/>
      <c r="M191" s="239"/>
      <c r="N191" s="240"/>
      <c r="O191" s="240"/>
      <c r="P191" s="240"/>
      <c r="Q191" s="240"/>
      <c r="R191" s="240"/>
      <c r="S191" s="240"/>
      <c r="T191" s="241"/>
      <c r="AT191" s="242" t="s">
        <v>166</v>
      </c>
      <c r="AU191" s="242" t="s">
        <v>156</v>
      </c>
      <c r="AV191" s="15" t="s">
        <v>174</v>
      </c>
      <c r="AW191" s="15" t="s">
        <v>31</v>
      </c>
      <c r="AX191" s="15" t="s">
        <v>82</v>
      </c>
      <c r="AY191" s="242" t="s">
        <v>157</v>
      </c>
    </row>
    <row r="192" spans="1:65" s="2" customFormat="1" ht="55.5" customHeight="1">
      <c r="A192" s="35"/>
      <c r="B192" s="36"/>
      <c r="C192" s="196" t="s">
        <v>423</v>
      </c>
      <c r="D192" s="196" t="s">
        <v>160</v>
      </c>
      <c r="E192" s="197" t="s">
        <v>912</v>
      </c>
      <c r="F192" s="278" t="s">
        <v>913</v>
      </c>
      <c r="G192" s="199" t="s">
        <v>225</v>
      </c>
      <c r="H192" s="200">
        <v>2.4</v>
      </c>
      <c r="I192" s="201"/>
      <c r="J192" s="202">
        <f>ROUND(I192*H192,2)</f>
        <v>0</v>
      </c>
      <c r="K192" s="203"/>
      <c r="L192" s="40"/>
      <c r="M192" s="204" t="s">
        <v>1</v>
      </c>
      <c r="N192" s="205" t="s">
        <v>40</v>
      </c>
      <c r="O192" s="76"/>
      <c r="P192" s="206">
        <f>O192*H192</f>
        <v>0</v>
      </c>
      <c r="Q192" s="206">
        <v>0</v>
      </c>
      <c r="R192" s="206">
        <f>Q192*H192</f>
        <v>0</v>
      </c>
      <c r="S192" s="206">
        <v>0</v>
      </c>
      <c r="T192" s="207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08" t="s">
        <v>164</v>
      </c>
      <c r="AT192" s="208" t="s">
        <v>160</v>
      </c>
      <c r="AU192" s="208" t="s">
        <v>156</v>
      </c>
      <c r="AY192" s="18" t="s">
        <v>157</v>
      </c>
      <c r="BE192" s="209">
        <f>IF(N192="základná",J192,0)</f>
        <v>0</v>
      </c>
      <c r="BF192" s="209">
        <f>IF(N192="znížená",J192,0)</f>
        <v>0</v>
      </c>
      <c r="BG192" s="209">
        <f>IF(N192="zákl. prenesená",J192,0)</f>
        <v>0</v>
      </c>
      <c r="BH192" s="209">
        <f>IF(N192="zníž. prenesená",J192,0)</f>
        <v>0</v>
      </c>
      <c r="BI192" s="209">
        <f>IF(N192="nulová",J192,0)</f>
        <v>0</v>
      </c>
      <c r="BJ192" s="18" t="s">
        <v>156</v>
      </c>
      <c r="BK192" s="209">
        <f>ROUND(I192*H192,2)</f>
        <v>0</v>
      </c>
      <c r="BL192" s="18" t="s">
        <v>164</v>
      </c>
      <c r="BM192" s="208" t="s">
        <v>914</v>
      </c>
    </row>
    <row r="193" spans="1:65" s="14" customFormat="1">
      <c r="B193" s="221"/>
      <c r="C193" s="222"/>
      <c r="D193" s="212" t="s">
        <v>166</v>
      </c>
      <c r="E193" s="223" t="s">
        <v>1</v>
      </c>
      <c r="F193" s="224" t="s">
        <v>915</v>
      </c>
      <c r="G193" s="222"/>
      <c r="H193" s="225">
        <v>2.4</v>
      </c>
      <c r="I193" s="226"/>
      <c r="J193" s="222"/>
      <c r="K193" s="222"/>
      <c r="L193" s="227"/>
      <c r="M193" s="228"/>
      <c r="N193" s="229"/>
      <c r="O193" s="229"/>
      <c r="P193" s="229"/>
      <c r="Q193" s="229"/>
      <c r="R193" s="229"/>
      <c r="S193" s="229"/>
      <c r="T193" s="230"/>
      <c r="AT193" s="231" t="s">
        <v>166</v>
      </c>
      <c r="AU193" s="231" t="s">
        <v>156</v>
      </c>
      <c r="AV193" s="14" t="s">
        <v>156</v>
      </c>
      <c r="AW193" s="14" t="s">
        <v>31</v>
      </c>
      <c r="AX193" s="14" t="s">
        <v>74</v>
      </c>
      <c r="AY193" s="231" t="s">
        <v>157</v>
      </c>
    </row>
    <row r="194" spans="1:65" s="15" customFormat="1">
      <c r="B194" s="232"/>
      <c r="C194" s="233"/>
      <c r="D194" s="212" t="s">
        <v>166</v>
      </c>
      <c r="E194" s="234" t="s">
        <v>1</v>
      </c>
      <c r="F194" s="235" t="s">
        <v>173</v>
      </c>
      <c r="G194" s="233"/>
      <c r="H194" s="236">
        <v>2.4</v>
      </c>
      <c r="I194" s="237"/>
      <c r="J194" s="233"/>
      <c r="K194" s="233"/>
      <c r="L194" s="238"/>
      <c r="M194" s="239"/>
      <c r="N194" s="240"/>
      <c r="O194" s="240"/>
      <c r="P194" s="240"/>
      <c r="Q194" s="240"/>
      <c r="R194" s="240"/>
      <c r="S194" s="240"/>
      <c r="T194" s="241"/>
      <c r="AT194" s="242" t="s">
        <v>166</v>
      </c>
      <c r="AU194" s="242" t="s">
        <v>156</v>
      </c>
      <c r="AV194" s="15" t="s">
        <v>174</v>
      </c>
      <c r="AW194" s="15" t="s">
        <v>31</v>
      </c>
      <c r="AX194" s="15" t="s">
        <v>82</v>
      </c>
      <c r="AY194" s="242" t="s">
        <v>157</v>
      </c>
    </row>
    <row r="195" spans="1:65" s="2" customFormat="1" ht="55.5" customHeight="1">
      <c r="A195" s="35"/>
      <c r="B195" s="36"/>
      <c r="C195" s="196" t="s">
        <v>566</v>
      </c>
      <c r="D195" s="196" t="s">
        <v>160</v>
      </c>
      <c r="E195" s="197" t="s">
        <v>916</v>
      </c>
      <c r="F195" s="278" t="s">
        <v>917</v>
      </c>
      <c r="G195" s="199" t="s">
        <v>225</v>
      </c>
      <c r="H195" s="200">
        <v>1.6</v>
      </c>
      <c r="I195" s="201"/>
      <c r="J195" s="202">
        <f>ROUND(I195*H195,2)</f>
        <v>0</v>
      </c>
      <c r="K195" s="203"/>
      <c r="L195" s="40"/>
      <c r="M195" s="204" t="s">
        <v>1</v>
      </c>
      <c r="N195" s="205" t="s">
        <v>40</v>
      </c>
      <c r="O195" s="76"/>
      <c r="P195" s="206">
        <f>O195*H195</f>
        <v>0</v>
      </c>
      <c r="Q195" s="206">
        <v>0</v>
      </c>
      <c r="R195" s="206">
        <f>Q195*H195</f>
        <v>0</v>
      </c>
      <c r="S195" s="206">
        <v>0</v>
      </c>
      <c r="T195" s="207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08" t="s">
        <v>164</v>
      </c>
      <c r="AT195" s="208" t="s">
        <v>160</v>
      </c>
      <c r="AU195" s="208" t="s">
        <v>156</v>
      </c>
      <c r="AY195" s="18" t="s">
        <v>157</v>
      </c>
      <c r="BE195" s="209">
        <f>IF(N195="základná",J195,0)</f>
        <v>0</v>
      </c>
      <c r="BF195" s="209">
        <f>IF(N195="znížená",J195,0)</f>
        <v>0</v>
      </c>
      <c r="BG195" s="209">
        <f>IF(N195="zákl. prenesená",J195,0)</f>
        <v>0</v>
      </c>
      <c r="BH195" s="209">
        <f>IF(N195="zníž. prenesená",J195,0)</f>
        <v>0</v>
      </c>
      <c r="BI195" s="209">
        <f>IF(N195="nulová",J195,0)</f>
        <v>0</v>
      </c>
      <c r="BJ195" s="18" t="s">
        <v>156</v>
      </c>
      <c r="BK195" s="209">
        <f>ROUND(I195*H195,2)</f>
        <v>0</v>
      </c>
      <c r="BL195" s="18" t="s">
        <v>164</v>
      </c>
      <c r="BM195" s="208" t="s">
        <v>918</v>
      </c>
    </row>
    <row r="196" spans="1:65" s="14" customFormat="1">
      <c r="B196" s="221"/>
      <c r="C196" s="222"/>
      <c r="D196" s="212" t="s">
        <v>166</v>
      </c>
      <c r="E196" s="223" t="s">
        <v>1</v>
      </c>
      <c r="F196" s="224" t="s">
        <v>866</v>
      </c>
      <c r="G196" s="222"/>
      <c r="H196" s="225">
        <v>1.6</v>
      </c>
      <c r="I196" s="226"/>
      <c r="J196" s="222"/>
      <c r="K196" s="222"/>
      <c r="L196" s="227"/>
      <c r="M196" s="228"/>
      <c r="N196" s="229"/>
      <c r="O196" s="229"/>
      <c r="P196" s="229"/>
      <c r="Q196" s="229"/>
      <c r="R196" s="229"/>
      <c r="S196" s="229"/>
      <c r="T196" s="230"/>
      <c r="AT196" s="231" t="s">
        <v>166</v>
      </c>
      <c r="AU196" s="231" t="s">
        <v>156</v>
      </c>
      <c r="AV196" s="14" t="s">
        <v>156</v>
      </c>
      <c r="AW196" s="14" t="s">
        <v>31</v>
      </c>
      <c r="AX196" s="14" t="s">
        <v>74</v>
      </c>
      <c r="AY196" s="231" t="s">
        <v>157</v>
      </c>
    </row>
    <row r="197" spans="1:65" s="15" customFormat="1">
      <c r="B197" s="232"/>
      <c r="C197" s="233"/>
      <c r="D197" s="212" t="s">
        <v>166</v>
      </c>
      <c r="E197" s="234" t="s">
        <v>1</v>
      </c>
      <c r="F197" s="235" t="s">
        <v>173</v>
      </c>
      <c r="G197" s="233"/>
      <c r="H197" s="236">
        <v>1.6</v>
      </c>
      <c r="I197" s="237"/>
      <c r="J197" s="233"/>
      <c r="K197" s="233"/>
      <c r="L197" s="238"/>
      <c r="M197" s="239"/>
      <c r="N197" s="240"/>
      <c r="O197" s="240"/>
      <c r="P197" s="240"/>
      <c r="Q197" s="240"/>
      <c r="R197" s="240"/>
      <c r="S197" s="240"/>
      <c r="T197" s="241"/>
      <c r="AT197" s="242" t="s">
        <v>166</v>
      </c>
      <c r="AU197" s="242" t="s">
        <v>156</v>
      </c>
      <c r="AV197" s="15" t="s">
        <v>174</v>
      </c>
      <c r="AW197" s="15" t="s">
        <v>31</v>
      </c>
      <c r="AX197" s="15" t="s">
        <v>82</v>
      </c>
      <c r="AY197" s="242" t="s">
        <v>157</v>
      </c>
    </row>
    <row r="198" spans="1:65" s="2" customFormat="1" ht="128.65" customHeight="1">
      <c r="A198" s="35"/>
      <c r="B198" s="36"/>
      <c r="C198" s="196" t="s">
        <v>572</v>
      </c>
      <c r="D198" s="196" t="s">
        <v>160</v>
      </c>
      <c r="E198" s="197" t="s">
        <v>919</v>
      </c>
      <c r="F198" s="278" t="s">
        <v>920</v>
      </c>
      <c r="G198" s="199" t="s">
        <v>921</v>
      </c>
      <c r="H198" s="200">
        <v>1</v>
      </c>
      <c r="I198" s="201"/>
      <c r="J198" s="202">
        <f>ROUND(I198*H198,2)</f>
        <v>0</v>
      </c>
      <c r="K198" s="203"/>
      <c r="L198" s="40"/>
      <c r="M198" s="204" t="s">
        <v>1</v>
      </c>
      <c r="N198" s="205" t="s">
        <v>40</v>
      </c>
      <c r="O198" s="76"/>
      <c r="P198" s="206">
        <f>O198*H198</f>
        <v>0</v>
      </c>
      <c r="Q198" s="206">
        <v>0</v>
      </c>
      <c r="R198" s="206">
        <f>Q198*H198</f>
        <v>0</v>
      </c>
      <c r="S198" s="206">
        <v>0</v>
      </c>
      <c r="T198" s="207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08" t="s">
        <v>164</v>
      </c>
      <c r="AT198" s="208" t="s">
        <v>160</v>
      </c>
      <c r="AU198" s="208" t="s">
        <v>156</v>
      </c>
      <c r="AY198" s="18" t="s">
        <v>157</v>
      </c>
      <c r="BE198" s="209">
        <f>IF(N198="základná",J198,0)</f>
        <v>0</v>
      </c>
      <c r="BF198" s="209">
        <f>IF(N198="znížená",J198,0)</f>
        <v>0</v>
      </c>
      <c r="BG198" s="209">
        <f>IF(N198="zákl. prenesená",J198,0)</f>
        <v>0</v>
      </c>
      <c r="BH198" s="209">
        <f>IF(N198="zníž. prenesená",J198,0)</f>
        <v>0</v>
      </c>
      <c r="BI198" s="209">
        <f>IF(N198="nulová",J198,0)</f>
        <v>0</v>
      </c>
      <c r="BJ198" s="18" t="s">
        <v>156</v>
      </c>
      <c r="BK198" s="209">
        <f>ROUND(I198*H198,2)</f>
        <v>0</v>
      </c>
      <c r="BL198" s="18" t="s">
        <v>164</v>
      </c>
      <c r="BM198" s="208" t="s">
        <v>922</v>
      </c>
    </row>
    <row r="199" spans="1:65" s="14" customFormat="1">
      <c r="B199" s="221"/>
      <c r="C199" s="222"/>
      <c r="D199" s="212" t="s">
        <v>166</v>
      </c>
      <c r="E199" s="223" t="s">
        <v>1</v>
      </c>
      <c r="F199" s="224" t="s">
        <v>923</v>
      </c>
      <c r="G199" s="222"/>
      <c r="H199" s="225">
        <v>1</v>
      </c>
      <c r="I199" s="226"/>
      <c r="J199" s="222"/>
      <c r="K199" s="222"/>
      <c r="L199" s="227"/>
      <c r="M199" s="228"/>
      <c r="N199" s="229"/>
      <c r="O199" s="229"/>
      <c r="P199" s="229"/>
      <c r="Q199" s="229"/>
      <c r="R199" s="229"/>
      <c r="S199" s="229"/>
      <c r="T199" s="230"/>
      <c r="AT199" s="231" t="s">
        <v>166</v>
      </c>
      <c r="AU199" s="231" t="s">
        <v>156</v>
      </c>
      <c r="AV199" s="14" t="s">
        <v>156</v>
      </c>
      <c r="AW199" s="14" t="s">
        <v>31</v>
      </c>
      <c r="AX199" s="14" t="s">
        <v>74</v>
      </c>
      <c r="AY199" s="231" t="s">
        <v>157</v>
      </c>
    </row>
    <row r="200" spans="1:65" s="15" customFormat="1">
      <c r="B200" s="232"/>
      <c r="C200" s="233"/>
      <c r="D200" s="212" t="s">
        <v>166</v>
      </c>
      <c r="E200" s="234" t="s">
        <v>1</v>
      </c>
      <c r="F200" s="235" t="s">
        <v>173</v>
      </c>
      <c r="G200" s="233"/>
      <c r="H200" s="236">
        <v>1</v>
      </c>
      <c r="I200" s="237"/>
      <c r="J200" s="233"/>
      <c r="K200" s="233"/>
      <c r="L200" s="238"/>
      <c r="M200" s="239"/>
      <c r="N200" s="240"/>
      <c r="O200" s="240"/>
      <c r="P200" s="240"/>
      <c r="Q200" s="240"/>
      <c r="R200" s="240"/>
      <c r="S200" s="240"/>
      <c r="T200" s="241"/>
      <c r="AT200" s="242" t="s">
        <v>166</v>
      </c>
      <c r="AU200" s="242" t="s">
        <v>156</v>
      </c>
      <c r="AV200" s="15" t="s">
        <v>174</v>
      </c>
      <c r="AW200" s="15" t="s">
        <v>31</v>
      </c>
      <c r="AX200" s="15" t="s">
        <v>82</v>
      </c>
      <c r="AY200" s="242" t="s">
        <v>157</v>
      </c>
    </row>
    <row r="201" spans="1:65" s="2" customFormat="1" ht="128.65" customHeight="1">
      <c r="A201" s="35"/>
      <c r="B201" s="36"/>
      <c r="C201" s="196" t="s">
        <v>577</v>
      </c>
      <c r="D201" s="196" t="s">
        <v>160</v>
      </c>
      <c r="E201" s="197" t="s">
        <v>924</v>
      </c>
      <c r="F201" s="278" t="s">
        <v>925</v>
      </c>
      <c r="G201" s="199" t="s">
        <v>921</v>
      </c>
      <c r="H201" s="200">
        <v>1</v>
      </c>
      <c r="I201" s="201"/>
      <c r="J201" s="202">
        <f>ROUND(I201*H201,2)</f>
        <v>0</v>
      </c>
      <c r="K201" s="203"/>
      <c r="L201" s="40"/>
      <c r="M201" s="204" t="s">
        <v>1</v>
      </c>
      <c r="N201" s="205" t="s">
        <v>40</v>
      </c>
      <c r="O201" s="76"/>
      <c r="P201" s="206">
        <f>O201*H201</f>
        <v>0</v>
      </c>
      <c r="Q201" s="206">
        <v>0</v>
      </c>
      <c r="R201" s="206">
        <f>Q201*H201</f>
        <v>0</v>
      </c>
      <c r="S201" s="206">
        <v>0</v>
      </c>
      <c r="T201" s="207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08" t="s">
        <v>164</v>
      </c>
      <c r="AT201" s="208" t="s">
        <v>160</v>
      </c>
      <c r="AU201" s="208" t="s">
        <v>156</v>
      </c>
      <c r="AY201" s="18" t="s">
        <v>157</v>
      </c>
      <c r="BE201" s="209">
        <f>IF(N201="základná",J201,0)</f>
        <v>0</v>
      </c>
      <c r="BF201" s="209">
        <f>IF(N201="znížená",J201,0)</f>
        <v>0</v>
      </c>
      <c r="BG201" s="209">
        <f>IF(N201="zákl. prenesená",J201,0)</f>
        <v>0</v>
      </c>
      <c r="BH201" s="209">
        <f>IF(N201="zníž. prenesená",J201,0)</f>
        <v>0</v>
      </c>
      <c r="BI201" s="209">
        <f>IF(N201="nulová",J201,0)</f>
        <v>0</v>
      </c>
      <c r="BJ201" s="18" t="s">
        <v>156</v>
      </c>
      <c r="BK201" s="209">
        <f>ROUND(I201*H201,2)</f>
        <v>0</v>
      </c>
      <c r="BL201" s="18" t="s">
        <v>164</v>
      </c>
      <c r="BM201" s="208" t="s">
        <v>926</v>
      </c>
    </row>
    <row r="202" spans="1:65" s="14" customFormat="1">
      <c r="B202" s="221"/>
      <c r="C202" s="222"/>
      <c r="D202" s="212" t="s">
        <v>166</v>
      </c>
      <c r="E202" s="223" t="s">
        <v>1</v>
      </c>
      <c r="F202" s="224" t="s">
        <v>923</v>
      </c>
      <c r="G202" s="222"/>
      <c r="H202" s="225">
        <v>1</v>
      </c>
      <c r="I202" s="226"/>
      <c r="J202" s="222"/>
      <c r="K202" s="222"/>
      <c r="L202" s="227"/>
      <c r="M202" s="228"/>
      <c r="N202" s="229"/>
      <c r="O202" s="229"/>
      <c r="P202" s="229"/>
      <c r="Q202" s="229"/>
      <c r="R202" s="229"/>
      <c r="S202" s="229"/>
      <c r="T202" s="230"/>
      <c r="AT202" s="231" t="s">
        <v>166</v>
      </c>
      <c r="AU202" s="231" t="s">
        <v>156</v>
      </c>
      <c r="AV202" s="14" t="s">
        <v>156</v>
      </c>
      <c r="AW202" s="14" t="s">
        <v>31</v>
      </c>
      <c r="AX202" s="14" t="s">
        <v>74</v>
      </c>
      <c r="AY202" s="231" t="s">
        <v>157</v>
      </c>
    </row>
    <row r="203" spans="1:65" s="15" customFormat="1">
      <c r="B203" s="232"/>
      <c r="C203" s="233"/>
      <c r="D203" s="212" t="s">
        <v>166</v>
      </c>
      <c r="E203" s="234" t="s">
        <v>1</v>
      </c>
      <c r="F203" s="235" t="s">
        <v>173</v>
      </c>
      <c r="G203" s="233"/>
      <c r="H203" s="236">
        <v>1</v>
      </c>
      <c r="I203" s="237"/>
      <c r="J203" s="233"/>
      <c r="K203" s="233"/>
      <c r="L203" s="238"/>
      <c r="M203" s="239"/>
      <c r="N203" s="240"/>
      <c r="O203" s="240"/>
      <c r="P203" s="240"/>
      <c r="Q203" s="240"/>
      <c r="R203" s="240"/>
      <c r="S203" s="240"/>
      <c r="T203" s="241"/>
      <c r="AT203" s="242" t="s">
        <v>166</v>
      </c>
      <c r="AU203" s="242" t="s">
        <v>156</v>
      </c>
      <c r="AV203" s="15" t="s">
        <v>174</v>
      </c>
      <c r="AW203" s="15" t="s">
        <v>31</v>
      </c>
      <c r="AX203" s="15" t="s">
        <v>82</v>
      </c>
      <c r="AY203" s="242" t="s">
        <v>157</v>
      </c>
    </row>
    <row r="204" spans="1:65" s="2" customFormat="1" ht="128.65" customHeight="1">
      <c r="A204" s="35"/>
      <c r="B204" s="36"/>
      <c r="C204" s="196" t="s">
        <v>580</v>
      </c>
      <c r="D204" s="196" t="s">
        <v>160</v>
      </c>
      <c r="E204" s="197" t="s">
        <v>927</v>
      </c>
      <c r="F204" s="278" t="s">
        <v>928</v>
      </c>
      <c r="G204" s="199" t="s">
        <v>921</v>
      </c>
      <c r="H204" s="200">
        <v>1</v>
      </c>
      <c r="I204" s="201"/>
      <c r="J204" s="202">
        <f>ROUND(I204*H204,2)</f>
        <v>0</v>
      </c>
      <c r="K204" s="203"/>
      <c r="L204" s="40"/>
      <c r="M204" s="204" t="s">
        <v>1</v>
      </c>
      <c r="N204" s="205" t="s">
        <v>40</v>
      </c>
      <c r="O204" s="76"/>
      <c r="P204" s="206">
        <f>O204*H204</f>
        <v>0</v>
      </c>
      <c r="Q204" s="206">
        <v>0</v>
      </c>
      <c r="R204" s="206">
        <f>Q204*H204</f>
        <v>0</v>
      </c>
      <c r="S204" s="206">
        <v>0</v>
      </c>
      <c r="T204" s="207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08" t="s">
        <v>164</v>
      </c>
      <c r="AT204" s="208" t="s">
        <v>160</v>
      </c>
      <c r="AU204" s="208" t="s">
        <v>156</v>
      </c>
      <c r="AY204" s="18" t="s">
        <v>157</v>
      </c>
      <c r="BE204" s="209">
        <f>IF(N204="základná",J204,0)</f>
        <v>0</v>
      </c>
      <c r="BF204" s="209">
        <f>IF(N204="znížená",J204,0)</f>
        <v>0</v>
      </c>
      <c r="BG204" s="209">
        <f>IF(N204="zákl. prenesená",J204,0)</f>
        <v>0</v>
      </c>
      <c r="BH204" s="209">
        <f>IF(N204="zníž. prenesená",J204,0)</f>
        <v>0</v>
      </c>
      <c r="BI204" s="209">
        <f>IF(N204="nulová",J204,0)</f>
        <v>0</v>
      </c>
      <c r="BJ204" s="18" t="s">
        <v>156</v>
      </c>
      <c r="BK204" s="209">
        <f>ROUND(I204*H204,2)</f>
        <v>0</v>
      </c>
      <c r="BL204" s="18" t="s">
        <v>164</v>
      </c>
      <c r="BM204" s="208" t="s">
        <v>929</v>
      </c>
    </row>
    <row r="205" spans="1:65" s="14" customFormat="1">
      <c r="B205" s="221"/>
      <c r="C205" s="222"/>
      <c r="D205" s="212" t="s">
        <v>166</v>
      </c>
      <c r="E205" s="223" t="s">
        <v>1</v>
      </c>
      <c r="F205" s="224" t="s">
        <v>923</v>
      </c>
      <c r="G205" s="222"/>
      <c r="H205" s="225">
        <v>1</v>
      </c>
      <c r="I205" s="226"/>
      <c r="J205" s="222"/>
      <c r="K205" s="222"/>
      <c r="L205" s="227"/>
      <c r="M205" s="228"/>
      <c r="N205" s="229"/>
      <c r="O205" s="229"/>
      <c r="P205" s="229"/>
      <c r="Q205" s="229"/>
      <c r="R205" s="229"/>
      <c r="S205" s="229"/>
      <c r="T205" s="230"/>
      <c r="AT205" s="231" t="s">
        <v>166</v>
      </c>
      <c r="AU205" s="231" t="s">
        <v>156</v>
      </c>
      <c r="AV205" s="14" t="s">
        <v>156</v>
      </c>
      <c r="AW205" s="14" t="s">
        <v>31</v>
      </c>
      <c r="AX205" s="14" t="s">
        <v>74</v>
      </c>
      <c r="AY205" s="231" t="s">
        <v>157</v>
      </c>
    </row>
    <row r="206" spans="1:65" s="15" customFormat="1">
      <c r="B206" s="232"/>
      <c r="C206" s="233"/>
      <c r="D206" s="212" t="s">
        <v>166</v>
      </c>
      <c r="E206" s="234" t="s">
        <v>1</v>
      </c>
      <c r="F206" s="235" t="s">
        <v>173</v>
      </c>
      <c r="G206" s="233"/>
      <c r="H206" s="236">
        <v>1</v>
      </c>
      <c r="I206" s="237"/>
      <c r="J206" s="233"/>
      <c r="K206" s="233"/>
      <c r="L206" s="238"/>
      <c r="M206" s="239"/>
      <c r="N206" s="240"/>
      <c r="O206" s="240"/>
      <c r="P206" s="240"/>
      <c r="Q206" s="240"/>
      <c r="R206" s="240"/>
      <c r="S206" s="240"/>
      <c r="T206" s="241"/>
      <c r="AT206" s="242" t="s">
        <v>166</v>
      </c>
      <c r="AU206" s="242" t="s">
        <v>156</v>
      </c>
      <c r="AV206" s="15" t="s">
        <v>174</v>
      </c>
      <c r="AW206" s="15" t="s">
        <v>31</v>
      </c>
      <c r="AX206" s="15" t="s">
        <v>82</v>
      </c>
      <c r="AY206" s="242" t="s">
        <v>157</v>
      </c>
    </row>
    <row r="207" spans="1:65" s="2" customFormat="1" ht="128.65" customHeight="1">
      <c r="A207" s="35"/>
      <c r="B207" s="36"/>
      <c r="C207" s="196" t="s">
        <v>378</v>
      </c>
      <c r="D207" s="196" t="s">
        <v>160</v>
      </c>
      <c r="E207" s="197" t="s">
        <v>930</v>
      </c>
      <c r="F207" s="278" t="s">
        <v>931</v>
      </c>
      <c r="G207" s="199" t="s">
        <v>921</v>
      </c>
      <c r="H207" s="200">
        <v>1</v>
      </c>
      <c r="I207" s="201"/>
      <c r="J207" s="202">
        <f>ROUND(I207*H207,2)</f>
        <v>0</v>
      </c>
      <c r="K207" s="203"/>
      <c r="L207" s="40"/>
      <c r="M207" s="204" t="s">
        <v>1</v>
      </c>
      <c r="N207" s="205" t="s">
        <v>40</v>
      </c>
      <c r="O207" s="76"/>
      <c r="P207" s="206">
        <f>O207*H207</f>
        <v>0</v>
      </c>
      <c r="Q207" s="206">
        <v>0</v>
      </c>
      <c r="R207" s="206">
        <f>Q207*H207</f>
        <v>0</v>
      </c>
      <c r="S207" s="206">
        <v>0</v>
      </c>
      <c r="T207" s="207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08" t="s">
        <v>164</v>
      </c>
      <c r="AT207" s="208" t="s">
        <v>160</v>
      </c>
      <c r="AU207" s="208" t="s">
        <v>156</v>
      </c>
      <c r="AY207" s="18" t="s">
        <v>157</v>
      </c>
      <c r="BE207" s="209">
        <f>IF(N207="základná",J207,0)</f>
        <v>0</v>
      </c>
      <c r="BF207" s="209">
        <f>IF(N207="znížená",J207,0)</f>
        <v>0</v>
      </c>
      <c r="BG207" s="209">
        <f>IF(N207="zákl. prenesená",J207,0)</f>
        <v>0</v>
      </c>
      <c r="BH207" s="209">
        <f>IF(N207="zníž. prenesená",J207,0)</f>
        <v>0</v>
      </c>
      <c r="BI207" s="209">
        <f>IF(N207="nulová",J207,0)</f>
        <v>0</v>
      </c>
      <c r="BJ207" s="18" t="s">
        <v>156</v>
      </c>
      <c r="BK207" s="209">
        <f>ROUND(I207*H207,2)</f>
        <v>0</v>
      </c>
      <c r="BL207" s="18" t="s">
        <v>164</v>
      </c>
      <c r="BM207" s="208" t="s">
        <v>932</v>
      </c>
    </row>
    <row r="208" spans="1:65" s="14" customFormat="1">
      <c r="B208" s="221"/>
      <c r="C208" s="222"/>
      <c r="D208" s="212" t="s">
        <v>166</v>
      </c>
      <c r="E208" s="223" t="s">
        <v>1</v>
      </c>
      <c r="F208" s="224" t="s">
        <v>923</v>
      </c>
      <c r="G208" s="222"/>
      <c r="H208" s="225">
        <v>1</v>
      </c>
      <c r="I208" s="226"/>
      <c r="J208" s="222"/>
      <c r="K208" s="222"/>
      <c r="L208" s="227"/>
      <c r="M208" s="228"/>
      <c r="N208" s="229"/>
      <c r="O208" s="229"/>
      <c r="P208" s="229"/>
      <c r="Q208" s="229"/>
      <c r="R208" s="229"/>
      <c r="S208" s="229"/>
      <c r="T208" s="230"/>
      <c r="AT208" s="231" t="s">
        <v>166</v>
      </c>
      <c r="AU208" s="231" t="s">
        <v>156</v>
      </c>
      <c r="AV208" s="14" t="s">
        <v>156</v>
      </c>
      <c r="AW208" s="14" t="s">
        <v>31</v>
      </c>
      <c r="AX208" s="14" t="s">
        <v>74</v>
      </c>
      <c r="AY208" s="231" t="s">
        <v>157</v>
      </c>
    </row>
    <row r="209" spans="1:65" s="15" customFormat="1">
      <c r="B209" s="232"/>
      <c r="C209" s="233"/>
      <c r="D209" s="212" t="s">
        <v>166</v>
      </c>
      <c r="E209" s="234" t="s">
        <v>1</v>
      </c>
      <c r="F209" s="235" t="s">
        <v>173</v>
      </c>
      <c r="G209" s="233"/>
      <c r="H209" s="236">
        <v>1</v>
      </c>
      <c r="I209" s="237"/>
      <c r="J209" s="233"/>
      <c r="K209" s="233"/>
      <c r="L209" s="238"/>
      <c r="M209" s="239"/>
      <c r="N209" s="240"/>
      <c r="O209" s="240"/>
      <c r="P209" s="240"/>
      <c r="Q209" s="240"/>
      <c r="R209" s="240"/>
      <c r="S209" s="240"/>
      <c r="T209" s="241"/>
      <c r="AT209" s="242" t="s">
        <v>166</v>
      </c>
      <c r="AU209" s="242" t="s">
        <v>156</v>
      </c>
      <c r="AV209" s="15" t="s">
        <v>174</v>
      </c>
      <c r="AW209" s="15" t="s">
        <v>31</v>
      </c>
      <c r="AX209" s="15" t="s">
        <v>82</v>
      </c>
      <c r="AY209" s="242" t="s">
        <v>157</v>
      </c>
    </row>
    <row r="210" spans="1:65" s="2" customFormat="1" ht="128.65" customHeight="1">
      <c r="A210" s="35"/>
      <c r="B210" s="36"/>
      <c r="C210" s="196" t="s">
        <v>591</v>
      </c>
      <c r="D210" s="196" t="s">
        <v>160</v>
      </c>
      <c r="E210" s="197" t="s">
        <v>933</v>
      </c>
      <c r="F210" s="278" t="s">
        <v>934</v>
      </c>
      <c r="G210" s="199" t="s">
        <v>921</v>
      </c>
      <c r="H210" s="200">
        <v>1</v>
      </c>
      <c r="I210" s="201"/>
      <c r="J210" s="202">
        <f>ROUND(I210*H210,2)</f>
        <v>0</v>
      </c>
      <c r="K210" s="203"/>
      <c r="L210" s="40"/>
      <c r="M210" s="204" t="s">
        <v>1</v>
      </c>
      <c r="N210" s="205" t="s">
        <v>40</v>
      </c>
      <c r="O210" s="76"/>
      <c r="P210" s="206">
        <f>O210*H210</f>
        <v>0</v>
      </c>
      <c r="Q210" s="206">
        <v>0</v>
      </c>
      <c r="R210" s="206">
        <f>Q210*H210</f>
        <v>0</v>
      </c>
      <c r="S210" s="206">
        <v>0</v>
      </c>
      <c r="T210" s="207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08" t="s">
        <v>164</v>
      </c>
      <c r="AT210" s="208" t="s">
        <v>160</v>
      </c>
      <c r="AU210" s="208" t="s">
        <v>156</v>
      </c>
      <c r="AY210" s="18" t="s">
        <v>157</v>
      </c>
      <c r="BE210" s="209">
        <f>IF(N210="základná",J210,0)</f>
        <v>0</v>
      </c>
      <c r="BF210" s="209">
        <f>IF(N210="znížená",J210,0)</f>
        <v>0</v>
      </c>
      <c r="BG210" s="209">
        <f>IF(N210="zákl. prenesená",J210,0)</f>
        <v>0</v>
      </c>
      <c r="BH210" s="209">
        <f>IF(N210="zníž. prenesená",J210,0)</f>
        <v>0</v>
      </c>
      <c r="BI210" s="209">
        <f>IF(N210="nulová",J210,0)</f>
        <v>0</v>
      </c>
      <c r="BJ210" s="18" t="s">
        <v>156</v>
      </c>
      <c r="BK210" s="209">
        <f>ROUND(I210*H210,2)</f>
        <v>0</v>
      </c>
      <c r="BL210" s="18" t="s">
        <v>164</v>
      </c>
      <c r="BM210" s="208" t="s">
        <v>935</v>
      </c>
    </row>
    <row r="211" spans="1:65" s="14" customFormat="1">
      <c r="B211" s="221"/>
      <c r="C211" s="222"/>
      <c r="D211" s="212" t="s">
        <v>166</v>
      </c>
      <c r="E211" s="223" t="s">
        <v>1</v>
      </c>
      <c r="F211" s="224" t="s">
        <v>923</v>
      </c>
      <c r="G211" s="222"/>
      <c r="H211" s="225">
        <v>1</v>
      </c>
      <c r="I211" s="226"/>
      <c r="J211" s="222"/>
      <c r="K211" s="222"/>
      <c r="L211" s="227"/>
      <c r="M211" s="228"/>
      <c r="N211" s="229"/>
      <c r="O211" s="229"/>
      <c r="P211" s="229"/>
      <c r="Q211" s="229"/>
      <c r="R211" s="229"/>
      <c r="S211" s="229"/>
      <c r="T211" s="230"/>
      <c r="AT211" s="231" t="s">
        <v>166</v>
      </c>
      <c r="AU211" s="231" t="s">
        <v>156</v>
      </c>
      <c r="AV211" s="14" t="s">
        <v>156</v>
      </c>
      <c r="AW211" s="14" t="s">
        <v>31</v>
      </c>
      <c r="AX211" s="14" t="s">
        <v>74</v>
      </c>
      <c r="AY211" s="231" t="s">
        <v>157</v>
      </c>
    </row>
    <row r="212" spans="1:65" s="15" customFormat="1">
      <c r="B212" s="232"/>
      <c r="C212" s="233"/>
      <c r="D212" s="212" t="s">
        <v>166</v>
      </c>
      <c r="E212" s="234" t="s">
        <v>1</v>
      </c>
      <c r="F212" s="235" t="s">
        <v>173</v>
      </c>
      <c r="G212" s="233"/>
      <c r="H212" s="236">
        <v>1</v>
      </c>
      <c r="I212" s="237"/>
      <c r="J212" s="233"/>
      <c r="K212" s="233"/>
      <c r="L212" s="238"/>
      <c r="M212" s="239"/>
      <c r="N212" s="240"/>
      <c r="O212" s="240"/>
      <c r="P212" s="240"/>
      <c r="Q212" s="240"/>
      <c r="R212" s="240"/>
      <c r="S212" s="240"/>
      <c r="T212" s="241"/>
      <c r="AT212" s="242" t="s">
        <v>166</v>
      </c>
      <c r="AU212" s="242" t="s">
        <v>156</v>
      </c>
      <c r="AV212" s="15" t="s">
        <v>174</v>
      </c>
      <c r="AW212" s="15" t="s">
        <v>31</v>
      </c>
      <c r="AX212" s="15" t="s">
        <v>82</v>
      </c>
      <c r="AY212" s="242" t="s">
        <v>157</v>
      </c>
    </row>
    <row r="213" spans="1:65" s="2" customFormat="1" ht="128.65" customHeight="1">
      <c r="A213" s="35"/>
      <c r="B213" s="36"/>
      <c r="C213" s="196" t="s">
        <v>595</v>
      </c>
      <c r="D213" s="196" t="s">
        <v>160</v>
      </c>
      <c r="E213" s="197" t="s">
        <v>936</v>
      </c>
      <c r="F213" s="278" t="s">
        <v>937</v>
      </c>
      <c r="G213" s="199" t="s">
        <v>921</v>
      </c>
      <c r="H213" s="200">
        <v>1</v>
      </c>
      <c r="I213" s="201"/>
      <c r="J213" s="202">
        <f>ROUND(I213*H213,2)</f>
        <v>0</v>
      </c>
      <c r="K213" s="203"/>
      <c r="L213" s="40"/>
      <c r="M213" s="204" t="s">
        <v>1</v>
      </c>
      <c r="N213" s="205" t="s">
        <v>40</v>
      </c>
      <c r="O213" s="76"/>
      <c r="P213" s="206">
        <f>O213*H213</f>
        <v>0</v>
      </c>
      <c r="Q213" s="206">
        <v>0</v>
      </c>
      <c r="R213" s="206">
        <f>Q213*H213</f>
        <v>0</v>
      </c>
      <c r="S213" s="206">
        <v>0</v>
      </c>
      <c r="T213" s="207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08" t="s">
        <v>164</v>
      </c>
      <c r="AT213" s="208" t="s">
        <v>160</v>
      </c>
      <c r="AU213" s="208" t="s">
        <v>156</v>
      </c>
      <c r="AY213" s="18" t="s">
        <v>157</v>
      </c>
      <c r="BE213" s="209">
        <f>IF(N213="základná",J213,0)</f>
        <v>0</v>
      </c>
      <c r="BF213" s="209">
        <f>IF(N213="znížená",J213,0)</f>
        <v>0</v>
      </c>
      <c r="BG213" s="209">
        <f>IF(N213="zákl. prenesená",J213,0)</f>
        <v>0</v>
      </c>
      <c r="BH213" s="209">
        <f>IF(N213="zníž. prenesená",J213,0)</f>
        <v>0</v>
      </c>
      <c r="BI213" s="209">
        <f>IF(N213="nulová",J213,0)</f>
        <v>0</v>
      </c>
      <c r="BJ213" s="18" t="s">
        <v>156</v>
      </c>
      <c r="BK213" s="209">
        <f>ROUND(I213*H213,2)</f>
        <v>0</v>
      </c>
      <c r="BL213" s="18" t="s">
        <v>164</v>
      </c>
      <c r="BM213" s="208" t="s">
        <v>938</v>
      </c>
    </row>
    <row r="214" spans="1:65" s="14" customFormat="1">
      <c r="B214" s="221"/>
      <c r="C214" s="222"/>
      <c r="D214" s="212" t="s">
        <v>166</v>
      </c>
      <c r="E214" s="223" t="s">
        <v>1</v>
      </c>
      <c r="F214" s="224" t="s">
        <v>923</v>
      </c>
      <c r="G214" s="222"/>
      <c r="H214" s="225">
        <v>1</v>
      </c>
      <c r="I214" s="226"/>
      <c r="J214" s="222"/>
      <c r="K214" s="222"/>
      <c r="L214" s="227"/>
      <c r="M214" s="228"/>
      <c r="N214" s="229"/>
      <c r="O214" s="229"/>
      <c r="P214" s="229"/>
      <c r="Q214" s="229"/>
      <c r="R214" s="229"/>
      <c r="S214" s="229"/>
      <c r="T214" s="230"/>
      <c r="AT214" s="231" t="s">
        <v>166</v>
      </c>
      <c r="AU214" s="231" t="s">
        <v>156</v>
      </c>
      <c r="AV214" s="14" t="s">
        <v>156</v>
      </c>
      <c r="AW214" s="14" t="s">
        <v>31</v>
      </c>
      <c r="AX214" s="14" t="s">
        <v>74</v>
      </c>
      <c r="AY214" s="231" t="s">
        <v>157</v>
      </c>
    </row>
    <row r="215" spans="1:65" s="15" customFormat="1">
      <c r="B215" s="232"/>
      <c r="C215" s="233"/>
      <c r="D215" s="212" t="s">
        <v>166</v>
      </c>
      <c r="E215" s="234" t="s">
        <v>1</v>
      </c>
      <c r="F215" s="235" t="s">
        <v>173</v>
      </c>
      <c r="G215" s="233"/>
      <c r="H215" s="236">
        <v>1</v>
      </c>
      <c r="I215" s="237"/>
      <c r="J215" s="233"/>
      <c r="K215" s="233"/>
      <c r="L215" s="238"/>
      <c r="M215" s="239"/>
      <c r="N215" s="240"/>
      <c r="O215" s="240"/>
      <c r="P215" s="240"/>
      <c r="Q215" s="240"/>
      <c r="R215" s="240"/>
      <c r="S215" s="240"/>
      <c r="T215" s="241"/>
      <c r="AT215" s="242" t="s">
        <v>166</v>
      </c>
      <c r="AU215" s="242" t="s">
        <v>156</v>
      </c>
      <c r="AV215" s="15" t="s">
        <v>174</v>
      </c>
      <c r="AW215" s="15" t="s">
        <v>31</v>
      </c>
      <c r="AX215" s="15" t="s">
        <v>82</v>
      </c>
      <c r="AY215" s="242" t="s">
        <v>157</v>
      </c>
    </row>
    <row r="216" spans="1:65" s="2" customFormat="1" ht="49.15" customHeight="1">
      <c r="A216" s="35"/>
      <c r="B216" s="36"/>
      <c r="C216" s="196" t="s">
        <v>599</v>
      </c>
      <c r="D216" s="196" t="s">
        <v>160</v>
      </c>
      <c r="E216" s="197" t="s">
        <v>939</v>
      </c>
      <c r="F216" s="198" t="s">
        <v>940</v>
      </c>
      <c r="G216" s="199" t="s">
        <v>225</v>
      </c>
      <c r="H216" s="200">
        <v>5.27</v>
      </c>
      <c r="I216" s="201"/>
      <c r="J216" s="202">
        <f>ROUND(I216*H216,2)</f>
        <v>0</v>
      </c>
      <c r="K216" s="203"/>
      <c r="L216" s="40"/>
      <c r="M216" s="204" t="s">
        <v>1</v>
      </c>
      <c r="N216" s="205" t="s">
        <v>40</v>
      </c>
      <c r="O216" s="76"/>
      <c r="P216" s="206">
        <f>O216*H216</f>
        <v>0</v>
      </c>
      <c r="Q216" s="206">
        <v>0</v>
      </c>
      <c r="R216" s="206">
        <f>Q216*H216</f>
        <v>0</v>
      </c>
      <c r="S216" s="206">
        <v>0</v>
      </c>
      <c r="T216" s="207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208" t="s">
        <v>164</v>
      </c>
      <c r="AT216" s="208" t="s">
        <v>160</v>
      </c>
      <c r="AU216" s="208" t="s">
        <v>156</v>
      </c>
      <c r="AY216" s="18" t="s">
        <v>157</v>
      </c>
      <c r="BE216" s="209">
        <f>IF(N216="základná",J216,0)</f>
        <v>0</v>
      </c>
      <c r="BF216" s="209">
        <f>IF(N216="znížená",J216,0)</f>
        <v>0</v>
      </c>
      <c r="BG216" s="209">
        <f>IF(N216="zákl. prenesená",J216,0)</f>
        <v>0</v>
      </c>
      <c r="BH216" s="209">
        <f>IF(N216="zníž. prenesená",J216,0)</f>
        <v>0</v>
      </c>
      <c r="BI216" s="209">
        <f>IF(N216="nulová",J216,0)</f>
        <v>0</v>
      </c>
      <c r="BJ216" s="18" t="s">
        <v>156</v>
      </c>
      <c r="BK216" s="209">
        <f>ROUND(I216*H216,2)</f>
        <v>0</v>
      </c>
      <c r="BL216" s="18" t="s">
        <v>164</v>
      </c>
      <c r="BM216" s="208" t="s">
        <v>941</v>
      </c>
    </row>
    <row r="217" spans="1:65" s="14" customFormat="1">
      <c r="B217" s="221"/>
      <c r="C217" s="222"/>
      <c r="D217" s="212" t="s">
        <v>166</v>
      </c>
      <c r="E217" s="223" t="s">
        <v>1</v>
      </c>
      <c r="F217" s="224" t="s">
        <v>942</v>
      </c>
      <c r="G217" s="222"/>
      <c r="H217" s="225">
        <v>5.27</v>
      </c>
      <c r="I217" s="226"/>
      <c r="J217" s="222"/>
      <c r="K217" s="222"/>
      <c r="L217" s="227"/>
      <c r="M217" s="228"/>
      <c r="N217" s="229"/>
      <c r="O217" s="229"/>
      <c r="P217" s="229"/>
      <c r="Q217" s="229"/>
      <c r="R217" s="229"/>
      <c r="S217" s="229"/>
      <c r="T217" s="230"/>
      <c r="AT217" s="231" t="s">
        <v>166</v>
      </c>
      <c r="AU217" s="231" t="s">
        <v>156</v>
      </c>
      <c r="AV217" s="14" t="s">
        <v>156</v>
      </c>
      <c r="AW217" s="14" t="s">
        <v>31</v>
      </c>
      <c r="AX217" s="14" t="s">
        <v>74</v>
      </c>
      <c r="AY217" s="231" t="s">
        <v>157</v>
      </c>
    </row>
    <row r="218" spans="1:65" s="15" customFormat="1">
      <c r="B218" s="232"/>
      <c r="C218" s="233"/>
      <c r="D218" s="212" t="s">
        <v>166</v>
      </c>
      <c r="E218" s="234" t="s">
        <v>1</v>
      </c>
      <c r="F218" s="235" t="s">
        <v>173</v>
      </c>
      <c r="G218" s="233"/>
      <c r="H218" s="236">
        <v>5.27</v>
      </c>
      <c r="I218" s="237"/>
      <c r="J218" s="233"/>
      <c r="K218" s="233"/>
      <c r="L218" s="238"/>
      <c r="M218" s="239"/>
      <c r="N218" s="240"/>
      <c r="O218" s="240"/>
      <c r="P218" s="240"/>
      <c r="Q218" s="240"/>
      <c r="R218" s="240"/>
      <c r="S218" s="240"/>
      <c r="T218" s="241"/>
      <c r="AT218" s="242" t="s">
        <v>166</v>
      </c>
      <c r="AU218" s="242" t="s">
        <v>156</v>
      </c>
      <c r="AV218" s="15" t="s">
        <v>174</v>
      </c>
      <c r="AW218" s="15" t="s">
        <v>31</v>
      </c>
      <c r="AX218" s="15" t="s">
        <v>82</v>
      </c>
      <c r="AY218" s="242" t="s">
        <v>157</v>
      </c>
    </row>
    <row r="219" spans="1:65" s="2" customFormat="1" ht="49.15" customHeight="1">
      <c r="A219" s="35"/>
      <c r="B219" s="36"/>
      <c r="C219" s="196" t="s">
        <v>603</v>
      </c>
      <c r="D219" s="196" t="s">
        <v>160</v>
      </c>
      <c r="E219" s="197" t="s">
        <v>943</v>
      </c>
      <c r="F219" s="198" t="s">
        <v>944</v>
      </c>
      <c r="G219" s="199" t="s">
        <v>225</v>
      </c>
      <c r="H219" s="200">
        <v>5.27</v>
      </c>
      <c r="I219" s="201"/>
      <c r="J219" s="202">
        <f>ROUND(I219*H219,2)</f>
        <v>0</v>
      </c>
      <c r="K219" s="203"/>
      <c r="L219" s="40"/>
      <c r="M219" s="204" t="s">
        <v>1</v>
      </c>
      <c r="N219" s="205" t="s">
        <v>40</v>
      </c>
      <c r="O219" s="76"/>
      <c r="P219" s="206">
        <f>O219*H219</f>
        <v>0</v>
      </c>
      <c r="Q219" s="206">
        <v>0</v>
      </c>
      <c r="R219" s="206">
        <f>Q219*H219</f>
        <v>0</v>
      </c>
      <c r="S219" s="206">
        <v>0</v>
      </c>
      <c r="T219" s="207">
        <f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08" t="s">
        <v>164</v>
      </c>
      <c r="AT219" s="208" t="s">
        <v>160</v>
      </c>
      <c r="AU219" s="208" t="s">
        <v>156</v>
      </c>
      <c r="AY219" s="18" t="s">
        <v>157</v>
      </c>
      <c r="BE219" s="209">
        <f>IF(N219="základná",J219,0)</f>
        <v>0</v>
      </c>
      <c r="BF219" s="209">
        <f>IF(N219="znížená",J219,0)</f>
        <v>0</v>
      </c>
      <c r="BG219" s="209">
        <f>IF(N219="zákl. prenesená",J219,0)</f>
        <v>0</v>
      </c>
      <c r="BH219" s="209">
        <f>IF(N219="zníž. prenesená",J219,0)</f>
        <v>0</v>
      </c>
      <c r="BI219" s="209">
        <f>IF(N219="nulová",J219,0)</f>
        <v>0</v>
      </c>
      <c r="BJ219" s="18" t="s">
        <v>156</v>
      </c>
      <c r="BK219" s="209">
        <f>ROUND(I219*H219,2)</f>
        <v>0</v>
      </c>
      <c r="BL219" s="18" t="s">
        <v>164</v>
      </c>
      <c r="BM219" s="208" t="s">
        <v>945</v>
      </c>
    </row>
    <row r="220" spans="1:65" s="14" customFormat="1">
      <c r="B220" s="221"/>
      <c r="C220" s="222"/>
      <c r="D220" s="212" t="s">
        <v>166</v>
      </c>
      <c r="E220" s="223" t="s">
        <v>1</v>
      </c>
      <c r="F220" s="224" t="s">
        <v>942</v>
      </c>
      <c r="G220" s="222"/>
      <c r="H220" s="225">
        <v>5.27</v>
      </c>
      <c r="I220" s="226"/>
      <c r="J220" s="222"/>
      <c r="K220" s="222"/>
      <c r="L220" s="227"/>
      <c r="M220" s="228"/>
      <c r="N220" s="229"/>
      <c r="O220" s="229"/>
      <c r="P220" s="229"/>
      <c r="Q220" s="229"/>
      <c r="R220" s="229"/>
      <c r="S220" s="229"/>
      <c r="T220" s="230"/>
      <c r="AT220" s="231" t="s">
        <v>166</v>
      </c>
      <c r="AU220" s="231" t="s">
        <v>156</v>
      </c>
      <c r="AV220" s="14" t="s">
        <v>156</v>
      </c>
      <c r="AW220" s="14" t="s">
        <v>31</v>
      </c>
      <c r="AX220" s="14" t="s">
        <v>74</v>
      </c>
      <c r="AY220" s="231" t="s">
        <v>157</v>
      </c>
    </row>
    <row r="221" spans="1:65" s="15" customFormat="1">
      <c r="B221" s="232"/>
      <c r="C221" s="233"/>
      <c r="D221" s="212" t="s">
        <v>166</v>
      </c>
      <c r="E221" s="234" t="s">
        <v>1</v>
      </c>
      <c r="F221" s="235" t="s">
        <v>173</v>
      </c>
      <c r="G221" s="233"/>
      <c r="H221" s="236">
        <v>5.27</v>
      </c>
      <c r="I221" s="237"/>
      <c r="J221" s="233"/>
      <c r="K221" s="233"/>
      <c r="L221" s="238"/>
      <c r="M221" s="239"/>
      <c r="N221" s="240"/>
      <c r="O221" s="240"/>
      <c r="P221" s="240"/>
      <c r="Q221" s="240"/>
      <c r="R221" s="240"/>
      <c r="S221" s="240"/>
      <c r="T221" s="241"/>
      <c r="AT221" s="242" t="s">
        <v>166</v>
      </c>
      <c r="AU221" s="242" t="s">
        <v>156</v>
      </c>
      <c r="AV221" s="15" t="s">
        <v>174</v>
      </c>
      <c r="AW221" s="15" t="s">
        <v>31</v>
      </c>
      <c r="AX221" s="15" t="s">
        <v>82</v>
      </c>
      <c r="AY221" s="242" t="s">
        <v>157</v>
      </c>
    </row>
    <row r="222" spans="1:65" s="2" customFormat="1" ht="49.15" customHeight="1">
      <c r="A222" s="35"/>
      <c r="B222" s="36"/>
      <c r="C222" s="196" t="s">
        <v>609</v>
      </c>
      <c r="D222" s="196" t="s">
        <v>160</v>
      </c>
      <c r="E222" s="197" t="s">
        <v>946</v>
      </c>
      <c r="F222" s="198" t="s">
        <v>944</v>
      </c>
      <c r="G222" s="199" t="s">
        <v>225</v>
      </c>
      <c r="H222" s="200">
        <v>5.1150000000000002</v>
      </c>
      <c r="I222" s="201"/>
      <c r="J222" s="202">
        <f>ROUND(I222*H222,2)</f>
        <v>0</v>
      </c>
      <c r="K222" s="203"/>
      <c r="L222" s="40"/>
      <c r="M222" s="204" t="s">
        <v>1</v>
      </c>
      <c r="N222" s="205" t="s">
        <v>40</v>
      </c>
      <c r="O222" s="76"/>
      <c r="P222" s="206">
        <f>O222*H222</f>
        <v>0</v>
      </c>
      <c r="Q222" s="206">
        <v>0</v>
      </c>
      <c r="R222" s="206">
        <f>Q222*H222</f>
        <v>0</v>
      </c>
      <c r="S222" s="206">
        <v>0</v>
      </c>
      <c r="T222" s="207">
        <f>S222*H222</f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208" t="s">
        <v>164</v>
      </c>
      <c r="AT222" s="208" t="s">
        <v>160</v>
      </c>
      <c r="AU222" s="208" t="s">
        <v>156</v>
      </c>
      <c r="AY222" s="18" t="s">
        <v>157</v>
      </c>
      <c r="BE222" s="209">
        <f>IF(N222="základná",J222,0)</f>
        <v>0</v>
      </c>
      <c r="BF222" s="209">
        <f>IF(N222="znížená",J222,0)</f>
        <v>0</v>
      </c>
      <c r="BG222" s="209">
        <f>IF(N222="zákl. prenesená",J222,0)</f>
        <v>0</v>
      </c>
      <c r="BH222" s="209">
        <f>IF(N222="zníž. prenesená",J222,0)</f>
        <v>0</v>
      </c>
      <c r="BI222" s="209">
        <f>IF(N222="nulová",J222,0)</f>
        <v>0</v>
      </c>
      <c r="BJ222" s="18" t="s">
        <v>156</v>
      </c>
      <c r="BK222" s="209">
        <f>ROUND(I222*H222,2)</f>
        <v>0</v>
      </c>
      <c r="BL222" s="18" t="s">
        <v>164</v>
      </c>
      <c r="BM222" s="208" t="s">
        <v>947</v>
      </c>
    </row>
    <row r="223" spans="1:65" s="14" customFormat="1">
      <c r="B223" s="221"/>
      <c r="C223" s="222"/>
      <c r="D223" s="212" t="s">
        <v>166</v>
      </c>
      <c r="E223" s="223" t="s">
        <v>1</v>
      </c>
      <c r="F223" s="224" t="s">
        <v>948</v>
      </c>
      <c r="G223" s="222"/>
      <c r="H223" s="225">
        <v>5.1150000000000002</v>
      </c>
      <c r="I223" s="226"/>
      <c r="J223" s="222"/>
      <c r="K223" s="222"/>
      <c r="L223" s="227"/>
      <c r="M223" s="228"/>
      <c r="N223" s="229"/>
      <c r="O223" s="229"/>
      <c r="P223" s="229"/>
      <c r="Q223" s="229"/>
      <c r="R223" s="229"/>
      <c r="S223" s="229"/>
      <c r="T223" s="230"/>
      <c r="AT223" s="231" t="s">
        <v>166</v>
      </c>
      <c r="AU223" s="231" t="s">
        <v>156</v>
      </c>
      <c r="AV223" s="14" t="s">
        <v>156</v>
      </c>
      <c r="AW223" s="14" t="s">
        <v>31</v>
      </c>
      <c r="AX223" s="14" t="s">
        <v>74</v>
      </c>
      <c r="AY223" s="231" t="s">
        <v>157</v>
      </c>
    </row>
    <row r="224" spans="1:65" s="15" customFormat="1">
      <c r="B224" s="232"/>
      <c r="C224" s="233"/>
      <c r="D224" s="212" t="s">
        <v>166</v>
      </c>
      <c r="E224" s="234" t="s">
        <v>1</v>
      </c>
      <c r="F224" s="235" t="s">
        <v>173</v>
      </c>
      <c r="G224" s="233"/>
      <c r="H224" s="236">
        <v>5.1150000000000002</v>
      </c>
      <c r="I224" s="237"/>
      <c r="J224" s="233"/>
      <c r="K224" s="233"/>
      <c r="L224" s="238"/>
      <c r="M224" s="239"/>
      <c r="N224" s="240"/>
      <c r="O224" s="240"/>
      <c r="P224" s="240"/>
      <c r="Q224" s="240"/>
      <c r="R224" s="240"/>
      <c r="S224" s="240"/>
      <c r="T224" s="241"/>
      <c r="AT224" s="242" t="s">
        <v>166</v>
      </c>
      <c r="AU224" s="242" t="s">
        <v>156</v>
      </c>
      <c r="AV224" s="15" t="s">
        <v>174</v>
      </c>
      <c r="AW224" s="15" t="s">
        <v>31</v>
      </c>
      <c r="AX224" s="15" t="s">
        <v>82</v>
      </c>
      <c r="AY224" s="242" t="s">
        <v>157</v>
      </c>
    </row>
    <row r="225" spans="1:65" s="2" customFormat="1" ht="24.2" customHeight="1">
      <c r="A225" s="35"/>
      <c r="B225" s="36"/>
      <c r="C225" s="196" t="s">
        <v>613</v>
      </c>
      <c r="D225" s="196" t="s">
        <v>160</v>
      </c>
      <c r="E225" s="197" t="s">
        <v>949</v>
      </c>
      <c r="F225" s="198" t="s">
        <v>950</v>
      </c>
      <c r="G225" s="199" t="s">
        <v>921</v>
      </c>
      <c r="H225" s="200">
        <v>1</v>
      </c>
      <c r="I225" s="201"/>
      <c r="J225" s="202">
        <f>ROUND(I225*H225,2)</f>
        <v>0</v>
      </c>
      <c r="K225" s="203"/>
      <c r="L225" s="40"/>
      <c r="M225" s="204" t="s">
        <v>1</v>
      </c>
      <c r="N225" s="205" t="s">
        <v>40</v>
      </c>
      <c r="O225" s="76"/>
      <c r="P225" s="206">
        <f>O225*H225</f>
        <v>0</v>
      </c>
      <c r="Q225" s="206">
        <v>0</v>
      </c>
      <c r="R225" s="206">
        <f>Q225*H225</f>
        <v>0</v>
      </c>
      <c r="S225" s="206">
        <v>0</v>
      </c>
      <c r="T225" s="207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208" t="s">
        <v>164</v>
      </c>
      <c r="AT225" s="208" t="s">
        <v>160</v>
      </c>
      <c r="AU225" s="208" t="s">
        <v>156</v>
      </c>
      <c r="AY225" s="18" t="s">
        <v>157</v>
      </c>
      <c r="BE225" s="209">
        <f>IF(N225="základná",J225,0)</f>
        <v>0</v>
      </c>
      <c r="BF225" s="209">
        <f>IF(N225="znížená",J225,0)</f>
        <v>0</v>
      </c>
      <c r="BG225" s="209">
        <f>IF(N225="zákl. prenesená",J225,0)</f>
        <v>0</v>
      </c>
      <c r="BH225" s="209">
        <f>IF(N225="zníž. prenesená",J225,0)</f>
        <v>0</v>
      </c>
      <c r="BI225" s="209">
        <f>IF(N225="nulová",J225,0)</f>
        <v>0</v>
      </c>
      <c r="BJ225" s="18" t="s">
        <v>156</v>
      </c>
      <c r="BK225" s="209">
        <f>ROUND(I225*H225,2)</f>
        <v>0</v>
      </c>
      <c r="BL225" s="18" t="s">
        <v>164</v>
      </c>
      <c r="BM225" s="208" t="s">
        <v>951</v>
      </c>
    </row>
    <row r="226" spans="1:65" s="13" customFormat="1">
      <c r="B226" s="210"/>
      <c r="C226" s="211"/>
      <c r="D226" s="212" t="s">
        <v>166</v>
      </c>
      <c r="E226" s="213" t="s">
        <v>1</v>
      </c>
      <c r="F226" s="214" t="s">
        <v>805</v>
      </c>
      <c r="G226" s="211"/>
      <c r="H226" s="213" t="s">
        <v>1</v>
      </c>
      <c r="I226" s="215"/>
      <c r="J226" s="211"/>
      <c r="K226" s="211"/>
      <c r="L226" s="216"/>
      <c r="M226" s="217"/>
      <c r="N226" s="218"/>
      <c r="O226" s="218"/>
      <c r="P226" s="218"/>
      <c r="Q226" s="218"/>
      <c r="R226" s="218"/>
      <c r="S226" s="218"/>
      <c r="T226" s="219"/>
      <c r="AT226" s="220" t="s">
        <v>166</v>
      </c>
      <c r="AU226" s="220" t="s">
        <v>156</v>
      </c>
      <c r="AV226" s="13" t="s">
        <v>82</v>
      </c>
      <c r="AW226" s="13" t="s">
        <v>31</v>
      </c>
      <c r="AX226" s="13" t="s">
        <v>74</v>
      </c>
      <c r="AY226" s="220" t="s">
        <v>157</v>
      </c>
    </row>
    <row r="227" spans="1:65" s="14" customFormat="1">
      <c r="B227" s="221"/>
      <c r="C227" s="222"/>
      <c r="D227" s="212" t="s">
        <v>166</v>
      </c>
      <c r="E227" s="223" t="s">
        <v>1</v>
      </c>
      <c r="F227" s="224" t="s">
        <v>952</v>
      </c>
      <c r="G227" s="222"/>
      <c r="H227" s="225">
        <v>1</v>
      </c>
      <c r="I227" s="226"/>
      <c r="J227" s="222"/>
      <c r="K227" s="222"/>
      <c r="L227" s="227"/>
      <c r="M227" s="228"/>
      <c r="N227" s="229"/>
      <c r="O227" s="229"/>
      <c r="P227" s="229"/>
      <c r="Q227" s="229"/>
      <c r="R227" s="229"/>
      <c r="S227" s="229"/>
      <c r="T227" s="230"/>
      <c r="AT227" s="231" t="s">
        <v>166</v>
      </c>
      <c r="AU227" s="231" t="s">
        <v>156</v>
      </c>
      <c r="AV227" s="14" t="s">
        <v>156</v>
      </c>
      <c r="AW227" s="14" t="s">
        <v>31</v>
      </c>
      <c r="AX227" s="14" t="s">
        <v>82</v>
      </c>
      <c r="AY227" s="231" t="s">
        <v>157</v>
      </c>
    </row>
    <row r="228" spans="1:65" s="2" customFormat="1" ht="76.349999999999994" customHeight="1">
      <c r="A228" s="35"/>
      <c r="B228" s="36"/>
      <c r="C228" s="196" t="s">
        <v>617</v>
      </c>
      <c r="D228" s="196" t="s">
        <v>160</v>
      </c>
      <c r="E228" s="197" t="s">
        <v>953</v>
      </c>
      <c r="F228" s="198" t="s">
        <v>954</v>
      </c>
      <c r="G228" s="199" t="s">
        <v>225</v>
      </c>
      <c r="H228" s="200">
        <v>3.38</v>
      </c>
      <c r="I228" s="201"/>
      <c r="J228" s="202">
        <f>ROUND(I228*H228,2)</f>
        <v>0</v>
      </c>
      <c r="K228" s="203"/>
      <c r="L228" s="40"/>
      <c r="M228" s="204" t="s">
        <v>1</v>
      </c>
      <c r="N228" s="205" t="s">
        <v>40</v>
      </c>
      <c r="O228" s="76"/>
      <c r="P228" s="206">
        <f>O228*H228</f>
        <v>0</v>
      </c>
      <c r="Q228" s="206">
        <v>0</v>
      </c>
      <c r="R228" s="206">
        <f>Q228*H228</f>
        <v>0</v>
      </c>
      <c r="S228" s="206">
        <v>0</v>
      </c>
      <c r="T228" s="207">
        <f>S228*H228</f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208" t="s">
        <v>164</v>
      </c>
      <c r="AT228" s="208" t="s">
        <v>160</v>
      </c>
      <c r="AU228" s="208" t="s">
        <v>156</v>
      </c>
      <c r="AY228" s="18" t="s">
        <v>157</v>
      </c>
      <c r="BE228" s="209">
        <f>IF(N228="základná",J228,0)</f>
        <v>0</v>
      </c>
      <c r="BF228" s="209">
        <f>IF(N228="znížená",J228,0)</f>
        <v>0</v>
      </c>
      <c r="BG228" s="209">
        <f>IF(N228="zákl. prenesená",J228,0)</f>
        <v>0</v>
      </c>
      <c r="BH228" s="209">
        <f>IF(N228="zníž. prenesená",J228,0)</f>
        <v>0</v>
      </c>
      <c r="BI228" s="209">
        <f>IF(N228="nulová",J228,0)</f>
        <v>0</v>
      </c>
      <c r="BJ228" s="18" t="s">
        <v>156</v>
      </c>
      <c r="BK228" s="209">
        <f>ROUND(I228*H228,2)</f>
        <v>0</v>
      </c>
      <c r="BL228" s="18" t="s">
        <v>164</v>
      </c>
      <c r="BM228" s="208" t="s">
        <v>955</v>
      </c>
    </row>
    <row r="229" spans="1:65" s="13" customFormat="1">
      <c r="B229" s="210"/>
      <c r="C229" s="211"/>
      <c r="D229" s="212" t="s">
        <v>166</v>
      </c>
      <c r="E229" s="213" t="s">
        <v>1</v>
      </c>
      <c r="F229" s="214" t="s">
        <v>956</v>
      </c>
      <c r="G229" s="211"/>
      <c r="H229" s="213" t="s">
        <v>1</v>
      </c>
      <c r="I229" s="215"/>
      <c r="J229" s="211"/>
      <c r="K229" s="211"/>
      <c r="L229" s="216"/>
      <c r="M229" s="217"/>
      <c r="N229" s="218"/>
      <c r="O229" s="218"/>
      <c r="P229" s="218"/>
      <c r="Q229" s="218"/>
      <c r="R229" s="218"/>
      <c r="S229" s="218"/>
      <c r="T229" s="219"/>
      <c r="AT229" s="220" t="s">
        <v>166</v>
      </c>
      <c r="AU229" s="220" t="s">
        <v>156</v>
      </c>
      <c r="AV229" s="13" t="s">
        <v>82</v>
      </c>
      <c r="AW229" s="13" t="s">
        <v>31</v>
      </c>
      <c r="AX229" s="13" t="s">
        <v>74</v>
      </c>
      <c r="AY229" s="220" t="s">
        <v>157</v>
      </c>
    </row>
    <row r="230" spans="1:65" s="13" customFormat="1">
      <c r="B230" s="210"/>
      <c r="C230" s="211"/>
      <c r="D230" s="212" t="s">
        <v>166</v>
      </c>
      <c r="E230" s="213" t="s">
        <v>1</v>
      </c>
      <c r="F230" s="214" t="s">
        <v>957</v>
      </c>
      <c r="G230" s="211"/>
      <c r="H230" s="213" t="s">
        <v>1</v>
      </c>
      <c r="I230" s="215"/>
      <c r="J230" s="211"/>
      <c r="K230" s="211"/>
      <c r="L230" s="216"/>
      <c r="M230" s="217"/>
      <c r="N230" s="218"/>
      <c r="O230" s="218"/>
      <c r="P230" s="218"/>
      <c r="Q230" s="218"/>
      <c r="R230" s="218"/>
      <c r="S230" s="218"/>
      <c r="T230" s="219"/>
      <c r="AT230" s="220" t="s">
        <v>166</v>
      </c>
      <c r="AU230" s="220" t="s">
        <v>156</v>
      </c>
      <c r="AV230" s="13" t="s">
        <v>82</v>
      </c>
      <c r="AW230" s="13" t="s">
        <v>31</v>
      </c>
      <c r="AX230" s="13" t="s">
        <v>74</v>
      </c>
      <c r="AY230" s="220" t="s">
        <v>157</v>
      </c>
    </row>
    <row r="231" spans="1:65" s="14" customFormat="1">
      <c r="B231" s="221"/>
      <c r="C231" s="222"/>
      <c r="D231" s="212" t="s">
        <v>166</v>
      </c>
      <c r="E231" s="223" t="s">
        <v>1</v>
      </c>
      <c r="F231" s="224" t="s">
        <v>958</v>
      </c>
      <c r="G231" s="222"/>
      <c r="H231" s="225">
        <v>3.38</v>
      </c>
      <c r="I231" s="226"/>
      <c r="J231" s="222"/>
      <c r="K231" s="222"/>
      <c r="L231" s="227"/>
      <c r="M231" s="228"/>
      <c r="N231" s="229"/>
      <c r="O231" s="229"/>
      <c r="P231" s="229"/>
      <c r="Q231" s="229"/>
      <c r="R231" s="229"/>
      <c r="S231" s="229"/>
      <c r="T231" s="230"/>
      <c r="AT231" s="231" t="s">
        <v>166</v>
      </c>
      <c r="AU231" s="231" t="s">
        <v>156</v>
      </c>
      <c r="AV231" s="14" t="s">
        <v>156</v>
      </c>
      <c r="AW231" s="14" t="s">
        <v>31</v>
      </c>
      <c r="AX231" s="14" t="s">
        <v>74</v>
      </c>
      <c r="AY231" s="231" t="s">
        <v>157</v>
      </c>
    </row>
    <row r="232" spans="1:65" s="15" customFormat="1">
      <c r="B232" s="232"/>
      <c r="C232" s="233"/>
      <c r="D232" s="212" t="s">
        <v>166</v>
      </c>
      <c r="E232" s="234" t="s">
        <v>1</v>
      </c>
      <c r="F232" s="235" t="s">
        <v>173</v>
      </c>
      <c r="G232" s="233"/>
      <c r="H232" s="236">
        <v>3.38</v>
      </c>
      <c r="I232" s="237"/>
      <c r="J232" s="233"/>
      <c r="K232" s="233"/>
      <c r="L232" s="238"/>
      <c r="M232" s="239"/>
      <c r="N232" s="240"/>
      <c r="O232" s="240"/>
      <c r="P232" s="240"/>
      <c r="Q232" s="240"/>
      <c r="R232" s="240"/>
      <c r="S232" s="240"/>
      <c r="T232" s="241"/>
      <c r="AT232" s="242" t="s">
        <v>166</v>
      </c>
      <c r="AU232" s="242" t="s">
        <v>156</v>
      </c>
      <c r="AV232" s="15" t="s">
        <v>174</v>
      </c>
      <c r="AW232" s="15" t="s">
        <v>31</v>
      </c>
      <c r="AX232" s="15" t="s">
        <v>82</v>
      </c>
      <c r="AY232" s="242" t="s">
        <v>157</v>
      </c>
    </row>
    <row r="233" spans="1:65" s="2" customFormat="1" ht="76.349999999999994" customHeight="1">
      <c r="A233" s="35"/>
      <c r="B233" s="36"/>
      <c r="C233" s="196" t="s">
        <v>623</v>
      </c>
      <c r="D233" s="196" t="s">
        <v>160</v>
      </c>
      <c r="E233" s="197" t="s">
        <v>959</v>
      </c>
      <c r="F233" s="198" t="s">
        <v>960</v>
      </c>
      <c r="G233" s="199" t="s">
        <v>921</v>
      </c>
      <c r="H233" s="200">
        <v>6</v>
      </c>
      <c r="I233" s="201"/>
      <c r="J233" s="202">
        <f>ROUND(I233*H233,2)</f>
        <v>0</v>
      </c>
      <c r="K233" s="203"/>
      <c r="L233" s="40"/>
      <c r="M233" s="204" t="s">
        <v>1</v>
      </c>
      <c r="N233" s="205" t="s">
        <v>40</v>
      </c>
      <c r="O233" s="76"/>
      <c r="P233" s="206">
        <f>O233*H233</f>
        <v>0</v>
      </c>
      <c r="Q233" s="206">
        <v>0</v>
      </c>
      <c r="R233" s="206">
        <f>Q233*H233</f>
        <v>0</v>
      </c>
      <c r="S233" s="206">
        <v>0</v>
      </c>
      <c r="T233" s="207">
        <f>S233*H233</f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208" t="s">
        <v>164</v>
      </c>
      <c r="AT233" s="208" t="s">
        <v>160</v>
      </c>
      <c r="AU233" s="208" t="s">
        <v>156</v>
      </c>
      <c r="AY233" s="18" t="s">
        <v>157</v>
      </c>
      <c r="BE233" s="209">
        <f>IF(N233="základná",J233,0)</f>
        <v>0</v>
      </c>
      <c r="BF233" s="209">
        <f>IF(N233="znížená",J233,0)</f>
        <v>0</v>
      </c>
      <c r="BG233" s="209">
        <f>IF(N233="zákl. prenesená",J233,0)</f>
        <v>0</v>
      </c>
      <c r="BH233" s="209">
        <f>IF(N233="zníž. prenesená",J233,0)</f>
        <v>0</v>
      </c>
      <c r="BI233" s="209">
        <f>IF(N233="nulová",J233,0)</f>
        <v>0</v>
      </c>
      <c r="BJ233" s="18" t="s">
        <v>156</v>
      </c>
      <c r="BK233" s="209">
        <f>ROUND(I233*H233,2)</f>
        <v>0</v>
      </c>
      <c r="BL233" s="18" t="s">
        <v>164</v>
      </c>
      <c r="BM233" s="208" t="s">
        <v>961</v>
      </c>
    </row>
    <row r="234" spans="1:65" s="2" customFormat="1" ht="76.349999999999994" customHeight="1">
      <c r="A234" s="35"/>
      <c r="B234" s="36"/>
      <c r="C234" s="196" t="s">
        <v>629</v>
      </c>
      <c r="D234" s="196" t="s">
        <v>160</v>
      </c>
      <c r="E234" s="197" t="s">
        <v>962</v>
      </c>
      <c r="F234" s="198" t="s">
        <v>960</v>
      </c>
      <c r="G234" s="199" t="s">
        <v>225</v>
      </c>
      <c r="H234" s="200">
        <v>2.86</v>
      </c>
      <c r="I234" s="201"/>
      <c r="J234" s="202">
        <f>ROUND(I234*H234,2)</f>
        <v>0</v>
      </c>
      <c r="K234" s="203"/>
      <c r="L234" s="40"/>
      <c r="M234" s="204" t="s">
        <v>1</v>
      </c>
      <c r="N234" s="205" t="s">
        <v>40</v>
      </c>
      <c r="O234" s="76"/>
      <c r="P234" s="206">
        <f>O234*H234</f>
        <v>0</v>
      </c>
      <c r="Q234" s="206">
        <v>0</v>
      </c>
      <c r="R234" s="206">
        <f>Q234*H234</f>
        <v>0</v>
      </c>
      <c r="S234" s="206">
        <v>0</v>
      </c>
      <c r="T234" s="207">
        <f>S234*H234</f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208" t="s">
        <v>164</v>
      </c>
      <c r="AT234" s="208" t="s">
        <v>160</v>
      </c>
      <c r="AU234" s="208" t="s">
        <v>156</v>
      </c>
      <c r="AY234" s="18" t="s">
        <v>157</v>
      </c>
      <c r="BE234" s="209">
        <f>IF(N234="základná",J234,0)</f>
        <v>0</v>
      </c>
      <c r="BF234" s="209">
        <f>IF(N234="znížená",J234,0)</f>
        <v>0</v>
      </c>
      <c r="BG234" s="209">
        <f>IF(N234="zákl. prenesená",J234,0)</f>
        <v>0</v>
      </c>
      <c r="BH234" s="209">
        <f>IF(N234="zníž. prenesená",J234,0)</f>
        <v>0</v>
      </c>
      <c r="BI234" s="209">
        <f>IF(N234="nulová",J234,0)</f>
        <v>0</v>
      </c>
      <c r="BJ234" s="18" t="s">
        <v>156</v>
      </c>
      <c r="BK234" s="209">
        <f>ROUND(I234*H234,2)</f>
        <v>0</v>
      </c>
      <c r="BL234" s="18" t="s">
        <v>164</v>
      </c>
      <c r="BM234" s="208" t="s">
        <v>963</v>
      </c>
    </row>
    <row r="235" spans="1:65" s="13" customFormat="1">
      <c r="B235" s="210"/>
      <c r="C235" s="211"/>
      <c r="D235" s="212" t="s">
        <v>166</v>
      </c>
      <c r="E235" s="213" t="s">
        <v>1</v>
      </c>
      <c r="F235" s="214" t="s">
        <v>964</v>
      </c>
      <c r="G235" s="211"/>
      <c r="H235" s="213" t="s">
        <v>1</v>
      </c>
      <c r="I235" s="215"/>
      <c r="J235" s="211"/>
      <c r="K235" s="211"/>
      <c r="L235" s="216"/>
      <c r="M235" s="217"/>
      <c r="N235" s="218"/>
      <c r="O235" s="218"/>
      <c r="P235" s="218"/>
      <c r="Q235" s="218"/>
      <c r="R235" s="218"/>
      <c r="S235" s="218"/>
      <c r="T235" s="219"/>
      <c r="AT235" s="220" t="s">
        <v>166</v>
      </c>
      <c r="AU235" s="220" t="s">
        <v>156</v>
      </c>
      <c r="AV235" s="13" t="s">
        <v>82</v>
      </c>
      <c r="AW235" s="13" t="s">
        <v>31</v>
      </c>
      <c r="AX235" s="13" t="s">
        <v>74</v>
      </c>
      <c r="AY235" s="220" t="s">
        <v>157</v>
      </c>
    </row>
    <row r="236" spans="1:65" s="14" customFormat="1">
      <c r="B236" s="221"/>
      <c r="C236" s="222"/>
      <c r="D236" s="212" t="s">
        <v>166</v>
      </c>
      <c r="E236" s="223" t="s">
        <v>1</v>
      </c>
      <c r="F236" s="224" t="s">
        <v>965</v>
      </c>
      <c r="G236" s="222"/>
      <c r="H236" s="225">
        <v>2.86</v>
      </c>
      <c r="I236" s="226"/>
      <c r="J236" s="222"/>
      <c r="K236" s="222"/>
      <c r="L236" s="227"/>
      <c r="M236" s="228"/>
      <c r="N236" s="229"/>
      <c r="O236" s="229"/>
      <c r="P236" s="229"/>
      <c r="Q236" s="229"/>
      <c r="R236" s="229"/>
      <c r="S236" s="229"/>
      <c r="T236" s="230"/>
      <c r="AT236" s="231" t="s">
        <v>166</v>
      </c>
      <c r="AU236" s="231" t="s">
        <v>156</v>
      </c>
      <c r="AV236" s="14" t="s">
        <v>156</v>
      </c>
      <c r="AW236" s="14" t="s">
        <v>31</v>
      </c>
      <c r="AX236" s="14" t="s">
        <v>74</v>
      </c>
      <c r="AY236" s="231" t="s">
        <v>157</v>
      </c>
    </row>
    <row r="237" spans="1:65" s="15" customFormat="1">
      <c r="B237" s="232"/>
      <c r="C237" s="233"/>
      <c r="D237" s="212" t="s">
        <v>166</v>
      </c>
      <c r="E237" s="234" t="s">
        <v>1</v>
      </c>
      <c r="F237" s="235" t="s">
        <v>173</v>
      </c>
      <c r="G237" s="233"/>
      <c r="H237" s="236">
        <v>2.86</v>
      </c>
      <c r="I237" s="237"/>
      <c r="J237" s="233"/>
      <c r="K237" s="233"/>
      <c r="L237" s="238"/>
      <c r="M237" s="239"/>
      <c r="N237" s="240"/>
      <c r="O237" s="240"/>
      <c r="P237" s="240"/>
      <c r="Q237" s="240"/>
      <c r="R237" s="240"/>
      <c r="S237" s="240"/>
      <c r="T237" s="241"/>
      <c r="AT237" s="242" t="s">
        <v>166</v>
      </c>
      <c r="AU237" s="242" t="s">
        <v>156</v>
      </c>
      <c r="AV237" s="15" t="s">
        <v>174</v>
      </c>
      <c r="AW237" s="15" t="s">
        <v>31</v>
      </c>
      <c r="AX237" s="15" t="s">
        <v>82</v>
      </c>
      <c r="AY237" s="242" t="s">
        <v>157</v>
      </c>
    </row>
    <row r="238" spans="1:65" s="2" customFormat="1" ht="76.349999999999994" customHeight="1">
      <c r="A238" s="35"/>
      <c r="B238" s="36"/>
      <c r="C238" s="196" t="s">
        <v>632</v>
      </c>
      <c r="D238" s="196" t="s">
        <v>160</v>
      </c>
      <c r="E238" s="197" t="s">
        <v>966</v>
      </c>
      <c r="F238" s="198" t="s">
        <v>960</v>
      </c>
      <c r="G238" s="199" t="s">
        <v>921</v>
      </c>
      <c r="H238" s="200">
        <v>6</v>
      </c>
      <c r="I238" s="201"/>
      <c r="J238" s="202">
        <f>ROUND(I238*H238,2)</f>
        <v>0</v>
      </c>
      <c r="K238" s="203"/>
      <c r="L238" s="40"/>
      <c r="M238" s="204" t="s">
        <v>1</v>
      </c>
      <c r="N238" s="205" t="s">
        <v>40</v>
      </c>
      <c r="O238" s="76"/>
      <c r="P238" s="206">
        <f>O238*H238</f>
        <v>0</v>
      </c>
      <c r="Q238" s="206">
        <v>0</v>
      </c>
      <c r="R238" s="206">
        <f>Q238*H238</f>
        <v>0</v>
      </c>
      <c r="S238" s="206">
        <v>0</v>
      </c>
      <c r="T238" s="207">
        <f>S238*H238</f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208" t="s">
        <v>164</v>
      </c>
      <c r="AT238" s="208" t="s">
        <v>160</v>
      </c>
      <c r="AU238" s="208" t="s">
        <v>156</v>
      </c>
      <c r="AY238" s="18" t="s">
        <v>157</v>
      </c>
      <c r="BE238" s="209">
        <f>IF(N238="základná",J238,0)</f>
        <v>0</v>
      </c>
      <c r="BF238" s="209">
        <f>IF(N238="znížená",J238,0)</f>
        <v>0</v>
      </c>
      <c r="BG238" s="209">
        <f>IF(N238="zákl. prenesená",J238,0)</f>
        <v>0</v>
      </c>
      <c r="BH238" s="209">
        <f>IF(N238="zníž. prenesená",J238,0)</f>
        <v>0</v>
      </c>
      <c r="BI238" s="209">
        <f>IF(N238="nulová",J238,0)</f>
        <v>0</v>
      </c>
      <c r="BJ238" s="18" t="s">
        <v>156</v>
      </c>
      <c r="BK238" s="209">
        <f>ROUND(I238*H238,2)</f>
        <v>0</v>
      </c>
      <c r="BL238" s="18" t="s">
        <v>164</v>
      </c>
      <c r="BM238" s="208" t="s">
        <v>967</v>
      </c>
    </row>
    <row r="239" spans="1:65" s="2" customFormat="1" ht="76.349999999999994" customHeight="1">
      <c r="A239" s="35"/>
      <c r="B239" s="36"/>
      <c r="C239" s="196" t="s">
        <v>636</v>
      </c>
      <c r="D239" s="196" t="s">
        <v>160</v>
      </c>
      <c r="E239" s="197" t="s">
        <v>968</v>
      </c>
      <c r="F239" s="198" t="s">
        <v>960</v>
      </c>
      <c r="G239" s="199" t="s">
        <v>921</v>
      </c>
      <c r="H239" s="200">
        <v>2</v>
      </c>
      <c r="I239" s="201"/>
      <c r="J239" s="202">
        <f>ROUND(I239*H239,2)</f>
        <v>0</v>
      </c>
      <c r="K239" s="203"/>
      <c r="L239" s="40"/>
      <c r="M239" s="204" t="s">
        <v>1</v>
      </c>
      <c r="N239" s="205" t="s">
        <v>40</v>
      </c>
      <c r="O239" s="76"/>
      <c r="P239" s="206">
        <f>O239*H239</f>
        <v>0</v>
      </c>
      <c r="Q239" s="206">
        <v>0</v>
      </c>
      <c r="R239" s="206">
        <f>Q239*H239</f>
        <v>0</v>
      </c>
      <c r="S239" s="206">
        <v>0</v>
      </c>
      <c r="T239" s="207">
        <f>S239*H239</f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208" t="s">
        <v>164</v>
      </c>
      <c r="AT239" s="208" t="s">
        <v>160</v>
      </c>
      <c r="AU239" s="208" t="s">
        <v>156</v>
      </c>
      <c r="AY239" s="18" t="s">
        <v>157</v>
      </c>
      <c r="BE239" s="209">
        <f>IF(N239="základná",J239,0)</f>
        <v>0</v>
      </c>
      <c r="BF239" s="209">
        <f>IF(N239="znížená",J239,0)</f>
        <v>0</v>
      </c>
      <c r="BG239" s="209">
        <f>IF(N239="zákl. prenesená",J239,0)</f>
        <v>0</v>
      </c>
      <c r="BH239" s="209">
        <f>IF(N239="zníž. prenesená",J239,0)</f>
        <v>0</v>
      </c>
      <c r="BI239" s="209">
        <f>IF(N239="nulová",J239,0)</f>
        <v>0</v>
      </c>
      <c r="BJ239" s="18" t="s">
        <v>156</v>
      </c>
      <c r="BK239" s="209">
        <f>ROUND(I239*H239,2)</f>
        <v>0</v>
      </c>
      <c r="BL239" s="18" t="s">
        <v>164</v>
      </c>
      <c r="BM239" s="208" t="s">
        <v>969</v>
      </c>
    </row>
    <row r="240" spans="1:65" s="2" customFormat="1" ht="76.349999999999994" customHeight="1">
      <c r="A240" s="35"/>
      <c r="B240" s="36"/>
      <c r="C240" s="196" t="s">
        <v>641</v>
      </c>
      <c r="D240" s="196" t="s">
        <v>160</v>
      </c>
      <c r="E240" s="197" t="s">
        <v>970</v>
      </c>
      <c r="F240" s="198" t="s">
        <v>971</v>
      </c>
      <c r="G240" s="199" t="s">
        <v>225</v>
      </c>
      <c r="H240" s="200">
        <v>1.105</v>
      </c>
      <c r="I240" s="201"/>
      <c r="J240" s="202">
        <f>ROUND(I240*H240,2)</f>
        <v>0</v>
      </c>
      <c r="K240" s="203"/>
      <c r="L240" s="40"/>
      <c r="M240" s="204" t="s">
        <v>1</v>
      </c>
      <c r="N240" s="205" t="s">
        <v>40</v>
      </c>
      <c r="O240" s="76"/>
      <c r="P240" s="206">
        <f>O240*H240</f>
        <v>0</v>
      </c>
      <c r="Q240" s="206">
        <v>0</v>
      </c>
      <c r="R240" s="206">
        <f>Q240*H240</f>
        <v>0</v>
      </c>
      <c r="S240" s="206">
        <v>0</v>
      </c>
      <c r="T240" s="207">
        <f>S240*H240</f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208" t="s">
        <v>164</v>
      </c>
      <c r="AT240" s="208" t="s">
        <v>160</v>
      </c>
      <c r="AU240" s="208" t="s">
        <v>156</v>
      </c>
      <c r="AY240" s="18" t="s">
        <v>157</v>
      </c>
      <c r="BE240" s="209">
        <f>IF(N240="základná",J240,0)</f>
        <v>0</v>
      </c>
      <c r="BF240" s="209">
        <f>IF(N240="znížená",J240,0)</f>
        <v>0</v>
      </c>
      <c r="BG240" s="209">
        <f>IF(N240="zákl. prenesená",J240,0)</f>
        <v>0</v>
      </c>
      <c r="BH240" s="209">
        <f>IF(N240="zníž. prenesená",J240,0)</f>
        <v>0</v>
      </c>
      <c r="BI240" s="209">
        <f>IF(N240="nulová",J240,0)</f>
        <v>0</v>
      </c>
      <c r="BJ240" s="18" t="s">
        <v>156</v>
      </c>
      <c r="BK240" s="209">
        <f>ROUND(I240*H240,2)</f>
        <v>0</v>
      </c>
      <c r="BL240" s="18" t="s">
        <v>164</v>
      </c>
      <c r="BM240" s="208" t="s">
        <v>972</v>
      </c>
    </row>
    <row r="241" spans="1:65" s="13" customFormat="1">
      <c r="B241" s="210"/>
      <c r="C241" s="211"/>
      <c r="D241" s="212" t="s">
        <v>166</v>
      </c>
      <c r="E241" s="213" t="s">
        <v>1</v>
      </c>
      <c r="F241" s="214" t="s">
        <v>957</v>
      </c>
      <c r="G241" s="211"/>
      <c r="H241" s="213" t="s">
        <v>1</v>
      </c>
      <c r="I241" s="215"/>
      <c r="J241" s="211"/>
      <c r="K241" s="211"/>
      <c r="L241" s="216"/>
      <c r="M241" s="217"/>
      <c r="N241" s="218"/>
      <c r="O241" s="218"/>
      <c r="P241" s="218"/>
      <c r="Q241" s="218"/>
      <c r="R241" s="218"/>
      <c r="S241" s="218"/>
      <c r="T241" s="219"/>
      <c r="AT241" s="220" t="s">
        <v>166</v>
      </c>
      <c r="AU241" s="220" t="s">
        <v>156</v>
      </c>
      <c r="AV241" s="13" t="s">
        <v>82</v>
      </c>
      <c r="AW241" s="13" t="s">
        <v>31</v>
      </c>
      <c r="AX241" s="13" t="s">
        <v>74</v>
      </c>
      <c r="AY241" s="220" t="s">
        <v>157</v>
      </c>
    </row>
    <row r="242" spans="1:65" s="14" customFormat="1">
      <c r="B242" s="221"/>
      <c r="C242" s="222"/>
      <c r="D242" s="212" t="s">
        <v>166</v>
      </c>
      <c r="E242" s="223" t="s">
        <v>1</v>
      </c>
      <c r="F242" s="224" t="s">
        <v>973</v>
      </c>
      <c r="G242" s="222"/>
      <c r="H242" s="225">
        <v>1.105</v>
      </c>
      <c r="I242" s="226"/>
      <c r="J242" s="222"/>
      <c r="K242" s="222"/>
      <c r="L242" s="227"/>
      <c r="M242" s="228"/>
      <c r="N242" s="229"/>
      <c r="O242" s="229"/>
      <c r="P242" s="229"/>
      <c r="Q242" s="229"/>
      <c r="R242" s="229"/>
      <c r="S242" s="229"/>
      <c r="T242" s="230"/>
      <c r="AT242" s="231" t="s">
        <v>166</v>
      </c>
      <c r="AU242" s="231" t="s">
        <v>156</v>
      </c>
      <c r="AV242" s="14" t="s">
        <v>156</v>
      </c>
      <c r="AW242" s="14" t="s">
        <v>31</v>
      </c>
      <c r="AX242" s="14" t="s">
        <v>74</v>
      </c>
      <c r="AY242" s="231" t="s">
        <v>157</v>
      </c>
    </row>
    <row r="243" spans="1:65" s="15" customFormat="1">
      <c r="B243" s="232"/>
      <c r="C243" s="233"/>
      <c r="D243" s="212" t="s">
        <v>166</v>
      </c>
      <c r="E243" s="234" t="s">
        <v>1</v>
      </c>
      <c r="F243" s="235" t="s">
        <v>173</v>
      </c>
      <c r="G243" s="233"/>
      <c r="H243" s="236">
        <v>1.105</v>
      </c>
      <c r="I243" s="237"/>
      <c r="J243" s="233"/>
      <c r="K243" s="233"/>
      <c r="L243" s="238"/>
      <c r="M243" s="239"/>
      <c r="N243" s="240"/>
      <c r="O243" s="240"/>
      <c r="P243" s="240"/>
      <c r="Q243" s="240"/>
      <c r="R243" s="240"/>
      <c r="S243" s="240"/>
      <c r="T243" s="241"/>
      <c r="AT243" s="242" t="s">
        <v>166</v>
      </c>
      <c r="AU243" s="242" t="s">
        <v>156</v>
      </c>
      <c r="AV243" s="15" t="s">
        <v>174</v>
      </c>
      <c r="AW243" s="15" t="s">
        <v>31</v>
      </c>
      <c r="AX243" s="15" t="s">
        <v>82</v>
      </c>
      <c r="AY243" s="242" t="s">
        <v>157</v>
      </c>
    </row>
    <row r="244" spans="1:65" s="2" customFormat="1" ht="16.5" customHeight="1">
      <c r="A244" s="35"/>
      <c r="B244" s="36"/>
      <c r="C244" s="196" t="s">
        <v>646</v>
      </c>
      <c r="D244" s="196" t="s">
        <v>160</v>
      </c>
      <c r="E244" s="197" t="s">
        <v>974</v>
      </c>
      <c r="F244" s="198" t="s">
        <v>975</v>
      </c>
      <c r="G244" s="199" t="s">
        <v>225</v>
      </c>
      <c r="H244" s="200">
        <v>18.135000000000002</v>
      </c>
      <c r="I244" s="201"/>
      <c r="J244" s="202">
        <f>ROUND(I244*H244,2)</f>
        <v>0</v>
      </c>
      <c r="K244" s="203"/>
      <c r="L244" s="40"/>
      <c r="M244" s="204" t="s">
        <v>1</v>
      </c>
      <c r="N244" s="205" t="s">
        <v>40</v>
      </c>
      <c r="O244" s="76"/>
      <c r="P244" s="206">
        <f>O244*H244</f>
        <v>0</v>
      </c>
      <c r="Q244" s="206">
        <v>0</v>
      </c>
      <c r="R244" s="206">
        <f>Q244*H244</f>
        <v>0</v>
      </c>
      <c r="S244" s="206">
        <v>0</v>
      </c>
      <c r="T244" s="207">
        <f>S244*H244</f>
        <v>0</v>
      </c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R244" s="208" t="s">
        <v>164</v>
      </c>
      <c r="AT244" s="208" t="s">
        <v>160</v>
      </c>
      <c r="AU244" s="208" t="s">
        <v>156</v>
      </c>
      <c r="AY244" s="18" t="s">
        <v>157</v>
      </c>
      <c r="BE244" s="209">
        <f>IF(N244="základná",J244,0)</f>
        <v>0</v>
      </c>
      <c r="BF244" s="209">
        <f>IF(N244="znížená",J244,0)</f>
        <v>0</v>
      </c>
      <c r="BG244" s="209">
        <f>IF(N244="zákl. prenesená",J244,0)</f>
        <v>0</v>
      </c>
      <c r="BH244" s="209">
        <f>IF(N244="zníž. prenesená",J244,0)</f>
        <v>0</v>
      </c>
      <c r="BI244" s="209">
        <f>IF(N244="nulová",J244,0)</f>
        <v>0</v>
      </c>
      <c r="BJ244" s="18" t="s">
        <v>156</v>
      </c>
      <c r="BK244" s="209">
        <f>ROUND(I244*H244,2)</f>
        <v>0</v>
      </c>
      <c r="BL244" s="18" t="s">
        <v>164</v>
      </c>
      <c r="BM244" s="208" t="s">
        <v>976</v>
      </c>
    </row>
    <row r="245" spans="1:65" s="2" customFormat="1" ht="55.5" customHeight="1">
      <c r="A245" s="35"/>
      <c r="B245" s="36"/>
      <c r="C245" s="196" t="s">
        <v>651</v>
      </c>
      <c r="D245" s="196" t="s">
        <v>160</v>
      </c>
      <c r="E245" s="197" t="s">
        <v>977</v>
      </c>
      <c r="F245" s="198" t="s">
        <v>978</v>
      </c>
      <c r="G245" s="199" t="s">
        <v>184</v>
      </c>
      <c r="H245" s="200">
        <v>1</v>
      </c>
      <c r="I245" s="201"/>
      <c r="J245" s="202">
        <f>ROUND(I245*H245,2)</f>
        <v>0</v>
      </c>
      <c r="K245" s="203"/>
      <c r="L245" s="40"/>
      <c r="M245" s="204" t="s">
        <v>1</v>
      </c>
      <c r="N245" s="205" t="s">
        <v>40</v>
      </c>
      <c r="O245" s="76"/>
      <c r="P245" s="206">
        <f>O245*H245</f>
        <v>0</v>
      </c>
      <c r="Q245" s="206">
        <v>0</v>
      </c>
      <c r="R245" s="206">
        <f>Q245*H245</f>
        <v>0</v>
      </c>
      <c r="S245" s="206">
        <v>0</v>
      </c>
      <c r="T245" s="207">
        <f>S245*H245</f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208" t="s">
        <v>164</v>
      </c>
      <c r="AT245" s="208" t="s">
        <v>160</v>
      </c>
      <c r="AU245" s="208" t="s">
        <v>156</v>
      </c>
      <c r="AY245" s="18" t="s">
        <v>157</v>
      </c>
      <c r="BE245" s="209">
        <f>IF(N245="základná",J245,0)</f>
        <v>0</v>
      </c>
      <c r="BF245" s="209">
        <f>IF(N245="znížená",J245,0)</f>
        <v>0</v>
      </c>
      <c r="BG245" s="209">
        <f>IF(N245="zákl. prenesená",J245,0)</f>
        <v>0</v>
      </c>
      <c r="BH245" s="209">
        <f>IF(N245="zníž. prenesená",J245,0)</f>
        <v>0</v>
      </c>
      <c r="BI245" s="209">
        <f>IF(N245="nulová",J245,0)</f>
        <v>0</v>
      </c>
      <c r="BJ245" s="18" t="s">
        <v>156</v>
      </c>
      <c r="BK245" s="209">
        <f>ROUND(I245*H245,2)</f>
        <v>0</v>
      </c>
      <c r="BL245" s="18" t="s">
        <v>164</v>
      </c>
      <c r="BM245" s="208" t="s">
        <v>979</v>
      </c>
    </row>
    <row r="246" spans="1:65" s="13" customFormat="1">
      <c r="B246" s="210"/>
      <c r="C246" s="211"/>
      <c r="D246" s="212" t="s">
        <v>166</v>
      </c>
      <c r="E246" s="213" t="s">
        <v>1</v>
      </c>
      <c r="F246" s="214" t="s">
        <v>980</v>
      </c>
      <c r="G246" s="211"/>
      <c r="H246" s="213" t="s">
        <v>1</v>
      </c>
      <c r="I246" s="215"/>
      <c r="J246" s="211"/>
      <c r="K246" s="211"/>
      <c r="L246" s="216"/>
      <c r="M246" s="217"/>
      <c r="N246" s="218"/>
      <c r="O246" s="218"/>
      <c r="P246" s="218"/>
      <c r="Q246" s="218"/>
      <c r="R246" s="218"/>
      <c r="S246" s="218"/>
      <c r="T246" s="219"/>
      <c r="AT246" s="220" t="s">
        <v>166</v>
      </c>
      <c r="AU246" s="220" t="s">
        <v>156</v>
      </c>
      <c r="AV246" s="13" t="s">
        <v>82</v>
      </c>
      <c r="AW246" s="13" t="s">
        <v>31</v>
      </c>
      <c r="AX246" s="13" t="s">
        <v>74</v>
      </c>
      <c r="AY246" s="220" t="s">
        <v>157</v>
      </c>
    </row>
    <row r="247" spans="1:65" s="14" customFormat="1">
      <c r="B247" s="221"/>
      <c r="C247" s="222"/>
      <c r="D247" s="212" t="s">
        <v>166</v>
      </c>
      <c r="E247" s="223" t="s">
        <v>1</v>
      </c>
      <c r="F247" s="224" t="s">
        <v>981</v>
      </c>
      <c r="G247" s="222"/>
      <c r="H247" s="225">
        <v>1</v>
      </c>
      <c r="I247" s="226"/>
      <c r="J247" s="222"/>
      <c r="K247" s="222"/>
      <c r="L247" s="227"/>
      <c r="M247" s="228"/>
      <c r="N247" s="229"/>
      <c r="O247" s="229"/>
      <c r="P247" s="229"/>
      <c r="Q247" s="229"/>
      <c r="R247" s="229"/>
      <c r="S247" s="229"/>
      <c r="T247" s="230"/>
      <c r="AT247" s="231" t="s">
        <v>166</v>
      </c>
      <c r="AU247" s="231" t="s">
        <v>156</v>
      </c>
      <c r="AV247" s="14" t="s">
        <v>156</v>
      </c>
      <c r="AW247" s="14" t="s">
        <v>31</v>
      </c>
      <c r="AX247" s="14" t="s">
        <v>74</v>
      </c>
      <c r="AY247" s="231" t="s">
        <v>157</v>
      </c>
    </row>
    <row r="248" spans="1:65" s="15" customFormat="1">
      <c r="B248" s="232"/>
      <c r="C248" s="233"/>
      <c r="D248" s="212" t="s">
        <v>166</v>
      </c>
      <c r="E248" s="234" t="s">
        <v>1</v>
      </c>
      <c r="F248" s="235" t="s">
        <v>173</v>
      </c>
      <c r="G248" s="233"/>
      <c r="H248" s="236">
        <v>1</v>
      </c>
      <c r="I248" s="237"/>
      <c r="J248" s="233"/>
      <c r="K248" s="233"/>
      <c r="L248" s="238"/>
      <c r="M248" s="239"/>
      <c r="N248" s="240"/>
      <c r="O248" s="240"/>
      <c r="P248" s="240"/>
      <c r="Q248" s="240"/>
      <c r="R248" s="240"/>
      <c r="S248" s="240"/>
      <c r="T248" s="241"/>
      <c r="AT248" s="242" t="s">
        <v>166</v>
      </c>
      <c r="AU248" s="242" t="s">
        <v>156</v>
      </c>
      <c r="AV248" s="15" t="s">
        <v>174</v>
      </c>
      <c r="AW248" s="15" t="s">
        <v>31</v>
      </c>
      <c r="AX248" s="15" t="s">
        <v>82</v>
      </c>
      <c r="AY248" s="242" t="s">
        <v>157</v>
      </c>
    </row>
    <row r="249" spans="1:65" s="2" customFormat="1" ht="62.65" customHeight="1">
      <c r="A249" s="35"/>
      <c r="B249" s="36"/>
      <c r="C249" s="196" t="s">
        <v>655</v>
      </c>
      <c r="D249" s="196" t="s">
        <v>160</v>
      </c>
      <c r="E249" s="197" t="s">
        <v>982</v>
      </c>
      <c r="F249" s="198" t="s">
        <v>983</v>
      </c>
      <c r="G249" s="199" t="s">
        <v>184</v>
      </c>
      <c r="H249" s="200">
        <v>2</v>
      </c>
      <c r="I249" s="201"/>
      <c r="J249" s="202">
        <f>ROUND(I249*H249,2)</f>
        <v>0</v>
      </c>
      <c r="K249" s="203"/>
      <c r="L249" s="40"/>
      <c r="M249" s="204" t="s">
        <v>1</v>
      </c>
      <c r="N249" s="205" t="s">
        <v>40</v>
      </c>
      <c r="O249" s="76"/>
      <c r="P249" s="206">
        <f>O249*H249</f>
        <v>0</v>
      </c>
      <c r="Q249" s="206">
        <v>0</v>
      </c>
      <c r="R249" s="206">
        <f>Q249*H249</f>
        <v>0</v>
      </c>
      <c r="S249" s="206">
        <v>0</v>
      </c>
      <c r="T249" s="207">
        <f>S249*H249</f>
        <v>0</v>
      </c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R249" s="208" t="s">
        <v>164</v>
      </c>
      <c r="AT249" s="208" t="s">
        <v>160</v>
      </c>
      <c r="AU249" s="208" t="s">
        <v>156</v>
      </c>
      <c r="AY249" s="18" t="s">
        <v>157</v>
      </c>
      <c r="BE249" s="209">
        <f>IF(N249="základná",J249,0)</f>
        <v>0</v>
      </c>
      <c r="BF249" s="209">
        <f>IF(N249="znížená",J249,0)</f>
        <v>0</v>
      </c>
      <c r="BG249" s="209">
        <f>IF(N249="zákl. prenesená",J249,0)</f>
        <v>0</v>
      </c>
      <c r="BH249" s="209">
        <f>IF(N249="zníž. prenesená",J249,0)</f>
        <v>0</v>
      </c>
      <c r="BI249" s="209">
        <f>IF(N249="nulová",J249,0)</f>
        <v>0</v>
      </c>
      <c r="BJ249" s="18" t="s">
        <v>156</v>
      </c>
      <c r="BK249" s="209">
        <f>ROUND(I249*H249,2)</f>
        <v>0</v>
      </c>
      <c r="BL249" s="18" t="s">
        <v>164</v>
      </c>
      <c r="BM249" s="208" t="s">
        <v>984</v>
      </c>
    </row>
    <row r="250" spans="1:65" s="13" customFormat="1">
      <c r="B250" s="210"/>
      <c r="C250" s="211"/>
      <c r="D250" s="212" t="s">
        <v>166</v>
      </c>
      <c r="E250" s="213" t="s">
        <v>1</v>
      </c>
      <c r="F250" s="214" t="s">
        <v>980</v>
      </c>
      <c r="G250" s="211"/>
      <c r="H250" s="213" t="s">
        <v>1</v>
      </c>
      <c r="I250" s="215"/>
      <c r="J250" s="211"/>
      <c r="K250" s="211"/>
      <c r="L250" s="216"/>
      <c r="M250" s="217"/>
      <c r="N250" s="218"/>
      <c r="O250" s="218"/>
      <c r="P250" s="218"/>
      <c r="Q250" s="218"/>
      <c r="R250" s="218"/>
      <c r="S250" s="218"/>
      <c r="T250" s="219"/>
      <c r="AT250" s="220" t="s">
        <v>166</v>
      </c>
      <c r="AU250" s="220" t="s">
        <v>156</v>
      </c>
      <c r="AV250" s="13" t="s">
        <v>82</v>
      </c>
      <c r="AW250" s="13" t="s">
        <v>31</v>
      </c>
      <c r="AX250" s="13" t="s">
        <v>74</v>
      </c>
      <c r="AY250" s="220" t="s">
        <v>157</v>
      </c>
    </row>
    <row r="251" spans="1:65" s="14" customFormat="1">
      <c r="B251" s="221"/>
      <c r="C251" s="222"/>
      <c r="D251" s="212" t="s">
        <v>166</v>
      </c>
      <c r="E251" s="223" t="s">
        <v>1</v>
      </c>
      <c r="F251" s="224" t="s">
        <v>985</v>
      </c>
      <c r="G251" s="222"/>
      <c r="H251" s="225">
        <v>2</v>
      </c>
      <c r="I251" s="226"/>
      <c r="J251" s="222"/>
      <c r="K251" s="222"/>
      <c r="L251" s="227"/>
      <c r="M251" s="228"/>
      <c r="N251" s="229"/>
      <c r="O251" s="229"/>
      <c r="P251" s="229"/>
      <c r="Q251" s="229"/>
      <c r="R251" s="229"/>
      <c r="S251" s="229"/>
      <c r="T251" s="230"/>
      <c r="AT251" s="231" t="s">
        <v>166</v>
      </c>
      <c r="AU251" s="231" t="s">
        <v>156</v>
      </c>
      <c r="AV251" s="14" t="s">
        <v>156</v>
      </c>
      <c r="AW251" s="14" t="s">
        <v>31</v>
      </c>
      <c r="AX251" s="14" t="s">
        <v>74</v>
      </c>
      <c r="AY251" s="231" t="s">
        <v>157</v>
      </c>
    </row>
    <row r="252" spans="1:65" s="15" customFormat="1">
      <c r="B252" s="232"/>
      <c r="C252" s="233"/>
      <c r="D252" s="212" t="s">
        <v>166</v>
      </c>
      <c r="E252" s="234" t="s">
        <v>1</v>
      </c>
      <c r="F252" s="235" t="s">
        <v>173</v>
      </c>
      <c r="G252" s="233"/>
      <c r="H252" s="236">
        <v>2</v>
      </c>
      <c r="I252" s="237"/>
      <c r="J252" s="233"/>
      <c r="K252" s="233"/>
      <c r="L252" s="238"/>
      <c r="M252" s="239"/>
      <c r="N252" s="240"/>
      <c r="O252" s="240"/>
      <c r="P252" s="240"/>
      <c r="Q252" s="240"/>
      <c r="R252" s="240"/>
      <c r="S252" s="240"/>
      <c r="T252" s="241"/>
      <c r="AT252" s="242" t="s">
        <v>166</v>
      </c>
      <c r="AU252" s="242" t="s">
        <v>156</v>
      </c>
      <c r="AV252" s="15" t="s">
        <v>174</v>
      </c>
      <c r="AW252" s="15" t="s">
        <v>31</v>
      </c>
      <c r="AX252" s="15" t="s">
        <v>82</v>
      </c>
      <c r="AY252" s="242" t="s">
        <v>157</v>
      </c>
    </row>
    <row r="253" spans="1:65" s="2" customFormat="1" ht="66.75" customHeight="1">
      <c r="A253" s="35"/>
      <c r="B253" s="36"/>
      <c r="C253" s="196" t="s">
        <v>660</v>
      </c>
      <c r="D253" s="196" t="s">
        <v>160</v>
      </c>
      <c r="E253" s="197" t="s">
        <v>986</v>
      </c>
      <c r="F253" s="198" t="s">
        <v>987</v>
      </c>
      <c r="G253" s="199" t="s">
        <v>184</v>
      </c>
      <c r="H253" s="200">
        <v>1</v>
      </c>
      <c r="I253" s="201"/>
      <c r="J253" s="202">
        <f>ROUND(I253*H253,2)</f>
        <v>0</v>
      </c>
      <c r="K253" s="203"/>
      <c r="L253" s="40"/>
      <c r="M253" s="204" t="s">
        <v>1</v>
      </c>
      <c r="N253" s="205" t="s">
        <v>40</v>
      </c>
      <c r="O253" s="76"/>
      <c r="P253" s="206">
        <f>O253*H253</f>
        <v>0</v>
      </c>
      <c r="Q253" s="206">
        <v>0</v>
      </c>
      <c r="R253" s="206">
        <f>Q253*H253</f>
        <v>0</v>
      </c>
      <c r="S253" s="206">
        <v>0</v>
      </c>
      <c r="T253" s="207">
        <f>S253*H253</f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208" t="s">
        <v>164</v>
      </c>
      <c r="AT253" s="208" t="s">
        <v>160</v>
      </c>
      <c r="AU253" s="208" t="s">
        <v>156</v>
      </c>
      <c r="AY253" s="18" t="s">
        <v>157</v>
      </c>
      <c r="BE253" s="209">
        <f>IF(N253="základná",J253,0)</f>
        <v>0</v>
      </c>
      <c r="BF253" s="209">
        <f>IF(N253="znížená",J253,0)</f>
        <v>0</v>
      </c>
      <c r="BG253" s="209">
        <f>IF(N253="zákl. prenesená",J253,0)</f>
        <v>0</v>
      </c>
      <c r="BH253" s="209">
        <f>IF(N253="zníž. prenesená",J253,0)</f>
        <v>0</v>
      </c>
      <c r="BI253" s="209">
        <f>IF(N253="nulová",J253,0)</f>
        <v>0</v>
      </c>
      <c r="BJ253" s="18" t="s">
        <v>156</v>
      </c>
      <c r="BK253" s="209">
        <f>ROUND(I253*H253,2)</f>
        <v>0</v>
      </c>
      <c r="BL253" s="18" t="s">
        <v>164</v>
      </c>
      <c r="BM253" s="208" t="s">
        <v>988</v>
      </c>
    </row>
    <row r="254" spans="1:65" s="13" customFormat="1">
      <c r="B254" s="210"/>
      <c r="C254" s="211"/>
      <c r="D254" s="212" t="s">
        <v>166</v>
      </c>
      <c r="E254" s="213" t="s">
        <v>1</v>
      </c>
      <c r="F254" s="214" t="s">
        <v>980</v>
      </c>
      <c r="G254" s="211"/>
      <c r="H254" s="213" t="s">
        <v>1</v>
      </c>
      <c r="I254" s="215"/>
      <c r="J254" s="211"/>
      <c r="K254" s="211"/>
      <c r="L254" s="216"/>
      <c r="M254" s="217"/>
      <c r="N254" s="218"/>
      <c r="O254" s="218"/>
      <c r="P254" s="218"/>
      <c r="Q254" s="218"/>
      <c r="R254" s="218"/>
      <c r="S254" s="218"/>
      <c r="T254" s="219"/>
      <c r="AT254" s="220" t="s">
        <v>166</v>
      </c>
      <c r="AU254" s="220" t="s">
        <v>156</v>
      </c>
      <c r="AV254" s="13" t="s">
        <v>82</v>
      </c>
      <c r="AW254" s="13" t="s">
        <v>31</v>
      </c>
      <c r="AX254" s="13" t="s">
        <v>74</v>
      </c>
      <c r="AY254" s="220" t="s">
        <v>157</v>
      </c>
    </row>
    <row r="255" spans="1:65" s="14" customFormat="1">
      <c r="B255" s="221"/>
      <c r="C255" s="222"/>
      <c r="D255" s="212" t="s">
        <v>166</v>
      </c>
      <c r="E255" s="223" t="s">
        <v>1</v>
      </c>
      <c r="F255" s="224" t="s">
        <v>989</v>
      </c>
      <c r="G255" s="222"/>
      <c r="H255" s="225">
        <v>1</v>
      </c>
      <c r="I255" s="226"/>
      <c r="J255" s="222"/>
      <c r="K255" s="222"/>
      <c r="L255" s="227"/>
      <c r="M255" s="228"/>
      <c r="N255" s="229"/>
      <c r="O255" s="229"/>
      <c r="P255" s="229"/>
      <c r="Q255" s="229"/>
      <c r="R255" s="229"/>
      <c r="S255" s="229"/>
      <c r="T255" s="230"/>
      <c r="AT255" s="231" t="s">
        <v>166</v>
      </c>
      <c r="AU255" s="231" t="s">
        <v>156</v>
      </c>
      <c r="AV255" s="14" t="s">
        <v>156</v>
      </c>
      <c r="AW255" s="14" t="s">
        <v>31</v>
      </c>
      <c r="AX255" s="14" t="s">
        <v>74</v>
      </c>
      <c r="AY255" s="231" t="s">
        <v>157</v>
      </c>
    </row>
    <row r="256" spans="1:65" s="15" customFormat="1">
      <c r="B256" s="232"/>
      <c r="C256" s="233"/>
      <c r="D256" s="212" t="s">
        <v>166</v>
      </c>
      <c r="E256" s="234" t="s">
        <v>1</v>
      </c>
      <c r="F256" s="235" t="s">
        <v>173</v>
      </c>
      <c r="G256" s="233"/>
      <c r="H256" s="236">
        <v>1</v>
      </c>
      <c r="I256" s="237"/>
      <c r="J256" s="233"/>
      <c r="K256" s="233"/>
      <c r="L256" s="238"/>
      <c r="M256" s="239"/>
      <c r="N256" s="240"/>
      <c r="O256" s="240"/>
      <c r="P256" s="240"/>
      <c r="Q256" s="240"/>
      <c r="R256" s="240"/>
      <c r="S256" s="240"/>
      <c r="T256" s="241"/>
      <c r="AT256" s="242" t="s">
        <v>166</v>
      </c>
      <c r="AU256" s="242" t="s">
        <v>156</v>
      </c>
      <c r="AV256" s="15" t="s">
        <v>174</v>
      </c>
      <c r="AW256" s="15" t="s">
        <v>31</v>
      </c>
      <c r="AX256" s="15" t="s">
        <v>82</v>
      </c>
      <c r="AY256" s="242" t="s">
        <v>157</v>
      </c>
    </row>
    <row r="257" spans="1:65" s="2" customFormat="1" ht="66.75" customHeight="1">
      <c r="A257" s="35"/>
      <c r="B257" s="36"/>
      <c r="C257" s="196" t="s">
        <v>663</v>
      </c>
      <c r="D257" s="196" t="s">
        <v>160</v>
      </c>
      <c r="E257" s="197" t="s">
        <v>990</v>
      </c>
      <c r="F257" s="198" t="s">
        <v>991</v>
      </c>
      <c r="G257" s="199" t="s">
        <v>184</v>
      </c>
      <c r="H257" s="200">
        <v>1</v>
      </c>
      <c r="I257" s="201"/>
      <c r="J257" s="202">
        <f>ROUND(I257*H257,2)</f>
        <v>0</v>
      </c>
      <c r="K257" s="203"/>
      <c r="L257" s="40"/>
      <c r="M257" s="204" t="s">
        <v>1</v>
      </c>
      <c r="N257" s="205" t="s">
        <v>40</v>
      </c>
      <c r="O257" s="76"/>
      <c r="P257" s="206">
        <f>O257*H257</f>
        <v>0</v>
      </c>
      <c r="Q257" s="206">
        <v>0</v>
      </c>
      <c r="R257" s="206">
        <f>Q257*H257</f>
        <v>0</v>
      </c>
      <c r="S257" s="206">
        <v>0</v>
      </c>
      <c r="T257" s="207">
        <f>S257*H257</f>
        <v>0</v>
      </c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R257" s="208" t="s">
        <v>164</v>
      </c>
      <c r="AT257" s="208" t="s">
        <v>160</v>
      </c>
      <c r="AU257" s="208" t="s">
        <v>156</v>
      </c>
      <c r="AY257" s="18" t="s">
        <v>157</v>
      </c>
      <c r="BE257" s="209">
        <f>IF(N257="základná",J257,0)</f>
        <v>0</v>
      </c>
      <c r="BF257" s="209">
        <f>IF(N257="znížená",J257,0)</f>
        <v>0</v>
      </c>
      <c r="BG257" s="209">
        <f>IF(N257="zákl. prenesená",J257,0)</f>
        <v>0</v>
      </c>
      <c r="BH257" s="209">
        <f>IF(N257="zníž. prenesená",J257,0)</f>
        <v>0</v>
      </c>
      <c r="BI257" s="209">
        <f>IF(N257="nulová",J257,0)</f>
        <v>0</v>
      </c>
      <c r="BJ257" s="18" t="s">
        <v>156</v>
      </c>
      <c r="BK257" s="209">
        <f>ROUND(I257*H257,2)</f>
        <v>0</v>
      </c>
      <c r="BL257" s="18" t="s">
        <v>164</v>
      </c>
      <c r="BM257" s="208" t="s">
        <v>992</v>
      </c>
    </row>
    <row r="258" spans="1:65" s="13" customFormat="1">
      <c r="B258" s="210"/>
      <c r="C258" s="211"/>
      <c r="D258" s="212" t="s">
        <v>166</v>
      </c>
      <c r="E258" s="213" t="s">
        <v>1</v>
      </c>
      <c r="F258" s="214" t="s">
        <v>980</v>
      </c>
      <c r="G258" s="211"/>
      <c r="H258" s="213" t="s">
        <v>1</v>
      </c>
      <c r="I258" s="215"/>
      <c r="J258" s="211"/>
      <c r="K258" s="211"/>
      <c r="L258" s="216"/>
      <c r="M258" s="217"/>
      <c r="N258" s="218"/>
      <c r="O258" s="218"/>
      <c r="P258" s="218"/>
      <c r="Q258" s="218"/>
      <c r="R258" s="218"/>
      <c r="S258" s="218"/>
      <c r="T258" s="219"/>
      <c r="AT258" s="220" t="s">
        <v>166</v>
      </c>
      <c r="AU258" s="220" t="s">
        <v>156</v>
      </c>
      <c r="AV258" s="13" t="s">
        <v>82</v>
      </c>
      <c r="AW258" s="13" t="s">
        <v>31</v>
      </c>
      <c r="AX258" s="13" t="s">
        <v>74</v>
      </c>
      <c r="AY258" s="220" t="s">
        <v>157</v>
      </c>
    </row>
    <row r="259" spans="1:65" s="14" customFormat="1">
      <c r="B259" s="221"/>
      <c r="C259" s="222"/>
      <c r="D259" s="212" t="s">
        <v>166</v>
      </c>
      <c r="E259" s="223" t="s">
        <v>1</v>
      </c>
      <c r="F259" s="224" t="s">
        <v>989</v>
      </c>
      <c r="G259" s="222"/>
      <c r="H259" s="225">
        <v>1</v>
      </c>
      <c r="I259" s="226"/>
      <c r="J259" s="222"/>
      <c r="K259" s="222"/>
      <c r="L259" s="227"/>
      <c r="M259" s="228"/>
      <c r="N259" s="229"/>
      <c r="O259" s="229"/>
      <c r="P259" s="229"/>
      <c r="Q259" s="229"/>
      <c r="R259" s="229"/>
      <c r="S259" s="229"/>
      <c r="T259" s="230"/>
      <c r="AT259" s="231" t="s">
        <v>166</v>
      </c>
      <c r="AU259" s="231" t="s">
        <v>156</v>
      </c>
      <c r="AV259" s="14" t="s">
        <v>156</v>
      </c>
      <c r="AW259" s="14" t="s">
        <v>31</v>
      </c>
      <c r="AX259" s="14" t="s">
        <v>74</v>
      </c>
      <c r="AY259" s="231" t="s">
        <v>157</v>
      </c>
    </row>
    <row r="260" spans="1:65" s="15" customFormat="1">
      <c r="B260" s="232"/>
      <c r="C260" s="233"/>
      <c r="D260" s="212" t="s">
        <v>166</v>
      </c>
      <c r="E260" s="234" t="s">
        <v>1</v>
      </c>
      <c r="F260" s="235" t="s">
        <v>173</v>
      </c>
      <c r="G260" s="233"/>
      <c r="H260" s="236">
        <v>1</v>
      </c>
      <c r="I260" s="237"/>
      <c r="J260" s="233"/>
      <c r="K260" s="233"/>
      <c r="L260" s="238"/>
      <c r="M260" s="239"/>
      <c r="N260" s="240"/>
      <c r="O260" s="240"/>
      <c r="P260" s="240"/>
      <c r="Q260" s="240"/>
      <c r="R260" s="240"/>
      <c r="S260" s="240"/>
      <c r="T260" s="241"/>
      <c r="AT260" s="242" t="s">
        <v>166</v>
      </c>
      <c r="AU260" s="242" t="s">
        <v>156</v>
      </c>
      <c r="AV260" s="15" t="s">
        <v>174</v>
      </c>
      <c r="AW260" s="15" t="s">
        <v>31</v>
      </c>
      <c r="AX260" s="15" t="s">
        <v>82</v>
      </c>
      <c r="AY260" s="242" t="s">
        <v>157</v>
      </c>
    </row>
    <row r="261" spans="1:65" s="2" customFormat="1" ht="62.65" customHeight="1">
      <c r="A261" s="35"/>
      <c r="B261" s="36"/>
      <c r="C261" s="196" t="s">
        <v>667</v>
      </c>
      <c r="D261" s="196" t="s">
        <v>160</v>
      </c>
      <c r="E261" s="197" t="s">
        <v>993</v>
      </c>
      <c r="F261" s="198" t="s">
        <v>994</v>
      </c>
      <c r="G261" s="199" t="s">
        <v>184</v>
      </c>
      <c r="H261" s="200">
        <v>2</v>
      </c>
      <c r="I261" s="201"/>
      <c r="J261" s="202">
        <f>ROUND(I261*H261,2)</f>
        <v>0</v>
      </c>
      <c r="K261" s="203"/>
      <c r="L261" s="40"/>
      <c r="M261" s="204" t="s">
        <v>1</v>
      </c>
      <c r="N261" s="205" t="s">
        <v>40</v>
      </c>
      <c r="O261" s="76"/>
      <c r="P261" s="206">
        <f>O261*H261</f>
        <v>0</v>
      </c>
      <c r="Q261" s="206">
        <v>0</v>
      </c>
      <c r="R261" s="206">
        <f>Q261*H261</f>
        <v>0</v>
      </c>
      <c r="S261" s="206">
        <v>0</v>
      </c>
      <c r="T261" s="207">
        <f>S261*H261</f>
        <v>0</v>
      </c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R261" s="208" t="s">
        <v>164</v>
      </c>
      <c r="AT261" s="208" t="s">
        <v>160</v>
      </c>
      <c r="AU261" s="208" t="s">
        <v>156</v>
      </c>
      <c r="AY261" s="18" t="s">
        <v>157</v>
      </c>
      <c r="BE261" s="209">
        <f>IF(N261="základná",J261,0)</f>
        <v>0</v>
      </c>
      <c r="BF261" s="209">
        <f>IF(N261="znížená",J261,0)</f>
        <v>0</v>
      </c>
      <c r="BG261" s="209">
        <f>IF(N261="zákl. prenesená",J261,0)</f>
        <v>0</v>
      </c>
      <c r="BH261" s="209">
        <f>IF(N261="zníž. prenesená",J261,0)</f>
        <v>0</v>
      </c>
      <c r="BI261" s="209">
        <f>IF(N261="nulová",J261,0)</f>
        <v>0</v>
      </c>
      <c r="BJ261" s="18" t="s">
        <v>156</v>
      </c>
      <c r="BK261" s="209">
        <f>ROUND(I261*H261,2)</f>
        <v>0</v>
      </c>
      <c r="BL261" s="18" t="s">
        <v>164</v>
      </c>
      <c r="BM261" s="208" t="s">
        <v>995</v>
      </c>
    </row>
    <row r="262" spans="1:65" s="13" customFormat="1">
      <c r="B262" s="210"/>
      <c r="C262" s="211"/>
      <c r="D262" s="212" t="s">
        <v>166</v>
      </c>
      <c r="E262" s="213" t="s">
        <v>1</v>
      </c>
      <c r="F262" s="214" t="s">
        <v>980</v>
      </c>
      <c r="G262" s="211"/>
      <c r="H262" s="213" t="s">
        <v>1</v>
      </c>
      <c r="I262" s="215"/>
      <c r="J262" s="211"/>
      <c r="K262" s="211"/>
      <c r="L262" s="216"/>
      <c r="M262" s="217"/>
      <c r="N262" s="218"/>
      <c r="O262" s="218"/>
      <c r="P262" s="218"/>
      <c r="Q262" s="218"/>
      <c r="R262" s="218"/>
      <c r="S262" s="218"/>
      <c r="T262" s="219"/>
      <c r="AT262" s="220" t="s">
        <v>166</v>
      </c>
      <c r="AU262" s="220" t="s">
        <v>156</v>
      </c>
      <c r="AV262" s="13" t="s">
        <v>82</v>
      </c>
      <c r="AW262" s="13" t="s">
        <v>31</v>
      </c>
      <c r="AX262" s="13" t="s">
        <v>74</v>
      </c>
      <c r="AY262" s="220" t="s">
        <v>157</v>
      </c>
    </row>
    <row r="263" spans="1:65" s="14" customFormat="1">
      <c r="B263" s="221"/>
      <c r="C263" s="222"/>
      <c r="D263" s="212" t="s">
        <v>166</v>
      </c>
      <c r="E263" s="223" t="s">
        <v>1</v>
      </c>
      <c r="F263" s="224" t="s">
        <v>996</v>
      </c>
      <c r="G263" s="222"/>
      <c r="H263" s="225">
        <v>2</v>
      </c>
      <c r="I263" s="226"/>
      <c r="J263" s="222"/>
      <c r="K263" s="222"/>
      <c r="L263" s="227"/>
      <c r="M263" s="228"/>
      <c r="N263" s="229"/>
      <c r="O263" s="229"/>
      <c r="P263" s="229"/>
      <c r="Q263" s="229"/>
      <c r="R263" s="229"/>
      <c r="S263" s="229"/>
      <c r="T263" s="230"/>
      <c r="AT263" s="231" t="s">
        <v>166</v>
      </c>
      <c r="AU263" s="231" t="s">
        <v>156</v>
      </c>
      <c r="AV263" s="14" t="s">
        <v>156</v>
      </c>
      <c r="AW263" s="14" t="s">
        <v>31</v>
      </c>
      <c r="AX263" s="14" t="s">
        <v>74</v>
      </c>
      <c r="AY263" s="231" t="s">
        <v>157</v>
      </c>
    </row>
    <row r="264" spans="1:65" s="15" customFormat="1">
      <c r="B264" s="232"/>
      <c r="C264" s="233"/>
      <c r="D264" s="212" t="s">
        <v>166</v>
      </c>
      <c r="E264" s="234" t="s">
        <v>1</v>
      </c>
      <c r="F264" s="235" t="s">
        <v>173</v>
      </c>
      <c r="G264" s="233"/>
      <c r="H264" s="236">
        <v>2</v>
      </c>
      <c r="I264" s="237"/>
      <c r="J264" s="233"/>
      <c r="K264" s="233"/>
      <c r="L264" s="238"/>
      <c r="M264" s="239"/>
      <c r="N264" s="240"/>
      <c r="O264" s="240"/>
      <c r="P264" s="240"/>
      <c r="Q264" s="240"/>
      <c r="R264" s="240"/>
      <c r="S264" s="240"/>
      <c r="T264" s="241"/>
      <c r="AT264" s="242" t="s">
        <v>166</v>
      </c>
      <c r="AU264" s="242" t="s">
        <v>156</v>
      </c>
      <c r="AV264" s="15" t="s">
        <v>174</v>
      </c>
      <c r="AW264" s="15" t="s">
        <v>31</v>
      </c>
      <c r="AX264" s="15" t="s">
        <v>82</v>
      </c>
      <c r="AY264" s="242" t="s">
        <v>157</v>
      </c>
    </row>
    <row r="265" spans="1:65" s="2" customFormat="1" ht="24.2" customHeight="1">
      <c r="A265" s="35"/>
      <c r="B265" s="36"/>
      <c r="C265" s="196" t="s">
        <v>671</v>
      </c>
      <c r="D265" s="196" t="s">
        <v>160</v>
      </c>
      <c r="E265" s="197" t="s">
        <v>997</v>
      </c>
      <c r="F265" s="198" t="s">
        <v>998</v>
      </c>
      <c r="G265" s="199" t="s">
        <v>225</v>
      </c>
      <c r="H265" s="200">
        <v>23.375</v>
      </c>
      <c r="I265" s="201"/>
      <c r="J265" s="202">
        <f>ROUND(I265*H265,2)</f>
        <v>0</v>
      </c>
      <c r="K265" s="203"/>
      <c r="L265" s="40"/>
      <c r="M265" s="204" t="s">
        <v>1</v>
      </c>
      <c r="N265" s="205" t="s">
        <v>40</v>
      </c>
      <c r="O265" s="76"/>
      <c r="P265" s="206">
        <f>O265*H265</f>
        <v>0</v>
      </c>
      <c r="Q265" s="206">
        <v>0</v>
      </c>
      <c r="R265" s="206">
        <f>Q265*H265</f>
        <v>0</v>
      </c>
      <c r="S265" s="206">
        <v>0</v>
      </c>
      <c r="T265" s="207">
        <f>S265*H265</f>
        <v>0</v>
      </c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R265" s="208" t="s">
        <v>164</v>
      </c>
      <c r="AT265" s="208" t="s">
        <v>160</v>
      </c>
      <c r="AU265" s="208" t="s">
        <v>156</v>
      </c>
      <c r="AY265" s="18" t="s">
        <v>157</v>
      </c>
      <c r="BE265" s="209">
        <f>IF(N265="základná",J265,0)</f>
        <v>0</v>
      </c>
      <c r="BF265" s="209">
        <f>IF(N265="znížená",J265,0)</f>
        <v>0</v>
      </c>
      <c r="BG265" s="209">
        <f>IF(N265="zákl. prenesená",J265,0)</f>
        <v>0</v>
      </c>
      <c r="BH265" s="209">
        <f>IF(N265="zníž. prenesená",J265,0)</f>
        <v>0</v>
      </c>
      <c r="BI265" s="209">
        <f>IF(N265="nulová",J265,0)</f>
        <v>0</v>
      </c>
      <c r="BJ265" s="18" t="s">
        <v>156</v>
      </c>
      <c r="BK265" s="209">
        <f>ROUND(I265*H265,2)</f>
        <v>0</v>
      </c>
      <c r="BL265" s="18" t="s">
        <v>164</v>
      </c>
      <c r="BM265" s="208" t="s">
        <v>999</v>
      </c>
    </row>
    <row r="266" spans="1:65" s="13" customFormat="1">
      <c r="B266" s="210"/>
      <c r="C266" s="211"/>
      <c r="D266" s="212" t="s">
        <v>166</v>
      </c>
      <c r="E266" s="213" t="s">
        <v>1</v>
      </c>
      <c r="F266" s="214" t="s">
        <v>1000</v>
      </c>
      <c r="G266" s="211"/>
      <c r="H266" s="213" t="s">
        <v>1</v>
      </c>
      <c r="I266" s="215"/>
      <c r="J266" s="211"/>
      <c r="K266" s="211"/>
      <c r="L266" s="216"/>
      <c r="M266" s="217"/>
      <c r="N266" s="218"/>
      <c r="O266" s="218"/>
      <c r="P266" s="218"/>
      <c r="Q266" s="218"/>
      <c r="R266" s="218"/>
      <c r="S266" s="218"/>
      <c r="T266" s="219"/>
      <c r="AT266" s="220" t="s">
        <v>166</v>
      </c>
      <c r="AU266" s="220" t="s">
        <v>156</v>
      </c>
      <c r="AV266" s="13" t="s">
        <v>82</v>
      </c>
      <c r="AW266" s="13" t="s">
        <v>31</v>
      </c>
      <c r="AX266" s="13" t="s">
        <v>74</v>
      </c>
      <c r="AY266" s="220" t="s">
        <v>157</v>
      </c>
    </row>
    <row r="267" spans="1:65" s="13" customFormat="1">
      <c r="B267" s="210"/>
      <c r="C267" s="211"/>
      <c r="D267" s="212" t="s">
        <v>166</v>
      </c>
      <c r="E267" s="213" t="s">
        <v>1</v>
      </c>
      <c r="F267" s="214" t="s">
        <v>1001</v>
      </c>
      <c r="G267" s="211"/>
      <c r="H267" s="213" t="s">
        <v>1</v>
      </c>
      <c r="I267" s="215"/>
      <c r="J267" s="211"/>
      <c r="K267" s="211"/>
      <c r="L267" s="216"/>
      <c r="M267" s="217"/>
      <c r="N267" s="218"/>
      <c r="O267" s="218"/>
      <c r="P267" s="218"/>
      <c r="Q267" s="218"/>
      <c r="R267" s="218"/>
      <c r="S267" s="218"/>
      <c r="T267" s="219"/>
      <c r="AT267" s="220" t="s">
        <v>166</v>
      </c>
      <c r="AU267" s="220" t="s">
        <v>156</v>
      </c>
      <c r="AV267" s="13" t="s">
        <v>82</v>
      </c>
      <c r="AW267" s="13" t="s">
        <v>31</v>
      </c>
      <c r="AX267" s="13" t="s">
        <v>74</v>
      </c>
      <c r="AY267" s="220" t="s">
        <v>157</v>
      </c>
    </row>
    <row r="268" spans="1:65" s="13" customFormat="1">
      <c r="B268" s="210"/>
      <c r="C268" s="211"/>
      <c r="D268" s="212" t="s">
        <v>166</v>
      </c>
      <c r="E268" s="213" t="s">
        <v>1</v>
      </c>
      <c r="F268" s="214" t="s">
        <v>1002</v>
      </c>
      <c r="G268" s="211"/>
      <c r="H268" s="213" t="s">
        <v>1</v>
      </c>
      <c r="I268" s="215"/>
      <c r="J268" s="211"/>
      <c r="K268" s="211"/>
      <c r="L268" s="216"/>
      <c r="M268" s="217"/>
      <c r="N268" s="218"/>
      <c r="O268" s="218"/>
      <c r="P268" s="218"/>
      <c r="Q268" s="218"/>
      <c r="R268" s="218"/>
      <c r="S268" s="218"/>
      <c r="T268" s="219"/>
      <c r="AT268" s="220" t="s">
        <v>166</v>
      </c>
      <c r="AU268" s="220" t="s">
        <v>156</v>
      </c>
      <c r="AV268" s="13" t="s">
        <v>82</v>
      </c>
      <c r="AW268" s="13" t="s">
        <v>31</v>
      </c>
      <c r="AX268" s="13" t="s">
        <v>74</v>
      </c>
      <c r="AY268" s="220" t="s">
        <v>157</v>
      </c>
    </row>
    <row r="269" spans="1:65" s="13" customFormat="1">
      <c r="B269" s="210"/>
      <c r="C269" s="211"/>
      <c r="D269" s="212" t="s">
        <v>166</v>
      </c>
      <c r="E269" s="213" t="s">
        <v>1</v>
      </c>
      <c r="F269" s="214" t="s">
        <v>1003</v>
      </c>
      <c r="G269" s="211"/>
      <c r="H269" s="213" t="s">
        <v>1</v>
      </c>
      <c r="I269" s="215"/>
      <c r="J269" s="211"/>
      <c r="K269" s="211"/>
      <c r="L269" s="216"/>
      <c r="M269" s="217"/>
      <c r="N269" s="218"/>
      <c r="O269" s="218"/>
      <c r="P269" s="218"/>
      <c r="Q269" s="218"/>
      <c r="R269" s="218"/>
      <c r="S269" s="218"/>
      <c r="T269" s="219"/>
      <c r="AT269" s="220" t="s">
        <v>166</v>
      </c>
      <c r="AU269" s="220" t="s">
        <v>156</v>
      </c>
      <c r="AV269" s="13" t="s">
        <v>82</v>
      </c>
      <c r="AW269" s="13" t="s">
        <v>31</v>
      </c>
      <c r="AX269" s="13" t="s">
        <v>74</v>
      </c>
      <c r="AY269" s="220" t="s">
        <v>157</v>
      </c>
    </row>
    <row r="270" spans="1:65" s="14" customFormat="1">
      <c r="B270" s="221"/>
      <c r="C270" s="222"/>
      <c r="D270" s="212" t="s">
        <v>166</v>
      </c>
      <c r="E270" s="223" t="s">
        <v>1</v>
      </c>
      <c r="F270" s="224" t="s">
        <v>1004</v>
      </c>
      <c r="G270" s="222"/>
      <c r="H270" s="225">
        <v>12.154999999999999</v>
      </c>
      <c r="I270" s="226"/>
      <c r="J270" s="222"/>
      <c r="K270" s="222"/>
      <c r="L270" s="227"/>
      <c r="M270" s="228"/>
      <c r="N270" s="229"/>
      <c r="O270" s="229"/>
      <c r="P270" s="229"/>
      <c r="Q270" s="229"/>
      <c r="R270" s="229"/>
      <c r="S270" s="229"/>
      <c r="T270" s="230"/>
      <c r="AT270" s="231" t="s">
        <v>166</v>
      </c>
      <c r="AU270" s="231" t="s">
        <v>156</v>
      </c>
      <c r="AV270" s="14" t="s">
        <v>156</v>
      </c>
      <c r="AW270" s="14" t="s">
        <v>31</v>
      </c>
      <c r="AX270" s="14" t="s">
        <v>74</v>
      </c>
      <c r="AY270" s="231" t="s">
        <v>157</v>
      </c>
    </row>
    <row r="271" spans="1:65" s="13" customFormat="1">
      <c r="B271" s="210"/>
      <c r="C271" s="211"/>
      <c r="D271" s="212" t="s">
        <v>166</v>
      </c>
      <c r="E271" s="213" t="s">
        <v>1</v>
      </c>
      <c r="F271" s="214" t="s">
        <v>1005</v>
      </c>
      <c r="G271" s="211"/>
      <c r="H271" s="213" t="s">
        <v>1</v>
      </c>
      <c r="I271" s="215"/>
      <c r="J271" s="211"/>
      <c r="K271" s="211"/>
      <c r="L271" s="216"/>
      <c r="M271" s="217"/>
      <c r="N271" s="218"/>
      <c r="O271" s="218"/>
      <c r="P271" s="218"/>
      <c r="Q271" s="218"/>
      <c r="R271" s="218"/>
      <c r="S271" s="218"/>
      <c r="T271" s="219"/>
      <c r="AT271" s="220" t="s">
        <v>166</v>
      </c>
      <c r="AU271" s="220" t="s">
        <v>156</v>
      </c>
      <c r="AV271" s="13" t="s">
        <v>82</v>
      </c>
      <c r="AW271" s="13" t="s">
        <v>31</v>
      </c>
      <c r="AX271" s="13" t="s">
        <v>74</v>
      </c>
      <c r="AY271" s="220" t="s">
        <v>157</v>
      </c>
    </row>
    <row r="272" spans="1:65" s="14" customFormat="1">
      <c r="B272" s="221"/>
      <c r="C272" s="222"/>
      <c r="D272" s="212" t="s">
        <v>166</v>
      </c>
      <c r="E272" s="223" t="s">
        <v>1</v>
      </c>
      <c r="F272" s="224" t="s">
        <v>1006</v>
      </c>
      <c r="G272" s="222"/>
      <c r="H272" s="225">
        <v>11.22</v>
      </c>
      <c r="I272" s="226"/>
      <c r="J272" s="222"/>
      <c r="K272" s="222"/>
      <c r="L272" s="227"/>
      <c r="M272" s="228"/>
      <c r="N272" s="229"/>
      <c r="O272" s="229"/>
      <c r="P272" s="229"/>
      <c r="Q272" s="229"/>
      <c r="R272" s="229"/>
      <c r="S272" s="229"/>
      <c r="T272" s="230"/>
      <c r="AT272" s="231" t="s">
        <v>166</v>
      </c>
      <c r="AU272" s="231" t="s">
        <v>156</v>
      </c>
      <c r="AV272" s="14" t="s">
        <v>156</v>
      </c>
      <c r="AW272" s="14" t="s">
        <v>31</v>
      </c>
      <c r="AX272" s="14" t="s">
        <v>74</v>
      </c>
      <c r="AY272" s="231" t="s">
        <v>157</v>
      </c>
    </row>
    <row r="273" spans="1:65" s="15" customFormat="1">
      <c r="B273" s="232"/>
      <c r="C273" s="233"/>
      <c r="D273" s="212" t="s">
        <v>166</v>
      </c>
      <c r="E273" s="234" t="s">
        <v>1</v>
      </c>
      <c r="F273" s="235" t="s">
        <v>173</v>
      </c>
      <c r="G273" s="233"/>
      <c r="H273" s="236">
        <v>23.375</v>
      </c>
      <c r="I273" s="237"/>
      <c r="J273" s="233"/>
      <c r="K273" s="233"/>
      <c r="L273" s="238"/>
      <c r="M273" s="239"/>
      <c r="N273" s="240"/>
      <c r="O273" s="240"/>
      <c r="P273" s="240"/>
      <c r="Q273" s="240"/>
      <c r="R273" s="240"/>
      <c r="S273" s="240"/>
      <c r="T273" s="241"/>
      <c r="AT273" s="242" t="s">
        <v>166</v>
      </c>
      <c r="AU273" s="242" t="s">
        <v>156</v>
      </c>
      <c r="AV273" s="15" t="s">
        <v>174</v>
      </c>
      <c r="AW273" s="15" t="s">
        <v>31</v>
      </c>
      <c r="AX273" s="15" t="s">
        <v>82</v>
      </c>
      <c r="AY273" s="242" t="s">
        <v>157</v>
      </c>
    </row>
    <row r="274" spans="1:65" s="2" customFormat="1" ht="24.2" customHeight="1">
      <c r="A274" s="35"/>
      <c r="B274" s="36"/>
      <c r="C274" s="196" t="s">
        <v>674</v>
      </c>
      <c r="D274" s="196" t="s">
        <v>160</v>
      </c>
      <c r="E274" s="197" t="s">
        <v>1007</v>
      </c>
      <c r="F274" s="198" t="s">
        <v>1008</v>
      </c>
      <c r="G274" s="199" t="s">
        <v>177</v>
      </c>
      <c r="H274" s="200">
        <v>5.883</v>
      </c>
      <c r="I274" s="201"/>
      <c r="J274" s="202">
        <f>ROUND(I274*H274,2)</f>
        <v>0</v>
      </c>
      <c r="K274" s="203"/>
      <c r="L274" s="40"/>
      <c r="M274" s="204" t="s">
        <v>1</v>
      </c>
      <c r="N274" s="205" t="s">
        <v>40</v>
      </c>
      <c r="O274" s="76"/>
      <c r="P274" s="206">
        <f>O274*H274</f>
        <v>0</v>
      </c>
      <c r="Q274" s="206">
        <v>0</v>
      </c>
      <c r="R274" s="206">
        <f>Q274*H274</f>
        <v>0</v>
      </c>
      <c r="S274" s="206">
        <v>0</v>
      </c>
      <c r="T274" s="207">
        <f>S274*H274</f>
        <v>0</v>
      </c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R274" s="208" t="s">
        <v>164</v>
      </c>
      <c r="AT274" s="208" t="s">
        <v>160</v>
      </c>
      <c r="AU274" s="208" t="s">
        <v>156</v>
      </c>
      <c r="AY274" s="18" t="s">
        <v>157</v>
      </c>
      <c r="BE274" s="209">
        <f>IF(N274="základná",J274,0)</f>
        <v>0</v>
      </c>
      <c r="BF274" s="209">
        <f>IF(N274="znížená",J274,0)</f>
        <v>0</v>
      </c>
      <c r="BG274" s="209">
        <f>IF(N274="zákl. prenesená",J274,0)</f>
        <v>0</v>
      </c>
      <c r="BH274" s="209">
        <f>IF(N274="zníž. prenesená",J274,0)</f>
        <v>0</v>
      </c>
      <c r="BI274" s="209">
        <f>IF(N274="nulová",J274,0)</f>
        <v>0</v>
      </c>
      <c r="BJ274" s="18" t="s">
        <v>156</v>
      </c>
      <c r="BK274" s="209">
        <f>ROUND(I274*H274,2)</f>
        <v>0</v>
      </c>
      <c r="BL274" s="18" t="s">
        <v>164</v>
      </c>
      <c r="BM274" s="208" t="s">
        <v>1009</v>
      </c>
    </row>
    <row r="275" spans="1:65" s="2" customFormat="1" ht="24.2" customHeight="1">
      <c r="A275" s="35"/>
      <c r="B275" s="36"/>
      <c r="C275" s="196" t="s">
        <v>680</v>
      </c>
      <c r="D275" s="196" t="s">
        <v>160</v>
      </c>
      <c r="E275" s="197" t="s">
        <v>1010</v>
      </c>
      <c r="F275" s="198" t="s">
        <v>1011</v>
      </c>
      <c r="G275" s="199" t="s">
        <v>797</v>
      </c>
      <c r="H275" s="201"/>
      <c r="I275" s="201"/>
      <c r="J275" s="202">
        <f>ROUND(I275*H275,2)</f>
        <v>0</v>
      </c>
      <c r="K275" s="203"/>
      <c r="L275" s="40"/>
      <c r="M275" s="204" t="s">
        <v>1</v>
      </c>
      <c r="N275" s="205" t="s">
        <v>40</v>
      </c>
      <c r="O275" s="76"/>
      <c r="P275" s="206">
        <f>O275*H275</f>
        <v>0</v>
      </c>
      <c r="Q275" s="206">
        <v>0</v>
      </c>
      <c r="R275" s="206">
        <f>Q275*H275</f>
        <v>0</v>
      </c>
      <c r="S275" s="206">
        <v>0</v>
      </c>
      <c r="T275" s="207">
        <f>S275*H275</f>
        <v>0</v>
      </c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R275" s="208" t="s">
        <v>164</v>
      </c>
      <c r="AT275" s="208" t="s">
        <v>160</v>
      </c>
      <c r="AU275" s="208" t="s">
        <v>156</v>
      </c>
      <c r="AY275" s="18" t="s">
        <v>157</v>
      </c>
      <c r="BE275" s="209">
        <f>IF(N275="základná",J275,0)</f>
        <v>0</v>
      </c>
      <c r="BF275" s="209">
        <f>IF(N275="znížená",J275,0)</f>
        <v>0</v>
      </c>
      <c r="BG275" s="209">
        <f>IF(N275="zákl. prenesená",J275,0)</f>
        <v>0</v>
      </c>
      <c r="BH275" s="209">
        <f>IF(N275="zníž. prenesená",J275,0)</f>
        <v>0</v>
      </c>
      <c r="BI275" s="209">
        <f>IF(N275="nulová",J275,0)</f>
        <v>0</v>
      </c>
      <c r="BJ275" s="18" t="s">
        <v>156</v>
      </c>
      <c r="BK275" s="209">
        <f>ROUND(I275*H275,2)</f>
        <v>0</v>
      </c>
      <c r="BL275" s="18" t="s">
        <v>164</v>
      </c>
      <c r="BM275" s="208" t="s">
        <v>1012</v>
      </c>
    </row>
    <row r="276" spans="1:65" s="12" customFormat="1" ht="22.9" customHeight="1">
      <c r="B276" s="180"/>
      <c r="C276" s="181"/>
      <c r="D276" s="182" t="s">
        <v>73</v>
      </c>
      <c r="E276" s="194" t="s">
        <v>758</v>
      </c>
      <c r="F276" s="194" t="s">
        <v>759</v>
      </c>
      <c r="G276" s="181"/>
      <c r="H276" s="181"/>
      <c r="I276" s="184"/>
      <c r="J276" s="195">
        <f>BK276</f>
        <v>0</v>
      </c>
      <c r="K276" s="181"/>
      <c r="L276" s="186"/>
      <c r="M276" s="187"/>
      <c r="N276" s="188"/>
      <c r="O276" s="188"/>
      <c r="P276" s="189">
        <f>SUM(P277:P281)</f>
        <v>0</v>
      </c>
      <c r="Q276" s="188"/>
      <c r="R276" s="189">
        <f>SUM(R277:R281)</f>
        <v>0</v>
      </c>
      <c r="S276" s="188"/>
      <c r="T276" s="190">
        <f>SUM(T277:T281)</f>
        <v>0</v>
      </c>
      <c r="AR276" s="191" t="s">
        <v>156</v>
      </c>
      <c r="AT276" s="192" t="s">
        <v>73</v>
      </c>
      <c r="AU276" s="192" t="s">
        <v>82</v>
      </c>
      <c r="AY276" s="191" t="s">
        <v>157</v>
      </c>
      <c r="BK276" s="193">
        <f>SUM(BK277:BK281)</f>
        <v>0</v>
      </c>
    </row>
    <row r="277" spans="1:65" s="2" customFormat="1" ht="24.2" customHeight="1">
      <c r="A277" s="35"/>
      <c r="B277" s="36"/>
      <c r="C277" s="196" t="s">
        <v>687</v>
      </c>
      <c r="D277" s="196" t="s">
        <v>160</v>
      </c>
      <c r="E277" s="197" t="s">
        <v>1013</v>
      </c>
      <c r="F277" s="198" t="s">
        <v>1014</v>
      </c>
      <c r="G277" s="199" t="s">
        <v>163</v>
      </c>
      <c r="H277" s="200">
        <v>34.750999999999998</v>
      </c>
      <c r="I277" s="201"/>
      <c r="J277" s="202">
        <f>ROUND(I277*H277,2)</f>
        <v>0</v>
      </c>
      <c r="K277" s="203"/>
      <c r="L277" s="40"/>
      <c r="M277" s="204" t="s">
        <v>1</v>
      </c>
      <c r="N277" s="205" t="s">
        <v>40</v>
      </c>
      <c r="O277" s="76"/>
      <c r="P277" s="206">
        <f>O277*H277</f>
        <v>0</v>
      </c>
      <c r="Q277" s="206">
        <v>0</v>
      </c>
      <c r="R277" s="206">
        <f>Q277*H277</f>
        <v>0</v>
      </c>
      <c r="S277" s="206">
        <v>0</v>
      </c>
      <c r="T277" s="207">
        <f>S277*H277</f>
        <v>0</v>
      </c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R277" s="208" t="s">
        <v>164</v>
      </c>
      <c r="AT277" s="208" t="s">
        <v>160</v>
      </c>
      <c r="AU277" s="208" t="s">
        <v>156</v>
      </c>
      <c r="AY277" s="18" t="s">
        <v>157</v>
      </c>
      <c r="BE277" s="209">
        <f>IF(N277="základná",J277,0)</f>
        <v>0</v>
      </c>
      <c r="BF277" s="209">
        <f>IF(N277="znížená",J277,0)</f>
        <v>0</v>
      </c>
      <c r="BG277" s="209">
        <f>IF(N277="zákl. prenesená",J277,0)</f>
        <v>0</v>
      </c>
      <c r="BH277" s="209">
        <f>IF(N277="zníž. prenesená",J277,0)</f>
        <v>0</v>
      </c>
      <c r="BI277" s="209">
        <f>IF(N277="nulová",J277,0)</f>
        <v>0</v>
      </c>
      <c r="BJ277" s="18" t="s">
        <v>156</v>
      </c>
      <c r="BK277" s="209">
        <f>ROUND(I277*H277,2)</f>
        <v>0</v>
      </c>
      <c r="BL277" s="18" t="s">
        <v>164</v>
      </c>
      <c r="BM277" s="208" t="s">
        <v>1015</v>
      </c>
    </row>
    <row r="278" spans="1:65" s="13" customFormat="1">
      <c r="B278" s="210"/>
      <c r="C278" s="211"/>
      <c r="D278" s="212" t="s">
        <v>166</v>
      </c>
      <c r="E278" s="213" t="s">
        <v>1</v>
      </c>
      <c r="F278" s="214" t="s">
        <v>1016</v>
      </c>
      <c r="G278" s="211"/>
      <c r="H278" s="213" t="s">
        <v>1</v>
      </c>
      <c r="I278" s="215"/>
      <c r="J278" s="211"/>
      <c r="K278" s="211"/>
      <c r="L278" s="216"/>
      <c r="M278" s="217"/>
      <c r="N278" s="218"/>
      <c r="O278" s="218"/>
      <c r="P278" s="218"/>
      <c r="Q278" s="218"/>
      <c r="R278" s="218"/>
      <c r="S278" s="218"/>
      <c r="T278" s="219"/>
      <c r="AT278" s="220" t="s">
        <v>166</v>
      </c>
      <c r="AU278" s="220" t="s">
        <v>156</v>
      </c>
      <c r="AV278" s="13" t="s">
        <v>82</v>
      </c>
      <c r="AW278" s="13" t="s">
        <v>31</v>
      </c>
      <c r="AX278" s="13" t="s">
        <v>74</v>
      </c>
      <c r="AY278" s="220" t="s">
        <v>157</v>
      </c>
    </row>
    <row r="279" spans="1:65" s="14" customFormat="1">
      <c r="B279" s="221"/>
      <c r="C279" s="222"/>
      <c r="D279" s="212" t="s">
        <v>166</v>
      </c>
      <c r="E279" s="223" t="s">
        <v>1</v>
      </c>
      <c r="F279" s="224" t="s">
        <v>1017</v>
      </c>
      <c r="G279" s="222"/>
      <c r="H279" s="225">
        <v>18.77</v>
      </c>
      <c r="I279" s="226"/>
      <c r="J279" s="222"/>
      <c r="K279" s="222"/>
      <c r="L279" s="227"/>
      <c r="M279" s="228"/>
      <c r="N279" s="229"/>
      <c r="O279" s="229"/>
      <c r="P279" s="229"/>
      <c r="Q279" s="229"/>
      <c r="R279" s="229"/>
      <c r="S279" s="229"/>
      <c r="T279" s="230"/>
      <c r="AT279" s="231" t="s">
        <v>166</v>
      </c>
      <c r="AU279" s="231" t="s">
        <v>156</v>
      </c>
      <c r="AV279" s="14" t="s">
        <v>156</v>
      </c>
      <c r="AW279" s="14" t="s">
        <v>31</v>
      </c>
      <c r="AX279" s="14" t="s">
        <v>74</v>
      </c>
      <c r="AY279" s="231" t="s">
        <v>157</v>
      </c>
    </row>
    <row r="280" spans="1:65" s="14" customFormat="1">
      <c r="B280" s="221"/>
      <c r="C280" s="222"/>
      <c r="D280" s="212" t="s">
        <v>166</v>
      </c>
      <c r="E280" s="223" t="s">
        <v>1</v>
      </c>
      <c r="F280" s="224" t="s">
        <v>1018</v>
      </c>
      <c r="G280" s="222"/>
      <c r="H280" s="225">
        <v>15.981</v>
      </c>
      <c r="I280" s="226"/>
      <c r="J280" s="222"/>
      <c r="K280" s="222"/>
      <c r="L280" s="227"/>
      <c r="M280" s="228"/>
      <c r="N280" s="229"/>
      <c r="O280" s="229"/>
      <c r="P280" s="229"/>
      <c r="Q280" s="229"/>
      <c r="R280" s="229"/>
      <c r="S280" s="229"/>
      <c r="T280" s="230"/>
      <c r="AT280" s="231" t="s">
        <v>166</v>
      </c>
      <c r="AU280" s="231" t="s">
        <v>156</v>
      </c>
      <c r="AV280" s="14" t="s">
        <v>156</v>
      </c>
      <c r="AW280" s="14" t="s">
        <v>31</v>
      </c>
      <c r="AX280" s="14" t="s">
        <v>74</v>
      </c>
      <c r="AY280" s="231" t="s">
        <v>157</v>
      </c>
    </row>
    <row r="281" spans="1:65" s="15" customFormat="1">
      <c r="B281" s="232"/>
      <c r="C281" s="233"/>
      <c r="D281" s="212" t="s">
        <v>166</v>
      </c>
      <c r="E281" s="234" t="s">
        <v>1</v>
      </c>
      <c r="F281" s="235" t="s">
        <v>173</v>
      </c>
      <c r="G281" s="233"/>
      <c r="H281" s="236">
        <v>34.750999999999998</v>
      </c>
      <c r="I281" s="237"/>
      <c r="J281" s="233"/>
      <c r="K281" s="233"/>
      <c r="L281" s="238"/>
      <c r="M281" s="272"/>
      <c r="N281" s="273"/>
      <c r="O281" s="273"/>
      <c r="P281" s="273"/>
      <c r="Q281" s="273"/>
      <c r="R281" s="273"/>
      <c r="S281" s="273"/>
      <c r="T281" s="274"/>
      <c r="AT281" s="242" t="s">
        <v>166</v>
      </c>
      <c r="AU281" s="242" t="s">
        <v>156</v>
      </c>
      <c r="AV281" s="15" t="s">
        <v>174</v>
      </c>
      <c r="AW281" s="15" t="s">
        <v>31</v>
      </c>
      <c r="AX281" s="15" t="s">
        <v>82</v>
      </c>
      <c r="AY281" s="242" t="s">
        <v>157</v>
      </c>
    </row>
    <row r="282" spans="1:65" s="2" customFormat="1" ht="6.95" customHeight="1">
      <c r="A282" s="35"/>
      <c r="B282" s="59"/>
      <c r="C282" s="60"/>
      <c r="D282" s="60"/>
      <c r="E282" s="60"/>
      <c r="F282" s="60"/>
      <c r="G282" s="60"/>
      <c r="H282" s="60"/>
      <c r="I282" s="60"/>
      <c r="J282" s="60"/>
      <c r="K282" s="60"/>
      <c r="L282" s="40"/>
      <c r="M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</row>
  </sheetData>
  <sheetProtection formatColumns="0" formatRows="0" autoFilter="0"/>
  <autoFilter ref="C121:K281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25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99"/>
      <c r="M2" s="299"/>
      <c r="N2" s="299"/>
      <c r="O2" s="299"/>
      <c r="P2" s="299"/>
      <c r="Q2" s="299"/>
      <c r="R2" s="299"/>
      <c r="S2" s="299"/>
      <c r="T2" s="299"/>
      <c r="U2" s="299"/>
      <c r="V2" s="299"/>
      <c r="AT2" s="18" t="s">
        <v>101</v>
      </c>
    </row>
    <row r="3" spans="1:46" s="1" customFormat="1" ht="6.95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21"/>
      <c r="AT3" s="18" t="s">
        <v>74</v>
      </c>
    </row>
    <row r="4" spans="1:46" s="1" customFormat="1" ht="24.95" customHeight="1">
      <c r="B4" s="21"/>
      <c r="D4" s="115" t="s">
        <v>130</v>
      </c>
      <c r="L4" s="21"/>
      <c r="M4" s="116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7" t="s">
        <v>15</v>
      </c>
      <c r="L6" s="21"/>
    </row>
    <row r="7" spans="1:46" s="1" customFormat="1" ht="16.5" customHeight="1">
      <c r="B7" s="21"/>
      <c r="E7" s="330" t="str">
        <f>'Rekapitulácia stavby'!K6</f>
        <v>Obnova areálu a kaštieľa Dolná Krupá</v>
      </c>
      <c r="F7" s="331"/>
      <c r="G7" s="331"/>
      <c r="H7" s="331"/>
      <c r="L7" s="21"/>
    </row>
    <row r="8" spans="1:46" s="2" customFormat="1" ht="12" customHeight="1">
      <c r="A8" s="35"/>
      <c r="B8" s="40"/>
      <c r="C8" s="35"/>
      <c r="D8" s="117" t="s">
        <v>131</v>
      </c>
      <c r="E8" s="35"/>
      <c r="F8" s="35"/>
      <c r="G8" s="35"/>
      <c r="H8" s="35"/>
      <c r="I8" s="35"/>
      <c r="J8" s="35"/>
      <c r="K8" s="35"/>
      <c r="L8" s="5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32" t="s">
        <v>1019</v>
      </c>
      <c r="F9" s="333"/>
      <c r="G9" s="333"/>
      <c r="H9" s="333"/>
      <c r="I9" s="35"/>
      <c r="J9" s="35"/>
      <c r="K9" s="35"/>
      <c r="L9" s="5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7" t="s">
        <v>17</v>
      </c>
      <c r="E11" s="35"/>
      <c r="F11" s="118" t="s">
        <v>1</v>
      </c>
      <c r="G11" s="35"/>
      <c r="H11" s="35"/>
      <c r="I11" s="117" t="s">
        <v>18</v>
      </c>
      <c r="J11" s="118" t="s">
        <v>1</v>
      </c>
      <c r="K11" s="35"/>
      <c r="L11" s="5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7" t="s">
        <v>19</v>
      </c>
      <c r="E12" s="35"/>
      <c r="F12" s="118" t="s">
        <v>20</v>
      </c>
      <c r="G12" s="35"/>
      <c r="H12" s="35"/>
      <c r="I12" s="117" t="s">
        <v>21</v>
      </c>
      <c r="J12" s="119" t="str">
        <f>'Rekapitulácia stavby'!AN8</f>
        <v>30. 1. 2023</v>
      </c>
      <c r="K12" s="35"/>
      <c r="L12" s="5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7" t="s">
        <v>23</v>
      </c>
      <c r="E14" s="35"/>
      <c r="F14" s="35"/>
      <c r="G14" s="35"/>
      <c r="H14" s="35"/>
      <c r="I14" s="117" t="s">
        <v>24</v>
      </c>
      <c r="J14" s="118" t="s">
        <v>1</v>
      </c>
      <c r="K14" s="35"/>
      <c r="L14" s="5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8" t="s">
        <v>25</v>
      </c>
      <c r="F15" s="35"/>
      <c r="G15" s="35"/>
      <c r="H15" s="35"/>
      <c r="I15" s="117" t="s">
        <v>26</v>
      </c>
      <c r="J15" s="118" t="s">
        <v>1</v>
      </c>
      <c r="K15" s="35"/>
      <c r="L15" s="5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7" t="s">
        <v>27</v>
      </c>
      <c r="E17" s="35"/>
      <c r="F17" s="35"/>
      <c r="G17" s="35"/>
      <c r="H17" s="35"/>
      <c r="I17" s="117" t="s">
        <v>24</v>
      </c>
      <c r="J17" s="31" t="str">
        <f>'Rekapitulácia stavby'!AN13</f>
        <v>Vyplň údaj</v>
      </c>
      <c r="K17" s="35"/>
      <c r="L17" s="5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34" t="str">
        <f>'Rekapitulácia stavby'!E14</f>
        <v>Vyplň údaj</v>
      </c>
      <c r="F18" s="335"/>
      <c r="G18" s="335"/>
      <c r="H18" s="335"/>
      <c r="I18" s="117" t="s">
        <v>26</v>
      </c>
      <c r="J18" s="31" t="str">
        <f>'Rekapitulácia stavby'!AN14</f>
        <v>Vyplň údaj</v>
      </c>
      <c r="K18" s="35"/>
      <c r="L18" s="5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7" t="s">
        <v>29</v>
      </c>
      <c r="E20" s="35"/>
      <c r="F20" s="35"/>
      <c r="G20" s="35"/>
      <c r="H20" s="35"/>
      <c r="I20" s="117" t="s">
        <v>24</v>
      </c>
      <c r="J20" s="118" t="s">
        <v>1</v>
      </c>
      <c r="K20" s="35"/>
      <c r="L20" s="5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8" t="s">
        <v>30</v>
      </c>
      <c r="F21" s="35"/>
      <c r="G21" s="35"/>
      <c r="H21" s="35"/>
      <c r="I21" s="117" t="s">
        <v>26</v>
      </c>
      <c r="J21" s="118" t="s">
        <v>1</v>
      </c>
      <c r="K21" s="35"/>
      <c r="L21" s="5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7" t="s">
        <v>32</v>
      </c>
      <c r="E23" s="35"/>
      <c r="F23" s="35"/>
      <c r="G23" s="35"/>
      <c r="H23" s="35"/>
      <c r="I23" s="117" t="s">
        <v>24</v>
      </c>
      <c r="J23" s="118" t="s">
        <v>1</v>
      </c>
      <c r="K23" s="35"/>
      <c r="L23" s="5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8" t="s">
        <v>30</v>
      </c>
      <c r="F24" s="35"/>
      <c r="G24" s="35"/>
      <c r="H24" s="35"/>
      <c r="I24" s="117" t="s">
        <v>26</v>
      </c>
      <c r="J24" s="118" t="s">
        <v>1</v>
      </c>
      <c r="K24" s="35"/>
      <c r="L24" s="5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7" t="s">
        <v>33</v>
      </c>
      <c r="E26" s="35"/>
      <c r="F26" s="35"/>
      <c r="G26" s="35"/>
      <c r="H26" s="35"/>
      <c r="I26" s="35"/>
      <c r="J26" s="35"/>
      <c r="K26" s="35"/>
      <c r="L26" s="5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20"/>
      <c r="B27" s="121"/>
      <c r="C27" s="120"/>
      <c r="D27" s="120"/>
      <c r="E27" s="336" t="s">
        <v>1</v>
      </c>
      <c r="F27" s="336"/>
      <c r="G27" s="336"/>
      <c r="H27" s="336"/>
      <c r="I27" s="120"/>
      <c r="J27" s="120"/>
      <c r="K27" s="120"/>
      <c r="L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23"/>
      <c r="E29" s="123"/>
      <c r="F29" s="123"/>
      <c r="G29" s="123"/>
      <c r="H29" s="123"/>
      <c r="I29" s="123"/>
      <c r="J29" s="123"/>
      <c r="K29" s="123"/>
      <c r="L29" s="5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4" t="s">
        <v>34</v>
      </c>
      <c r="E30" s="35"/>
      <c r="F30" s="35"/>
      <c r="G30" s="35"/>
      <c r="H30" s="35"/>
      <c r="I30" s="35"/>
      <c r="J30" s="125">
        <f>ROUND(J117, 2)</f>
        <v>0</v>
      </c>
      <c r="K30" s="35"/>
      <c r="L30" s="5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3"/>
      <c r="E31" s="123"/>
      <c r="F31" s="123"/>
      <c r="G31" s="123"/>
      <c r="H31" s="123"/>
      <c r="I31" s="123"/>
      <c r="J31" s="123"/>
      <c r="K31" s="123"/>
      <c r="L31" s="5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26" t="s">
        <v>36</v>
      </c>
      <c r="G32" s="35"/>
      <c r="H32" s="35"/>
      <c r="I32" s="126" t="s">
        <v>35</v>
      </c>
      <c r="J32" s="126" t="s">
        <v>37</v>
      </c>
      <c r="K32" s="35"/>
      <c r="L32" s="5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27" t="s">
        <v>38</v>
      </c>
      <c r="E33" s="128" t="s">
        <v>39</v>
      </c>
      <c r="F33" s="129">
        <f>ROUND((SUM(BE117:BE124)),  2)</f>
        <v>0</v>
      </c>
      <c r="G33" s="130"/>
      <c r="H33" s="130"/>
      <c r="I33" s="131">
        <v>0.2</v>
      </c>
      <c r="J33" s="129">
        <f>ROUND(((SUM(BE117:BE124))*I33),  2)</f>
        <v>0</v>
      </c>
      <c r="K33" s="35"/>
      <c r="L33" s="5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28" t="s">
        <v>40</v>
      </c>
      <c r="F34" s="129">
        <f>ROUND((SUM(BF117:BF124)),  2)</f>
        <v>0</v>
      </c>
      <c r="G34" s="130"/>
      <c r="H34" s="130"/>
      <c r="I34" s="131">
        <v>0.2</v>
      </c>
      <c r="J34" s="129">
        <f>ROUND(((SUM(BF117:BF124))*I34),  2)</f>
        <v>0</v>
      </c>
      <c r="K34" s="35"/>
      <c r="L34" s="5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17" t="s">
        <v>41</v>
      </c>
      <c r="F35" s="132">
        <f>ROUND((SUM(BG117:BG124)),  2)</f>
        <v>0</v>
      </c>
      <c r="G35" s="35"/>
      <c r="H35" s="35"/>
      <c r="I35" s="133">
        <v>0.2</v>
      </c>
      <c r="J35" s="132">
        <f>0</f>
        <v>0</v>
      </c>
      <c r="K35" s="35"/>
      <c r="L35" s="5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17" t="s">
        <v>42</v>
      </c>
      <c r="F36" s="132">
        <f>ROUND((SUM(BH117:BH124)),  2)</f>
        <v>0</v>
      </c>
      <c r="G36" s="35"/>
      <c r="H36" s="35"/>
      <c r="I36" s="133">
        <v>0.2</v>
      </c>
      <c r="J36" s="132">
        <f>0</f>
        <v>0</v>
      </c>
      <c r="K36" s="35"/>
      <c r="L36" s="5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28" t="s">
        <v>43</v>
      </c>
      <c r="F37" s="129">
        <f>ROUND((SUM(BI117:BI124)),  2)</f>
        <v>0</v>
      </c>
      <c r="G37" s="130"/>
      <c r="H37" s="130"/>
      <c r="I37" s="131">
        <v>0</v>
      </c>
      <c r="J37" s="129">
        <f>0</f>
        <v>0</v>
      </c>
      <c r="K37" s="35"/>
      <c r="L37" s="5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34"/>
      <c r="D39" s="135" t="s">
        <v>44</v>
      </c>
      <c r="E39" s="136"/>
      <c r="F39" s="136"/>
      <c r="G39" s="137" t="s">
        <v>45</v>
      </c>
      <c r="H39" s="138" t="s">
        <v>46</v>
      </c>
      <c r="I39" s="136"/>
      <c r="J39" s="139">
        <f>SUM(J30:J37)</f>
        <v>0</v>
      </c>
      <c r="K39" s="140"/>
      <c r="L39" s="5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6"/>
      <c r="D50" s="141" t="s">
        <v>47</v>
      </c>
      <c r="E50" s="142"/>
      <c r="F50" s="142"/>
      <c r="G50" s="141" t="s">
        <v>48</v>
      </c>
      <c r="H50" s="142"/>
      <c r="I50" s="142"/>
      <c r="J50" s="142"/>
      <c r="K50" s="142"/>
      <c r="L50" s="5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5"/>
      <c r="B61" s="40"/>
      <c r="C61" s="35"/>
      <c r="D61" s="143" t="s">
        <v>49</v>
      </c>
      <c r="E61" s="144"/>
      <c r="F61" s="145" t="s">
        <v>50</v>
      </c>
      <c r="G61" s="143" t="s">
        <v>49</v>
      </c>
      <c r="H61" s="144"/>
      <c r="I61" s="144"/>
      <c r="J61" s="146" t="s">
        <v>50</v>
      </c>
      <c r="K61" s="144"/>
      <c r="L61" s="5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5"/>
      <c r="B65" s="40"/>
      <c r="C65" s="35"/>
      <c r="D65" s="141" t="s">
        <v>51</v>
      </c>
      <c r="E65" s="147"/>
      <c r="F65" s="147"/>
      <c r="G65" s="141" t="s">
        <v>52</v>
      </c>
      <c r="H65" s="147"/>
      <c r="I65" s="147"/>
      <c r="J65" s="147"/>
      <c r="K65" s="147"/>
      <c r="L65" s="5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5"/>
      <c r="B76" s="40"/>
      <c r="C76" s="35"/>
      <c r="D76" s="143" t="s">
        <v>49</v>
      </c>
      <c r="E76" s="144"/>
      <c r="F76" s="145" t="s">
        <v>50</v>
      </c>
      <c r="G76" s="143" t="s">
        <v>49</v>
      </c>
      <c r="H76" s="144"/>
      <c r="I76" s="144"/>
      <c r="J76" s="146" t="s">
        <v>50</v>
      </c>
      <c r="K76" s="144"/>
      <c r="L76" s="5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8"/>
      <c r="C77" s="149"/>
      <c r="D77" s="149"/>
      <c r="E77" s="149"/>
      <c r="F77" s="149"/>
      <c r="G77" s="149"/>
      <c r="H77" s="149"/>
      <c r="I77" s="149"/>
      <c r="J77" s="149"/>
      <c r="K77" s="149"/>
      <c r="L77" s="5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5" customHeight="1">
      <c r="A81" s="35"/>
      <c r="B81" s="150"/>
      <c r="C81" s="151"/>
      <c r="D81" s="151"/>
      <c r="E81" s="151"/>
      <c r="F81" s="151"/>
      <c r="G81" s="151"/>
      <c r="H81" s="151"/>
      <c r="I81" s="151"/>
      <c r="J81" s="151"/>
      <c r="K81" s="151"/>
      <c r="L81" s="5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5" customHeight="1">
      <c r="A82" s="35"/>
      <c r="B82" s="36"/>
      <c r="C82" s="24" t="s">
        <v>133</v>
      </c>
      <c r="D82" s="37"/>
      <c r="E82" s="37"/>
      <c r="F82" s="37"/>
      <c r="G82" s="37"/>
      <c r="H82" s="37"/>
      <c r="I82" s="37"/>
      <c r="J82" s="37"/>
      <c r="K82" s="37"/>
      <c r="L82" s="5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15</v>
      </c>
      <c r="D84" s="37"/>
      <c r="E84" s="37"/>
      <c r="F84" s="37"/>
      <c r="G84" s="37"/>
      <c r="H84" s="37"/>
      <c r="I84" s="37"/>
      <c r="J84" s="37"/>
      <c r="K84" s="37"/>
      <c r="L84" s="5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28" t="str">
        <f>E7</f>
        <v>Obnova areálu a kaštieľa Dolná Krupá</v>
      </c>
      <c r="F85" s="329"/>
      <c r="G85" s="329"/>
      <c r="H85" s="329"/>
      <c r="I85" s="37"/>
      <c r="J85" s="37"/>
      <c r="K85" s="37"/>
      <c r="L85" s="5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131</v>
      </c>
      <c r="D86" s="37"/>
      <c r="E86" s="37"/>
      <c r="F86" s="37"/>
      <c r="G86" s="37"/>
      <c r="H86" s="37"/>
      <c r="I86" s="37"/>
      <c r="J86" s="37"/>
      <c r="K86" s="37"/>
      <c r="L86" s="5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324" t="str">
        <f>E9</f>
        <v>20180308 - Kaštieľ-Meranie a regulácia</v>
      </c>
      <c r="F87" s="327"/>
      <c r="G87" s="327"/>
      <c r="H87" s="327"/>
      <c r="I87" s="37"/>
      <c r="J87" s="37"/>
      <c r="K87" s="37"/>
      <c r="L87" s="5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19</v>
      </c>
      <c r="D89" s="37"/>
      <c r="E89" s="37"/>
      <c r="F89" s="28" t="str">
        <f>F12</f>
        <v>Kaštieľ Dolná Krupá</v>
      </c>
      <c r="G89" s="37"/>
      <c r="H89" s="37"/>
      <c r="I89" s="30" t="s">
        <v>21</v>
      </c>
      <c r="J89" s="71" t="str">
        <f>IF(J12="","",J12)</f>
        <v>30. 1. 2023</v>
      </c>
      <c r="K89" s="37"/>
      <c r="L89" s="5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2" customHeight="1">
      <c r="A91" s="35"/>
      <c r="B91" s="36"/>
      <c r="C91" s="30" t="s">
        <v>23</v>
      </c>
      <c r="D91" s="37"/>
      <c r="E91" s="37"/>
      <c r="F91" s="28" t="str">
        <f>E15</f>
        <v>SNM, Vajanského nábrežie 2, 810 06 Bratislava</v>
      </c>
      <c r="G91" s="37"/>
      <c r="H91" s="37"/>
      <c r="I91" s="30" t="s">
        <v>29</v>
      </c>
      <c r="J91" s="33" t="str">
        <f>E21</f>
        <v>Ing.Vladimír Kobliška</v>
      </c>
      <c r="K91" s="37"/>
      <c r="L91" s="5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2" customHeight="1">
      <c r="A92" s="35"/>
      <c r="B92" s="36"/>
      <c r="C92" s="30" t="s">
        <v>27</v>
      </c>
      <c r="D92" s="37"/>
      <c r="E92" s="37"/>
      <c r="F92" s="28" t="str">
        <f>IF(E18="","",E18)</f>
        <v>Vyplň údaj</v>
      </c>
      <c r="G92" s="37"/>
      <c r="H92" s="37"/>
      <c r="I92" s="30" t="s">
        <v>32</v>
      </c>
      <c r="J92" s="33" t="str">
        <f>E24</f>
        <v>Ing.Vladimír Kobliška</v>
      </c>
      <c r="K92" s="37"/>
      <c r="L92" s="5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52" t="s">
        <v>134</v>
      </c>
      <c r="D94" s="153"/>
      <c r="E94" s="153"/>
      <c r="F94" s="153"/>
      <c r="G94" s="153"/>
      <c r="H94" s="153"/>
      <c r="I94" s="153"/>
      <c r="J94" s="154" t="s">
        <v>135</v>
      </c>
      <c r="K94" s="153"/>
      <c r="L94" s="5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" customHeight="1">
      <c r="A96" s="35"/>
      <c r="B96" s="36"/>
      <c r="C96" s="155" t="s">
        <v>136</v>
      </c>
      <c r="D96" s="37"/>
      <c r="E96" s="37"/>
      <c r="F96" s="37"/>
      <c r="G96" s="37"/>
      <c r="H96" s="37"/>
      <c r="I96" s="37"/>
      <c r="J96" s="89">
        <f>J117</f>
        <v>0</v>
      </c>
      <c r="K96" s="37"/>
      <c r="L96" s="5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137</v>
      </c>
    </row>
    <row r="97" spans="1:31" s="9" customFormat="1" ht="24.95" customHeight="1">
      <c r="B97" s="156"/>
      <c r="C97" s="157"/>
      <c r="D97" s="158" t="s">
        <v>1020</v>
      </c>
      <c r="E97" s="159"/>
      <c r="F97" s="159"/>
      <c r="G97" s="159"/>
      <c r="H97" s="159"/>
      <c r="I97" s="159"/>
      <c r="J97" s="160">
        <f>J118</f>
        <v>0</v>
      </c>
      <c r="K97" s="157"/>
      <c r="L97" s="161"/>
    </row>
    <row r="98" spans="1:31" s="2" customFormat="1" ht="21.75" customHeight="1">
      <c r="A98" s="35"/>
      <c r="B98" s="36"/>
      <c r="C98" s="37"/>
      <c r="D98" s="37"/>
      <c r="E98" s="37"/>
      <c r="F98" s="37"/>
      <c r="G98" s="37"/>
      <c r="H98" s="37"/>
      <c r="I98" s="37"/>
      <c r="J98" s="37"/>
      <c r="K98" s="37"/>
      <c r="L98" s="56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</row>
    <row r="99" spans="1:31" s="2" customFormat="1" ht="6.95" customHeight="1">
      <c r="A99" s="35"/>
      <c r="B99" s="59"/>
      <c r="C99" s="60"/>
      <c r="D99" s="60"/>
      <c r="E99" s="60"/>
      <c r="F99" s="60"/>
      <c r="G99" s="60"/>
      <c r="H99" s="60"/>
      <c r="I99" s="60"/>
      <c r="J99" s="60"/>
      <c r="K99" s="60"/>
      <c r="L99" s="56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</row>
    <row r="103" spans="1:31" s="2" customFormat="1" ht="6.95" customHeight="1">
      <c r="A103" s="35"/>
      <c r="B103" s="61"/>
      <c r="C103" s="62"/>
      <c r="D103" s="62"/>
      <c r="E103" s="62"/>
      <c r="F103" s="62"/>
      <c r="G103" s="62"/>
      <c r="H103" s="62"/>
      <c r="I103" s="62"/>
      <c r="J103" s="62"/>
      <c r="K103" s="62"/>
      <c r="L103" s="56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spans="1:31" s="2" customFormat="1" ht="24.95" customHeight="1">
      <c r="A104" s="35"/>
      <c r="B104" s="36"/>
      <c r="C104" s="24" t="s">
        <v>142</v>
      </c>
      <c r="D104" s="37"/>
      <c r="E104" s="37"/>
      <c r="F104" s="37"/>
      <c r="G104" s="37"/>
      <c r="H104" s="37"/>
      <c r="I104" s="37"/>
      <c r="J104" s="37"/>
      <c r="K104" s="37"/>
      <c r="L104" s="56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pans="1:31" s="2" customFormat="1" ht="6.95" customHeight="1">
      <c r="A105" s="35"/>
      <c r="B105" s="36"/>
      <c r="C105" s="37"/>
      <c r="D105" s="37"/>
      <c r="E105" s="37"/>
      <c r="F105" s="37"/>
      <c r="G105" s="37"/>
      <c r="H105" s="37"/>
      <c r="I105" s="37"/>
      <c r="J105" s="37"/>
      <c r="K105" s="37"/>
      <c r="L105" s="56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pans="1:31" s="2" customFormat="1" ht="12" customHeight="1">
      <c r="A106" s="35"/>
      <c r="B106" s="36"/>
      <c r="C106" s="30" t="s">
        <v>15</v>
      </c>
      <c r="D106" s="37"/>
      <c r="E106" s="37"/>
      <c r="F106" s="37"/>
      <c r="G106" s="37"/>
      <c r="H106" s="37"/>
      <c r="I106" s="37"/>
      <c r="J106" s="37"/>
      <c r="K106" s="37"/>
      <c r="L106" s="56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pans="1:31" s="2" customFormat="1" ht="16.5" customHeight="1">
      <c r="A107" s="35"/>
      <c r="B107" s="36"/>
      <c r="C107" s="37"/>
      <c r="D107" s="37"/>
      <c r="E107" s="328" t="str">
        <f>E7</f>
        <v>Obnova areálu a kaštieľa Dolná Krupá</v>
      </c>
      <c r="F107" s="329"/>
      <c r="G107" s="329"/>
      <c r="H107" s="329"/>
      <c r="I107" s="37"/>
      <c r="J107" s="37"/>
      <c r="K107" s="37"/>
      <c r="L107" s="56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pans="1:31" s="2" customFormat="1" ht="12" customHeight="1">
      <c r="A108" s="35"/>
      <c r="B108" s="36"/>
      <c r="C108" s="30" t="s">
        <v>131</v>
      </c>
      <c r="D108" s="37"/>
      <c r="E108" s="37"/>
      <c r="F108" s="37"/>
      <c r="G108" s="37"/>
      <c r="H108" s="37"/>
      <c r="I108" s="37"/>
      <c r="J108" s="37"/>
      <c r="K108" s="37"/>
      <c r="L108" s="5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31" s="2" customFormat="1" ht="16.5" customHeight="1">
      <c r="A109" s="35"/>
      <c r="B109" s="36"/>
      <c r="C109" s="37"/>
      <c r="D109" s="37"/>
      <c r="E109" s="324" t="str">
        <f>E9</f>
        <v>20180308 - Kaštieľ-Meranie a regulácia</v>
      </c>
      <c r="F109" s="327"/>
      <c r="G109" s="327"/>
      <c r="H109" s="327"/>
      <c r="I109" s="37"/>
      <c r="J109" s="37"/>
      <c r="K109" s="37"/>
      <c r="L109" s="5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31" s="2" customFormat="1" ht="6.95" customHeight="1">
      <c r="A110" s="35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5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12" customHeight="1">
      <c r="A111" s="35"/>
      <c r="B111" s="36"/>
      <c r="C111" s="30" t="s">
        <v>19</v>
      </c>
      <c r="D111" s="37"/>
      <c r="E111" s="37"/>
      <c r="F111" s="28" t="str">
        <f>F12</f>
        <v>Kaštieľ Dolná Krupá</v>
      </c>
      <c r="G111" s="37"/>
      <c r="H111" s="37"/>
      <c r="I111" s="30" t="s">
        <v>21</v>
      </c>
      <c r="J111" s="71" t="str">
        <f>IF(J12="","",J12)</f>
        <v>30. 1. 2023</v>
      </c>
      <c r="K111" s="37"/>
      <c r="L111" s="5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6.95" customHeight="1">
      <c r="A112" s="35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5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5.2" customHeight="1">
      <c r="A113" s="35"/>
      <c r="B113" s="36"/>
      <c r="C113" s="30" t="s">
        <v>23</v>
      </c>
      <c r="D113" s="37"/>
      <c r="E113" s="37"/>
      <c r="F113" s="28" t="str">
        <f>E15</f>
        <v>SNM, Vajanského nábrežie 2, 810 06 Bratislava</v>
      </c>
      <c r="G113" s="37"/>
      <c r="H113" s="37"/>
      <c r="I113" s="30" t="s">
        <v>29</v>
      </c>
      <c r="J113" s="33" t="str">
        <f>E21</f>
        <v>Ing.Vladimír Kobliška</v>
      </c>
      <c r="K113" s="37"/>
      <c r="L113" s="5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5.2" customHeight="1">
      <c r="A114" s="35"/>
      <c r="B114" s="36"/>
      <c r="C114" s="30" t="s">
        <v>27</v>
      </c>
      <c r="D114" s="37"/>
      <c r="E114" s="37"/>
      <c r="F114" s="28" t="str">
        <f>IF(E18="","",E18)</f>
        <v>Vyplň údaj</v>
      </c>
      <c r="G114" s="37"/>
      <c r="H114" s="37"/>
      <c r="I114" s="30" t="s">
        <v>32</v>
      </c>
      <c r="J114" s="33" t="str">
        <f>E24</f>
        <v>Ing.Vladimír Kobliška</v>
      </c>
      <c r="K114" s="37"/>
      <c r="L114" s="5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10.35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5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11" customFormat="1" ht="29.25" customHeight="1">
      <c r="A116" s="168"/>
      <c r="B116" s="169"/>
      <c r="C116" s="170" t="s">
        <v>143</v>
      </c>
      <c r="D116" s="171" t="s">
        <v>59</v>
      </c>
      <c r="E116" s="171" t="s">
        <v>55</v>
      </c>
      <c r="F116" s="171" t="s">
        <v>56</v>
      </c>
      <c r="G116" s="171" t="s">
        <v>144</v>
      </c>
      <c r="H116" s="171" t="s">
        <v>145</v>
      </c>
      <c r="I116" s="171" t="s">
        <v>146</v>
      </c>
      <c r="J116" s="172" t="s">
        <v>135</v>
      </c>
      <c r="K116" s="173" t="s">
        <v>147</v>
      </c>
      <c r="L116" s="174"/>
      <c r="M116" s="80" t="s">
        <v>1</v>
      </c>
      <c r="N116" s="81" t="s">
        <v>38</v>
      </c>
      <c r="O116" s="81" t="s">
        <v>148</v>
      </c>
      <c r="P116" s="81" t="s">
        <v>149</v>
      </c>
      <c r="Q116" s="81" t="s">
        <v>150</v>
      </c>
      <c r="R116" s="81" t="s">
        <v>151</v>
      </c>
      <c r="S116" s="81" t="s">
        <v>152</v>
      </c>
      <c r="T116" s="82" t="s">
        <v>153</v>
      </c>
      <c r="U116" s="168"/>
      <c r="V116" s="168"/>
      <c r="W116" s="168"/>
      <c r="X116" s="168"/>
      <c r="Y116" s="168"/>
      <c r="Z116" s="168"/>
      <c r="AA116" s="168"/>
      <c r="AB116" s="168"/>
      <c r="AC116" s="168"/>
      <c r="AD116" s="168"/>
      <c r="AE116" s="168"/>
    </row>
    <row r="117" spans="1:65" s="2" customFormat="1" ht="22.9" customHeight="1">
      <c r="A117" s="35"/>
      <c r="B117" s="36"/>
      <c r="C117" s="87" t="s">
        <v>136</v>
      </c>
      <c r="D117" s="37"/>
      <c r="E117" s="37"/>
      <c r="F117" s="37"/>
      <c r="G117" s="37"/>
      <c r="H117" s="37"/>
      <c r="I117" s="37"/>
      <c r="J117" s="175">
        <f>BK117</f>
        <v>0</v>
      </c>
      <c r="K117" s="37"/>
      <c r="L117" s="40"/>
      <c r="M117" s="83"/>
      <c r="N117" s="176"/>
      <c r="O117" s="84"/>
      <c r="P117" s="177">
        <f>P118</f>
        <v>0</v>
      </c>
      <c r="Q117" s="84"/>
      <c r="R117" s="177">
        <f>R118</f>
        <v>0</v>
      </c>
      <c r="S117" s="84"/>
      <c r="T117" s="178">
        <f>T118</f>
        <v>0</v>
      </c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T117" s="18" t="s">
        <v>73</v>
      </c>
      <c r="AU117" s="18" t="s">
        <v>137</v>
      </c>
      <c r="BK117" s="179">
        <f>BK118</f>
        <v>0</v>
      </c>
    </row>
    <row r="118" spans="1:65" s="12" customFormat="1" ht="25.9" customHeight="1">
      <c r="B118" s="180"/>
      <c r="C118" s="181"/>
      <c r="D118" s="182" t="s">
        <v>73</v>
      </c>
      <c r="E118" s="183" t="s">
        <v>1021</v>
      </c>
      <c r="F118" s="183" t="s">
        <v>1022</v>
      </c>
      <c r="G118" s="181"/>
      <c r="H118" s="181"/>
      <c r="I118" s="184"/>
      <c r="J118" s="185">
        <f>BK118</f>
        <v>0</v>
      </c>
      <c r="K118" s="181"/>
      <c r="L118" s="186"/>
      <c r="M118" s="187"/>
      <c r="N118" s="188"/>
      <c r="O118" s="188"/>
      <c r="P118" s="189">
        <f>SUM(P119:P124)</f>
        <v>0</v>
      </c>
      <c r="Q118" s="188"/>
      <c r="R118" s="189">
        <f>SUM(R119:R124)</f>
        <v>0</v>
      </c>
      <c r="S118" s="188"/>
      <c r="T118" s="190">
        <f>SUM(T119:T124)</f>
        <v>0</v>
      </c>
      <c r="AR118" s="191" t="s">
        <v>82</v>
      </c>
      <c r="AT118" s="192" t="s">
        <v>73</v>
      </c>
      <c r="AU118" s="192" t="s">
        <v>74</v>
      </c>
      <c r="AY118" s="191" t="s">
        <v>157</v>
      </c>
      <c r="BK118" s="193">
        <f>SUM(BK119:BK124)</f>
        <v>0</v>
      </c>
    </row>
    <row r="119" spans="1:65" s="2" customFormat="1" ht="24.2" customHeight="1">
      <c r="A119" s="35"/>
      <c r="B119" s="36"/>
      <c r="C119" s="196" t="s">
        <v>82</v>
      </c>
      <c r="D119" s="196" t="s">
        <v>160</v>
      </c>
      <c r="E119" s="197" t="s">
        <v>1023</v>
      </c>
      <c r="F119" s="198" t="s">
        <v>1024</v>
      </c>
      <c r="G119" s="199" t="s">
        <v>921</v>
      </c>
      <c r="H119" s="200">
        <v>1</v>
      </c>
      <c r="I119" s="201"/>
      <c r="J119" s="202">
        <f t="shared" ref="J119:J124" si="0">ROUND(I119*H119,2)</f>
        <v>0</v>
      </c>
      <c r="K119" s="203"/>
      <c r="L119" s="40"/>
      <c r="M119" s="204" t="s">
        <v>1</v>
      </c>
      <c r="N119" s="205" t="s">
        <v>40</v>
      </c>
      <c r="O119" s="76"/>
      <c r="P119" s="206">
        <f t="shared" ref="P119:P124" si="1">O119*H119</f>
        <v>0</v>
      </c>
      <c r="Q119" s="206">
        <v>0</v>
      </c>
      <c r="R119" s="206">
        <f t="shared" ref="R119:R124" si="2">Q119*H119</f>
        <v>0</v>
      </c>
      <c r="S119" s="206">
        <v>0</v>
      </c>
      <c r="T119" s="207">
        <f t="shared" ref="T119:T124" si="3">S119*H119</f>
        <v>0</v>
      </c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R119" s="208" t="s">
        <v>174</v>
      </c>
      <c r="AT119" s="208" t="s">
        <v>160</v>
      </c>
      <c r="AU119" s="208" t="s">
        <v>82</v>
      </c>
      <c r="AY119" s="18" t="s">
        <v>157</v>
      </c>
      <c r="BE119" s="209">
        <f t="shared" ref="BE119:BE124" si="4">IF(N119="základná",J119,0)</f>
        <v>0</v>
      </c>
      <c r="BF119" s="209">
        <f t="shared" ref="BF119:BF124" si="5">IF(N119="znížená",J119,0)</f>
        <v>0</v>
      </c>
      <c r="BG119" s="209">
        <f t="shared" ref="BG119:BG124" si="6">IF(N119="zákl. prenesená",J119,0)</f>
        <v>0</v>
      </c>
      <c r="BH119" s="209">
        <f t="shared" ref="BH119:BH124" si="7">IF(N119="zníž. prenesená",J119,0)</f>
        <v>0</v>
      </c>
      <c r="BI119" s="209">
        <f t="shared" ref="BI119:BI124" si="8">IF(N119="nulová",J119,0)</f>
        <v>0</v>
      </c>
      <c r="BJ119" s="18" t="s">
        <v>156</v>
      </c>
      <c r="BK119" s="209">
        <f t="shared" ref="BK119:BK124" si="9">ROUND(I119*H119,2)</f>
        <v>0</v>
      </c>
      <c r="BL119" s="18" t="s">
        <v>174</v>
      </c>
      <c r="BM119" s="208" t="s">
        <v>1025</v>
      </c>
    </row>
    <row r="120" spans="1:65" s="2" customFormat="1" ht="16.5" customHeight="1">
      <c r="A120" s="35"/>
      <c r="B120" s="36"/>
      <c r="C120" s="196" t="s">
        <v>156</v>
      </c>
      <c r="D120" s="196" t="s">
        <v>160</v>
      </c>
      <c r="E120" s="197" t="s">
        <v>1026</v>
      </c>
      <c r="F120" s="198" t="s">
        <v>1027</v>
      </c>
      <c r="G120" s="199" t="s">
        <v>921</v>
      </c>
      <c r="H120" s="200">
        <v>1</v>
      </c>
      <c r="I120" s="201"/>
      <c r="J120" s="202">
        <f t="shared" si="0"/>
        <v>0</v>
      </c>
      <c r="K120" s="203"/>
      <c r="L120" s="40"/>
      <c r="M120" s="204" t="s">
        <v>1</v>
      </c>
      <c r="N120" s="205" t="s">
        <v>40</v>
      </c>
      <c r="O120" s="76"/>
      <c r="P120" s="206">
        <f t="shared" si="1"/>
        <v>0</v>
      </c>
      <c r="Q120" s="206">
        <v>0</v>
      </c>
      <c r="R120" s="206">
        <f t="shared" si="2"/>
        <v>0</v>
      </c>
      <c r="S120" s="206">
        <v>0</v>
      </c>
      <c r="T120" s="207">
        <f t="shared" si="3"/>
        <v>0</v>
      </c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R120" s="208" t="s">
        <v>174</v>
      </c>
      <c r="AT120" s="208" t="s">
        <v>160</v>
      </c>
      <c r="AU120" s="208" t="s">
        <v>82</v>
      </c>
      <c r="AY120" s="18" t="s">
        <v>157</v>
      </c>
      <c r="BE120" s="209">
        <f t="shared" si="4"/>
        <v>0</v>
      </c>
      <c r="BF120" s="209">
        <f t="shared" si="5"/>
        <v>0</v>
      </c>
      <c r="BG120" s="209">
        <f t="shared" si="6"/>
        <v>0</v>
      </c>
      <c r="BH120" s="209">
        <f t="shared" si="7"/>
        <v>0</v>
      </c>
      <c r="BI120" s="209">
        <f t="shared" si="8"/>
        <v>0</v>
      </c>
      <c r="BJ120" s="18" t="s">
        <v>156</v>
      </c>
      <c r="BK120" s="209">
        <f t="shared" si="9"/>
        <v>0</v>
      </c>
      <c r="BL120" s="18" t="s">
        <v>174</v>
      </c>
      <c r="BM120" s="208" t="s">
        <v>1028</v>
      </c>
    </row>
    <row r="121" spans="1:65" s="2" customFormat="1" ht="16.5" customHeight="1">
      <c r="A121" s="35"/>
      <c r="B121" s="36"/>
      <c r="C121" s="196" t="s">
        <v>181</v>
      </c>
      <c r="D121" s="196" t="s">
        <v>160</v>
      </c>
      <c r="E121" s="197" t="s">
        <v>1029</v>
      </c>
      <c r="F121" s="198" t="s">
        <v>1030</v>
      </c>
      <c r="G121" s="199" t="s">
        <v>921</v>
      </c>
      <c r="H121" s="200">
        <v>1</v>
      </c>
      <c r="I121" s="201"/>
      <c r="J121" s="202">
        <f t="shared" si="0"/>
        <v>0</v>
      </c>
      <c r="K121" s="203"/>
      <c r="L121" s="40"/>
      <c r="M121" s="204" t="s">
        <v>1</v>
      </c>
      <c r="N121" s="205" t="s">
        <v>40</v>
      </c>
      <c r="O121" s="76"/>
      <c r="P121" s="206">
        <f t="shared" si="1"/>
        <v>0</v>
      </c>
      <c r="Q121" s="206">
        <v>0</v>
      </c>
      <c r="R121" s="206">
        <f t="shared" si="2"/>
        <v>0</v>
      </c>
      <c r="S121" s="206">
        <v>0</v>
      </c>
      <c r="T121" s="207">
        <f t="shared" si="3"/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R121" s="208" t="s">
        <v>174</v>
      </c>
      <c r="AT121" s="208" t="s">
        <v>160</v>
      </c>
      <c r="AU121" s="208" t="s">
        <v>82</v>
      </c>
      <c r="AY121" s="18" t="s">
        <v>157</v>
      </c>
      <c r="BE121" s="209">
        <f t="shared" si="4"/>
        <v>0</v>
      </c>
      <c r="BF121" s="209">
        <f t="shared" si="5"/>
        <v>0</v>
      </c>
      <c r="BG121" s="209">
        <f t="shared" si="6"/>
        <v>0</v>
      </c>
      <c r="BH121" s="209">
        <f t="shared" si="7"/>
        <v>0</v>
      </c>
      <c r="BI121" s="209">
        <f t="shared" si="8"/>
        <v>0</v>
      </c>
      <c r="BJ121" s="18" t="s">
        <v>156</v>
      </c>
      <c r="BK121" s="209">
        <f t="shared" si="9"/>
        <v>0</v>
      </c>
      <c r="BL121" s="18" t="s">
        <v>174</v>
      </c>
      <c r="BM121" s="208" t="s">
        <v>1031</v>
      </c>
    </row>
    <row r="122" spans="1:65" s="2" customFormat="1" ht="16.5" customHeight="1">
      <c r="A122" s="35"/>
      <c r="B122" s="36"/>
      <c r="C122" s="196" t="s">
        <v>174</v>
      </c>
      <c r="D122" s="196" t="s">
        <v>160</v>
      </c>
      <c r="E122" s="197" t="s">
        <v>1032</v>
      </c>
      <c r="F122" s="198" t="s">
        <v>1033</v>
      </c>
      <c r="G122" s="199" t="s">
        <v>921</v>
      </c>
      <c r="H122" s="200">
        <v>1</v>
      </c>
      <c r="I122" s="201"/>
      <c r="J122" s="202">
        <f t="shared" si="0"/>
        <v>0</v>
      </c>
      <c r="K122" s="203"/>
      <c r="L122" s="40"/>
      <c r="M122" s="204" t="s">
        <v>1</v>
      </c>
      <c r="N122" s="205" t="s">
        <v>40</v>
      </c>
      <c r="O122" s="76"/>
      <c r="P122" s="206">
        <f t="shared" si="1"/>
        <v>0</v>
      </c>
      <c r="Q122" s="206">
        <v>0</v>
      </c>
      <c r="R122" s="206">
        <f t="shared" si="2"/>
        <v>0</v>
      </c>
      <c r="S122" s="206">
        <v>0</v>
      </c>
      <c r="T122" s="207">
        <f t="shared" si="3"/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R122" s="208" t="s">
        <v>174</v>
      </c>
      <c r="AT122" s="208" t="s">
        <v>160</v>
      </c>
      <c r="AU122" s="208" t="s">
        <v>82</v>
      </c>
      <c r="AY122" s="18" t="s">
        <v>157</v>
      </c>
      <c r="BE122" s="209">
        <f t="shared" si="4"/>
        <v>0</v>
      </c>
      <c r="BF122" s="209">
        <f t="shared" si="5"/>
        <v>0</v>
      </c>
      <c r="BG122" s="209">
        <f t="shared" si="6"/>
        <v>0</v>
      </c>
      <c r="BH122" s="209">
        <f t="shared" si="7"/>
        <v>0</v>
      </c>
      <c r="BI122" s="209">
        <f t="shared" si="8"/>
        <v>0</v>
      </c>
      <c r="BJ122" s="18" t="s">
        <v>156</v>
      </c>
      <c r="BK122" s="209">
        <f t="shared" si="9"/>
        <v>0</v>
      </c>
      <c r="BL122" s="18" t="s">
        <v>174</v>
      </c>
      <c r="BM122" s="208" t="s">
        <v>1034</v>
      </c>
    </row>
    <row r="123" spans="1:65" s="2" customFormat="1" ht="16.5" customHeight="1">
      <c r="A123" s="35"/>
      <c r="B123" s="36"/>
      <c r="C123" s="196" t="s">
        <v>197</v>
      </c>
      <c r="D123" s="196" t="s">
        <v>160</v>
      </c>
      <c r="E123" s="197" t="s">
        <v>1035</v>
      </c>
      <c r="F123" s="198" t="s">
        <v>1036</v>
      </c>
      <c r="G123" s="199" t="s">
        <v>797</v>
      </c>
      <c r="H123" s="201"/>
      <c r="I123" s="201"/>
      <c r="J123" s="202">
        <f t="shared" si="0"/>
        <v>0</v>
      </c>
      <c r="K123" s="203"/>
      <c r="L123" s="40"/>
      <c r="M123" s="204" t="s">
        <v>1</v>
      </c>
      <c r="N123" s="205" t="s">
        <v>40</v>
      </c>
      <c r="O123" s="76"/>
      <c r="P123" s="206">
        <f t="shared" si="1"/>
        <v>0</v>
      </c>
      <c r="Q123" s="206">
        <v>0</v>
      </c>
      <c r="R123" s="206">
        <f t="shared" si="2"/>
        <v>0</v>
      </c>
      <c r="S123" s="206">
        <v>0</v>
      </c>
      <c r="T123" s="207">
        <f t="shared" si="3"/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208" t="s">
        <v>174</v>
      </c>
      <c r="AT123" s="208" t="s">
        <v>160</v>
      </c>
      <c r="AU123" s="208" t="s">
        <v>82</v>
      </c>
      <c r="AY123" s="18" t="s">
        <v>157</v>
      </c>
      <c r="BE123" s="209">
        <f t="shared" si="4"/>
        <v>0</v>
      </c>
      <c r="BF123" s="209">
        <f t="shared" si="5"/>
        <v>0</v>
      </c>
      <c r="BG123" s="209">
        <f t="shared" si="6"/>
        <v>0</v>
      </c>
      <c r="BH123" s="209">
        <f t="shared" si="7"/>
        <v>0</v>
      </c>
      <c r="BI123" s="209">
        <f t="shared" si="8"/>
        <v>0</v>
      </c>
      <c r="BJ123" s="18" t="s">
        <v>156</v>
      </c>
      <c r="BK123" s="209">
        <f t="shared" si="9"/>
        <v>0</v>
      </c>
      <c r="BL123" s="18" t="s">
        <v>174</v>
      </c>
      <c r="BM123" s="208" t="s">
        <v>1037</v>
      </c>
    </row>
    <row r="124" spans="1:65" s="2" customFormat="1" ht="16.5" customHeight="1">
      <c r="A124" s="35"/>
      <c r="B124" s="36"/>
      <c r="C124" s="196" t="s">
        <v>201</v>
      </c>
      <c r="D124" s="196" t="s">
        <v>160</v>
      </c>
      <c r="E124" s="197" t="s">
        <v>1038</v>
      </c>
      <c r="F124" s="198" t="s">
        <v>1039</v>
      </c>
      <c r="G124" s="199" t="s">
        <v>797</v>
      </c>
      <c r="H124" s="201"/>
      <c r="I124" s="201"/>
      <c r="J124" s="202">
        <f t="shared" si="0"/>
        <v>0</v>
      </c>
      <c r="K124" s="203"/>
      <c r="L124" s="40"/>
      <c r="M124" s="243" t="s">
        <v>1</v>
      </c>
      <c r="N124" s="244" t="s">
        <v>40</v>
      </c>
      <c r="O124" s="245"/>
      <c r="P124" s="246">
        <f t="shared" si="1"/>
        <v>0</v>
      </c>
      <c r="Q124" s="246">
        <v>0</v>
      </c>
      <c r="R124" s="246">
        <f t="shared" si="2"/>
        <v>0</v>
      </c>
      <c r="S124" s="246">
        <v>0</v>
      </c>
      <c r="T124" s="247">
        <f t="shared" si="3"/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208" t="s">
        <v>174</v>
      </c>
      <c r="AT124" s="208" t="s">
        <v>160</v>
      </c>
      <c r="AU124" s="208" t="s">
        <v>82</v>
      </c>
      <c r="AY124" s="18" t="s">
        <v>157</v>
      </c>
      <c r="BE124" s="209">
        <f t="shared" si="4"/>
        <v>0</v>
      </c>
      <c r="BF124" s="209">
        <f t="shared" si="5"/>
        <v>0</v>
      </c>
      <c r="BG124" s="209">
        <f t="shared" si="6"/>
        <v>0</v>
      </c>
      <c r="BH124" s="209">
        <f t="shared" si="7"/>
        <v>0</v>
      </c>
      <c r="BI124" s="209">
        <f t="shared" si="8"/>
        <v>0</v>
      </c>
      <c r="BJ124" s="18" t="s">
        <v>156</v>
      </c>
      <c r="BK124" s="209">
        <f t="shared" si="9"/>
        <v>0</v>
      </c>
      <c r="BL124" s="18" t="s">
        <v>174</v>
      </c>
      <c r="BM124" s="208" t="s">
        <v>1040</v>
      </c>
    </row>
    <row r="125" spans="1:65" s="2" customFormat="1" ht="6.95" customHeight="1">
      <c r="A125" s="35"/>
      <c r="B125" s="59"/>
      <c r="C125" s="60"/>
      <c r="D125" s="60"/>
      <c r="E125" s="60"/>
      <c r="F125" s="60"/>
      <c r="G125" s="60"/>
      <c r="H125" s="60"/>
      <c r="I125" s="60"/>
      <c r="J125" s="60"/>
      <c r="K125" s="60"/>
      <c r="L125" s="40"/>
      <c r="M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</sheetData>
  <sheetProtection formatColumns="0" formatRows="0" autoFilter="0"/>
  <autoFilter ref="C116:K124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063"/>
  <sheetViews>
    <sheetView showGridLines="0" topLeftCell="A946" workbookViewId="0">
      <selection activeCell="F972" sqref="F972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99"/>
      <c r="M2" s="299"/>
      <c r="N2" s="299"/>
      <c r="O2" s="299"/>
      <c r="P2" s="299"/>
      <c r="Q2" s="299"/>
      <c r="R2" s="299"/>
      <c r="S2" s="299"/>
      <c r="T2" s="299"/>
      <c r="U2" s="299"/>
      <c r="V2" s="299"/>
      <c r="AT2" s="18" t="s">
        <v>104</v>
      </c>
    </row>
    <row r="3" spans="1:46" s="1" customFormat="1" ht="6.95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21"/>
      <c r="AT3" s="18" t="s">
        <v>74</v>
      </c>
    </row>
    <row r="4" spans="1:46" s="1" customFormat="1" ht="24.95" customHeight="1">
      <c r="B4" s="21"/>
      <c r="D4" s="115" t="s">
        <v>130</v>
      </c>
      <c r="L4" s="21"/>
      <c r="M4" s="116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7" t="s">
        <v>15</v>
      </c>
      <c r="L6" s="21"/>
    </row>
    <row r="7" spans="1:46" s="1" customFormat="1" ht="16.5" customHeight="1">
      <c r="B7" s="21"/>
      <c r="E7" s="330" t="str">
        <f>'Rekapitulácia stavby'!K6</f>
        <v>Obnova areálu a kaštieľa Dolná Krupá</v>
      </c>
      <c r="F7" s="331"/>
      <c r="G7" s="331"/>
      <c r="H7" s="331"/>
      <c r="L7" s="21"/>
    </row>
    <row r="8" spans="1:46" s="2" customFormat="1" ht="12" customHeight="1">
      <c r="A8" s="35"/>
      <c r="B8" s="40"/>
      <c r="C8" s="35"/>
      <c r="D8" s="117" t="s">
        <v>131</v>
      </c>
      <c r="E8" s="35"/>
      <c r="F8" s="35"/>
      <c r="G8" s="35"/>
      <c r="H8" s="35"/>
      <c r="I8" s="35"/>
      <c r="J8" s="35"/>
      <c r="K8" s="35"/>
      <c r="L8" s="5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32" t="s">
        <v>1041</v>
      </c>
      <c r="F9" s="333"/>
      <c r="G9" s="333"/>
      <c r="H9" s="333"/>
      <c r="I9" s="35"/>
      <c r="J9" s="35"/>
      <c r="K9" s="35"/>
      <c r="L9" s="5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7" t="s">
        <v>17</v>
      </c>
      <c r="E11" s="35"/>
      <c r="F11" s="118" t="s">
        <v>1</v>
      </c>
      <c r="G11" s="35"/>
      <c r="H11" s="35"/>
      <c r="I11" s="117" t="s">
        <v>18</v>
      </c>
      <c r="J11" s="118" t="s">
        <v>1</v>
      </c>
      <c r="K11" s="35"/>
      <c r="L11" s="5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7" t="s">
        <v>19</v>
      </c>
      <c r="E12" s="35"/>
      <c r="F12" s="118" t="s">
        <v>20</v>
      </c>
      <c r="G12" s="35"/>
      <c r="H12" s="35"/>
      <c r="I12" s="117" t="s">
        <v>21</v>
      </c>
      <c r="J12" s="119" t="str">
        <f>'Rekapitulácia stavby'!AN8</f>
        <v>30. 1. 2023</v>
      </c>
      <c r="K12" s="35"/>
      <c r="L12" s="5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7" t="s">
        <v>23</v>
      </c>
      <c r="E14" s="35"/>
      <c r="F14" s="35"/>
      <c r="G14" s="35"/>
      <c r="H14" s="35"/>
      <c r="I14" s="117" t="s">
        <v>24</v>
      </c>
      <c r="J14" s="118" t="s">
        <v>1</v>
      </c>
      <c r="K14" s="35"/>
      <c r="L14" s="5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8" t="s">
        <v>25</v>
      </c>
      <c r="F15" s="35"/>
      <c r="G15" s="35"/>
      <c r="H15" s="35"/>
      <c r="I15" s="117" t="s">
        <v>26</v>
      </c>
      <c r="J15" s="118" t="s">
        <v>1</v>
      </c>
      <c r="K15" s="35"/>
      <c r="L15" s="5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7" t="s">
        <v>27</v>
      </c>
      <c r="E17" s="35"/>
      <c r="F17" s="35"/>
      <c r="G17" s="35"/>
      <c r="H17" s="35"/>
      <c r="I17" s="117" t="s">
        <v>24</v>
      </c>
      <c r="J17" s="31" t="str">
        <f>'Rekapitulácia stavby'!AN13</f>
        <v>Vyplň údaj</v>
      </c>
      <c r="K17" s="35"/>
      <c r="L17" s="5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34" t="str">
        <f>'Rekapitulácia stavby'!E14</f>
        <v>Vyplň údaj</v>
      </c>
      <c r="F18" s="335"/>
      <c r="G18" s="335"/>
      <c r="H18" s="335"/>
      <c r="I18" s="117" t="s">
        <v>26</v>
      </c>
      <c r="J18" s="31" t="str">
        <f>'Rekapitulácia stavby'!AN14</f>
        <v>Vyplň údaj</v>
      </c>
      <c r="K18" s="35"/>
      <c r="L18" s="5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7" t="s">
        <v>29</v>
      </c>
      <c r="E20" s="35"/>
      <c r="F20" s="35"/>
      <c r="G20" s="35"/>
      <c r="H20" s="35"/>
      <c r="I20" s="117" t="s">
        <v>24</v>
      </c>
      <c r="J20" s="118" t="s">
        <v>1</v>
      </c>
      <c r="K20" s="35"/>
      <c r="L20" s="5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8" t="s">
        <v>30</v>
      </c>
      <c r="F21" s="35"/>
      <c r="G21" s="35"/>
      <c r="H21" s="35"/>
      <c r="I21" s="117" t="s">
        <v>26</v>
      </c>
      <c r="J21" s="118" t="s">
        <v>1</v>
      </c>
      <c r="K21" s="35"/>
      <c r="L21" s="5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7" t="s">
        <v>32</v>
      </c>
      <c r="E23" s="35"/>
      <c r="F23" s="35"/>
      <c r="G23" s="35"/>
      <c r="H23" s="35"/>
      <c r="I23" s="117" t="s">
        <v>24</v>
      </c>
      <c r="J23" s="118" t="s">
        <v>1</v>
      </c>
      <c r="K23" s="35"/>
      <c r="L23" s="5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8" t="s">
        <v>30</v>
      </c>
      <c r="F24" s="35"/>
      <c r="G24" s="35"/>
      <c r="H24" s="35"/>
      <c r="I24" s="117" t="s">
        <v>26</v>
      </c>
      <c r="J24" s="118" t="s">
        <v>1</v>
      </c>
      <c r="K24" s="35"/>
      <c r="L24" s="5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7" t="s">
        <v>33</v>
      </c>
      <c r="E26" s="35"/>
      <c r="F26" s="35"/>
      <c r="G26" s="35"/>
      <c r="H26" s="35"/>
      <c r="I26" s="35"/>
      <c r="J26" s="35"/>
      <c r="K26" s="35"/>
      <c r="L26" s="5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20"/>
      <c r="B27" s="121"/>
      <c r="C27" s="120"/>
      <c r="D27" s="120"/>
      <c r="E27" s="336" t="s">
        <v>1</v>
      </c>
      <c r="F27" s="336"/>
      <c r="G27" s="336"/>
      <c r="H27" s="336"/>
      <c r="I27" s="120"/>
      <c r="J27" s="120"/>
      <c r="K27" s="120"/>
      <c r="L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23"/>
      <c r="E29" s="123"/>
      <c r="F29" s="123"/>
      <c r="G29" s="123"/>
      <c r="H29" s="123"/>
      <c r="I29" s="123"/>
      <c r="J29" s="123"/>
      <c r="K29" s="123"/>
      <c r="L29" s="5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4" t="s">
        <v>34</v>
      </c>
      <c r="E30" s="35"/>
      <c r="F30" s="35"/>
      <c r="G30" s="35"/>
      <c r="H30" s="35"/>
      <c r="I30" s="35"/>
      <c r="J30" s="125">
        <f>ROUND(J135, 2)</f>
        <v>0</v>
      </c>
      <c r="K30" s="35"/>
      <c r="L30" s="5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3"/>
      <c r="E31" s="123"/>
      <c r="F31" s="123"/>
      <c r="G31" s="123"/>
      <c r="H31" s="123"/>
      <c r="I31" s="123"/>
      <c r="J31" s="123"/>
      <c r="K31" s="123"/>
      <c r="L31" s="5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26" t="s">
        <v>36</v>
      </c>
      <c r="G32" s="35"/>
      <c r="H32" s="35"/>
      <c r="I32" s="126" t="s">
        <v>35</v>
      </c>
      <c r="J32" s="126" t="s">
        <v>37</v>
      </c>
      <c r="K32" s="35"/>
      <c r="L32" s="5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27" t="s">
        <v>38</v>
      </c>
      <c r="E33" s="128" t="s">
        <v>39</v>
      </c>
      <c r="F33" s="129">
        <f>ROUND((SUM(BE135:BE1062)),  2)</f>
        <v>0</v>
      </c>
      <c r="G33" s="130"/>
      <c r="H33" s="130"/>
      <c r="I33" s="131">
        <v>0.2</v>
      </c>
      <c r="J33" s="129">
        <f>ROUND(((SUM(BE135:BE1062))*I33),  2)</f>
        <v>0</v>
      </c>
      <c r="K33" s="35"/>
      <c r="L33" s="5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28" t="s">
        <v>40</v>
      </c>
      <c r="F34" s="129">
        <f>ROUND((SUM(BF135:BF1062)),  2)</f>
        <v>0</v>
      </c>
      <c r="G34" s="130"/>
      <c r="H34" s="130"/>
      <c r="I34" s="131">
        <v>0.2</v>
      </c>
      <c r="J34" s="129">
        <f>ROUND(((SUM(BF135:BF1062))*I34),  2)</f>
        <v>0</v>
      </c>
      <c r="K34" s="35"/>
      <c r="L34" s="5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17" t="s">
        <v>41</v>
      </c>
      <c r="F35" s="132">
        <f>ROUND((SUM(BG135:BG1062)),  2)</f>
        <v>0</v>
      </c>
      <c r="G35" s="35"/>
      <c r="H35" s="35"/>
      <c r="I35" s="133">
        <v>0.2</v>
      </c>
      <c r="J35" s="132">
        <f>0</f>
        <v>0</v>
      </c>
      <c r="K35" s="35"/>
      <c r="L35" s="5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17" t="s">
        <v>42</v>
      </c>
      <c r="F36" s="132">
        <f>ROUND((SUM(BH135:BH1062)),  2)</f>
        <v>0</v>
      </c>
      <c r="G36" s="35"/>
      <c r="H36" s="35"/>
      <c r="I36" s="133">
        <v>0.2</v>
      </c>
      <c r="J36" s="132">
        <f>0</f>
        <v>0</v>
      </c>
      <c r="K36" s="35"/>
      <c r="L36" s="5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28" t="s">
        <v>43</v>
      </c>
      <c r="F37" s="129">
        <f>ROUND((SUM(BI135:BI1062)),  2)</f>
        <v>0</v>
      </c>
      <c r="G37" s="130"/>
      <c r="H37" s="130"/>
      <c r="I37" s="131">
        <v>0</v>
      </c>
      <c r="J37" s="129">
        <f>0</f>
        <v>0</v>
      </c>
      <c r="K37" s="35"/>
      <c r="L37" s="5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34"/>
      <c r="D39" s="135" t="s">
        <v>44</v>
      </c>
      <c r="E39" s="136"/>
      <c r="F39" s="136"/>
      <c r="G39" s="137" t="s">
        <v>45</v>
      </c>
      <c r="H39" s="138" t="s">
        <v>46</v>
      </c>
      <c r="I39" s="136"/>
      <c r="J39" s="139">
        <f>SUM(J30:J37)</f>
        <v>0</v>
      </c>
      <c r="K39" s="140"/>
      <c r="L39" s="5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6"/>
      <c r="D50" s="141" t="s">
        <v>47</v>
      </c>
      <c r="E50" s="142"/>
      <c r="F50" s="142"/>
      <c r="G50" s="141" t="s">
        <v>48</v>
      </c>
      <c r="H50" s="142"/>
      <c r="I50" s="142"/>
      <c r="J50" s="142"/>
      <c r="K50" s="142"/>
      <c r="L50" s="5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5"/>
      <c r="B61" s="40"/>
      <c r="C61" s="35"/>
      <c r="D61" s="143" t="s">
        <v>49</v>
      </c>
      <c r="E61" s="144"/>
      <c r="F61" s="145" t="s">
        <v>50</v>
      </c>
      <c r="G61" s="143" t="s">
        <v>49</v>
      </c>
      <c r="H61" s="144"/>
      <c r="I61" s="144"/>
      <c r="J61" s="146" t="s">
        <v>50</v>
      </c>
      <c r="K61" s="144"/>
      <c r="L61" s="5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5"/>
      <c r="B65" s="40"/>
      <c r="C65" s="35"/>
      <c r="D65" s="141" t="s">
        <v>51</v>
      </c>
      <c r="E65" s="147"/>
      <c r="F65" s="147"/>
      <c r="G65" s="141" t="s">
        <v>52</v>
      </c>
      <c r="H65" s="147"/>
      <c r="I65" s="147"/>
      <c r="J65" s="147"/>
      <c r="K65" s="147"/>
      <c r="L65" s="5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5"/>
      <c r="B76" s="40"/>
      <c r="C76" s="35"/>
      <c r="D76" s="143" t="s">
        <v>49</v>
      </c>
      <c r="E76" s="144"/>
      <c r="F76" s="145" t="s">
        <v>50</v>
      </c>
      <c r="G76" s="143" t="s">
        <v>49</v>
      </c>
      <c r="H76" s="144"/>
      <c r="I76" s="144"/>
      <c r="J76" s="146" t="s">
        <v>50</v>
      </c>
      <c r="K76" s="144"/>
      <c r="L76" s="5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8"/>
      <c r="C77" s="149"/>
      <c r="D77" s="149"/>
      <c r="E77" s="149"/>
      <c r="F77" s="149"/>
      <c r="G77" s="149"/>
      <c r="H77" s="149"/>
      <c r="I77" s="149"/>
      <c r="J77" s="149"/>
      <c r="K77" s="149"/>
      <c r="L77" s="5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5" customHeight="1">
      <c r="A81" s="35"/>
      <c r="B81" s="150"/>
      <c r="C81" s="151"/>
      <c r="D81" s="151"/>
      <c r="E81" s="151"/>
      <c r="F81" s="151"/>
      <c r="G81" s="151"/>
      <c r="H81" s="151"/>
      <c r="I81" s="151"/>
      <c r="J81" s="151"/>
      <c r="K81" s="151"/>
      <c r="L81" s="5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5" customHeight="1">
      <c r="A82" s="35"/>
      <c r="B82" s="36"/>
      <c r="C82" s="24" t="s">
        <v>133</v>
      </c>
      <c r="D82" s="37"/>
      <c r="E82" s="37"/>
      <c r="F82" s="37"/>
      <c r="G82" s="37"/>
      <c r="H82" s="37"/>
      <c r="I82" s="37"/>
      <c r="J82" s="37"/>
      <c r="K82" s="37"/>
      <c r="L82" s="5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15</v>
      </c>
      <c r="D84" s="37"/>
      <c r="E84" s="37"/>
      <c r="F84" s="37"/>
      <c r="G84" s="37"/>
      <c r="H84" s="37"/>
      <c r="I84" s="37"/>
      <c r="J84" s="37"/>
      <c r="K84" s="37"/>
      <c r="L84" s="5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28" t="str">
        <f>E7</f>
        <v>Obnova areálu a kaštieľa Dolná Krupá</v>
      </c>
      <c r="F85" s="329"/>
      <c r="G85" s="329"/>
      <c r="H85" s="329"/>
      <c r="I85" s="37"/>
      <c r="J85" s="37"/>
      <c r="K85" s="37"/>
      <c r="L85" s="5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131</v>
      </c>
      <c r="D86" s="37"/>
      <c r="E86" s="37"/>
      <c r="F86" s="37"/>
      <c r="G86" s="37"/>
      <c r="H86" s="37"/>
      <c r="I86" s="37"/>
      <c r="J86" s="37"/>
      <c r="K86" s="37"/>
      <c r="L86" s="5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324" t="str">
        <f>E9</f>
        <v>20230101 - Kaštieľ-Suterén</v>
      </c>
      <c r="F87" s="327"/>
      <c r="G87" s="327"/>
      <c r="H87" s="327"/>
      <c r="I87" s="37"/>
      <c r="J87" s="37"/>
      <c r="K87" s="37"/>
      <c r="L87" s="5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19</v>
      </c>
      <c r="D89" s="37"/>
      <c r="E89" s="37"/>
      <c r="F89" s="28" t="str">
        <f>F12</f>
        <v>Kaštieľ Dolná Krupá</v>
      </c>
      <c r="G89" s="37"/>
      <c r="H89" s="37"/>
      <c r="I89" s="30" t="s">
        <v>21</v>
      </c>
      <c r="J89" s="71" t="str">
        <f>IF(J12="","",J12)</f>
        <v>30. 1. 2023</v>
      </c>
      <c r="K89" s="37"/>
      <c r="L89" s="5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2" customHeight="1">
      <c r="A91" s="35"/>
      <c r="B91" s="36"/>
      <c r="C91" s="30" t="s">
        <v>23</v>
      </c>
      <c r="D91" s="37"/>
      <c r="E91" s="37"/>
      <c r="F91" s="28" t="str">
        <f>E15</f>
        <v>SNM, Vajanského nábrežie 2, 810 06 Bratislava</v>
      </c>
      <c r="G91" s="37"/>
      <c r="H91" s="37"/>
      <c r="I91" s="30" t="s">
        <v>29</v>
      </c>
      <c r="J91" s="33" t="str">
        <f>E21</f>
        <v>Ing.Vladimír Kobliška</v>
      </c>
      <c r="K91" s="37"/>
      <c r="L91" s="5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2" customHeight="1">
      <c r="A92" s="35"/>
      <c r="B92" s="36"/>
      <c r="C92" s="30" t="s">
        <v>27</v>
      </c>
      <c r="D92" s="37"/>
      <c r="E92" s="37"/>
      <c r="F92" s="28" t="str">
        <f>IF(E18="","",E18)</f>
        <v>Vyplň údaj</v>
      </c>
      <c r="G92" s="37"/>
      <c r="H92" s="37"/>
      <c r="I92" s="30" t="s">
        <v>32</v>
      </c>
      <c r="J92" s="33" t="str">
        <f>E24</f>
        <v>Ing.Vladimír Kobliška</v>
      </c>
      <c r="K92" s="37"/>
      <c r="L92" s="5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52" t="s">
        <v>134</v>
      </c>
      <c r="D94" s="153"/>
      <c r="E94" s="153"/>
      <c r="F94" s="153"/>
      <c r="G94" s="153"/>
      <c r="H94" s="153"/>
      <c r="I94" s="153"/>
      <c r="J94" s="154" t="s">
        <v>135</v>
      </c>
      <c r="K94" s="153"/>
      <c r="L94" s="5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" customHeight="1">
      <c r="A96" s="35"/>
      <c r="B96" s="36"/>
      <c r="C96" s="155" t="s">
        <v>136</v>
      </c>
      <c r="D96" s="37"/>
      <c r="E96" s="37"/>
      <c r="F96" s="37"/>
      <c r="G96" s="37"/>
      <c r="H96" s="37"/>
      <c r="I96" s="37"/>
      <c r="J96" s="89">
        <f>J135</f>
        <v>0</v>
      </c>
      <c r="K96" s="37"/>
      <c r="L96" s="5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137</v>
      </c>
    </row>
    <row r="97" spans="2:12" s="9" customFormat="1" ht="24.95" customHeight="1">
      <c r="B97" s="156"/>
      <c r="C97" s="157"/>
      <c r="D97" s="158" t="s">
        <v>216</v>
      </c>
      <c r="E97" s="159"/>
      <c r="F97" s="159"/>
      <c r="G97" s="159"/>
      <c r="H97" s="159"/>
      <c r="I97" s="159"/>
      <c r="J97" s="160">
        <f>J136</f>
        <v>0</v>
      </c>
      <c r="K97" s="157"/>
      <c r="L97" s="161"/>
    </row>
    <row r="98" spans="2:12" s="10" customFormat="1" ht="19.899999999999999" customHeight="1">
      <c r="B98" s="162"/>
      <c r="C98" s="163"/>
      <c r="D98" s="164" t="s">
        <v>1042</v>
      </c>
      <c r="E98" s="165"/>
      <c r="F98" s="165"/>
      <c r="G98" s="165"/>
      <c r="H98" s="165"/>
      <c r="I98" s="165"/>
      <c r="J98" s="166">
        <f>J137</f>
        <v>0</v>
      </c>
      <c r="K98" s="163"/>
      <c r="L98" s="167"/>
    </row>
    <row r="99" spans="2:12" s="10" customFormat="1" ht="19.899999999999999" customHeight="1">
      <c r="B99" s="162"/>
      <c r="C99" s="163"/>
      <c r="D99" s="164" t="s">
        <v>1043</v>
      </c>
      <c r="E99" s="165"/>
      <c r="F99" s="165"/>
      <c r="G99" s="165"/>
      <c r="H99" s="165"/>
      <c r="I99" s="165"/>
      <c r="J99" s="166">
        <f>J229</f>
        <v>0</v>
      </c>
      <c r="K99" s="163"/>
      <c r="L99" s="167"/>
    </row>
    <row r="100" spans="2:12" s="10" customFormat="1" ht="19.899999999999999" customHeight="1">
      <c r="B100" s="162"/>
      <c r="C100" s="163"/>
      <c r="D100" s="164" t="s">
        <v>217</v>
      </c>
      <c r="E100" s="165"/>
      <c r="F100" s="165"/>
      <c r="G100" s="165"/>
      <c r="H100" s="165"/>
      <c r="I100" s="165"/>
      <c r="J100" s="166">
        <f>J306</f>
        <v>0</v>
      </c>
      <c r="K100" s="163"/>
      <c r="L100" s="167"/>
    </row>
    <row r="101" spans="2:12" s="10" customFormat="1" ht="19.899999999999999" customHeight="1">
      <c r="B101" s="162"/>
      <c r="C101" s="163"/>
      <c r="D101" s="164" t="s">
        <v>310</v>
      </c>
      <c r="E101" s="165"/>
      <c r="F101" s="165"/>
      <c r="G101" s="165"/>
      <c r="H101" s="165"/>
      <c r="I101" s="165"/>
      <c r="J101" s="166">
        <f>J598</f>
        <v>0</v>
      </c>
      <c r="K101" s="163"/>
      <c r="L101" s="167"/>
    </row>
    <row r="102" spans="2:12" s="10" customFormat="1" ht="19.899999999999999" customHeight="1">
      <c r="B102" s="162"/>
      <c r="C102" s="163"/>
      <c r="D102" s="164" t="s">
        <v>218</v>
      </c>
      <c r="E102" s="165"/>
      <c r="F102" s="165"/>
      <c r="G102" s="165"/>
      <c r="H102" s="165"/>
      <c r="I102" s="165"/>
      <c r="J102" s="166">
        <f>J830</f>
        <v>0</v>
      </c>
      <c r="K102" s="163"/>
      <c r="L102" s="167"/>
    </row>
    <row r="103" spans="2:12" s="9" customFormat="1" ht="24.95" customHeight="1">
      <c r="B103" s="156"/>
      <c r="C103" s="157"/>
      <c r="D103" s="158" t="s">
        <v>138</v>
      </c>
      <c r="E103" s="159"/>
      <c r="F103" s="159"/>
      <c r="G103" s="159"/>
      <c r="H103" s="159"/>
      <c r="I103" s="159"/>
      <c r="J103" s="160">
        <f>J832</f>
        <v>0</v>
      </c>
      <c r="K103" s="157"/>
      <c r="L103" s="161"/>
    </row>
    <row r="104" spans="2:12" s="10" customFormat="1" ht="19.899999999999999" customHeight="1">
      <c r="B104" s="162"/>
      <c r="C104" s="163"/>
      <c r="D104" s="164" t="s">
        <v>139</v>
      </c>
      <c r="E104" s="165"/>
      <c r="F104" s="165"/>
      <c r="G104" s="165"/>
      <c r="H104" s="165"/>
      <c r="I104" s="165"/>
      <c r="J104" s="166">
        <f>J833</f>
        <v>0</v>
      </c>
      <c r="K104" s="163"/>
      <c r="L104" s="167"/>
    </row>
    <row r="105" spans="2:12" s="10" customFormat="1" ht="19.899999999999999" customHeight="1">
      <c r="B105" s="162"/>
      <c r="C105" s="163"/>
      <c r="D105" s="164" t="s">
        <v>140</v>
      </c>
      <c r="E105" s="165"/>
      <c r="F105" s="165"/>
      <c r="G105" s="165"/>
      <c r="H105" s="165"/>
      <c r="I105" s="165"/>
      <c r="J105" s="166">
        <f>J840</f>
        <v>0</v>
      </c>
      <c r="K105" s="163"/>
      <c r="L105" s="167"/>
    </row>
    <row r="106" spans="2:12" s="10" customFormat="1" ht="19.899999999999999" customHeight="1">
      <c r="B106" s="162"/>
      <c r="C106" s="163"/>
      <c r="D106" s="164" t="s">
        <v>817</v>
      </c>
      <c r="E106" s="165"/>
      <c r="F106" s="165"/>
      <c r="G106" s="165"/>
      <c r="H106" s="165"/>
      <c r="I106" s="165"/>
      <c r="J106" s="166">
        <f>J873</f>
        <v>0</v>
      </c>
      <c r="K106" s="163"/>
      <c r="L106" s="167"/>
    </row>
    <row r="107" spans="2:12" s="10" customFormat="1" ht="19.899999999999999" customHeight="1">
      <c r="B107" s="162"/>
      <c r="C107" s="163"/>
      <c r="D107" s="164" t="s">
        <v>1044</v>
      </c>
      <c r="E107" s="165"/>
      <c r="F107" s="165"/>
      <c r="G107" s="165"/>
      <c r="H107" s="165"/>
      <c r="I107" s="165"/>
      <c r="J107" s="166">
        <f>J933</f>
        <v>0</v>
      </c>
      <c r="K107" s="163"/>
      <c r="L107" s="167"/>
    </row>
    <row r="108" spans="2:12" s="10" customFormat="1" ht="19.899999999999999" customHeight="1">
      <c r="B108" s="162"/>
      <c r="C108" s="163"/>
      <c r="D108" s="164" t="s">
        <v>440</v>
      </c>
      <c r="E108" s="165"/>
      <c r="F108" s="165"/>
      <c r="G108" s="165"/>
      <c r="H108" s="165"/>
      <c r="I108" s="165"/>
      <c r="J108" s="166">
        <f>J959</f>
        <v>0</v>
      </c>
      <c r="K108" s="163"/>
      <c r="L108" s="167"/>
    </row>
    <row r="109" spans="2:12" s="10" customFormat="1" ht="19.899999999999999" customHeight="1">
      <c r="B109" s="162"/>
      <c r="C109" s="163"/>
      <c r="D109" s="164" t="s">
        <v>311</v>
      </c>
      <c r="E109" s="165"/>
      <c r="F109" s="165"/>
      <c r="G109" s="165"/>
      <c r="H109" s="165"/>
      <c r="I109" s="165"/>
      <c r="J109" s="166">
        <f>J974</f>
        <v>0</v>
      </c>
      <c r="K109" s="163"/>
      <c r="L109" s="167"/>
    </row>
    <row r="110" spans="2:12" s="10" customFormat="1" ht="19.899999999999999" customHeight="1">
      <c r="B110" s="162"/>
      <c r="C110" s="163"/>
      <c r="D110" s="164" t="s">
        <v>312</v>
      </c>
      <c r="E110" s="165"/>
      <c r="F110" s="165"/>
      <c r="G110" s="165"/>
      <c r="H110" s="165"/>
      <c r="I110" s="165"/>
      <c r="J110" s="166">
        <f>J980</f>
        <v>0</v>
      </c>
      <c r="K110" s="163"/>
      <c r="L110" s="167"/>
    </row>
    <row r="111" spans="2:12" s="10" customFormat="1" ht="19.899999999999999" customHeight="1">
      <c r="B111" s="162"/>
      <c r="C111" s="163"/>
      <c r="D111" s="164" t="s">
        <v>313</v>
      </c>
      <c r="E111" s="165"/>
      <c r="F111" s="165"/>
      <c r="G111" s="165"/>
      <c r="H111" s="165"/>
      <c r="I111" s="165"/>
      <c r="J111" s="166">
        <f>J997</f>
        <v>0</v>
      </c>
      <c r="K111" s="163"/>
      <c r="L111" s="167"/>
    </row>
    <row r="112" spans="2:12" s="10" customFormat="1" ht="19.899999999999999" customHeight="1">
      <c r="B112" s="162"/>
      <c r="C112" s="163"/>
      <c r="D112" s="164" t="s">
        <v>818</v>
      </c>
      <c r="E112" s="165"/>
      <c r="F112" s="165"/>
      <c r="G112" s="165"/>
      <c r="H112" s="165"/>
      <c r="I112" s="165"/>
      <c r="J112" s="166">
        <f>J1006</f>
        <v>0</v>
      </c>
      <c r="K112" s="163"/>
      <c r="L112" s="167"/>
    </row>
    <row r="113" spans="1:31" s="10" customFormat="1" ht="19.899999999999999" customHeight="1">
      <c r="B113" s="162"/>
      <c r="C113" s="163"/>
      <c r="D113" s="164" t="s">
        <v>219</v>
      </c>
      <c r="E113" s="165"/>
      <c r="F113" s="165"/>
      <c r="G113" s="165"/>
      <c r="H113" s="165"/>
      <c r="I113" s="165"/>
      <c r="J113" s="166">
        <f>J1021</f>
        <v>0</v>
      </c>
      <c r="K113" s="163"/>
      <c r="L113" s="167"/>
    </row>
    <row r="114" spans="1:31" s="9" customFormat="1" ht="24.95" customHeight="1">
      <c r="B114" s="156"/>
      <c r="C114" s="157"/>
      <c r="D114" s="158" t="s">
        <v>1045</v>
      </c>
      <c r="E114" s="159"/>
      <c r="F114" s="159"/>
      <c r="G114" s="159"/>
      <c r="H114" s="159"/>
      <c r="I114" s="159"/>
      <c r="J114" s="160">
        <f>J1057</f>
        <v>0</v>
      </c>
      <c r="K114" s="157"/>
      <c r="L114" s="161"/>
    </row>
    <row r="115" spans="1:31" s="10" customFormat="1" ht="19.899999999999999" customHeight="1">
      <c r="B115" s="162"/>
      <c r="C115" s="163"/>
      <c r="D115" s="164" t="s">
        <v>1046</v>
      </c>
      <c r="E115" s="165"/>
      <c r="F115" s="165"/>
      <c r="G115" s="165"/>
      <c r="H115" s="165"/>
      <c r="I115" s="165"/>
      <c r="J115" s="166">
        <f>J1058</f>
        <v>0</v>
      </c>
      <c r="K115" s="163"/>
      <c r="L115" s="167"/>
    </row>
    <row r="116" spans="1:31" s="2" customFormat="1" ht="21.75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5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31" s="2" customFormat="1" ht="6.95" customHeight="1">
      <c r="A117" s="35"/>
      <c r="B117" s="59"/>
      <c r="C117" s="60"/>
      <c r="D117" s="60"/>
      <c r="E117" s="60"/>
      <c r="F117" s="60"/>
      <c r="G117" s="60"/>
      <c r="H117" s="60"/>
      <c r="I117" s="60"/>
      <c r="J117" s="60"/>
      <c r="K117" s="60"/>
      <c r="L117" s="5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21" spans="1:31" s="2" customFormat="1" ht="6.95" customHeight="1">
      <c r="A121" s="35"/>
      <c r="B121" s="61"/>
      <c r="C121" s="62"/>
      <c r="D121" s="62"/>
      <c r="E121" s="62"/>
      <c r="F121" s="62"/>
      <c r="G121" s="62"/>
      <c r="H121" s="62"/>
      <c r="I121" s="62"/>
      <c r="J121" s="62"/>
      <c r="K121" s="62"/>
      <c r="L121" s="5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31" s="2" customFormat="1" ht="24.95" customHeight="1">
      <c r="A122" s="35"/>
      <c r="B122" s="36"/>
      <c r="C122" s="24" t="s">
        <v>142</v>
      </c>
      <c r="D122" s="37"/>
      <c r="E122" s="37"/>
      <c r="F122" s="37"/>
      <c r="G122" s="37"/>
      <c r="H122" s="37"/>
      <c r="I122" s="37"/>
      <c r="J122" s="37"/>
      <c r="K122" s="37"/>
      <c r="L122" s="56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31" s="2" customFormat="1" ht="6.95" customHeight="1">
      <c r="A123" s="35"/>
      <c r="B123" s="36"/>
      <c r="C123" s="37"/>
      <c r="D123" s="37"/>
      <c r="E123" s="37"/>
      <c r="F123" s="37"/>
      <c r="G123" s="37"/>
      <c r="H123" s="37"/>
      <c r="I123" s="37"/>
      <c r="J123" s="37"/>
      <c r="K123" s="37"/>
      <c r="L123" s="56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31" s="2" customFormat="1" ht="12" customHeight="1">
      <c r="A124" s="35"/>
      <c r="B124" s="36"/>
      <c r="C124" s="30" t="s">
        <v>15</v>
      </c>
      <c r="D124" s="37"/>
      <c r="E124" s="37"/>
      <c r="F124" s="37"/>
      <c r="G124" s="37"/>
      <c r="H124" s="37"/>
      <c r="I124" s="37"/>
      <c r="J124" s="37"/>
      <c r="K124" s="37"/>
      <c r="L124" s="56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31" s="2" customFormat="1" ht="16.5" customHeight="1">
      <c r="A125" s="35"/>
      <c r="B125" s="36"/>
      <c r="C125" s="37"/>
      <c r="D125" s="37"/>
      <c r="E125" s="328" t="str">
        <f>E7</f>
        <v>Obnova areálu a kaštieľa Dolná Krupá</v>
      </c>
      <c r="F125" s="329"/>
      <c r="G125" s="329"/>
      <c r="H125" s="329"/>
      <c r="I125" s="37"/>
      <c r="J125" s="37"/>
      <c r="K125" s="37"/>
      <c r="L125" s="56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s="2" customFormat="1" ht="12" customHeight="1">
      <c r="A126" s="35"/>
      <c r="B126" s="36"/>
      <c r="C126" s="30" t="s">
        <v>131</v>
      </c>
      <c r="D126" s="37"/>
      <c r="E126" s="37"/>
      <c r="F126" s="37"/>
      <c r="G126" s="37"/>
      <c r="H126" s="37"/>
      <c r="I126" s="37"/>
      <c r="J126" s="37"/>
      <c r="K126" s="37"/>
      <c r="L126" s="56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16.5" customHeight="1">
      <c r="A127" s="35"/>
      <c r="B127" s="36"/>
      <c r="C127" s="37"/>
      <c r="D127" s="37"/>
      <c r="E127" s="324" t="str">
        <f>E9</f>
        <v>20230101 - Kaštieľ-Suterén</v>
      </c>
      <c r="F127" s="327"/>
      <c r="G127" s="327"/>
      <c r="H127" s="327"/>
      <c r="I127" s="37"/>
      <c r="J127" s="37"/>
      <c r="K127" s="37"/>
      <c r="L127" s="56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s="2" customFormat="1" ht="6.95" customHeight="1">
      <c r="A128" s="35"/>
      <c r="B128" s="36"/>
      <c r="C128" s="37"/>
      <c r="D128" s="37"/>
      <c r="E128" s="37"/>
      <c r="F128" s="37"/>
      <c r="G128" s="37"/>
      <c r="H128" s="37"/>
      <c r="I128" s="37"/>
      <c r="J128" s="37"/>
      <c r="K128" s="37"/>
      <c r="L128" s="56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pans="1:65" s="2" customFormat="1" ht="12" customHeight="1">
      <c r="A129" s="35"/>
      <c r="B129" s="36"/>
      <c r="C129" s="30" t="s">
        <v>19</v>
      </c>
      <c r="D129" s="37"/>
      <c r="E129" s="37"/>
      <c r="F129" s="28" t="str">
        <f>F12</f>
        <v>Kaštieľ Dolná Krupá</v>
      </c>
      <c r="G129" s="37"/>
      <c r="H129" s="37"/>
      <c r="I129" s="30" t="s">
        <v>21</v>
      </c>
      <c r="J129" s="71" t="str">
        <f>IF(J12="","",J12)</f>
        <v>30. 1. 2023</v>
      </c>
      <c r="K129" s="37"/>
      <c r="L129" s="56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pans="1:65" s="2" customFormat="1" ht="6.95" customHeight="1">
      <c r="A130" s="35"/>
      <c r="B130" s="36"/>
      <c r="C130" s="37"/>
      <c r="D130" s="37"/>
      <c r="E130" s="37"/>
      <c r="F130" s="37"/>
      <c r="G130" s="37"/>
      <c r="H130" s="37"/>
      <c r="I130" s="37"/>
      <c r="J130" s="37"/>
      <c r="K130" s="37"/>
      <c r="L130" s="56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  <row r="131" spans="1:65" s="2" customFormat="1" ht="15.2" customHeight="1">
      <c r="A131" s="35"/>
      <c r="B131" s="36"/>
      <c r="C131" s="30" t="s">
        <v>23</v>
      </c>
      <c r="D131" s="37"/>
      <c r="E131" s="37"/>
      <c r="F131" s="28" t="str">
        <f>E15</f>
        <v>SNM, Vajanského nábrežie 2, 810 06 Bratislava</v>
      </c>
      <c r="G131" s="37"/>
      <c r="H131" s="37"/>
      <c r="I131" s="30" t="s">
        <v>29</v>
      </c>
      <c r="J131" s="33" t="str">
        <f>E21</f>
        <v>Ing.Vladimír Kobliška</v>
      </c>
      <c r="K131" s="37"/>
      <c r="L131" s="56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</row>
    <row r="132" spans="1:65" s="2" customFormat="1" ht="15.2" customHeight="1">
      <c r="A132" s="35"/>
      <c r="B132" s="36"/>
      <c r="C132" s="30" t="s">
        <v>27</v>
      </c>
      <c r="D132" s="37"/>
      <c r="E132" s="37"/>
      <c r="F132" s="28" t="str">
        <f>IF(E18="","",E18)</f>
        <v>Vyplň údaj</v>
      </c>
      <c r="G132" s="37"/>
      <c r="H132" s="37"/>
      <c r="I132" s="30" t="s">
        <v>32</v>
      </c>
      <c r="J132" s="33" t="str">
        <f>E24</f>
        <v>Ing.Vladimír Kobliška</v>
      </c>
      <c r="K132" s="37"/>
      <c r="L132" s="56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</row>
    <row r="133" spans="1:65" s="2" customFormat="1" ht="10.35" customHeight="1">
      <c r="A133" s="35"/>
      <c r="B133" s="36"/>
      <c r="C133" s="37"/>
      <c r="D133" s="37"/>
      <c r="E133" s="37"/>
      <c r="F133" s="37"/>
      <c r="G133" s="37"/>
      <c r="H133" s="37"/>
      <c r="I133" s="37"/>
      <c r="J133" s="37"/>
      <c r="K133" s="37"/>
      <c r="L133" s="56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</row>
    <row r="134" spans="1:65" s="11" customFormat="1" ht="29.25" customHeight="1">
      <c r="A134" s="168"/>
      <c r="B134" s="169"/>
      <c r="C134" s="170" t="s">
        <v>143</v>
      </c>
      <c r="D134" s="171" t="s">
        <v>59</v>
      </c>
      <c r="E134" s="171" t="s">
        <v>55</v>
      </c>
      <c r="F134" s="171" t="s">
        <v>56</v>
      </c>
      <c r="G134" s="171" t="s">
        <v>144</v>
      </c>
      <c r="H134" s="171" t="s">
        <v>145</v>
      </c>
      <c r="I134" s="171" t="s">
        <v>146</v>
      </c>
      <c r="J134" s="172" t="s">
        <v>135</v>
      </c>
      <c r="K134" s="173" t="s">
        <v>147</v>
      </c>
      <c r="L134" s="174"/>
      <c r="M134" s="80" t="s">
        <v>1</v>
      </c>
      <c r="N134" s="81" t="s">
        <v>38</v>
      </c>
      <c r="O134" s="81" t="s">
        <v>148</v>
      </c>
      <c r="P134" s="81" t="s">
        <v>149</v>
      </c>
      <c r="Q134" s="81" t="s">
        <v>150</v>
      </c>
      <c r="R134" s="81" t="s">
        <v>151</v>
      </c>
      <c r="S134" s="81" t="s">
        <v>152</v>
      </c>
      <c r="T134" s="82" t="s">
        <v>153</v>
      </c>
      <c r="U134" s="168"/>
      <c r="V134" s="168"/>
      <c r="W134" s="168"/>
      <c r="X134" s="168"/>
      <c r="Y134" s="168"/>
      <c r="Z134" s="168"/>
      <c r="AA134" s="168"/>
      <c r="AB134" s="168"/>
      <c r="AC134" s="168"/>
      <c r="AD134" s="168"/>
      <c r="AE134" s="168"/>
    </row>
    <row r="135" spans="1:65" s="2" customFormat="1" ht="22.9" customHeight="1">
      <c r="A135" s="35"/>
      <c r="B135" s="36"/>
      <c r="C135" s="87" t="s">
        <v>136</v>
      </c>
      <c r="D135" s="37"/>
      <c r="E135" s="37"/>
      <c r="F135" s="37"/>
      <c r="G135" s="37"/>
      <c r="H135" s="37"/>
      <c r="I135" s="37"/>
      <c r="J135" s="175">
        <f>BK135</f>
        <v>0</v>
      </c>
      <c r="K135" s="37"/>
      <c r="L135" s="40"/>
      <c r="M135" s="83"/>
      <c r="N135" s="176"/>
      <c r="O135" s="84"/>
      <c r="P135" s="177">
        <f>P136+P832+P1057</f>
        <v>0</v>
      </c>
      <c r="Q135" s="84"/>
      <c r="R135" s="177">
        <f>R136+R832+R1057</f>
        <v>70.767695399999994</v>
      </c>
      <c r="S135" s="84"/>
      <c r="T135" s="178">
        <f>T136+T832+T1057</f>
        <v>12.283329000000002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T135" s="18" t="s">
        <v>73</v>
      </c>
      <c r="AU135" s="18" t="s">
        <v>137</v>
      </c>
      <c r="BK135" s="179">
        <f>BK136+BK832+BK1057</f>
        <v>0</v>
      </c>
    </row>
    <row r="136" spans="1:65" s="12" customFormat="1" ht="25.9" customHeight="1">
      <c r="B136" s="180"/>
      <c r="C136" s="181"/>
      <c r="D136" s="182" t="s">
        <v>73</v>
      </c>
      <c r="E136" s="183" t="s">
        <v>220</v>
      </c>
      <c r="F136" s="183" t="s">
        <v>221</v>
      </c>
      <c r="G136" s="181"/>
      <c r="H136" s="181"/>
      <c r="I136" s="184"/>
      <c r="J136" s="185">
        <f>BK136</f>
        <v>0</v>
      </c>
      <c r="K136" s="181"/>
      <c r="L136" s="186"/>
      <c r="M136" s="187"/>
      <c r="N136" s="188"/>
      <c r="O136" s="188"/>
      <c r="P136" s="189">
        <f>P137+P229+P306+P598+P830</f>
        <v>0</v>
      </c>
      <c r="Q136" s="188"/>
      <c r="R136" s="189">
        <f>R137+R229+R306+R598+R830</f>
        <v>67.087146039999993</v>
      </c>
      <c r="S136" s="188"/>
      <c r="T136" s="190">
        <f>T137+T229+T306+T598+T830</f>
        <v>12.283329000000002</v>
      </c>
      <c r="AR136" s="191" t="s">
        <v>82</v>
      </c>
      <c r="AT136" s="192" t="s">
        <v>73</v>
      </c>
      <c r="AU136" s="192" t="s">
        <v>74</v>
      </c>
      <c r="AY136" s="191" t="s">
        <v>157</v>
      </c>
      <c r="BK136" s="193">
        <f>BK137+BK229+BK306+BK598+BK830</f>
        <v>0</v>
      </c>
    </row>
    <row r="137" spans="1:65" s="12" customFormat="1" ht="22.9" customHeight="1">
      <c r="B137" s="180"/>
      <c r="C137" s="181"/>
      <c r="D137" s="182" t="s">
        <v>73</v>
      </c>
      <c r="E137" s="194" t="s">
        <v>156</v>
      </c>
      <c r="F137" s="194" t="s">
        <v>441</v>
      </c>
      <c r="G137" s="181"/>
      <c r="H137" s="181"/>
      <c r="I137" s="184"/>
      <c r="J137" s="195">
        <f>BK137</f>
        <v>0</v>
      </c>
      <c r="K137" s="181"/>
      <c r="L137" s="186"/>
      <c r="M137" s="187"/>
      <c r="N137" s="188"/>
      <c r="O137" s="188"/>
      <c r="P137" s="189">
        <f>SUM(P138:P228)</f>
        <v>0</v>
      </c>
      <c r="Q137" s="188"/>
      <c r="R137" s="189">
        <f>SUM(R138:R228)</f>
        <v>0</v>
      </c>
      <c r="S137" s="188"/>
      <c r="T137" s="190">
        <f>SUM(T138:T228)</f>
        <v>0</v>
      </c>
      <c r="AR137" s="191" t="s">
        <v>82</v>
      </c>
      <c r="AT137" s="192" t="s">
        <v>73</v>
      </c>
      <c r="AU137" s="192" t="s">
        <v>82</v>
      </c>
      <c r="AY137" s="191" t="s">
        <v>157</v>
      </c>
      <c r="BK137" s="193">
        <f>SUM(BK138:BK228)</f>
        <v>0</v>
      </c>
    </row>
    <row r="138" spans="1:65" s="2" customFormat="1" ht="16.5" customHeight="1">
      <c r="A138" s="35"/>
      <c r="B138" s="36"/>
      <c r="C138" s="196" t="s">
        <v>82</v>
      </c>
      <c r="D138" s="196" t="s">
        <v>160</v>
      </c>
      <c r="E138" s="197" t="s">
        <v>1047</v>
      </c>
      <c r="F138" s="198" t="s">
        <v>1048</v>
      </c>
      <c r="G138" s="199" t="s">
        <v>225</v>
      </c>
      <c r="H138" s="200">
        <v>520.77</v>
      </c>
      <c r="I138" s="201"/>
      <c r="J138" s="202">
        <f>ROUND(I138*H138,2)</f>
        <v>0</v>
      </c>
      <c r="K138" s="203"/>
      <c r="L138" s="40"/>
      <c r="M138" s="204" t="s">
        <v>1</v>
      </c>
      <c r="N138" s="205" t="s">
        <v>40</v>
      </c>
      <c r="O138" s="76"/>
      <c r="P138" s="206">
        <f>O138*H138</f>
        <v>0</v>
      </c>
      <c r="Q138" s="206">
        <v>0</v>
      </c>
      <c r="R138" s="206">
        <f>Q138*H138</f>
        <v>0</v>
      </c>
      <c r="S138" s="206">
        <v>0</v>
      </c>
      <c r="T138" s="207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08" t="s">
        <v>174</v>
      </c>
      <c r="AT138" s="208" t="s">
        <v>160</v>
      </c>
      <c r="AU138" s="208" t="s">
        <v>156</v>
      </c>
      <c r="AY138" s="18" t="s">
        <v>157</v>
      </c>
      <c r="BE138" s="209">
        <f>IF(N138="základná",J138,0)</f>
        <v>0</v>
      </c>
      <c r="BF138" s="209">
        <f>IF(N138="znížená",J138,0)</f>
        <v>0</v>
      </c>
      <c r="BG138" s="209">
        <f>IF(N138="zákl. prenesená",J138,0)</f>
        <v>0</v>
      </c>
      <c r="BH138" s="209">
        <f>IF(N138="zníž. prenesená",J138,0)</f>
        <v>0</v>
      </c>
      <c r="BI138" s="209">
        <f>IF(N138="nulová",J138,0)</f>
        <v>0</v>
      </c>
      <c r="BJ138" s="18" t="s">
        <v>156</v>
      </c>
      <c r="BK138" s="209">
        <f>ROUND(I138*H138,2)</f>
        <v>0</v>
      </c>
      <c r="BL138" s="18" t="s">
        <v>174</v>
      </c>
      <c r="BM138" s="208" t="s">
        <v>1049</v>
      </c>
    </row>
    <row r="139" spans="1:65" s="13" customFormat="1">
      <c r="B139" s="210"/>
      <c r="C139" s="211"/>
      <c r="D139" s="212" t="s">
        <v>166</v>
      </c>
      <c r="E139" s="213" t="s">
        <v>1</v>
      </c>
      <c r="F139" s="214" t="s">
        <v>1050</v>
      </c>
      <c r="G139" s="211"/>
      <c r="H139" s="213" t="s">
        <v>1</v>
      </c>
      <c r="I139" s="215"/>
      <c r="J139" s="211"/>
      <c r="K139" s="211"/>
      <c r="L139" s="216"/>
      <c r="M139" s="217"/>
      <c r="N139" s="218"/>
      <c r="O139" s="218"/>
      <c r="P139" s="218"/>
      <c r="Q139" s="218"/>
      <c r="R139" s="218"/>
      <c r="S139" s="218"/>
      <c r="T139" s="219"/>
      <c r="AT139" s="220" t="s">
        <v>166</v>
      </c>
      <c r="AU139" s="220" t="s">
        <v>156</v>
      </c>
      <c r="AV139" s="13" t="s">
        <v>82</v>
      </c>
      <c r="AW139" s="13" t="s">
        <v>31</v>
      </c>
      <c r="AX139" s="13" t="s">
        <v>74</v>
      </c>
      <c r="AY139" s="220" t="s">
        <v>157</v>
      </c>
    </row>
    <row r="140" spans="1:65" s="13" customFormat="1">
      <c r="B140" s="210"/>
      <c r="C140" s="211"/>
      <c r="D140" s="212" t="s">
        <v>166</v>
      </c>
      <c r="E140" s="213" t="s">
        <v>1</v>
      </c>
      <c r="F140" s="214" t="s">
        <v>1051</v>
      </c>
      <c r="G140" s="211"/>
      <c r="H140" s="213" t="s">
        <v>1</v>
      </c>
      <c r="I140" s="215"/>
      <c r="J140" s="211"/>
      <c r="K140" s="211"/>
      <c r="L140" s="216"/>
      <c r="M140" s="217"/>
      <c r="N140" s="218"/>
      <c r="O140" s="218"/>
      <c r="P140" s="218"/>
      <c r="Q140" s="218"/>
      <c r="R140" s="218"/>
      <c r="S140" s="218"/>
      <c r="T140" s="219"/>
      <c r="AT140" s="220" t="s">
        <v>166</v>
      </c>
      <c r="AU140" s="220" t="s">
        <v>156</v>
      </c>
      <c r="AV140" s="13" t="s">
        <v>82</v>
      </c>
      <c r="AW140" s="13" t="s">
        <v>31</v>
      </c>
      <c r="AX140" s="13" t="s">
        <v>74</v>
      </c>
      <c r="AY140" s="220" t="s">
        <v>157</v>
      </c>
    </row>
    <row r="141" spans="1:65" s="14" customFormat="1">
      <c r="B141" s="221"/>
      <c r="C141" s="222"/>
      <c r="D141" s="212" t="s">
        <v>166</v>
      </c>
      <c r="E141" s="223" t="s">
        <v>1</v>
      </c>
      <c r="F141" s="224" t="s">
        <v>1052</v>
      </c>
      <c r="G141" s="222"/>
      <c r="H141" s="225">
        <v>48.32</v>
      </c>
      <c r="I141" s="226"/>
      <c r="J141" s="222"/>
      <c r="K141" s="222"/>
      <c r="L141" s="227"/>
      <c r="M141" s="228"/>
      <c r="N141" s="229"/>
      <c r="O141" s="229"/>
      <c r="P141" s="229"/>
      <c r="Q141" s="229"/>
      <c r="R141" s="229"/>
      <c r="S141" s="229"/>
      <c r="T141" s="230"/>
      <c r="AT141" s="231" t="s">
        <v>166</v>
      </c>
      <c r="AU141" s="231" t="s">
        <v>156</v>
      </c>
      <c r="AV141" s="14" t="s">
        <v>156</v>
      </c>
      <c r="AW141" s="14" t="s">
        <v>31</v>
      </c>
      <c r="AX141" s="14" t="s">
        <v>74</v>
      </c>
      <c r="AY141" s="231" t="s">
        <v>157</v>
      </c>
    </row>
    <row r="142" spans="1:65" s="13" customFormat="1">
      <c r="B142" s="210"/>
      <c r="C142" s="211"/>
      <c r="D142" s="212" t="s">
        <v>166</v>
      </c>
      <c r="E142" s="213" t="s">
        <v>1</v>
      </c>
      <c r="F142" s="214" t="s">
        <v>1053</v>
      </c>
      <c r="G142" s="211"/>
      <c r="H142" s="213" t="s">
        <v>1</v>
      </c>
      <c r="I142" s="215"/>
      <c r="J142" s="211"/>
      <c r="K142" s="211"/>
      <c r="L142" s="216"/>
      <c r="M142" s="217"/>
      <c r="N142" s="218"/>
      <c r="O142" s="218"/>
      <c r="P142" s="218"/>
      <c r="Q142" s="218"/>
      <c r="R142" s="218"/>
      <c r="S142" s="218"/>
      <c r="T142" s="219"/>
      <c r="AT142" s="220" t="s">
        <v>166</v>
      </c>
      <c r="AU142" s="220" t="s">
        <v>156</v>
      </c>
      <c r="AV142" s="13" t="s">
        <v>82</v>
      </c>
      <c r="AW142" s="13" t="s">
        <v>31</v>
      </c>
      <c r="AX142" s="13" t="s">
        <v>74</v>
      </c>
      <c r="AY142" s="220" t="s">
        <v>157</v>
      </c>
    </row>
    <row r="143" spans="1:65" s="14" customFormat="1">
      <c r="B143" s="221"/>
      <c r="C143" s="222"/>
      <c r="D143" s="212" t="s">
        <v>166</v>
      </c>
      <c r="E143" s="223" t="s">
        <v>1</v>
      </c>
      <c r="F143" s="224" t="s">
        <v>1054</v>
      </c>
      <c r="G143" s="222"/>
      <c r="H143" s="225">
        <v>72</v>
      </c>
      <c r="I143" s="226"/>
      <c r="J143" s="222"/>
      <c r="K143" s="222"/>
      <c r="L143" s="227"/>
      <c r="M143" s="228"/>
      <c r="N143" s="229"/>
      <c r="O143" s="229"/>
      <c r="P143" s="229"/>
      <c r="Q143" s="229"/>
      <c r="R143" s="229"/>
      <c r="S143" s="229"/>
      <c r="T143" s="230"/>
      <c r="AT143" s="231" t="s">
        <v>166</v>
      </c>
      <c r="AU143" s="231" t="s">
        <v>156</v>
      </c>
      <c r="AV143" s="14" t="s">
        <v>156</v>
      </c>
      <c r="AW143" s="14" t="s">
        <v>31</v>
      </c>
      <c r="AX143" s="14" t="s">
        <v>74</v>
      </c>
      <c r="AY143" s="231" t="s">
        <v>157</v>
      </c>
    </row>
    <row r="144" spans="1:65" s="13" customFormat="1">
      <c r="B144" s="210"/>
      <c r="C144" s="211"/>
      <c r="D144" s="212" t="s">
        <v>166</v>
      </c>
      <c r="E144" s="213" t="s">
        <v>1</v>
      </c>
      <c r="F144" s="214" t="s">
        <v>1055</v>
      </c>
      <c r="G144" s="211"/>
      <c r="H144" s="213" t="s">
        <v>1</v>
      </c>
      <c r="I144" s="215"/>
      <c r="J144" s="211"/>
      <c r="K144" s="211"/>
      <c r="L144" s="216"/>
      <c r="M144" s="217"/>
      <c r="N144" s="218"/>
      <c r="O144" s="218"/>
      <c r="P144" s="218"/>
      <c r="Q144" s="218"/>
      <c r="R144" s="218"/>
      <c r="S144" s="218"/>
      <c r="T144" s="219"/>
      <c r="AT144" s="220" t="s">
        <v>166</v>
      </c>
      <c r="AU144" s="220" t="s">
        <v>156</v>
      </c>
      <c r="AV144" s="13" t="s">
        <v>82</v>
      </c>
      <c r="AW144" s="13" t="s">
        <v>31</v>
      </c>
      <c r="AX144" s="13" t="s">
        <v>74</v>
      </c>
      <c r="AY144" s="220" t="s">
        <v>157</v>
      </c>
    </row>
    <row r="145" spans="2:51" s="14" customFormat="1">
      <c r="B145" s="221"/>
      <c r="C145" s="222"/>
      <c r="D145" s="212" t="s">
        <v>166</v>
      </c>
      <c r="E145" s="223" t="s">
        <v>1</v>
      </c>
      <c r="F145" s="224" t="s">
        <v>1056</v>
      </c>
      <c r="G145" s="222"/>
      <c r="H145" s="225">
        <v>92.5</v>
      </c>
      <c r="I145" s="226"/>
      <c r="J145" s="222"/>
      <c r="K145" s="222"/>
      <c r="L145" s="227"/>
      <c r="M145" s="228"/>
      <c r="N145" s="229"/>
      <c r="O145" s="229"/>
      <c r="P145" s="229"/>
      <c r="Q145" s="229"/>
      <c r="R145" s="229"/>
      <c r="S145" s="229"/>
      <c r="T145" s="230"/>
      <c r="AT145" s="231" t="s">
        <v>166</v>
      </c>
      <c r="AU145" s="231" t="s">
        <v>156</v>
      </c>
      <c r="AV145" s="14" t="s">
        <v>156</v>
      </c>
      <c r="AW145" s="14" t="s">
        <v>31</v>
      </c>
      <c r="AX145" s="14" t="s">
        <v>74</v>
      </c>
      <c r="AY145" s="231" t="s">
        <v>157</v>
      </c>
    </row>
    <row r="146" spans="2:51" s="13" customFormat="1">
      <c r="B146" s="210"/>
      <c r="C146" s="211"/>
      <c r="D146" s="212" t="s">
        <v>166</v>
      </c>
      <c r="E146" s="213" t="s">
        <v>1</v>
      </c>
      <c r="F146" s="214" t="s">
        <v>1057</v>
      </c>
      <c r="G146" s="211"/>
      <c r="H146" s="213" t="s">
        <v>1</v>
      </c>
      <c r="I146" s="215"/>
      <c r="J146" s="211"/>
      <c r="K146" s="211"/>
      <c r="L146" s="216"/>
      <c r="M146" s="217"/>
      <c r="N146" s="218"/>
      <c r="O146" s="218"/>
      <c r="P146" s="218"/>
      <c r="Q146" s="218"/>
      <c r="R146" s="218"/>
      <c r="S146" s="218"/>
      <c r="T146" s="219"/>
      <c r="AT146" s="220" t="s">
        <v>166</v>
      </c>
      <c r="AU146" s="220" t="s">
        <v>156</v>
      </c>
      <c r="AV146" s="13" t="s">
        <v>82</v>
      </c>
      <c r="AW146" s="13" t="s">
        <v>31</v>
      </c>
      <c r="AX146" s="13" t="s">
        <v>74</v>
      </c>
      <c r="AY146" s="220" t="s">
        <v>157</v>
      </c>
    </row>
    <row r="147" spans="2:51" s="14" customFormat="1">
      <c r="B147" s="221"/>
      <c r="C147" s="222"/>
      <c r="D147" s="212" t="s">
        <v>166</v>
      </c>
      <c r="E147" s="223" t="s">
        <v>1</v>
      </c>
      <c r="F147" s="224" t="s">
        <v>1058</v>
      </c>
      <c r="G147" s="222"/>
      <c r="H147" s="225">
        <v>52.8</v>
      </c>
      <c r="I147" s="226"/>
      <c r="J147" s="222"/>
      <c r="K147" s="222"/>
      <c r="L147" s="227"/>
      <c r="M147" s="228"/>
      <c r="N147" s="229"/>
      <c r="O147" s="229"/>
      <c r="P147" s="229"/>
      <c r="Q147" s="229"/>
      <c r="R147" s="229"/>
      <c r="S147" s="229"/>
      <c r="T147" s="230"/>
      <c r="AT147" s="231" t="s">
        <v>166</v>
      </c>
      <c r="AU147" s="231" t="s">
        <v>156</v>
      </c>
      <c r="AV147" s="14" t="s">
        <v>156</v>
      </c>
      <c r="AW147" s="14" t="s">
        <v>31</v>
      </c>
      <c r="AX147" s="14" t="s">
        <v>74</v>
      </c>
      <c r="AY147" s="231" t="s">
        <v>157</v>
      </c>
    </row>
    <row r="148" spans="2:51" s="13" customFormat="1">
      <c r="B148" s="210"/>
      <c r="C148" s="211"/>
      <c r="D148" s="212" t="s">
        <v>166</v>
      </c>
      <c r="E148" s="213" t="s">
        <v>1</v>
      </c>
      <c r="F148" s="214" t="s">
        <v>1059</v>
      </c>
      <c r="G148" s="211"/>
      <c r="H148" s="213" t="s">
        <v>1</v>
      </c>
      <c r="I148" s="215"/>
      <c r="J148" s="211"/>
      <c r="K148" s="211"/>
      <c r="L148" s="216"/>
      <c r="M148" s="217"/>
      <c r="N148" s="218"/>
      <c r="O148" s="218"/>
      <c r="P148" s="218"/>
      <c r="Q148" s="218"/>
      <c r="R148" s="218"/>
      <c r="S148" s="218"/>
      <c r="T148" s="219"/>
      <c r="AT148" s="220" t="s">
        <v>166</v>
      </c>
      <c r="AU148" s="220" t="s">
        <v>156</v>
      </c>
      <c r="AV148" s="13" t="s">
        <v>82</v>
      </c>
      <c r="AW148" s="13" t="s">
        <v>31</v>
      </c>
      <c r="AX148" s="13" t="s">
        <v>74</v>
      </c>
      <c r="AY148" s="220" t="s">
        <v>157</v>
      </c>
    </row>
    <row r="149" spans="2:51" s="14" customFormat="1">
      <c r="B149" s="221"/>
      <c r="C149" s="222"/>
      <c r="D149" s="212" t="s">
        <v>166</v>
      </c>
      <c r="E149" s="223" t="s">
        <v>1</v>
      </c>
      <c r="F149" s="224" t="s">
        <v>1060</v>
      </c>
      <c r="G149" s="222"/>
      <c r="H149" s="225">
        <v>50.56</v>
      </c>
      <c r="I149" s="226"/>
      <c r="J149" s="222"/>
      <c r="K149" s="222"/>
      <c r="L149" s="227"/>
      <c r="M149" s="228"/>
      <c r="N149" s="229"/>
      <c r="O149" s="229"/>
      <c r="P149" s="229"/>
      <c r="Q149" s="229"/>
      <c r="R149" s="229"/>
      <c r="S149" s="229"/>
      <c r="T149" s="230"/>
      <c r="AT149" s="231" t="s">
        <v>166</v>
      </c>
      <c r="AU149" s="231" t="s">
        <v>156</v>
      </c>
      <c r="AV149" s="14" t="s">
        <v>156</v>
      </c>
      <c r="AW149" s="14" t="s">
        <v>31</v>
      </c>
      <c r="AX149" s="14" t="s">
        <v>74</v>
      </c>
      <c r="AY149" s="231" t="s">
        <v>157</v>
      </c>
    </row>
    <row r="150" spans="2:51" s="13" customFormat="1">
      <c r="B150" s="210"/>
      <c r="C150" s="211"/>
      <c r="D150" s="212" t="s">
        <v>166</v>
      </c>
      <c r="E150" s="213" t="s">
        <v>1</v>
      </c>
      <c r="F150" s="214" t="s">
        <v>1061</v>
      </c>
      <c r="G150" s="211"/>
      <c r="H150" s="213" t="s">
        <v>1</v>
      </c>
      <c r="I150" s="215"/>
      <c r="J150" s="211"/>
      <c r="K150" s="211"/>
      <c r="L150" s="216"/>
      <c r="M150" s="217"/>
      <c r="N150" s="218"/>
      <c r="O150" s="218"/>
      <c r="P150" s="218"/>
      <c r="Q150" s="218"/>
      <c r="R150" s="218"/>
      <c r="S150" s="218"/>
      <c r="T150" s="219"/>
      <c r="AT150" s="220" t="s">
        <v>166</v>
      </c>
      <c r="AU150" s="220" t="s">
        <v>156</v>
      </c>
      <c r="AV150" s="13" t="s">
        <v>82</v>
      </c>
      <c r="AW150" s="13" t="s">
        <v>31</v>
      </c>
      <c r="AX150" s="13" t="s">
        <v>74</v>
      </c>
      <c r="AY150" s="220" t="s">
        <v>157</v>
      </c>
    </row>
    <row r="151" spans="2:51" s="14" customFormat="1">
      <c r="B151" s="221"/>
      <c r="C151" s="222"/>
      <c r="D151" s="212" t="s">
        <v>166</v>
      </c>
      <c r="E151" s="223" t="s">
        <v>1</v>
      </c>
      <c r="F151" s="224" t="s">
        <v>1062</v>
      </c>
      <c r="G151" s="222"/>
      <c r="H151" s="225">
        <v>18.75</v>
      </c>
      <c r="I151" s="226"/>
      <c r="J151" s="222"/>
      <c r="K151" s="222"/>
      <c r="L151" s="227"/>
      <c r="M151" s="228"/>
      <c r="N151" s="229"/>
      <c r="O151" s="229"/>
      <c r="P151" s="229"/>
      <c r="Q151" s="229"/>
      <c r="R151" s="229"/>
      <c r="S151" s="229"/>
      <c r="T151" s="230"/>
      <c r="AT151" s="231" t="s">
        <v>166</v>
      </c>
      <c r="AU151" s="231" t="s">
        <v>156</v>
      </c>
      <c r="AV151" s="14" t="s">
        <v>156</v>
      </c>
      <c r="AW151" s="14" t="s">
        <v>31</v>
      </c>
      <c r="AX151" s="14" t="s">
        <v>74</v>
      </c>
      <c r="AY151" s="231" t="s">
        <v>157</v>
      </c>
    </row>
    <row r="152" spans="2:51" s="13" customFormat="1">
      <c r="B152" s="210"/>
      <c r="C152" s="211"/>
      <c r="D152" s="212" t="s">
        <v>166</v>
      </c>
      <c r="E152" s="213" t="s">
        <v>1</v>
      </c>
      <c r="F152" s="214" t="s">
        <v>1063</v>
      </c>
      <c r="G152" s="211"/>
      <c r="H152" s="213" t="s">
        <v>1</v>
      </c>
      <c r="I152" s="215"/>
      <c r="J152" s="211"/>
      <c r="K152" s="211"/>
      <c r="L152" s="216"/>
      <c r="M152" s="217"/>
      <c r="N152" s="218"/>
      <c r="O152" s="218"/>
      <c r="P152" s="218"/>
      <c r="Q152" s="218"/>
      <c r="R152" s="218"/>
      <c r="S152" s="218"/>
      <c r="T152" s="219"/>
      <c r="AT152" s="220" t="s">
        <v>166</v>
      </c>
      <c r="AU152" s="220" t="s">
        <v>156</v>
      </c>
      <c r="AV152" s="13" t="s">
        <v>82</v>
      </c>
      <c r="AW152" s="13" t="s">
        <v>31</v>
      </c>
      <c r="AX152" s="13" t="s">
        <v>74</v>
      </c>
      <c r="AY152" s="220" t="s">
        <v>157</v>
      </c>
    </row>
    <row r="153" spans="2:51" s="14" customFormat="1">
      <c r="B153" s="221"/>
      <c r="C153" s="222"/>
      <c r="D153" s="212" t="s">
        <v>166</v>
      </c>
      <c r="E153" s="223" t="s">
        <v>1</v>
      </c>
      <c r="F153" s="224" t="s">
        <v>1064</v>
      </c>
      <c r="G153" s="222"/>
      <c r="H153" s="225">
        <v>12.8</v>
      </c>
      <c r="I153" s="226"/>
      <c r="J153" s="222"/>
      <c r="K153" s="222"/>
      <c r="L153" s="227"/>
      <c r="M153" s="228"/>
      <c r="N153" s="229"/>
      <c r="O153" s="229"/>
      <c r="P153" s="229"/>
      <c r="Q153" s="229"/>
      <c r="R153" s="229"/>
      <c r="S153" s="229"/>
      <c r="T153" s="230"/>
      <c r="AT153" s="231" t="s">
        <v>166</v>
      </c>
      <c r="AU153" s="231" t="s">
        <v>156</v>
      </c>
      <c r="AV153" s="14" t="s">
        <v>156</v>
      </c>
      <c r="AW153" s="14" t="s">
        <v>31</v>
      </c>
      <c r="AX153" s="14" t="s">
        <v>74</v>
      </c>
      <c r="AY153" s="231" t="s">
        <v>157</v>
      </c>
    </row>
    <row r="154" spans="2:51" s="13" customFormat="1">
      <c r="B154" s="210"/>
      <c r="C154" s="211"/>
      <c r="D154" s="212" t="s">
        <v>166</v>
      </c>
      <c r="E154" s="213" t="s">
        <v>1</v>
      </c>
      <c r="F154" s="214" t="s">
        <v>1065</v>
      </c>
      <c r="G154" s="211"/>
      <c r="H154" s="213" t="s">
        <v>1</v>
      </c>
      <c r="I154" s="215"/>
      <c r="J154" s="211"/>
      <c r="K154" s="211"/>
      <c r="L154" s="216"/>
      <c r="M154" s="217"/>
      <c r="N154" s="218"/>
      <c r="O154" s="218"/>
      <c r="P154" s="218"/>
      <c r="Q154" s="218"/>
      <c r="R154" s="218"/>
      <c r="S154" s="218"/>
      <c r="T154" s="219"/>
      <c r="AT154" s="220" t="s">
        <v>166</v>
      </c>
      <c r="AU154" s="220" t="s">
        <v>156</v>
      </c>
      <c r="AV154" s="13" t="s">
        <v>82</v>
      </c>
      <c r="AW154" s="13" t="s">
        <v>31</v>
      </c>
      <c r="AX154" s="13" t="s">
        <v>74</v>
      </c>
      <c r="AY154" s="220" t="s">
        <v>157</v>
      </c>
    </row>
    <row r="155" spans="2:51" s="14" customFormat="1">
      <c r="B155" s="221"/>
      <c r="C155" s="222"/>
      <c r="D155" s="212" t="s">
        <v>166</v>
      </c>
      <c r="E155" s="223" t="s">
        <v>1</v>
      </c>
      <c r="F155" s="224" t="s">
        <v>1066</v>
      </c>
      <c r="G155" s="222"/>
      <c r="H155" s="225">
        <v>23.04</v>
      </c>
      <c r="I155" s="226"/>
      <c r="J155" s="222"/>
      <c r="K155" s="222"/>
      <c r="L155" s="227"/>
      <c r="M155" s="228"/>
      <c r="N155" s="229"/>
      <c r="O155" s="229"/>
      <c r="P155" s="229"/>
      <c r="Q155" s="229"/>
      <c r="R155" s="229"/>
      <c r="S155" s="229"/>
      <c r="T155" s="230"/>
      <c r="AT155" s="231" t="s">
        <v>166</v>
      </c>
      <c r="AU155" s="231" t="s">
        <v>156</v>
      </c>
      <c r="AV155" s="14" t="s">
        <v>156</v>
      </c>
      <c r="AW155" s="14" t="s">
        <v>31</v>
      </c>
      <c r="AX155" s="14" t="s">
        <v>74</v>
      </c>
      <c r="AY155" s="231" t="s">
        <v>157</v>
      </c>
    </row>
    <row r="156" spans="2:51" s="13" customFormat="1">
      <c r="B156" s="210"/>
      <c r="C156" s="211"/>
      <c r="D156" s="212" t="s">
        <v>166</v>
      </c>
      <c r="E156" s="213" t="s">
        <v>1</v>
      </c>
      <c r="F156" s="214" t="s">
        <v>1067</v>
      </c>
      <c r="G156" s="211"/>
      <c r="H156" s="213" t="s">
        <v>1</v>
      </c>
      <c r="I156" s="215"/>
      <c r="J156" s="211"/>
      <c r="K156" s="211"/>
      <c r="L156" s="216"/>
      <c r="M156" s="217"/>
      <c r="N156" s="218"/>
      <c r="O156" s="218"/>
      <c r="P156" s="218"/>
      <c r="Q156" s="218"/>
      <c r="R156" s="218"/>
      <c r="S156" s="218"/>
      <c r="T156" s="219"/>
      <c r="AT156" s="220" t="s">
        <v>166</v>
      </c>
      <c r="AU156" s="220" t="s">
        <v>156</v>
      </c>
      <c r="AV156" s="13" t="s">
        <v>82</v>
      </c>
      <c r="AW156" s="13" t="s">
        <v>31</v>
      </c>
      <c r="AX156" s="13" t="s">
        <v>74</v>
      </c>
      <c r="AY156" s="220" t="s">
        <v>157</v>
      </c>
    </row>
    <row r="157" spans="2:51" s="14" customFormat="1">
      <c r="B157" s="221"/>
      <c r="C157" s="222"/>
      <c r="D157" s="212" t="s">
        <v>166</v>
      </c>
      <c r="E157" s="223" t="s">
        <v>1</v>
      </c>
      <c r="F157" s="224" t="s">
        <v>1068</v>
      </c>
      <c r="G157" s="222"/>
      <c r="H157" s="225">
        <v>98.1</v>
      </c>
      <c r="I157" s="226"/>
      <c r="J157" s="222"/>
      <c r="K157" s="222"/>
      <c r="L157" s="227"/>
      <c r="M157" s="228"/>
      <c r="N157" s="229"/>
      <c r="O157" s="229"/>
      <c r="P157" s="229"/>
      <c r="Q157" s="229"/>
      <c r="R157" s="229"/>
      <c r="S157" s="229"/>
      <c r="T157" s="230"/>
      <c r="AT157" s="231" t="s">
        <v>166</v>
      </c>
      <c r="AU157" s="231" t="s">
        <v>156</v>
      </c>
      <c r="AV157" s="14" t="s">
        <v>156</v>
      </c>
      <c r="AW157" s="14" t="s">
        <v>31</v>
      </c>
      <c r="AX157" s="14" t="s">
        <v>74</v>
      </c>
      <c r="AY157" s="231" t="s">
        <v>157</v>
      </c>
    </row>
    <row r="158" spans="2:51" s="13" customFormat="1">
      <c r="B158" s="210"/>
      <c r="C158" s="211"/>
      <c r="D158" s="212" t="s">
        <v>166</v>
      </c>
      <c r="E158" s="213" t="s">
        <v>1</v>
      </c>
      <c r="F158" s="214" t="s">
        <v>1069</v>
      </c>
      <c r="G158" s="211"/>
      <c r="H158" s="213" t="s">
        <v>1</v>
      </c>
      <c r="I158" s="215"/>
      <c r="J158" s="211"/>
      <c r="K158" s="211"/>
      <c r="L158" s="216"/>
      <c r="M158" s="217"/>
      <c r="N158" s="218"/>
      <c r="O158" s="218"/>
      <c r="P158" s="218"/>
      <c r="Q158" s="218"/>
      <c r="R158" s="218"/>
      <c r="S158" s="218"/>
      <c r="T158" s="219"/>
      <c r="AT158" s="220" t="s">
        <v>166</v>
      </c>
      <c r="AU158" s="220" t="s">
        <v>156</v>
      </c>
      <c r="AV158" s="13" t="s">
        <v>82</v>
      </c>
      <c r="AW158" s="13" t="s">
        <v>31</v>
      </c>
      <c r="AX158" s="13" t="s">
        <v>74</v>
      </c>
      <c r="AY158" s="220" t="s">
        <v>157</v>
      </c>
    </row>
    <row r="159" spans="2:51" s="14" customFormat="1">
      <c r="B159" s="221"/>
      <c r="C159" s="222"/>
      <c r="D159" s="212" t="s">
        <v>166</v>
      </c>
      <c r="E159" s="223" t="s">
        <v>1</v>
      </c>
      <c r="F159" s="224" t="s">
        <v>1070</v>
      </c>
      <c r="G159" s="222"/>
      <c r="H159" s="225">
        <v>24.32</v>
      </c>
      <c r="I159" s="226"/>
      <c r="J159" s="222"/>
      <c r="K159" s="222"/>
      <c r="L159" s="227"/>
      <c r="M159" s="228"/>
      <c r="N159" s="229"/>
      <c r="O159" s="229"/>
      <c r="P159" s="229"/>
      <c r="Q159" s="229"/>
      <c r="R159" s="229"/>
      <c r="S159" s="229"/>
      <c r="T159" s="230"/>
      <c r="AT159" s="231" t="s">
        <v>166</v>
      </c>
      <c r="AU159" s="231" t="s">
        <v>156</v>
      </c>
      <c r="AV159" s="14" t="s">
        <v>156</v>
      </c>
      <c r="AW159" s="14" t="s">
        <v>31</v>
      </c>
      <c r="AX159" s="14" t="s">
        <v>74</v>
      </c>
      <c r="AY159" s="231" t="s">
        <v>157</v>
      </c>
    </row>
    <row r="160" spans="2:51" s="13" customFormat="1">
      <c r="B160" s="210"/>
      <c r="C160" s="211"/>
      <c r="D160" s="212" t="s">
        <v>166</v>
      </c>
      <c r="E160" s="213" t="s">
        <v>1</v>
      </c>
      <c r="F160" s="214" t="s">
        <v>1071</v>
      </c>
      <c r="G160" s="211"/>
      <c r="H160" s="213" t="s">
        <v>1</v>
      </c>
      <c r="I160" s="215"/>
      <c r="J160" s="211"/>
      <c r="K160" s="211"/>
      <c r="L160" s="216"/>
      <c r="M160" s="217"/>
      <c r="N160" s="218"/>
      <c r="O160" s="218"/>
      <c r="P160" s="218"/>
      <c r="Q160" s="218"/>
      <c r="R160" s="218"/>
      <c r="S160" s="218"/>
      <c r="T160" s="219"/>
      <c r="AT160" s="220" t="s">
        <v>166</v>
      </c>
      <c r="AU160" s="220" t="s">
        <v>156</v>
      </c>
      <c r="AV160" s="13" t="s">
        <v>82</v>
      </c>
      <c r="AW160" s="13" t="s">
        <v>31</v>
      </c>
      <c r="AX160" s="13" t="s">
        <v>74</v>
      </c>
      <c r="AY160" s="220" t="s">
        <v>157</v>
      </c>
    </row>
    <row r="161" spans="1:65" s="14" customFormat="1">
      <c r="B161" s="221"/>
      <c r="C161" s="222"/>
      <c r="D161" s="212" t="s">
        <v>166</v>
      </c>
      <c r="E161" s="223" t="s">
        <v>1</v>
      </c>
      <c r="F161" s="224" t="s">
        <v>1072</v>
      </c>
      <c r="G161" s="222"/>
      <c r="H161" s="225">
        <v>13.5</v>
      </c>
      <c r="I161" s="226"/>
      <c r="J161" s="222"/>
      <c r="K161" s="222"/>
      <c r="L161" s="227"/>
      <c r="M161" s="228"/>
      <c r="N161" s="229"/>
      <c r="O161" s="229"/>
      <c r="P161" s="229"/>
      <c r="Q161" s="229"/>
      <c r="R161" s="229"/>
      <c r="S161" s="229"/>
      <c r="T161" s="230"/>
      <c r="AT161" s="231" t="s">
        <v>166</v>
      </c>
      <c r="AU161" s="231" t="s">
        <v>156</v>
      </c>
      <c r="AV161" s="14" t="s">
        <v>156</v>
      </c>
      <c r="AW161" s="14" t="s">
        <v>31</v>
      </c>
      <c r="AX161" s="14" t="s">
        <v>74</v>
      </c>
      <c r="AY161" s="231" t="s">
        <v>157</v>
      </c>
    </row>
    <row r="162" spans="1:65" s="13" customFormat="1">
      <c r="B162" s="210"/>
      <c r="C162" s="211"/>
      <c r="D162" s="212" t="s">
        <v>166</v>
      </c>
      <c r="E162" s="213" t="s">
        <v>1</v>
      </c>
      <c r="F162" s="214" t="s">
        <v>1073</v>
      </c>
      <c r="G162" s="211"/>
      <c r="H162" s="213" t="s">
        <v>1</v>
      </c>
      <c r="I162" s="215"/>
      <c r="J162" s="211"/>
      <c r="K162" s="211"/>
      <c r="L162" s="216"/>
      <c r="M162" s="217"/>
      <c r="N162" s="218"/>
      <c r="O162" s="218"/>
      <c r="P162" s="218"/>
      <c r="Q162" s="218"/>
      <c r="R162" s="218"/>
      <c r="S162" s="218"/>
      <c r="T162" s="219"/>
      <c r="AT162" s="220" t="s">
        <v>166</v>
      </c>
      <c r="AU162" s="220" t="s">
        <v>156</v>
      </c>
      <c r="AV162" s="13" t="s">
        <v>82</v>
      </c>
      <c r="AW162" s="13" t="s">
        <v>31</v>
      </c>
      <c r="AX162" s="13" t="s">
        <v>74</v>
      </c>
      <c r="AY162" s="220" t="s">
        <v>157</v>
      </c>
    </row>
    <row r="163" spans="1:65" s="14" customFormat="1">
      <c r="B163" s="221"/>
      <c r="C163" s="222"/>
      <c r="D163" s="212" t="s">
        <v>166</v>
      </c>
      <c r="E163" s="223" t="s">
        <v>1</v>
      </c>
      <c r="F163" s="224" t="s">
        <v>1074</v>
      </c>
      <c r="G163" s="222"/>
      <c r="H163" s="225">
        <v>14.08</v>
      </c>
      <c r="I163" s="226"/>
      <c r="J163" s="222"/>
      <c r="K163" s="222"/>
      <c r="L163" s="227"/>
      <c r="M163" s="228"/>
      <c r="N163" s="229"/>
      <c r="O163" s="229"/>
      <c r="P163" s="229"/>
      <c r="Q163" s="229"/>
      <c r="R163" s="229"/>
      <c r="S163" s="229"/>
      <c r="T163" s="230"/>
      <c r="AT163" s="231" t="s">
        <v>166</v>
      </c>
      <c r="AU163" s="231" t="s">
        <v>156</v>
      </c>
      <c r="AV163" s="14" t="s">
        <v>156</v>
      </c>
      <c r="AW163" s="14" t="s">
        <v>31</v>
      </c>
      <c r="AX163" s="14" t="s">
        <v>74</v>
      </c>
      <c r="AY163" s="231" t="s">
        <v>157</v>
      </c>
    </row>
    <row r="164" spans="1:65" s="15" customFormat="1">
      <c r="B164" s="232"/>
      <c r="C164" s="233"/>
      <c r="D164" s="212" t="s">
        <v>166</v>
      </c>
      <c r="E164" s="234" t="s">
        <v>1</v>
      </c>
      <c r="F164" s="235" t="s">
        <v>173</v>
      </c>
      <c r="G164" s="233"/>
      <c r="H164" s="236">
        <v>520.77</v>
      </c>
      <c r="I164" s="237"/>
      <c r="J164" s="233"/>
      <c r="K164" s="233"/>
      <c r="L164" s="238"/>
      <c r="M164" s="239"/>
      <c r="N164" s="240"/>
      <c r="O164" s="240"/>
      <c r="P164" s="240"/>
      <c r="Q164" s="240"/>
      <c r="R164" s="240"/>
      <c r="S164" s="240"/>
      <c r="T164" s="241"/>
      <c r="AT164" s="242" t="s">
        <v>166</v>
      </c>
      <c r="AU164" s="242" t="s">
        <v>156</v>
      </c>
      <c r="AV164" s="15" t="s">
        <v>174</v>
      </c>
      <c r="AW164" s="15" t="s">
        <v>31</v>
      </c>
      <c r="AX164" s="15" t="s">
        <v>82</v>
      </c>
      <c r="AY164" s="242" t="s">
        <v>157</v>
      </c>
    </row>
    <row r="165" spans="1:65" s="2" customFormat="1" ht="16.5" customHeight="1">
      <c r="A165" s="35"/>
      <c r="B165" s="36"/>
      <c r="C165" s="196" t="s">
        <v>156</v>
      </c>
      <c r="D165" s="196" t="s">
        <v>160</v>
      </c>
      <c r="E165" s="197" t="s">
        <v>1047</v>
      </c>
      <c r="F165" s="198" t="s">
        <v>1048</v>
      </c>
      <c r="G165" s="199" t="s">
        <v>225</v>
      </c>
      <c r="H165" s="200">
        <v>296.11799999999999</v>
      </c>
      <c r="I165" s="201"/>
      <c r="J165" s="202">
        <f>ROUND(I165*H165,2)</f>
        <v>0</v>
      </c>
      <c r="K165" s="203"/>
      <c r="L165" s="40"/>
      <c r="M165" s="204" t="s">
        <v>1</v>
      </c>
      <c r="N165" s="205" t="s">
        <v>40</v>
      </c>
      <c r="O165" s="76"/>
      <c r="P165" s="206">
        <f>O165*H165</f>
        <v>0</v>
      </c>
      <c r="Q165" s="206">
        <v>0</v>
      </c>
      <c r="R165" s="206">
        <f>Q165*H165</f>
        <v>0</v>
      </c>
      <c r="S165" s="206">
        <v>0</v>
      </c>
      <c r="T165" s="207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08" t="s">
        <v>174</v>
      </c>
      <c r="AT165" s="208" t="s">
        <v>160</v>
      </c>
      <c r="AU165" s="208" t="s">
        <v>156</v>
      </c>
      <c r="AY165" s="18" t="s">
        <v>157</v>
      </c>
      <c r="BE165" s="209">
        <f>IF(N165="základná",J165,0)</f>
        <v>0</v>
      </c>
      <c r="BF165" s="209">
        <f>IF(N165="znížená",J165,0)</f>
        <v>0</v>
      </c>
      <c r="BG165" s="209">
        <f>IF(N165="zákl. prenesená",J165,0)</f>
        <v>0</v>
      </c>
      <c r="BH165" s="209">
        <f>IF(N165="zníž. prenesená",J165,0)</f>
        <v>0</v>
      </c>
      <c r="BI165" s="209">
        <f>IF(N165="nulová",J165,0)</f>
        <v>0</v>
      </c>
      <c r="BJ165" s="18" t="s">
        <v>156</v>
      </c>
      <c r="BK165" s="209">
        <f>ROUND(I165*H165,2)</f>
        <v>0</v>
      </c>
      <c r="BL165" s="18" t="s">
        <v>174</v>
      </c>
      <c r="BM165" s="208" t="s">
        <v>1075</v>
      </c>
    </row>
    <row r="166" spans="1:65" s="13" customFormat="1">
      <c r="B166" s="210"/>
      <c r="C166" s="211"/>
      <c r="D166" s="212" t="s">
        <v>166</v>
      </c>
      <c r="E166" s="213" t="s">
        <v>1</v>
      </c>
      <c r="F166" s="214" t="s">
        <v>1076</v>
      </c>
      <c r="G166" s="211"/>
      <c r="H166" s="213" t="s">
        <v>1</v>
      </c>
      <c r="I166" s="215"/>
      <c r="J166" s="211"/>
      <c r="K166" s="211"/>
      <c r="L166" s="216"/>
      <c r="M166" s="217"/>
      <c r="N166" s="218"/>
      <c r="O166" s="218"/>
      <c r="P166" s="218"/>
      <c r="Q166" s="218"/>
      <c r="R166" s="218"/>
      <c r="S166" s="218"/>
      <c r="T166" s="219"/>
      <c r="AT166" s="220" t="s">
        <v>166</v>
      </c>
      <c r="AU166" s="220" t="s">
        <v>156</v>
      </c>
      <c r="AV166" s="13" t="s">
        <v>82</v>
      </c>
      <c r="AW166" s="13" t="s">
        <v>31</v>
      </c>
      <c r="AX166" s="13" t="s">
        <v>74</v>
      </c>
      <c r="AY166" s="220" t="s">
        <v>157</v>
      </c>
    </row>
    <row r="167" spans="1:65" s="13" customFormat="1">
      <c r="B167" s="210"/>
      <c r="C167" s="211"/>
      <c r="D167" s="212" t="s">
        <v>166</v>
      </c>
      <c r="E167" s="213" t="s">
        <v>1</v>
      </c>
      <c r="F167" s="214" t="s">
        <v>1077</v>
      </c>
      <c r="G167" s="211"/>
      <c r="H167" s="213" t="s">
        <v>1</v>
      </c>
      <c r="I167" s="215"/>
      <c r="J167" s="211"/>
      <c r="K167" s="211"/>
      <c r="L167" s="216"/>
      <c r="M167" s="217"/>
      <c r="N167" s="218"/>
      <c r="O167" s="218"/>
      <c r="P167" s="218"/>
      <c r="Q167" s="218"/>
      <c r="R167" s="218"/>
      <c r="S167" s="218"/>
      <c r="T167" s="219"/>
      <c r="AT167" s="220" t="s">
        <v>166</v>
      </c>
      <c r="AU167" s="220" t="s">
        <v>156</v>
      </c>
      <c r="AV167" s="13" t="s">
        <v>82</v>
      </c>
      <c r="AW167" s="13" t="s">
        <v>31</v>
      </c>
      <c r="AX167" s="13" t="s">
        <v>74</v>
      </c>
      <c r="AY167" s="220" t="s">
        <v>157</v>
      </c>
    </row>
    <row r="168" spans="1:65" s="14" customFormat="1">
      <c r="B168" s="221"/>
      <c r="C168" s="222"/>
      <c r="D168" s="212" t="s">
        <v>166</v>
      </c>
      <c r="E168" s="223" t="s">
        <v>1</v>
      </c>
      <c r="F168" s="224" t="s">
        <v>1078</v>
      </c>
      <c r="G168" s="222"/>
      <c r="H168" s="225">
        <v>17.731999999999999</v>
      </c>
      <c r="I168" s="226"/>
      <c r="J168" s="222"/>
      <c r="K168" s="222"/>
      <c r="L168" s="227"/>
      <c r="M168" s="228"/>
      <c r="N168" s="229"/>
      <c r="O168" s="229"/>
      <c r="P168" s="229"/>
      <c r="Q168" s="229"/>
      <c r="R168" s="229"/>
      <c r="S168" s="229"/>
      <c r="T168" s="230"/>
      <c r="AT168" s="231" t="s">
        <v>166</v>
      </c>
      <c r="AU168" s="231" t="s">
        <v>156</v>
      </c>
      <c r="AV168" s="14" t="s">
        <v>156</v>
      </c>
      <c r="AW168" s="14" t="s">
        <v>31</v>
      </c>
      <c r="AX168" s="14" t="s">
        <v>74</v>
      </c>
      <c r="AY168" s="231" t="s">
        <v>157</v>
      </c>
    </row>
    <row r="169" spans="1:65" s="14" customFormat="1">
      <c r="B169" s="221"/>
      <c r="C169" s="222"/>
      <c r="D169" s="212" t="s">
        <v>166</v>
      </c>
      <c r="E169" s="223" t="s">
        <v>1</v>
      </c>
      <c r="F169" s="224" t="s">
        <v>1079</v>
      </c>
      <c r="G169" s="222"/>
      <c r="H169" s="225">
        <v>27.934000000000001</v>
      </c>
      <c r="I169" s="226"/>
      <c r="J169" s="222"/>
      <c r="K169" s="222"/>
      <c r="L169" s="227"/>
      <c r="M169" s="228"/>
      <c r="N169" s="229"/>
      <c r="O169" s="229"/>
      <c r="P169" s="229"/>
      <c r="Q169" s="229"/>
      <c r="R169" s="229"/>
      <c r="S169" s="229"/>
      <c r="T169" s="230"/>
      <c r="AT169" s="231" t="s">
        <v>166</v>
      </c>
      <c r="AU169" s="231" t="s">
        <v>156</v>
      </c>
      <c r="AV169" s="14" t="s">
        <v>156</v>
      </c>
      <c r="AW169" s="14" t="s">
        <v>31</v>
      </c>
      <c r="AX169" s="14" t="s">
        <v>74</v>
      </c>
      <c r="AY169" s="231" t="s">
        <v>157</v>
      </c>
    </row>
    <row r="170" spans="1:65" s="14" customFormat="1" ht="22.5">
      <c r="B170" s="221"/>
      <c r="C170" s="222"/>
      <c r="D170" s="212" t="s">
        <v>166</v>
      </c>
      <c r="E170" s="223" t="s">
        <v>1</v>
      </c>
      <c r="F170" s="224" t="s">
        <v>1080</v>
      </c>
      <c r="G170" s="222"/>
      <c r="H170" s="225">
        <v>63.128999999999998</v>
      </c>
      <c r="I170" s="226"/>
      <c r="J170" s="222"/>
      <c r="K170" s="222"/>
      <c r="L170" s="227"/>
      <c r="M170" s="228"/>
      <c r="N170" s="229"/>
      <c r="O170" s="229"/>
      <c r="P170" s="229"/>
      <c r="Q170" s="229"/>
      <c r="R170" s="229"/>
      <c r="S170" s="229"/>
      <c r="T170" s="230"/>
      <c r="AT170" s="231" t="s">
        <v>166</v>
      </c>
      <c r="AU170" s="231" t="s">
        <v>156</v>
      </c>
      <c r="AV170" s="14" t="s">
        <v>156</v>
      </c>
      <c r="AW170" s="14" t="s">
        <v>31</v>
      </c>
      <c r="AX170" s="14" t="s">
        <v>74</v>
      </c>
      <c r="AY170" s="231" t="s">
        <v>157</v>
      </c>
    </row>
    <row r="171" spans="1:65" s="16" customFormat="1">
      <c r="B171" s="261"/>
      <c r="C171" s="262"/>
      <c r="D171" s="212" t="s">
        <v>166</v>
      </c>
      <c r="E171" s="263" t="s">
        <v>1</v>
      </c>
      <c r="F171" s="264" t="s">
        <v>468</v>
      </c>
      <c r="G171" s="262"/>
      <c r="H171" s="265">
        <v>108.795</v>
      </c>
      <c r="I171" s="266"/>
      <c r="J171" s="262"/>
      <c r="K171" s="262"/>
      <c r="L171" s="267"/>
      <c r="M171" s="268"/>
      <c r="N171" s="269"/>
      <c r="O171" s="269"/>
      <c r="P171" s="269"/>
      <c r="Q171" s="269"/>
      <c r="R171" s="269"/>
      <c r="S171" s="269"/>
      <c r="T171" s="270"/>
      <c r="AT171" s="271" t="s">
        <v>166</v>
      </c>
      <c r="AU171" s="271" t="s">
        <v>156</v>
      </c>
      <c r="AV171" s="16" t="s">
        <v>181</v>
      </c>
      <c r="AW171" s="16" t="s">
        <v>31</v>
      </c>
      <c r="AX171" s="16" t="s">
        <v>74</v>
      </c>
      <c r="AY171" s="271" t="s">
        <v>157</v>
      </c>
    </row>
    <row r="172" spans="1:65" s="13" customFormat="1">
      <c r="B172" s="210"/>
      <c r="C172" s="211"/>
      <c r="D172" s="212" t="s">
        <v>166</v>
      </c>
      <c r="E172" s="213" t="s">
        <v>1</v>
      </c>
      <c r="F172" s="214" t="s">
        <v>1081</v>
      </c>
      <c r="G172" s="211"/>
      <c r="H172" s="213" t="s">
        <v>1</v>
      </c>
      <c r="I172" s="215"/>
      <c r="J172" s="211"/>
      <c r="K172" s="211"/>
      <c r="L172" s="216"/>
      <c r="M172" s="217"/>
      <c r="N172" s="218"/>
      <c r="O172" s="218"/>
      <c r="P172" s="218"/>
      <c r="Q172" s="218"/>
      <c r="R172" s="218"/>
      <c r="S172" s="218"/>
      <c r="T172" s="219"/>
      <c r="AT172" s="220" t="s">
        <v>166</v>
      </c>
      <c r="AU172" s="220" t="s">
        <v>156</v>
      </c>
      <c r="AV172" s="13" t="s">
        <v>82</v>
      </c>
      <c r="AW172" s="13" t="s">
        <v>31</v>
      </c>
      <c r="AX172" s="13" t="s">
        <v>74</v>
      </c>
      <c r="AY172" s="220" t="s">
        <v>157</v>
      </c>
    </row>
    <row r="173" spans="1:65" s="14" customFormat="1" ht="22.5">
      <c r="B173" s="221"/>
      <c r="C173" s="222"/>
      <c r="D173" s="212" t="s">
        <v>166</v>
      </c>
      <c r="E173" s="223" t="s">
        <v>1</v>
      </c>
      <c r="F173" s="224" t="s">
        <v>1082</v>
      </c>
      <c r="G173" s="222"/>
      <c r="H173" s="225">
        <v>21.651</v>
      </c>
      <c r="I173" s="226"/>
      <c r="J173" s="222"/>
      <c r="K173" s="222"/>
      <c r="L173" s="227"/>
      <c r="M173" s="228"/>
      <c r="N173" s="229"/>
      <c r="O173" s="229"/>
      <c r="P173" s="229"/>
      <c r="Q173" s="229"/>
      <c r="R173" s="229"/>
      <c r="S173" s="229"/>
      <c r="T173" s="230"/>
      <c r="AT173" s="231" t="s">
        <v>166</v>
      </c>
      <c r="AU173" s="231" t="s">
        <v>156</v>
      </c>
      <c r="AV173" s="14" t="s">
        <v>156</v>
      </c>
      <c r="AW173" s="14" t="s">
        <v>31</v>
      </c>
      <c r="AX173" s="14" t="s">
        <v>74</v>
      </c>
      <c r="AY173" s="231" t="s">
        <v>157</v>
      </c>
    </row>
    <row r="174" spans="1:65" s="14" customFormat="1">
      <c r="B174" s="221"/>
      <c r="C174" s="222"/>
      <c r="D174" s="212" t="s">
        <v>166</v>
      </c>
      <c r="E174" s="223" t="s">
        <v>1</v>
      </c>
      <c r="F174" s="224" t="s">
        <v>1083</v>
      </c>
      <c r="G174" s="222"/>
      <c r="H174" s="225">
        <v>34.979999999999997</v>
      </c>
      <c r="I174" s="226"/>
      <c r="J174" s="222"/>
      <c r="K174" s="222"/>
      <c r="L174" s="227"/>
      <c r="M174" s="228"/>
      <c r="N174" s="229"/>
      <c r="O174" s="229"/>
      <c r="P174" s="229"/>
      <c r="Q174" s="229"/>
      <c r="R174" s="229"/>
      <c r="S174" s="229"/>
      <c r="T174" s="230"/>
      <c r="AT174" s="231" t="s">
        <v>166</v>
      </c>
      <c r="AU174" s="231" t="s">
        <v>156</v>
      </c>
      <c r="AV174" s="14" t="s">
        <v>156</v>
      </c>
      <c r="AW174" s="14" t="s">
        <v>31</v>
      </c>
      <c r="AX174" s="14" t="s">
        <v>74</v>
      </c>
      <c r="AY174" s="231" t="s">
        <v>157</v>
      </c>
    </row>
    <row r="175" spans="1:65" s="14" customFormat="1" ht="22.5">
      <c r="B175" s="221"/>
      <c r="C175" s="222"/>
      <c r="D175" s="212" t="s">
        <v>166</v>
      </c>
      <c r="E175" s="223" t="s">
        <v>1</v>
      </c>
      <c r="F175" s="224" t="s">
        <v>1084</v>
      </c>
      <c r="G175" s="222"/>
      <c r="H175" s="225">
        <v>59.695999999999998</v>
      </c>
      <c r="I175" s="226"/>
      <c r="J175" s="222"/>
      <c r="K175" s="222"/>
      <c r="L175" s="227"/>
      <c r="M175" s="228"/>
      <c r="N175" s="229"/>
      <c r="O175" s="229"/>
      <c r="P175" s="229"/>
      <c r="Q175" s="229"/>
      <c r="R175" s="229"/>
      <c r="S175" s="229"/>
      <c r="T175" s="230"/>
      <c r="AT175" s="231" t="s">
        <v>166</v>
      </c>
      <c r="AU175" s="231" t="s">
        <v>156</v>
      </c>
      <c r="AV175" s="14" t="s">
        <v>156</v>
      </c>
      <c r="AW175" s="14" t="s">
        <v>31</v>
      </c>
      <c r="AX175" s="14" t="s">
        <v>74</v>
      </c>
      <c r="AY175" s="231" t="s">
        <v>157</v>
      </c>
    </row>
    <row r="176" spans="1:65" s="14" customFormat="1" ht="22.5">
      <c r="B176" s="221"/>
      <c r="C176" s="222"/>
      <c r="D176" s="212" t="s">
        <v>166</v>
      </c>
      <c r="E176" s="223" t="s">
        <v>1</v>
      </c>
      <c r="F176" s="224" t="s">
        <v>1085</v>
      </c>
      <c r="G176" s="222"/>
      <c r="H176" s="225">
        <v>45.686</v>
      </c>
      <c r="I176" s="226"/>
      <c r="J176" s="222"/>
      <c r="K176" s="222"/>
      <c r="L176" s="227"/>
      <c r="M176" s="228"/>
      <c r="N176" s="229"/>
      <c r="O176" s="229"/>
      <c r="P176" s="229"/>
      <c r="Q176" s="229"/>
      <c r="R176" s="229"/>
      <c r="S176" s="229"/>
      <c r="T176" s="230"/>
      <c r="AT176" s="231" t="s">
        <v>166</v>
      </c>
      <c r="AU176" s="231" t="s">
        <v>156</v>
      </c>
      <c r="AV176" s="14" t="s">
        <v>156</v>
      </c>
      <c r="AW176" s="14" t="s">
        <v>31</v>
      </c>
      <c r="AX176" s="14" t="s">
        <v>74</v>
      </c>
      <c r="AY176" s="231" t="s">
        <v>157</v>
      </c>
    </row>
    <row r="177" spans="1:65" s="14" customFormat="1">
      <c r="B177" s="221"/>
      <c r="C177" s="222"/>
      <c r="D177" s="212" t="s">
        <v>166</v>
      </c>
      <c r="E177" s="223" t="s">
        <v>1</v>
      </c>
      <c r="F177" s="224" t="s">
        <v>1086</v>
      </c>
      <c r="G177" s="222"/>
      <c r="H177" s="225">
        <v>6.18</v>
      </c>
      <c r="I177" s="226"/>
      <c r="J177" s="222"/>
      <c r="K177" s="222"/>
      <c r="L177" s="227"/>
      <c r="M177" s="228"/>
      <c r="N177" s="229"/>
      <c r="O177" s="229"/>
      <c r="P177" s="229"/>
      <c r="Q177" s="229"/>
      <c r="R177" s="229"/>
      <c r="S177" s="229"/>
      <c r="T177" s="230"/>
      <c r="AT177" s="231" t="s">
        <v>166</v>
      </c>
      <c r="AU177" s="231" t="s">
        <v>156</v>
      </c>
      <c r="AV177" s="14" t="s">
        <v>156</v>
      </c>
      <c r="AW177" s="14" t="s">
        <v>31</v>
      </c>
      <c r="AX177" s="14" t="s">
        <v>74</v>
      </c>
      <c r="AY177" s="231" t="s">
        <v>157</v>
      </c>
    </row>
    <row r="178" spans="1:65" s="14" customFormat="1" ht="22.5">
      <c r="B178" s="221"/>
      <c r="C178" s="222"/>
      <c r="D178" s="212" t="s">
        <v>166</v>
      </c>
      <c r="E178" s="223" t="s">
        <v>1</v>
      </c>
      <c r="F178" s="224" t="s">
        <v>1087</v>
      </c>
      <c r="G178" s="222"/>
      <c r="H178" s="225">
        <v>5.4240000000000004</v>
      </c>
      <c r="I178" s="226"/>
      <c r="J178" s="222"/>
      <c r="K178" s="222"/>
      <c r="L178" s="227"/>
      <c r="M178" s="228"/>
      <c r="N178" s="229"/>
      <c r="O178" s="229"/>
      <c r="P178" s="229"/>
      <c r="Q178" s="229"/>
      <c r="R178" s="229"/>
      <c r="S178" s="229"/>
      <c r="T178" s="230"/>
      <c r="AT178" s="231" t="s">
        <v>166</v>
      </c>
      <c r="AU178" s="231" t="s">
        <v>156</v>
      </c>
      <c r="AV178" s="14" t="s">
        <v>156</v>
      </c>
      <c r="AW178" s="14" t="s">
        <v>31</v>
      </c>
      <c r="AX178" s="14" t="s">
        <v>74</v>
      </c>
      <c r="AY178" s="231" t="s">
        <v>157</v>
      </c>
    </row>
    <row r="179" spans="1:65" s="14" customFormat="1">
      <c r="B179" s="221"/>
      <c r="C179" s="222"/>
      <c r="D179" s="212" t="s">
        <v>166</v>
      </c>
      <c r="E179" s="223" t="s">
        <v>1</v>
      </c>
      <c r="F179" s="224" t="s">
        <v>1088</v>
      </c>
      <c r="G179" s="222"/>
      <c r="H179" s="225">
        <v>10.72</v>
      </c>
      <c r="I179" s="226"/>
      <c r="J179" s="222"/>
      <c r="K179" s="222"/>
      <c r="L179" s="227"/>
      <c r="M179" s="228"/>
      <c r="N179" s="229"/>
      <c r="O179" s="229"/>
      <c r="P179" s="229"/>
      <c r="Q179" s="229"/>
      <c r="R179" s="229"/>
      <c r="S179" s="229"/>
      <c r="T179" s="230"/>
      <c r="AT179" s="231" t="s">
        <v>166</v>
      </c>
      <c r="AU179" s="231" t="s">
        <v>156</v>
      </c>
      <c r="AV179" s="14" t="s">
        <v>156</v>
      </c>
      <c r="AW179" s="14" t="s">
        <v>31</v>
      </c>
      <c r="AX179" s="14" t="s">
        <v>74</v>
      </c>
      <c r="AY179" s="231" t="s">
        <v>157</v>
      </c>
    </row>
    <row r="180" spans="1:65" s="14" customFormat="1" ht="22.5">
      <c r="B180" s="221"/>
      <c r="C180" s="222"/>
      <c r="D180" s="212" t="s">
        <v>166</v>
      </c>
      <c r="E180" s="223" t="s">
        <v>1</v>
      </c>
      <c r="F180" s="224" t="s">
        <v>1089</v>
      </c>
      <c r="G180" s="222"/>
      <c r="H180" s="225">
        <v>2.9860000000000002</v>
      </c>
      <c r="I180" s="226"/>
      <c r="J180" s="222"/>
      <c r="K180" s="222"/>
      <c r="L180" s="227"/>
      <c r="M180" s="228"/>
      <c r="N180" s="229"/>
      <c r="O180" s="229"/>
      <c r="P180" s="229"/>
      <c r="Q180" s="229"/>
      <c r="R180" s="229"/>
      <c r="S180" s="229"/>
      <c r="T180" s="230"/>
      <c r="AT180" s="231" t="s">
        <v>166</v>
      </c>
      <c r="AU180" s="231" t="s">
        <v>156</v>
      </c>
      <c r="AV180" s="14" t="s">
        <v>156</v>
      </c>
      <c r="AW180" s="14" t="s">
        <v>31</v>
      </c>
      <c r="AX180" s="14" t="s">
        <v>74</v>
      </c>
      <c r="AY180" s="231" t="s">
        <v>157</v>
      </c>
    </row>
    <row r="181" spans="1:65" s="16" customFormat="1">
      <c r="B181" s="261"/>
      <c r="C181" s="262"/>
      <c r="D181" s="212" t="s">
        <v>166</v>
      </c>
      <c r="E181" s="263" t="s">
        <v>1</v>
      </c>
      <c r="F181" s="264" t="s">
        <v>468</v>
      </c>
      <c r="G181" s="262"/>
      <c r="H181" s="265">
        <v>187.32300000000001</v>
      </c>
      <c r="I181" s="266"/>
      <c r="J181" s="262"/>
      <c r="K181" s="262"/>
      <c r="L181" s="267"/>
      <c r="M181" s="268"/>
      <c r="N181" s="269"/>
      <c r="O181" s="269"/>
      <c r="P181" s="269"/>
      <c r="Q181" s="269"/>
      <c r="R181" s="269"/>
      <c r="S181" s="269"/>
      <c r="T181" s="270"/>
      <c r="AT181" s="271" t="s">
        <v>166</v>
      </c>
      <c r="AU181" s="271" t="s">
        <v>156</v>
      </c>
      <c r="AV181" s="16" t="s">
        <v>181</v>
      </c>
      <c r="AW181" s="16" t="s">
        <v>31</v>
      </c>
      <c r="AX181" s="16" t="s">
        <v>74</v>
      </c>
      <c r="AY181" s="271" t="s">
        <v>157</v>
      </c>
    </row>
    <row r="182" spans="1:65" s="15" customFormat="1">
      <c r="B182" s="232"/>
      <c r="C182" s="233"/>
      <c r="D182" s="212" t="s">
        <v>166</v>
      </c>
      <c r="E182" s="234" t="s">
        <v>1</v>
      </c>
      <c r="F182" s="235" t="s">
        <v>173</v>
      </c>
      <c r="G182" s="233"/>
      <c r="H182" s="236">
        <v>296.11799999999999</v>
      </c>
      <c r="I182" s="237"/>
      <c r="J182" s="233"/>
      <c r="K182" s="233"/>
      <c r="L182" s="238"/>
      <c r="M182" s="239"/>
      <c r="N182" s="240"/>
      <c r="O182" s="240"/>
      <c r="P182" s="240"/>
      <c r="Q182" s="240"/>
      <c r="R182" s="240"/>
      <c r="S182" s="240"/>
      <c r="T182" s="241"/>
      <c r="AT182" s="242" t="s">
        <v>166</v>
      </c>
      <c r="AU182" s="242" t="s">
        <v>156</v>
      </c>
      <c r="AV182" s="15" t="s">
        <v>174</v>
      </c>
      <c r="AW182" s="15" t="s">
        <v>31</v>
      </c>
      <c r="AX182" s="15" t="s">
        <v>82</v>
      </c>
      <c r="AY182" s="242" t="s">
        <v>157</v>
      </c>
    </row>
    <row r="183" spans="1:65" s="2" customFormat="1" ht="21.75" customHeight="1">
      <c r="A183" s="35"/>
      <c r="B183" s="36"/>
      <c r="C183" s="196" t="s">
        <v>181</v>
      </c>
      <c r="D183" s="196" t="s">
        <v>160</v>
      </c>
      <c r="E183" s="197" t="s">
        <v>442</v>
      </c>
      <c r="F183" s="198" t="s">
        <v>443</v>
      </c>
      <c r="G183" s="199" t="s">
        <v>225</v>
      </c>
      <c r="H183" s="200">
        <v>520.77</v>
      </c>
      <c r="I183" s="201"/>
      <c r="J183" s="202">
        <f>ROUND(I183*H183,2)</f>
        <v>0</v>
      </c>
      <c r="K183" s="203"/>
      <c r="L183" s="40"/>
      <c r="M183" s="204" t="s">
        <v>1</v>
      </c>
      <c r="N183" s="205" t="s">
        <v>40</v>
      </c>
      <c r="O183" s="76"/>
      <c r="P183" s="206">
        <f>O183*H183</f>
        <v>0</v>
      </c>
      <c r="Q183" s="206">
        <v>0</v>
      </c>
      <c r="R183" s="206">
        <f>Q183*H183</f>
        <v>0</v>
      </c>
      <c r="S183" s="206">
        <v>0</v>
      </c>
      <c r="T183" s="207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08" t="s">
        <v>174</v>
      </c>
      <c r="AT183" s="208" t="s">
        <v>160</v>
      </c>
      <c r="AU183" s="208" t="s">
        <v>156</v>
      </c>
      <c r="AY183" s="18" t="s">
        <v>157</v>
      </c>
      <c r="BE183" s="209">
        <f>IF(N183="základná",J183,0)</f>
        <v>0</v>
      </c>
      <c r="BF183" s="209">
        <f>IF(N183="znížená",J183,0)</f>
        <v>0</v>
      </c>
      <c r="BG183" s="209">
        <f>IF(N183="zákl. prenesená",J183,0)</f>
        <v>0</v>
      </c>
      <c r="BH183" s="209">
        <f>IF(N183="zníž. prenesená",J183,0)</f>
        <v>0</v>
      </c>
      <c r="BI183" s="209">
        <f>IF(N183="nulová",J183,0)</f>
        <v>0</v>
      </c>
      <c r="BJ183" s="18" t="s">
        <v>156</v>
      </c>
      <c r="BK183" s="209">
        <f>ROUND(I183*H183,2)</f>
        <v>0</v>
      </c>
      <c r="BL183" s="18" t="s">
        <v>174</v>
      </c>
      <c r="BM183" s="208" t="s">
        <v>1090</v>
      </c>
    </row>
    <row r="184" spans="1:65" s="13" customFormat="1">
      <c r="B184" s="210"/>
      <c r="C184" s="211"/>
      <c r="D184" s="212" t="s">
        <v>166</v>
      </c>
      <c r="E184" s="213" t="s">
        <v>1</v>
      </c>
      <c r="F184" s="214" t="s">
        <v>1050</v>
      </c>
      <c r="G184" s="211"/>
      <c r="H184" s="213" t="s">
        <v>1</v>
      </c>
      <c r="I184" s="215"/>
      <c r="J184" s="211"/>
      <c r="K184" s="211"/>
      <c r="L184" s="216"/>
      <c r="M184" s="217"/>
      <c r="N184" s="218"/>
      <c r="O184" s="218"/>
      <c r="P184" s="218"/>
      <c r="Q184" s="218"/>
      <c r="R184" s="218"/>
      <c r="S184" s="218"/>
      <c r="T184" s="219"/>
      <c r="AT184" s="220" t="s">
        <v>166</v>
      </c>
      <c r="AU184" s="220" t="s">
        <v>156</v>
      </c>
      <c r="AV184" s="13" t="s">
        <v>82</v>
      </c>
      <c r="AW184" s="13" t="s">
        <v>31</v>
      </c>
      <c r="AX184" s="13" t="s">
        <v>74</v>
      </c>
      <c r="AY184" s="220" t="s">
        <v>157</v>
      </c>
    </row>
    <row r="185" spans="1:65" s="13" customFormat="1">
      <c r="B185" s="210"/>
      <c r="C185" s="211"/>
      <c r="D185" s="212" t="s">
        <v>166</v>
      </c>
      <c r="E185" s="213" t="s">
        <v>1</v>
      </c>
      <c r="F185" s="214" t="s">
        <v>1051</v>
      </c>
      <c r="G185" s="211"/>
      <c r="H185" s="213" t="s">
        <v>1</v>
      </c>
      <c r="I185" s="215"/>
      <c r="J185" s="211"/>
      <c r="K185" s="211"/>
      <c r="L185" s="216"/>
      <c r="M185" s="217"/>
      <c r="N185" s="218"/>
      <c r="O185" s="218"/>
      <c r="P185" s="218"/>
      <c r="Q185" s="218"/>
      <c r="R185" s="218"/>
      <c r="S185" s="218"/>
      <c r="T185" s="219"/>
      <c r="AT185" s="220" t="s">
        <v>166</v>
      </c>
      <c r="AU185" s="220" t="s">
        <v>156</v>
      </c>
      <c r="AV185" s="13" t="s">
        <v>82</v>
      </c>
      <c r="AW185" s="13" t="s">
        <v>31</v>
      </c>
      <c r="AX185" s="13" t="s">
        <v>74</v>
      </c>
      <c r="AY185" s="220" t="s">
        <v>157</v>
      </c>
    </row>
    <row r="186" spans="1:65" s="14" customFormat="1">
      <c r="B186" s="221"/>
      <c r="C186" s="222"/>
      <c r="D186" s="212" t="s">
        <v>166</v>
      </c>
      <c r="E186" s="223" t="s">
        <v>1</v>
      </c>
      <c r="F186" s="224" t="s">
        <v>1052</v>
      </c>
      <c r="G186" s="222"/>
      <c r="H186" s="225">
        <v>48.32</v>
      </c>
      <c r="I186" s="226"/>
      <c r="J186" s="222"/>
      <c r="K186" s="222"/>
      <c r="L186" s="227"/>
      <c r="M186" s="228"/>
      <c r="N186" s="229"/>
      <c r="O186" s="229"/>
      <c r="P186" s="229"/>
      <c r="Q186" s="229"/>
      <c r="R186" s="229"/>
      <c r="S186" s="229"/>
      <c r="T186" s="230"/>
      <c r="AT186" s="231" t="s">
        <v>166</v>
      </c>
      <c r="AU186" s="231" t="s">
        <v>156</v>
      </c>
      <c r="AV186" s="14" t="s">
        <v>156</v>
      </c>
      <c r="AW186" s="14" t="s">
        <v>31</v>
      </c>
      <c r="AX186" s="14" t="s">
        <v>74</v>
      </c>
      <c r="AY186" s="231" t="s">
        <v>157</v>
      </c>
    </row>
    <row r="187" spans="1:65" s="13" customFormat="1">
      <c r="B187" s="210"/>
      <c r="C187" s="211"/>
      <c r="D187" s="212" t="s">
        <v>166</v>
      </c>
      <c r="E187" s="213" t="s">
        <v>1</v>
      </c>
      <c r="F187" s="214" t="s">
        <v>1053</v>
      </c>
      <c r="G187" s="211"/>
      <c r="H187" s="213" t="s">
        <v>1</v>
      </c>
      <c r="I187" s="215"/>
      <c r="J187" s="211"/>
      <c r="K187" s="211"/>
      <c r="L187" s="216"/>
      <c r="M187" s="217"/>
      <c r="N187" s="218"/>
      <c r="O187" s="218"/>
      <c r="P187" s="218"/>
      <c r="Q187" s="218"/>
      <c r="R187" s="218"/>
      <c r="S187" s="218"/>
      <c r="T187" s="219"/>
      <c r="AT187" s="220" t="s">
        <v>166</v>
      </c>
      <c r="AU187" s="220" t="s">
        <v>156</v>
      </c>
      <c r="AV187" s="13" t="s">
        <v>82</v>
      </c>
      <c r="AW187" s="13" t="s">
        <v>31</v>
      </c>
      <c r="AX187" s="13" t="s">
        <v>74</v>
      </c>
      <c r="AY187" s="220" t="s">
        <v>157</v>
      </c>
    </row>
    <row r="188" spans="1:65" s="14" customFormat="1">
      <c r="B188" s="221"/>
      <c r="C188" s="222"/>
      <c r="D188" s="212" t="s">
        <v>166</v>
      </c>
      <c r="E188" s="223" t="s">
        <v>1</v>
      </c>
      <c r="F188" s="224" t="s">
        <v>1054</v>
      </c>
      <c r="G188" s="222"/>
      <c r="H188" s="225">
        <v>72</v>
      </c>
      <c r="I188" s="226"/>
      <c r="J188" s="222"/>
      <c r="K188" s="222"/>
      <c r="L188" s="227"/>
      <c r="M188" s="228"/>
      <c r="N188" s="229"/>
      <c r="O188" s="229"/>
      <c r="P188" s="229"/>
      <c r="Q188" s="229"/>
      <c r="R188" s="229"/>
      <c r="S188" s="229"/>
      <c r="T188" s="230"/>
      <c r="AT188" s="231" t="s">
        <v>166</v>
      </c>
      <c r="AU188" s="231" t="s">
        <v>156</v>
      </c>
      <c r="AV188" s="14" t="s">
        <v>156</v>
      </c>
      <c r="AW188" s="14" t="s">
        <v>31</v>
      </c>
      <c r="AX188" s="14" t="s">
        <v>74</v>
      </c>
      <c r="AY188" s="231" t="s">
        <v>157</v>
      </c>
    </row>
    <row r="189" spans="1:65" s="13" customFormat="1">
      <c r="B189" s="210"/>
      <c r="C189" s="211"/>
      <c r="D189" s="212" t="s">
        <v>166</v>
      </c>
      <c r="E189" s="213" t="s">
        <v>1</v>
      </c>
      <c r="F189" s="214" t="s">
        <v>1053</v>
      </c>
      <c r="G189" s="211"/>
      <c r="H189" s="213" t="s">
        <v>1</v>
      </c>
      <c r="I189" s="215"/>
      <c r="J189" s="211"/>
      <c r="K189" s="211"/>
      <c r="L189" s="216"/>
      <c r="M189" s="217"/>
      <c r="N189" s="218"/>
      <c r="O189" s="218"/>
      <c r="P189" s="218"/>
      <c r="Q189" s="218"/>
      <c r="R189" s="218"/>
      <c r="S189" s="218"/>
      <c r="T189" s="219"/>
      <c r="AT189" s="220" t="s">
        <v>166</v>
      </c>
      <c r="AU189" s="220" t="s">
        <v>156</v>
      </c>
      <c r="AV189" s="13" t="s">
        <v>82</v>
      </c>
      <c r="AW189" s="13" t="s">
        <v>31</v>
      </c>
      <c r="AX189" s="13" t="s">
        <v>74</v>
      </c>
      <c r="AY189" s="220" t="s">
        <v>157</v>
      </c>
    </row>
    <row r="190" spans="1:65" s="13" customFormat="1">
      <c r="B190" s="210"/>
      <c r="C190" s="211"/>
      <c r="D190" s="212" t="s">
        <v>166</v>
      </c>
      <c r="E190" s="213" t="s">
        <v>1</v>
      </c>
      <c r="F190" s="214" t="s">
        <v>1055</v>
      </c>
      <c r="G190" s="211"/>
      <c r="H190" s="213" t="s">
        <v>1</v>
      </c>
      <c r="I190" s="215"/>
      <c r="J190" s="211"/>
      <c r="K190" s="211"/>
      <c r="L190" s="216"/>
      <c r="M190" s="217"/>
      <c r="N190" s="218"/>
      <c r="O190" s="218"/>
      <c r="P190" s="218"/>
      <c r="Q190" s="218"/>
      <c r="R190" s="218"/>
      <c r="S190" s="218"/>
      <c r="T190" s="219"/>
      <c r="AT190" s="220" t="s">
        <v>166</v>
      </c>
      <c r="AU190" s="220" t="s">
        <v>156</v>
      </c>
      <c r="AV190" s="13" t="s">
        <v>82</v>
      </c>
      <c r="AW190" s="13" t="s">
        <v>31</v>
      </c>
      <c r="AX190" s="13" t="s">
        <v>74</v>
      </c>
      <c r="AY190" s="220" t="s">
        <v>157</v>
      </c>
    </row>
    <row r="191" spans="1:65" s="14" customFormat="1">
      <c r="B191" s="221"/>
      <c r="C191" s="222"/>
      <c r="D191" s="212" t="s">
        <v>166</v>
      </c>
      <c r="E191" s="223" t="s">
        <v>1</v>
      </c>
      <c r="F191" s="224" t="s">
        <v>1056</v>
      </c>
      <c r="G191" s="222"/>
      <c r="H191" s="225">
        <v>92.5</v>
      </c>
      <c r="I191" s="226"/>
      <c r="J191" s="222"/>
      <c r="K191" s="222"/>
      <c r="L191" s="227"/>
      <c r="M191" s="228"/>
      <c r="N191" s="229"/>
      <c r="O191" s="229"/>
      <c r="P191" s="229"/>
      <c r="Q191" s="229"/>
      <c r="R191" s="229"/>
      <c r="S191" s="229"/>
      <c r="T191" s="230"/>
      <c r="AT191" s="231" t="s">
        <v>166</v>
      </c>
      <c r="AU191" s="231" t="s">
        <v>156</v>
      </c>
      <c r="AV191" s="14" t="s">
        <v>156</v>
      </c>
      <c r="AW191" s="14" t="s">
        <v>31</v>
      </c>
      <c r="AX191" s="14" t="s">
        <v>74</v>
      </c>
      <c r="AY191" s="231" t="s">
        <v>157</v>
      </c>
    </row>
    <row r="192" spans="1:65" s="13" customFormat="1">
      <c r="B192" s="210"/>
      <c r="C192" s="211"/>
      <c r="D192" s="212" t="s">
        <v>166</v>
      </c>
      <c r="E192" s="213" t="s">
        <v>1</v>
      </c>
      <c r="F192" s="214" t="s">
        <v>1057</v>
      </c>
      <c r="G192" s="211"/>
      <c r="H192" s="213" t="s">
        <v>1</v>
      </c>
      <c r="I192" s="215"/>
      <c r="J192" s="211"/>
      <c r="K192" s="211"/>
      <c r="L192" s="216"/>
      <c r="M192" s="217"/>
      <c r="N192" s="218"/>
      <c r="O192" s="218"/>
      <c r="P192" s="218"/>
      <c r="Q192" s="218"/>
      <c r="R192" s="218"/>
      <c r="S192" s="218"/>
      <c r="T192" s="219"/>
      <c r="AT192" s="220" t="s">
        <v>166</v>
      </c>
      <c r="AU192" s="220" t="s">
        <v>156</v>
      </c>
      <c r="AV192" s="13" t="s">
        <v>82</v>
      </c>
      <c r="AW192" s="13" t="s">
        <v>31</v>
      </c>
      <c r="AX192" s="13" t="s">
        <v>74</v>
      </c>
      <c r="AY192" s="220" t="s">
        <v>157</v>
      </c>
    </row>
    <row r="193" spans="2:51" s="14" customFormat="1">
      <c r="B193" s="221"/>
      <c r="C193" s="222"/>
      <c r="D193" s="212" t="s">
        <v>166</v>
      </c>
      <c r="E193" s="223" t="s">
        <v>1</v>
      </c>
      <c r="F193" s="224" t="s">
        <v>1058</v>
      </c>
      <c r="G193" s="222"/>
      <c r="H193" s="225">
        <v>52.8</v>
      </c>
      <c r="I193" s="226"/>
      <c r="J193" s="222"/>
      <c r="K193" s="222"/>
      <c r="L193" s="227"/>
      <c r="M193" s="228"/>
      <c r="N193" s="229"/>
      <c r="O193" s="229"/>
      <c r="P193" s="229"/>
      <c r="Q193" s="229"/>
      <c r="R193" s="229"/>
      <c r="S193" s="229"/>
      <c r="T193" s="230"/>
      <c r="AT193" s="231" t="s">
        <v>166</v>
      </c>
      <c r="AU193" s="231" t="s">
        <v>156</v>
      </c>
      <c r="AV193" s="14" t="s">
        <v>156</v>
      </c>
      <c r="AW193" s="14" t="s">
        <v>31</v>
      </c>
      <c r="AX193" s="14" t="s">
        <v>74</v>
      </c>
      <c r="AY193" s="231" t="s">
        <v>157</v>
      </c>
    </row>
    <row r="194" spans="2:51" s="13" customFormat="1">
      <c r="B194" s="210"/>
      <c r="C194" s="211"/>
      <c r="D194" s="212" t="s">
        <v>166</v>
      </c>
      <c r="E194" s="213" t="s">
        <v>1</v>
      </c>
      <c r="F194" s="214" t="s">
        <v>1059</v>
      </c>
      <c r="G194" s="211"/>
      <c r="H194" s="213" t="s">
        <v>1</v>
      </c>
      <c r="I194" s="215"/>
      <c r="J194" s="211"/>
      <c r="K194" s="211"/>
      <c r="L194" s="216"/>
      <c r="M194" s="217"/>
      <c r="N194" s="218"/>
      <c r="O194" s="218"/>
      <c r="P194" s="218"/>
      <c r="Q194" s="218"/>
      <c r="R194" s="218"/>
      <c r="S194" s="218"/>
      <c r="T194" s="219"/>
      <c r="AT194" s="220" t="s">
        <v>166</v>
      </c>
      <c r="AU194" s="220" t="s">
        <v>156</v>
      </c>
      <c r="AV194" s="13" t="s">
        <v>82</v>
      </c>
      <c r="AW194" s="13" t="s">
        <v>31</v>
      </c>
      <c r="AX194" s="13" t="s">
        <v>74</v>
      </c>
      <c r="AY194" s="220" t="s">
        <v>157</v>
      </c>
    </row>
    <row r="195" spans="2:51" s="14" customFormat="1">
      <c r="B195" s="221"/>
      <c r="C195" s="222"/>
      <c r="D195" s="212" t="s">
        <v>166</v>
      </c>
      <c r="E195" s="223" t="s">
        <v>1</v>
      </c>
      <c r="F195" s="224" t="s">
        <v>1060</v>
      </c>
      <c r="G195" s="222"/>
      <c r="H195" s="225">
        <v>50.56</v>
      </c>
      <c r="I195" s="226"/>
      <c r="J195" s="222"/>
      <c r="K195" s="222"/>
      <c r="L195" s="227"/>
      <c r="M195" s="228"/>
      <c r="N195" s="229"/>
      <c r="O195" s="229"/>
      <c r="P195" s="229"/>
      <c r="Q195" s="229"/>
      <c r="R195" s="229"/>
      <c r="S195" s="229"/>
      <c r="T195" s="230"/>
      <c r="AT195" s="231" t="s">
        <v>166</v>
      </c>
      <c r="AU195" s="231" t="s">
        <v>156</v>
      </c>
      <c r="AV195" s="14" t="s">
        <v>156</v>
      </c>
      <c r="AW195" s="14" t="s">
        <v>31</v>
      </c>
      <c r="AX195" s="14" t="s">
        <v>74</v>
      </c>
      <c r="AY195" s="231" t="s">
        <v>157</v>
      </c>
    </row>
    <row r="196" spans="2:51" s="13" customFormat="1">
      <c r="B196" s="210"/>
      <c r="C196" s="211"/>
      <c r="D196" s="212" t="s">
        <v>166</v>
      </c>
      <c r="E196" s="213" t="s">
        <v>1</v>
      </c>
      <c r="F196" s="214" t="s">
        <v>1061</v>
      </c>
      <c r="G196" s="211"/>
      <c r="H196" s="213" t="s">
        <v>1</v>
      </c>
      <c r="I196" s="215"/>
      <c r="J196" s="211"/>
      <c r="K196" s="211"/>
      <c r="L196" s="216"/>
      <c r="M196" s="217"/>
      <c r="N196" s="218"/>
      <c r="O196" s="218"/>
      <c r="P196" s="218"/>
      <c r="Q196" s="218"/>
      <c r="R196" s="218"/>
      <c r="S196" s="218"/>
      <c r="T196" s="219"/>
      <c r="AT196" s="220" t="s">
        <v>166</v>
      </c>
      <c r="AU196" s="220" t="s">
        <v>156</v>
      </c>
      <c r="AV196" s="13" t="s">
        <v>82</v>
      </c>
      <c r="AW196" s="13" t="s">
        <v>31</v>
      </c>
      <c r="AX196" s="13" t="s">
        <v>74</v>
      </c>
      <c r="AY196" s="220" t="s">
        <v>157</v>
      </c>
    </row>
    <row r="197" spans="2:51" s="14" customFormat="1">
      <c r="B197" s="221"/>
      <c r="C197" s="222"/>
      <c r="D197" s="212" t="s">
        <v>166</v>
      </c>
      <c r="E197" s="223" t="s">
        <v>1</v>
      </c>
      <c r="F197" s="224" t="s">
        <v>1062</v>
      </c>
      <c r="G197" s="222"/>
      <c r="H197" s="225">
        <v>18.75</v>
      </c>
      <c r="I197" s="226"/>
      <c r="J197" s="222"/>
      <c r="K197" s="222"/>
      <c r="L197" s="227"/>
      <c r="M197" s="228"/>
      <c r="N197" s="229"/>
      <c r="O197" s="229"/>
      <c r="P197" s="229"/>
      <c r="Q197" s="229"/>
      <c r="R197" s="229"/>
      <c r="S197" s="229"/>
      <c r="T197" s="230"/>
      <c r="AT197" s="231" t="s">
        <v>166</v>
      </c>
      <c r="AU197" s="231" t="s">
        <v>156</v>
      </c>
      <c r="AV197" s="14" t="s">
        <v>156</v>
      </c>
      <c r="AW197" s="14" t="s">
        <v>31</v>
      </c>
      <c r="AX197" s="14" t="s">
        <v>74</v>
      </c>
      <c r="AY197" s="231" t="s">
        <v>157</v>
      </c>
    </row>
    <row r="198" spans="2:51" s="13" customFormat="1">
      <c r="B198" s="210"/>
      <c r="C198" s="211"/>
      <c r="D198" s="212" t="s">
        <v>166</v>
      </c>
      <c r="E198" s="213" t="s">
        <v>1</v>
      </c>
      <c r="F198" s="214" t="s">
        <v>1063</v>
      </c>
      <c r="G198" s="211"/>
      <c r="H198" s="213" t="s">
        <v>1</v>
      </c>
      <c r="I198" s="215"/>
      <c r="J198" s="211"/>
      <c r="K198" s="211"/>
      <c r="L198" s="216"/>
      <c r="M198" s="217"/>
      <c r="N198" s="218"/>
      <c r="O198" s="218"/>
      <c r="P198" s="218"/>
      <c r="Q198" s="218"/>
      <c r="R198" s="218"/>
      <c r="S198" s="218"/>
      <c r="T198" s="219"/>
      <c r="AT198" s="220" t="s">
        <v>166</v>
      </c>
      <c r="AU198" s="220" t="s">
        <v>156</v>
      </c>
      <c r="AV198" s="13" t="s">
        <v>82</v>
      </c>
      <c r="AW198" s="13" t="s">
        <v>31</v>
      </c>
      <c r="AX198" s="13" t="s">
        <v>74</v>
      </c>
      <c r="AY198" s="220" t="s">
        <v>157</v>
      </c>
    </row>
    <row r="199" spans="2:51" s="14" customFormat="1">
      <c r="B199" s="221"/>
      <c r="C199" s="222"/>
      <c r="D199" s="212" t="s">
        <v>166</v>
      </c>
      <c r="E199" s="223" t="s">
        <v>1</v>
      </c>
      <c r="F199" s="224" t="s">
        <v>1064</v>
      </c>
      <c r="G199" s="222"/>
      <c r="H199" s="225">
        <v>12.8</v>
      </c>
      <c r="I199" s="226"/>
      <c r="J199" s="222"/>
      <c r="K199" s="222"/>
      <c r="L199" s="227"/>
      <c r="M199" s="228"/>
      <c r="N199" s="229"/>
      <c r="O199" s="229"/>
      <c r="P199" s="229"/>
      <c r="Q199" s="229"/>
      <c r="R199" s="229"/>
      <c r="S199" s="229"/>
      <c r="T199" s="230"/>
      <c r="AT199" s="231" t="s">
        <v>166</v>
      </c>
      <c r="AU199" s="231" t="s">
        <v>156</v>
      </c>
      <c r="AV199" s="14" t="s">
        <v>156</v>
      </c>
      <c r="AW199" s="14" t="s">
        <v>31</v>
      </c>
      <c r="AX199" s="14" t="s">
        <v>74</v>
      </c>
      <c r="AY199" s="231" t="s">
        <v>157</v>
      </c>
    </row>
    <row r="200" spans="2:51" s="13" customFormat="1">
      <c r="B200" s="210"/>
      <c r="C200" s="211"/>
      <c r="D200" s="212" t="s">
        <v>166</v>
      </c>
      <c r="E200" s="213" t="s">
        <v>1</v>
      </c>
      <c r="F200" s="214" t="s">
        <v>1065</v>
      </c>
      <c r="G200" s="211"/>
      <c r="H200" s="213" t="s">
        <v>1</v>
      </c>
      <c r="I200" s="215"/>
      <c r="J200" s="211"/>
      <c r="K200" s="211"/>
      <c r="L200" s="216"/>
      <c r="M200" s="217"/>
      <c r="N200" s="218"/>
      <c r="O200" s="218"/>
      <c r="P200" s="218"/>
      <c r="Q200" s="218"/>
      <c r="R200" s="218"/>
      <c r="S200" s="218"/>
      <c r="T200" s="219"/>
      <c r="AT200" s="220" t="s">
        <v>166</v>
      </c>
      <c r="AU200" s="220" t="s">
        <v>156</v>
      </c>
      <c r="AV200" s="13" t="s">
        <v>82</v>
      </c>
      <c r="AW200" s="13" t="s">
        <v>31</v>
      </c>
      <c r="AX200" s="13" t="s">
        <v>74</v>
      </c>
      <c r="AY200" s="220" t="s">
        <v>157</v>
      </c>
    </row>
    <row r="201" spans="2:51" s="14" customFormat="1">
      <c r="B201" s="221"/>
      <c r="C201" s="222"/>
      <c r="D201" s="212" t="s">
        <v>166</v>
      </c>
      <c r="E201" s="223" t="s">
        <v>1</v>
      </c>
      <c r="F201" s="224" t="s">
        <v>1066</v>
      </c>
      <c r="G201" s="222"/>
      <c r="H201" s="225">
        <v>23.04</v>
      </c>
      <c r="I201" s="226"/>
      <c r="J201" s="222"/>
      <c r="K201" s="222"/>
      <c r="L201" s="227"/>
      <c r="M201" s="228"/>
      <c r="N201" s="229"/>
      <c r="O201" s="229"/>
      <c r="P201" s="229"/>
      <c r="Q201" s="229"/>
      <c r="R201" s="229"/>
      <c r="S201" s="229"/>
      <c r="T201" s="230"/>
      <c r="AT201" s="231" t="s">
        <v>166</v>
      </c>
      <c r="AU201" s="231" t="s">
        <v>156</v>
      </c>
      <c r="AV201" s="14" t="s">
        <v>156</v>
      </c>
      <c r="AW201" s="14" t="s">
        <v>31</v>
      </c>
      <c r="AX201" s="14" t="s">
        <v>74</v>
      </c>
      <c r="AY201" s="231" t="s">
        <v>157</v>
      </c>
    </row>
    <row r="202" spans="2:51" s="13" customFormat="1">
      <c r="B202" s="210"/>
      <c r="C202" s="211"/>
      <c r="D202" s="212" t="s">
        <v>166</v>
      </c>
      <c r="E202" s="213" t="s">
        <v>1</v>
      </c>
      <c r="F202" s="214" t="s">
        <v>1067</v>
      </c>
      <c r="G202" s="211"/>
      <c r="H202" s="213" t="s">
        <v>1</v>
      </c>
      <c r="I202" s="215"/>
      <c r="J202" s="211"/>
      <c r="K202" s="211"/>
      <c r="L202" s="216"/>
      <c r="M202" s="217"/>
      <c r="N202" s="218"/>
      <c r="O202" s="218"/>
      <c r="P202" s="218"/>
      <c r="Q202" s="218"/>
      <c r="R202" s="218"/>
      <c r="S202" s="218"/>
      <c r="T202" s="219"/>
      <c r="AT202" s="220" t="s">
        <v>166</v>
      </c>
      <c r="AU202" s="220" t="s">
        <v>156</v>
      </c>
      <c r="AV202" s="13" t="s">
        <v>82</v>
      </c>
      <c r="AW202" s="13" t="s">
        <v>31</v>
      </c>
      <c r="AX202" s="13" t="s">
        <v>74</v>
      </c>
      <c r="AY202" s="220" t="s">
        <v>157</v>
      </c>
    </row>
    <row r="203" spans="2:51" s="14" customFormat="1">
      <c r="B203" s="221"/>
      <c r="C203" s="222"/>
      <c r="D203" s="212" t="s">
        <v>166</v>
      </c>
      <c r="E203" s="223" t="s">
        <v>1</v>
      </c>
      <c r="F203" s="224" t="s">
        <v>1068</v>
      </c>
      <c r="G203" s="222"/>
      <c r="H203" s="225">
        <v>98.1</v>
      </c>
      <c r="I203" s="226"/>
      <c r="J203" s="222"/>
      <c r="K203" s="222"/>
      <c r="L203" s="227"/>
      <c r="M203" s="228"/>
      <c r="N203" s="229"/>
      <c r="O203" s="229"/>
      <c r="P203" s="229"/>
      <c r="Q203" s="229"/>
      <c r="R203" s="229"/>
      <c r="S203" s="229"/>
      <c r="T203" s="230"/>
      <c r="AT203" s="231" t="s">
        <v>166</v>
      </c>
      <c r="AU203" s="231" t="s">
        <v>156</v>
      </c>
      <c r="AV203" s="14" t="s">
        <v>156</v>
      </c>
      <c r="AW203" s="14" t="s">
        <v>31</v>
      </c>
      <c r="AX203" s="14" t="s">
        <v>74</v>
      </c>
      <c r="AY203" s="231" t="s">
        <v>157</v>
      </c>
    </row>
    <row r="204" spans="2:51" s="13" customFormat="1">
      <c r="B204" s="210"/>
      <c r="C204" s="211"/>
      <c r="D204" s="212" t="s">
        <v>166</v>
      </c>
      <c r="E204" s="213" t="s">
        <v>1</v>
      </c>
      <c r="F204" s="214" t="s">
        <v>1069</v>
      </c>
      <c r="G204" s="211"/>
      <c r="H204" s="213" t="s">
        <v>1</v>
      </c>
      <c r="I204" s="215"/>
      <c r="J204" s="211"/>
      <c r="K204" s="211"/>
      <c r="L204" s="216"/>
      <c r="M204" s="217"/>
      <c r="N204" s="218"/>
      <c r="O204" s="218"/>
      <c r="P204" s="218"/>
      <c r="Q204" s="218"/>
      <c r="R204" s="218"/>
      <c r="S204" s="218"/>
      <c r="T204" s="219"/>
      <c r="AT204" s="220" t="s">
        <v>166</v>
      </c>
      <c r="AU204" s="220" t="s">
        <v>156</v>
      </c>
      <c r="AV204" s="13" t="s">
        <v>82</v>
      </c>
      <c r="AW204" s="13" t="s">
        <v>31</v>
      </c>
      <c r="AX204" s="13" t="s">
        <v>74</v>
      </c>
      <c r="AY204" s="220" t="s">
        <v>157</v>
      </c>
    </row>
    <row r="205" spans="2:51" s="14" customFormat="1">
      <c r="B205" s="221"/>
      <c r="C205" s="222"/>
      <c r="D205" s="212" t="s">
        <v>166</v>
      </c>
      <c r="E205" s="223" t="s">
        <v>1</v>
      </c>
      <c r="F205" s="224" t="s">
        <v>1070</v>
      </c>
      <c r="G205" s="222"/>
      <c r="H205" s="225">
        <v>24.32</v>
      </c>
      <c r="I205" s="226"/>
      <c r="J205" s="222"/>
      <c r="K205" s="222"/>
      <c r="L205" s="227"/>
      <c r="M205" s="228"/>
      <c r="N205" s="229"/>
      <c r="O205" s="229"/>
      <c r="P205" s="229"/>
      <c r="Q205" s="229"/>
      <c r="R205" s="229"/>
      <c r="S205" s="229"/>
      <c r="T205" s="230"/>
      <c r="AT205" s="231" t="s">
        <v>166</v>
      </c>
      <c r="AU205" s="231" t="s">
        <v>156</v>
      </c>
      <c r="AV205" s="14" t="s">
        <v>156</v>
      </c>
      <c r="AW205" s="14" t="s">
        <v>31</v>
      </c>
      <c r="AX205" s="14" t="s">
        <v>74</v>
      </c>
      <c r="AY205" s="231" t="s">
        <v>157</v>
      </c>
    </row>
    <row r="206" spans="2:51" s="13" customFormat="1">
      <c r="B206" s="210"/>
      <c r="C206" s="211"/>
      <c r="D206" s="212" t="s">
        <v>166</v>
      </c>
      <c r="E206" s="213" t="s">
        <v>1</v>
      </c>
      <c r="F206" s="214" t="s">
        <v>1071</v>
      </c>
      <c r="G206" s="211"/>
      <c r="H206" s="213" t="s">
        <v>1</v>
      </c>
      <c r="I206" s="215"/>
      <c r="J206" s="211"/>
      <c r="K206" s="211"/>
      <c r="L206" s="216"/>
      <c r="M206" s="217"/>
      <c r="N206" s="218"/>
      <c r="O206" s="218"/>
      <c r="P206" s="218"/>
      <c r="Q206" s="218"/>
      <c r="R206" s="218"/>
      <c r="S206" s="218"/>
      <c r="T206" s="219"/>
      <c r="AT206" s="220" t="s">
        <v>166</v>
      </c>
      <c r="AU206" s="220" t="s">
        <v>156</v>
      </c>
      <c r="AV206" s="13" t="s">
        <v>82</v>
      </c>
      <c r="AW206" s="13" t="s">
        <v>31</v>
      </c>
      <c r="AX206" s="13" t="s">
        <v>74</v>
      </c>
      <c r="AY206" s="220" t="s">
        <v>157</v>
      </c>
    </row>
    <row r="207" spans="2:51" s="14" customFormat="1">
      <c r="B207" s="221"/>
      <c r="C207" s="222"/>
      <c r="D207" s="212" t="s">
        <v>166</v>
      </c>
      <c r="E207" s="223" t="s">
        <v>1</v>
      </c>
      <c r="F207" s="224" t="s">
        <v>1072</v>
      </c>
      <c r="G207" s="222"/>
      <c r="H207" s="225">
        <v>13.5</v>
      </c>
      <c r="I207" s="226"/>
      <c r="J207" s="222"/>
      <c r="K207" s="222"/>
      <c r="L207" s="227"/>
      <c r="M207" s="228"/>
      <c r="N207" s="229"/>
      <c r="O207" s="229"/>
      <c r="P207" s="229"/>
      <c r="Q207" s="229"/>
      <c r="R207" s="229"/>
      <c r="S207" s="229"/>
      <c r="T207" s="230"/>
      <c r="AT207" s="231" t="s">
        <v>166</v>
      </c>
      <c r="AU207" s="231" t="s">
        <v>156</v>
      </c>
      <c r="AV207" s="14" t="s">
        <v>156</v>
      </c>
      <c r="AW207" s="14" t="s">
        <v>31</v>
      </c>
      <c r="AX207" s="14" t="s">
        <v>74</v>
      </c>
      <c r="AY207" s="231" t="s">
        <v>157</v>
      </c>
    </row>
    <row r="208" spans="2:51" s="13" customFormat="1">
      <c r="B208" s="210"/>
      <c r="C208" s="211"/>
      <c r="D208" s="212" t="s">
        <v>166</v>
      </c>
      <c r="E208" s="213" t="s">
        <v>1</v>
      </c>
      <c r="F208" s="214" t="s">
        <v>1073</v>
      </c>
      <c r="G208" s="211"/>
      <c r="H208" s="213" t="s">
        <v>1</v>
      </c>
      <c r="I208" s="215"/>
      <c r="J208" s="211"/>
      <c r="K208" s="211"/>
      <c r="L208" s="216"/>
      <c r="M208" s="217"/>
      <c r="N208" s="218"/>
      <c r="O208" s="218"/>
      <c r="P208" s="218"/>
      <c r="Q208" s="218"/>
      <c r="R208" s="218"/>
      <c r="S208" s="218"/>
      <c r="T208" s="219"/>
      <c r="AT208" s="220" t="s">
        <v>166</v>
      </c>
      <c r="AU208" s="220" t="s">
        <v>156</v>
      </c>
      <c r="AV208" s="13" t="s">
        <v>82</v>
      </c>
      <c r="AW208" s="13" t="s">
        <v>31</v>
      </c>
      <c r="AX208" s="13" t="s">
        <v>74</v>
      </c>
      <c r="AY208" s="220" t="s">
        <v>157</v>
      </c>
    </row>
    <row r="209" spans="1:65" s="14" customFormat="1">
      <c r="B209" s="221"/>
      <c r="C209" s="222"/>
      <c r="D209" s="212" t="s">
        <v>166</v>
      </c>
      <c r="E209" s="223" t="s">
        <v>1</v>
      </c>
      <c r="F209" s="224" t="s">
        <v>1074</v>
      </c>
      <c r="G209" s="222"/>
      <c r="H209" s="225">
        <v>14.08</v>
      </c>
      <c r="I209" s="226"/>
      <c r="J209" s="222"/>
      <c r="K209" s="222"/>
      <c r="L209" s="227"/>
      <c r="M209" s="228"/>
      <c r="N209" s="229"/>
      <c r="O209" s="229"/>
      <c r="P209" s="229"/>
      <c r="Q209" s="229"/>
      <c r="R209" s="229"/>
      <c r="S209" s="229"/>
      <c r="T209" s="230"/>
      <c r="AT209" s="231" t="s">
        <v>166</v>
      </c>
      <c r="AU209" s="231" t="s">
        <v>156</v>
      </c>
      <c r="AV209" s="14" t="s">
        <v>156</v>
      </c>
      <c r="AW209" s="14" t="s">
        <v>31</v>
      </c>
      <c r="AX209" s="14" t="s">
        <v>74</v>
      </c>
      <c r="AY209" s="231" t="s">
        <v>157</v>
      </c>
    </row>
    <row r="210" spans="1:65" s="15" customFormat="1">
      <c r="B210" s="232"/>
      <c r="C210" s="233"/>
      <c r="D210" s="212" t="s">
        <v>166</v>
      </c>
      <c r="E210" s="234" t="s">
        <v>1</v>
      </c>
      <c r="F210" s="235" t="s">
        <v>173</v>
      </c>
      <c r="G210" s="233"/>
      <c r="H210" s="236">
        <v>520.77</v>
      </c>
      <c r="I210" s="237"/>
      <c r="J210" s="233"/>
      <c r="K210" s="233"/>
      <c r="L210" s="238"/>
      <c r="M210" s="239"/>
      <c r="N210" s="240"/>
      <c r="O210" s="240"/>
      <c r="P210" s="240"/>
      <c r="Q210" s="240"/>
      <c r="R210" s="240"/>
      <c r="S210" s="240"/>
      <c r="T210" s="241"/>
      <c r="AT210" s="242" t="s">
        <v>166</v>
      </c>
      <c r="AU210" s="242" t="s">
        <v>156</v>
      </c>
      <c r="AV210" s="15" t="s">
        <v>174</v>
      </c>
      <c r="AW210" s="15" t="s">
        <v>31</v>
      </c>
      <c r="AX210" s="15" t="s">
        <v>82</v>
      </c>
      <c r="AY210" s="242" t="s">
        <v>157</v>
      </c>
    </row>
    <row r="211" spans="1:65" s="2" customFormat="1" ht="21.75" customHeight="1">
      <c r="A211" s="35"/>
      <c r="B211" s="36"/>
      <c r="C211" s="196" t="s">
        <v>174</v>
      </c>
      <c r="D211" s="196" t="s">
        <v>160</v>
      </c>
      <c r="E211" s="197" t="s">
        <v>442</v>
      </c>
      <c r="F211" s="198" t="s">
        <v>443</v>
      </c>
      <c r="G211" s="199" t="s">
        <v>225</v>
      </c>
      <c r="H211" s="200">
        <v>296.11799999999999</v>
      </c>
      <c r="I211" s="201"/>
      <c r="J211" s="202">
        <f>ROUND(I211*H211,2)</f>
        <v>0</v>
      </c>
      <c r="K211" s="203"/>
      <c r="L211" s="40"/>
      <c r="M211" s="204" t="s">
        <v>1</v>
      </c>
      <c r="N211" s="205" t="s">
        <v>40</v>
      </c>
      <c r="O211" s="76"/>
      <c r="P211" s="206">
        <f>O211*H211</f>
        <v>0</v>
      </c>
      <c r="Q211" s="206">
        <v>0</v>
      </c>
      <c r="R211" s="206">
        <f>Q211*H211</f>
        <v>0</v>
      </c>
      <c r="S211" s="206">
        <v>0</v>
      </c>
      <c r="T211" s="207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208" t="s">
        <v>174</v>
      </c>
      <c r="AT211" s="208" t="s">
        <v>160</v>
      </c>
      <c r="AU211" s="208" t="s">
        <v>156</v>
      </c>
      <c r="AY211" s="18" t="s">
        <v>157</v>
      </c>
      <c r="BE211" s="209">
        <f>IF(N211="základná",J211,0)</f>
        <v>0</v>
      </c>
      <c r="BF211" s="209">
        <f>IF(N211="znížená",J211,0)</f>
        <v>0</v>
      </c>
      <c r="BG211" s="209">
        <f>IF(N211="zákl. prenesená",J211,0)</f>
        <v>0</v>
      </c>
      <c r="BH211" s="209">
        <f>IF(N211="zníž. prenesená",J211,0)</f>
        <v>0</v>
      </c>
      <c r="BI211" s="209">
        <f>IF(N211="nulová",J211,0)</f>
        <v>0</v>
      </c>
      <c r="BJ211" s="18" t="s">
        <v>156</v>
      </c>
      <c r="BK211" s="209">
        <f>ROUND(I211*H211,2)</f>
        <v>0</v>
      </c>
      <c r="BL211" s="18" t="s">
        <v>174</v>
      </c>
      <c r="BM211" s="208" t="s">
        <v>1091</v>
      </c>
    </row>
    <row r="212" spans="1:65" s="13" customFormat="1">
      <c r="B212" s="210"/>
      <c r="C212" s="211"/>
      <c r="D212" s="212" t="s">
        <v>166</v>
      </c>
      <c r="E212" s="213" t="s">
        <v>1</v>
      </c>
      <c r="F212" s="214" t="s">
        <v>1076</v>
      </c>
      <c r="G212" s="211"/>
      <c r="H212" s="213" t="s">
        <v>1</v>
      </c>
      <c r="I212" s="215"/>
      <c r="J212" s="211"/>
      <c r="K212" s="211"/>
      <c r="L212" s="216"/>
      <c r="M212" s="217"/>
      <c r="N212" s="218"/>
      <c r="O212" s="218"/>
      <c r="P212" s="218"/>
      <c r="Q212" s="218"/>
      <c r="R212" s="218"/>
      <c r="S212" s="218"/>
      <c r="T212" s="219"/>
      <c r="AT212" s="220" t="s">
        <v>166</v>
      </c>
      <c r="AU212" s="220" t="s">
        <v>156</v>
      </c>
      <c r="AV212" s="13" t="s">
        <v>82</v>
      </c>
      <c r="AW212" s="13" t="s">
        <v>31</v>
      </c>
      <c r="AX212" s="13" t="s">
        <v>74</v>
      </c>
      <c r="AY212" s="220" t="s">
        <v>157</v>
      </c>
    </row>
    <row r="213" spans="1:65" s="13" customFormat="1">
      <c r="B213" s="210"/>
      <c r="C213" s="211"/>
      <c r="D213" s="212" t="s">
        <v>166</v>
      </c>
      <c r="E213" s="213" t="s">
        <v>1</v>
      </c>
      <c r="F213" s="214" t="s">
        <v>1077</v>
      </c>
      <c r="G213" s="211"/>
      <c r="H213" s="213" t="s">
        <v>1</v>
      </c>
      <c r="I213" s="215"/>
      <c r="J213" s="211"/>
      <c r="K213" s="211"/>
      <c r="L213" s="216"/>
      <c r="M213" s="217"/>
      <c r="N213" s="218"/>
      <c r="O213" s="218"/>
      <c r="P213" s="218"/>
      <c r="Q213" s="218"/>
      <c r="R213" s="218"/>
      <c r="S213" s="218"/>
      <c r="T213" s="219"/>
      <c r="AT213" s="220" t="s">
        <v>166</v>
      </c>
      <c r="AU213" s="220" t="s">
        <v>156</v>
      </c>
      <c r="AV213" s="13" t="s">
        <v>82</v>
      </c>
      <c r="AW213" s="13" t="s">
        <v>31</v>
      </c>
      <c r="AX213" s="13" t="s">
        <v>74</v>
      </c>
      <c r="AY213" s="220" t="s">
        <v>157</v>
      </c>
    </row>
    <row r="214" spans="1:65" s="14" customFormat="1">
      <c r="B214" s="221"/>
      <c r="C214" s="222"/>
      <c r="D214" s="212" t="s">
        <v>166</v>
      </c>
      <c r="E214" s="223" t="s">
        <v>1</v>
      </c>
      <c r="F214" s="224" t="s">
        <v>1078</v>
      </c>
      <c r="G214" s="222"/>
      <c r="H214" s="225">
        <v>17.731999999999999</v>
      </c>
      <c r="I214" s="226"/>
      <c r="J214" s="222"/>
      <c r="K214" s="222"/>
      <c r="L214" s="227"/>
      <c r="M214" s="228"/>
      <c r="N214" s="229"/>
      <c r="O214" s="229"/>
      <c r="P214" s="229"/>
      <c r="Q214" s="229"/>
      <c r="R214" s="229"/>
      <c r="S214" s="229"/>
      <c r="T214" s="230"/>
      <c r="AT214" s="231" t="s">
        <v>166</v>
      </c>
      <c r="AU214" s="231" t="s">
        <v>156</v>
      </c>
      <c r="AV214" s="14" t="s">
        <v>156</v>
      </c>
      <c r="AW214" s="14" t="s">
        <v>31</v>
      </c>
      <c r="AX214" s="14" t="s">
        <v>74</v>
      </c>
      <c r="AY214" s="231" t="s">
        <v>157</v>
      </c>
    </row>
    <row r="215" spans="1:65" s="14" customFormat="1">
      <c r="B215" s="221"/>
      <c r="C215" s="222"/>
      <c r="D215" s="212" t="s">
        <v>166</v>
      </c>
      <c r="E215" s="223" t="s">
        <v>1</v>
      </c>
      <c r="F215" s="224" t="s">
        <v>1079</v>
      </c>
      <c r="G215" s="222"/>
      <c r="H215" s="225">
        <v>27.934000000000001</v>
      </c>
      <c r="I215" s="226"/>
      <c r="J215" s="222"/>
      <c r="K215" s="222"/>
      <c r="L215" s="227"/>
      <c r="M215" s="228"/>
      <c r="N215" s="229"/>
      <c r="O215" s="229"/>
      <c r="P215" s="229"/>
      <c r="Q215" s="229"/>
      <c r="R215" s="229"/>
      <c r="S215" s="229"/>
      <c r="T215" s="230"/>
      <c r="AT215" s="231" t="s">
        <v>166</v>
      </c>
      <c r="AU215" s="231" t="s">
        <v>156</v>
      </c>
      <c r="AV215" s="14" t="s">
        <v>156</v>
      </c>
      <c r="AW215" s="14" t="s">
        <v>31</v>
      </c>
      <c r="AX215" s="14" t="s">
        <v>74</v>
      </c>
      <c r="AY215" s="231" t="s">
        <v>157</v>
      </c>
    </row>
    <row r="216" spans="1:65" s="14" customFormat="1" ht="22.5">
      <c r="B216" s="221"/>
      <c r="C216" s="222"/>
      <c r="D216" s="212" t="s">
        <v>166</v>
      </c>
      <c r="E216" s="223" t="s">
        <v>1</v>
      </c>
      <c r="F216" s="224" t="s">
        <v>1080</v>
      </c>
      <c r="G216" s="222"/>
      <c r="H216" s="225">
        <v>63.128999999999998</v>
      </c>
      <c r="I216" s="226"/>
      <c r="J216" s="222"/>
      <c r="K216" s="222"/>
      <c r="L216" s="227"/>
      <c r="M216" s="228"/>
      <c r="N216" s="229"/>
      <c r="O216" s="229"/>
      <c r="P216" s="229"/>
      <c r="Q216" s="229"/>
      <c r="R216" s="229"/>
      <c r="S216" s="229"/>
      <c r="T216" s="230"/>
      <c r="AT216" s="231" t="s">
        <v>166</v>
      </c>
      <c r="AU216" s="231" t="s">
        <v>156</v>
      </c>
      <c r="AV216" s="14" t="s">
        <v>156</v>
      </c>
      <c r="AW216" s="14" t="s">
        <v>31</v>
      </c>
      <c r="AX216" s="14" t="s">
        <v>74</v>
      </c>
      <c r="AY216" s="231" t="s">
        <v>157</v>
      </c>
    </row>
    <row r="217" spans="1:65" s="16" customFormat="1">
      <c r="B217" s="261"/>
      <c r="C217" s="262"/>
      <c r="D217" s="212" t="s">
        <v>166</v>
      </c>
      <c r="E217" s="263" t="s">
        <v>1</v>
      </c>
      <c r="F217" s="264" t="s">
        <v>468</v>
      </c>
      <c r="G217" s="262"/>
      <c r="H217" s="265">
        <v>108.795</v>
      </c>
      <c r="I217" s="266"/>
      <c r="J217" s="262"/>
      <c r="K217" s="262"/>
      <c r="L217" s="267"/>
      <c r="M217" s="268"/>
      <c r="N217" s="269"/>
      <c r="O217" s="269"/>
      <c r="P217" s="269"/>
      <c r="Q217" s="269"/>
      <c r="R217" s="269"/>
      <c r="S217" s="269"/>
      <c r="T217" s="270"/>
      <c r="AT217" s="271" t="s">
        <v>166</v>
      </c>
      <c r="AU217" s="271" t="s">
        <v>156</v>
      </c>
      <c r="AV217" s="16" t="s">
        <v>181</v>
      </c>
      <c r="AW217" s="16" t="s">
        <v>31</v>
      </c>
      <c r="AX217" s="16" t="s">
        <v>74</v>
      </c>
      <c r="AY217" s="271" t="s">
        <v>157</v>
      </c>
    </row>
    <row r="218" spans="1:65" s="13" customFormat="1">
      <c r="B218" s="210"/>
      <c r="C218" s="211"/>
      <c r="D218" s="212" t="s">
        <v>166</v>
      </c>
      <c r="E218" s="213" t="s">
        <v>1</v>
      </c>
      <c r="F218" s="214" t="s">
        <v>1081</v>
      </c>
      <c r="G218" s="211"/>
      <c r="H218" s="213" t="s">
        <v>1</v>
      </c>
      <c r="I218" s="215"/>
      <c r="J218" s="211"/>
      <c r="K218" s="211"/>
      <c r="L218" s="216"/>
      <c r="M218" s="217"/>
      <c r="N218" s="218"/>
      <c r="O218" s="218"/>
      <c r="P218" s="218"/>
      <c r="Q218" s="218"/>
      <c r="R218" s="218"/>
      <c r="S218" s="218"/>
      <c r="T218" s="219"/>
      <c r="AT218" s="220" t="s">
        <v>166</v>
      </c>
      <c r="AU218" s="220" t="s">
        <v>156</v>
      </c>
      <c r="AV218" s="13" t="s">
        <v>82</v>
      </c>
      <c r="AW218" s="13" t="s">
        <v>31</v>
      </c>
      <c r="AX218" s="13" t="s">
        <v>74</v>
      </c>
      <c r="AY218" s="220" t="s">
        <v>157</v>
      </c>
    </row>
    <row r="219" spans="1:65" s="14" customFormat="1" ht="22.5">
      <c r="B219" s="221"/>
      <c r="C219" s="222"/>
      <c r="D219" s="212" t="s">
        <v>166</v>
      </c>
      <c r="E219" s="223" t="s">
        <v>1</v>
      </c>
      <c r="F219" s="224" t="s">
        <v>1082</v>
      </c>
      <c r="G219" s="222"/>
      <c r="H219" s="225">
        <v>21.651</v>
      </c>
      <c r="I219" s="226"/>
      <c r="J219" s="222"/>
      <c r="K219" s="222"/>
      <c r="L219" s="227"/>
      <c r="M219" s="228"/>
      <c r="N219" s="229"/>
      <c r="O219" s="229"/>
      <c r="P219" s="229"/>
      <c r="Q219" s="229"/>
      <c r="R219" s="229"/>
      <c r="S219" s="229"/>
      <c r="T219" s="230"/>
      <c r="AT219" s="231" t="s">
        <v>166</v>
      </c>
      <c r="AU219" s="231" t="s">
        <v>156</v>
      </c>
      <c r="AV219" s="14" t="s">
        <v>156</v>
      </c>
      <c r="AW219" s="14" t="s">
        <v>31</v>
      </c>
      <c r="AX219" s="14" t="s">
        <v>74</v>
      </c>
      <c r="AY219" s="231" t="s">
        <v>157</v>
      </c>
    </row>
    <row r="220" spans="1:65" s="14" customFormat="1">
      <c r="B220" s="221"/>
      <c r="C220" s="222"/>
      <c r="D220" s="212" t="s">
        <v>166</v>
      </c>
      <c r="E220" s="223" t="s">
        <v>1</v>
      </c>
      <c r="F220" s="224" t="s">
        <v>1083</v>
      </c>
      <c r="G220" s="222"/>
      <c r="H220" s="225">
        <v>34.979999999999997</v>
      </c>
      <c r="I220" s="226"/>
      <c r="J220" s="222"/>
      <c r="K220" s="222"/>
      <c r="L220" s="227"/>
      <c r="M220" s="228"/>
      <c r="N220" s="229"/>
      <c r="O220" s="229"/>
      <c r="P220" s="229"/>
      <c r="Q220" s="229"/>
      <c r="R220" s="229"/>
      <c r="S220" s="229"/>
      <c r="T220" s="230"/>
      <c r="AT220" s="231" t="s">
        <v>166</v>
      </c>
      <c r="AU220" s="231" t="s">
        <v>156</v>
      </c>
      <c r="AV220" s="14" t="s">
        <v>156</v>
      </c>
      <c r="AW220" s="14" t="s">
        <v>31</v>
      </c>
      <c r="AX220" s="14" t="s">
        <v>74</v>
      </c>
      <c r="AY220" s="231" t="s">
        <v>157</v>
      </c>
    </row>
    <row r="221" spans="1:65" s="14" customFormat="1" ht="22.5">
      <c r="B221" s="221"/>
      <c r="C221" s="222"/>
      <c r="D221" s="212" t="s">
        <v>166</v>
      </c>
      <c r="E221" s="223" t="s">
        <v>1</v>
      </c>
      <c r="F221" s="224" t="s">
        <v>1084</v>
      </c>
      <c r="G221" s="222"/>
      <c r="H221" s="225">
        <v>59.695999999999998</v>
      </c>
      <c r="I221" s="226"/>
      <c r="J221" s="222"/>
      <c r="K221" s="222"/>
      <c r="L221" s="227"/>
      <c r="M221" s="228"/>
      <c r="N221" s="229"/>
      <c r="O221" s="229"/>
      <c r="P221" s="229"/>
      <c r="Q221" s="229"/>
      <c r="R221" s="229"/>
      <c r="S221" s="229"/>
      <c r="T221" s="230"/>
      <c r="AT221" s="231" t="s">
        <v>166</v>
      </c>
      <c r="AU221" s="231" t="s">
        <v>156</v>
      </c>
      <c r="AV221" s="14" t="s">
        <v>156</v>
      </c>
      <c r="AW221" s="14" t="s">
        <v>31</v>
      </c>
      <c r="AX221" s="14" t="s">
        <v>74</v>
      </c>
      <c r="AY221" s="231" t="s">
        <v>157</v>
      </c>
    </row>
    <row r="222" spans="1:65" s="14" customFormat="1" ht="22.5">
      <c r="B222" s="221"/>
      <c r="C222" s="222"/>
      <c r="D222" s="212" t="s">
        <v>166</v>
      </c>
      <c r="E222" s="223" t="s">
        <v>1</v>
      </c>
      <c r="F222" s="224" t="s">
        <v>1085</v>
      </c>
      <c r="G222" s="222"/>
      <c r="H222" s="225">
        <v>45.686</v>
      </c>
      <c r="I222" s="226"/>
      <c r="J222" s="222"/>
      <c r="K222" s="222"/>
      <c r="L222" s="227"/>
      <c r="M222" s="228"/>
      <c r="N222" s="229"/>
      <c r="O222" s="229"/>
      <c r="P222" s="229"/>
      <c r="Q222" s="229"/>
      <c r="R222" s="229"/>
      <c r="S222" s="229"/>
      <c r="T222" s="230"/>
      <c r="AT222" s="231" t="s">
        <v>166</v>
      </c>
      <c r="AU222" s="231" t="s">
        <v>156</v>
      </c>
      <c r="AV222" s="14" t="s">
        <v>156</v>
      </c>
      <c r="AW222" s="14" t="s">
        <v>31</v>
      </c>
      <c r="AX222" s="14" t="s">
        <v>74</v>
      </c>
      <c r="AY222" s="231" t="s">
        <v>157</v>
      </c>
    </row>
    <row r="223" spans="1:65" s="14" customFormat="1">
      <c r="B223" s="221"/>
      <c r="C223" s="222"/>
      <c r="D223" s="212" t="s">
        <v>166</v>
      </c>
      <c r="E223" s="223" t="s">
        <v>1</v>
      </c>
      <c r="F223" s="224" t="s">
        <v>1086</v>
      </c>
      <c r="G223" s="222"/>
      <c r="H223" s="225">
        <v>6.18</v>
      </c>
      <c r="I223" s="226"/>
      <c r="J223" s="222"/>
      <c r="K223" s="222"/>
      <c r="L223" s="227"/>
      <c r="M223" s="228"/>
      <c r="N223" s="229"/>
      <c r="O223" s="229"/>
      <c r="P223" s="229"/>
      <c r="Q223" s="229"/>
      <c r="R223" s="229"/>
      <c r="S223" s="229"/>
      <c r="T223" s="230"/>
      <c r="AT223" s="231" t="s">
        <v>166</v>
      </c>
      <c r="AU223" s="231" t="s">
        <v>156</v>
      </c>
      <c r="AV223" s="14" t="s">
        <v>156</v>
      </c>
      <c r="AW223" s="14" t="s">
        <v>31</v>
      </c>
      <c r="AX223" s="14" t="s">
        <v>74</v>
      </c>
      <c r="AY223" s="231" t="s">
        <v>157</v>
      </c>
    </row>
    <row r="224" spans="1:65" s="14" customFormat="1" ht="22.5">
      <c r="B224" s="221"/>
      <c r="C224" s="222"/>
      <c r="D224" s="212" t="s">
        <v>166</v>
      </c>
      <c r="E224" s="223" t="s">
        <v>1</v>
      </c>
      <c r="F224" s="224" t="s">
        <v>1087</v>
      </c>
      <c r="G224" s="222"/>
      <c r="H224" s="225">
        <v>5.4240000000000004</v>
      </c>
      <c r="I224" s="226"/>
      <c r="J224" s="222"/>
      <c r="K224" s="222"/>
      <c r="L224" s="227"/>
      <c r="M224" s="228"/>
      <c r="N224" s="229"/>
      <c r="O224" s="229"/>
      <c r="P224" s="229"/>
      <c r="Q224" s="229"/>
      <c r="R224" s="229"/>
      <c r="S224" s="229"/>
      <c r="T224" s="230"/>
      <c r="AT224" s="231" t="s">
        <v>166</v>
      </c>
      <c r="AU224" s="231" t="s">
        <v>156</v>
      </c>
      <c r="AV224" s="14" t="s">
        <v>156</v>
      </c>
      <c r="AW224" s="14" t="s">
        <v>31</v>
      </c>
      <c r="AX224" s="14" t="s">
        <v>74</v>
      </c>
      <c r="AY224" s="231" t="s">
        <v>157</v>
      </c>
    </row>
    <row r="225" spans="1:65" s="14" customFormat="1">
      <c r="B225" s="221"/>
      <c r="C225" s="222"/>
      <c r="D225" s="212" t="s">
        <v>166</v>
      </c>
      <c r="E225" s="223" t="s">
        <v>1</v>
      </c>
      <c r="F225" s="224" t="s">
        <v>1088</v>
      </c>
      <c r="G225" s="222"/>
      <c r="H225" s="225">
        <v>10.72</v>
      </c>
      <c r="I225" s="226"/>
      <c r="J225" s="222"/>
      <c r="K225" s="222"/>
      <c r="L225" s="227"/>
      <c r="M225" s="228"/>
      <c r="N225" s="229"/>
      <c r="O225" s="229"/>
      <c r="P225" s="229"/>
      <c r="Q225" s="229"/>
      <c r="R225" s="229"/>
      <c r="S225" s="229"/>
      <c r="T225" s="230"/>
      <c r="AT225" s="231" t="s">
        <v>166</v>
      </c>
      <c r="AU225" s="231" t="s">
        <v>156</v>
      </c>
      <c r="AV225" s="14" t="s">
        <v>156</v>
      </c>
      <c r="AW225" s="14" t="s">
        <v>31</v>
      </c>
      <c r="AX225" s="14" t="s">
        <v>74</v>
      </c>
      <c r="AY225" s="231" t="s">
        <v>157</v>
      </c>
    </row>
    <row r="226" spans="1:65" s="14" customFormat="1" ht="22.5">
      <c r="B226" s="221"/>
      <c r="C226" s="222"/>
      <c r="D226" s="212" t="s">
        <v>166</v>
      </c>
      <c r="E226" s="223" t="s">
        <v>1</v>
      </c>
      <c r="F226" s="224" t="s">
        <v>1089</v>
      </c>
      <c r="G226" s="222"/>
      <c r="H226" s="225">
        <v>2.9860000000000002</v>
      </c>
      <c r="I226" s="226"/>
      <c r="J226" s="222"/>
      <c r="K226" s="222"/>
      <c r="L226" s="227"/>
      <c r="M226" s="228"/>
      <c r="N226" s="229"/>
      <c r="O226" s="229"/>
      <c r="P226" s="229"/>
      <c r="Q226" s="229"/>
      <c r="R226" s="229"/>
      <c r="S226" s="229"/>
      <c r="T226" s="230"/>
      <c r="AT226" s="231" t="s">
        <v>166</v>
      </c>
      <c r="AU226" s="231" t="s">
        <v>156</v>
      </c>
      <c r="AV226" s="14" t="s">
        <v>156</v>
      </c>
      <c r="AW226" s="14" t="s">
        <v>31</v>
      </c>
      <c r="AX226" s="14" t="s">
        <v>74</v>
      </c>
      <c r="AY226" s="231" t="s">
        <v>157</v>
      </c>
    </row>
    <row r="227" spans="1:65" s="16" customFormat="1">
      <c r="B227" s="261"/>
      <c r="C227" s="262"/>
      <c r="D227" s="212" t="s">
        <v>166</v>
      </c>
      <c r="E227" s="263" t="s">
        <v>1</v>
      </c>
      <c r="F227" s="264" t="s">
        <v>468</v>
      </c>
      <c r="G227" s="262"/>
      <c r="H227" s="265">
        <v>187.32300000000001</v>
      </c>
      <c r="I227" s="266"/>
      <c r="J227" s="262"/>
      <c r="K227" s="262"/>
      <c r="L227" s="267"/>
      <c r="M227" s="268"/>
      <c r="N227" s="269"/>
      <c r="O227" s="269"/>
      <c r="P227" s="269"/>
      <c r="Q227" s="269"/>
      <c r="R227" s="269"/>
      <c r="S227" s="269"/>
      <c r="T227" s="270"/>
      <c r="AT227" s="271" t="s">
        <v>166</v>
      </c>
      <c r="AU227" s="271" t="s">
        <v>156</v>
      </c>
      <c r="AV227" s="16" t="s">
        <v>181</v>
      </c>
      <c r="AW227" s="16" t="s">
        <v>31</v>
      </c>
      <c r="AX227" s="16" t="s">
        <v>74</v>
      </c>
      <c r="AY227" s="271" t="s">
        <v>157</v>
      </c>
    </row>
    <row r="228" spans="1:65" s="15" customFormat="1">
      <c r="B228" s="232"/>
      <c r="C228" s="233"/>
      <c r="D228" s="212" t="s">
        <v>166</v>
      </c>
      <c r="E228" s="234" t="s">
        <v>1</v>
      </c>
      <c r="F228" s="235" t="s">
        <v>173</v>
      </c>
      <c r="G228" s="233"/>
      <c r="H228" s="236">
        <v>296.11799999999999</v>
      </c>
      <c r="I228" s="237"/>
      <c r="J228" s="233"/>
      <c r="K228" s="233"/>
      <c r="L228" s="238"/>
      <c r="M228" s="239"/>
      <c r="N228" s="240"/>
      <c r="O228" s="240"/>
      <c r="P228" s="240"/>
      <c r="Q228" s="240"/>
      <c r="R228" s="240"/>
      <c r="S228" s="240"/>
      <c r="T228" s="241"/>
      <c r="AT228" s="242" t="s">
        <v>166</v>
      </c>
      <c r="AU228" s="242" t="s">
        <v>156</v>
      </c>
      <c r="AV228" s="15" t="s">
        <v>174</v>
      </c>
      <c r="AW228" s="15" t="s">
        <v>31</v>
      </c>
      <c r="AX228" s="15" t="s">
        <v>82</v>
      </c>
      <c r="AY228" s="242" t="s">
        <v>157</v>
      </c>
    </row>
    <row r="229" spans="1:65" s="12" customFormat="1" ht="22.9" customHeight="1">
      <c r="B229" s="180"/>
      <c r="C229" s="181"/>
      <c r="D229" s="182" t="s">
        <v>73</v>
      </c>
      <c r="E229" s="194" t="s">
        <v>181</v>
      </c>
      <c r="F229" s="194" t="s">
        <v>445</v>
      </c>
      <c r="G229" s="181"/>
      <c r="H229" s="181"/>
      <c r="I229" s="184"/>
      <c r="J229" s="195">
        <f>BK229</f>
        <v>0</v>
      </c>
      <c r="K229" s="181"/>
      <c r="L229" s="186"/>
      <c r="M229" s="187"/>
      <c r="N229" s="188"/>
      <c r="O229" s="188"/>
      <c r="P229" s="189">
        <f>SUM(P230:P305)</f>
        <v>0</v>
      </c>
      <c r="Q229" s="188"/>
      <c r="R229" s="189">
        <f>SUM(R230:R305)</f>
        <v>16.018018959999999</v>
      </c>
      <c r="S229" s="188"/>
      <c r="T229" s="190">
        <f>SUM(T230:T305)</f>
        <v>0</v>
      </c>
      <c r="AR229" s="191" t="s">
        <v>82</v>
      </c>
      <c r="AT229" s="192" t="s">
        <v>73</v>
      </c>
      <c r="AU229" s="192" t="s">
        <v>82</v>
      </c>
      <c r="AY229" s="191" t="s">
        <v>157</v>
      </c>
      <c r="BK229" s="193">
        <f>SUM(BK230:BK305)</f>
        <v>0</v>
      </c>
    </row>
    <row r="230" spans="1:65" s="2" customFormat="1" ht="49.15" customHeight="1">
      <c r="A230" s="35"/>
      <c r="B230" s="36"/>
      <c r="C230" s="196" t="s">
        <v>197</v>
      </c>
      <c r="D230" s="196" t="s">
        <v>160</v>
      </c>
      <c r="E230" s="197" t="s">
        <v>1092</v>
      </c>
      <c r="F230" s="198" t="s">
        <v>1093</v>
      </c>
      <c r="G230" s="199" t="s">
        <v>318</v>
      </c>
      <c r="H230" s="200">
        <v>5.9989999999999997</v>
      </c>
      <c r="I230" s="201"/>
      <c r="J230" s="202">
        <f>ROUND(I230*H230,2)</f>
        <v>0</v>
      </c>
      <c r="K230" s="203"/>
      <c r="L230" s="40"/>
      <c r="M230" s="204" t="s">
        <v>1</v>
      </c>
      <c r="N230" s="205" t="s">
        <v>40</v>
      </c>
      <c r="O230" s="76"/>
      <c r="P230" s="206">
        <f>O230*H230</f>
        <v>0</v>
      </c>
      <c r="Q230" s="206">
        <v>1.92736</v>
      </c>
      <c r="R230" s="206">
        <f>Q230*H230</f>
        <v>11.56223264</v>
      </c>
      <c r="S230" s="206">
        <v>0</v>
      </c>
      <c r="T230" s="207">
        <f>S230*H230</f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208" t="s">
        <v>174</v>
      </c>
      <c r="AT230" s="208" t="s">
        <v>160</v>
      </c>
      <c r="AU230" s="208" t="s">
        <v>156</v>
      </c>
      <c r="AY230" s="18" t="s">
        <v>157</v>
      </c>
      <c r="BE230" s="209">
        <f>IF(N230="základná",J230,0)</f>
        <v>0</v>
      </c>
      <c r="BF230" s="209">
        <f>IF(N230="znížená",J230,0)</f>
        <v>0</v>
      </c>
      <c r="BG230" s="209">
        <f>IF(N230="zákl. prenesená",J230,0)</f>
        <v>0</v>
      </c>
      <c r="BH230" s="209">
        <f>IF(N230="zníž. prenesená",J230,0)</f>
        <v>0</v>
      </c>
      <c r="BI230" s="209">
        <f>IF(N230="nulová",J230,0)</f>
        <v>0</v>
      </c>
      <c r="BJ230" s="18" t="s">
        <v>156</v>
      </c>
      <c r="BK230" s="209">
        <f>ROUND(I230*H230,2)</f>
        <v>0</v>
      </c>
      <c r="BL230" s="18" t="s">
        <v>174</v>
      </c>
      <c r="BM230" s="208" t="s">
        <v>1094</v>
      </c>
    </row>
    <row r="231" spans="1:65" s="13" customFormat="1">
      <c r="B231" s="210"/>
      <c r="C231" s="211"/>
      <c r="D231" s="212" t="s">
        <v>166</v>
      </c>
      <c r="E231" s="213" t="s">
        <v>1</v>
      </c>
      <c r="F231" s="214" t="s">
        <v>1050</v>
      </c>
      <c r="G231" s="211"/>
      <c r="H231" s="213" t="s">
        <v>1</v>
      </c>
      <c r="I231" s="215"/>
      <c r="J231" s="211"/>
      <c r="K231" s="211"/>
      <c r="L231" s="216"/>
      <c r="M231" s="217"/>
      <c r="N231" s="218"/>
      <c r="O231" s="218"/>
      <c r="P231" s="218"/>
      <c r="Q231" s="218"/>
      <c r="R231" s="218"/>
      <c r="S231" s="218"/>
      <c r="T231" s="219"/>
      <c r="AT231" s="220" t="s">
        <v>166</v>
      </c>
      <c r="AU231" s="220" t="s">
        <v>156</v>
      </c>
      <c r="AV231" s="13" t="s">
        <v>82</v>
      </c>
      <c r="AW231" s="13" t="s">
        <v>31</v>
      </c>
      <c r="AX231" s="13" t="s">
        <v>74</v>
      </c>
      <c r="AY231" s="220" t="s">
        <v>157</v>
      </c>
    </row>
    <row r="232" spans="1:65" s="13" customFormat="1">
      <c r="B232" s="210"/>
      <c r="C232" s="211"/>
      <c r="D232" s="212" t="s">
        <v>166</v>
      </c>
      <c r="E232" s="213" t="s">
        <v>1</v>
      </c>
      <c r="F232" s="214" t="s">
        <v>1051</v>
      </c>
      <c r="G232" s="211"/>
      <c r="H232" s="213" t="s">
        <v>1</v>
      </c>
      <c r="I232" s="215"/>
      <c r="J232" s="211"/>
      <c r="K232" s="211"/>
      <c r="L232" s="216"/>
      <c r="M232" s="217"/>
      <c r="N232" s="218"/>
      <c r="O232" s="218"/>
      <c r="P232" s="218"/>
      <c r="Q232" s="218"/>
      <c r="R232" s="218"/>
      <c r="S232" s="218"/>
      <c r="T232" s="219"/>
      <c r="AT232" s="220" t="s">
        <v>166</v>
      </c>
      <c r="AU232" s="220" t="s">
        <v>156</v>
      </c>
      <c r="AV232" s="13" t="s">
        <v>82</v>
      </c>
      <c r="AW232" s="13" t="s">
        <v>31</v>
      </c>
      <c r="AX232" s="13" t="s">
        <v>74</v>
      </c>
      <c r="AY232" s="220" t="s">
        <v>157</v>
      </c>
    </row>
    <row r="233" spans="1:65" s="13" customFormat="1">
      <c r="B233" s="210"/>
      <c r="C233" s="211"/>
      <c r="D233" s="212" t="s">
        <v>166</v>
      </c>
      <c r="E233" s="213" t="s">
        <v>1</v>
      </c>
      <c r="F233" s="214" t="s">
        <v>1095</v>
      </c>
      <c r="G233" s="211"/>
      <c r="H233" s="213" t="s">
        <v>1</v>
      </c>
      <c r="I233" s="215"/>
      <c r="J233" s="211"/>
      <c r="K233" s="211"/>
      <c r="L233" s="216"/>
      <c r="M233" s="217"/>
      <c r="N233" s="218"/>
      <c r="O233" s="218"/>
      <c r="P233" s="218"/>
      <c r="Q233" s="218"/>
      <c r="R233" s="218"/>
      <c r="S233" s="218"/>
      <c r="T233" s="219"/>
      <c r="AT233" s="220" t="s">
        <v>166</v>
      </c>
      <c r="AU233" s="220" t="s">
        <v>156</v>
      </c>
      <c r="AV233" s="13" t="s">
        <v>82</v>
      </c>
      <c r="AW233" s="13" t="s">
        <v>31</v>
      </c>
      <c r="AX233" s="13" t="s">
        <v>74</v>
      </c>
      <c r="AY233" s="220" t="s">
        <v>157</v>
      </c>
    </row>
    <row r="234" spans="1:65" s="14" customFormat="1">
      <c r="B234" s="221"/>
      <c r="C234" s="222"/>
      <c r="D234" s="212" t="s">
        <v>166</v>
      </c>
      <c r="E234" s="223" t="s">
        <v>1</v>
      </c>
      <c r="F234" s="224" t="s">
        <v>1096</v>
      </c>
      <c r="G234" s="222"/>
      <c r="H234" s="225">
        <v>0.53</v>
      </c>
      <c r="I234" s="226"/>
      <c r="J234" s="222"/>
      <c r="K234" s="222"/>
      <c r="L234" s="227"/>
      <c r="M234" s="228"/>
      <c r="N234" s="229"/>
      <c r="O234" s="229"/>
      <c r="P234" s="229"/>
      <c r="Q234" s="229"/>
      <c r="R234" s="229"/>
      <c r="S234" s="229"/>
      <c r="T234" s="230"/>
      <c r="AT234" s="231" t="s">
        <v>166</v>
      </c>
      <c r="AU234" s="231" t="s">
        <v>156</v>
      </c>
      <c r="AV234" s="14" t="s">
        <v>156</v>
      </c>
      <c r="AW234" s="14" t="s">
        <v>31</v>
      </c>
      <c r="AX234" s="14" t="s">
        <v>74</v>
      </c>
      <c r="AY234" s="231" t="s">
        <v>157</v>
      </c>
    </row>
    <row r="235" spans="1:65" s="13" customFormat="1">
      <c r="B235" s="210"/>
      <c r="C235" s="211"/>
      <c r="D235" s="212" t="s">
        <v>166</v>
      </c>
      <c r="E235" s="213" t="s">
        <v>1</v>
      </c>
      <c r="F235" s="214" t="s">
        <v>1097</v>
      </c>
      <c r="G235" s="211"/>
      <c r="H235" s="213" t="s">
        <v>1</v>
      </c>
      <c r="I235" s="215"/>
      <c r="J235" s="211"/>
      <c r="K235" s="211"/>
      <c r="L235" s="216"/>
      <c r="M235" s="217"/>
      <c r="N235" s="218"/>
      <c r="O235" s="218"/>
      <c r="P235" s="218"/>
      <c r="Q235" s="218"/>
      <c r="R235" s="218"/>
      <c r="S235" s="218"/>
      <c r="T235" s="219"/>
      <c r="AT235" s="220" t="s">
        <v>166</v>
      </c>
      <c r="AU235" s="220" t="s">
        <v>156</v>
      </c>
      <c r="AV235" s="13" t="s">
        <v>82</v>
      </c>
      <c r="AW235" s="13" t="s">
        <v>31</v>
      </c>
      <c r="AX235" s="13" t="s">
        <v>74</v>
      </c>
      <c r="AY235" s="220" t="s">
        <v>157</v>
      </c>
    </row>
    <row r="236" spans="1:65" s="14" customFormat="1">
      <c r="B236" s="221"/>
      <c r="C236" s="222"/>
      <c r="D236" s="212" t="s">
        <v>166</v>
      </c>
      <c r="E236" s="223" t="s">
        <v>1</v>
      </c>
      <c r="F236" s="224" t="s">
        <v>1098</v>
      </c>
      <c r="G236" s="222"/>
      <c r="H236" s="225">
        <v>0.08</v>
      </c>
      <c r="I236" s="226"/>
      <c r="J236" s="222"/>
      <c r="K236" s="222"/>
      <c r="L236" s="227"/>
      <c r="M236" s="228"/>
      <c r="N236" s="229"/>
      <c r="O236" s="229"/>
      <c r="P236" s="229"/>
      <c r="Q236" s="229"/>
      <c r="R236" s="229"/>
      <c r="S236" s="229"/>
      <c r="T236" s="230"/>
      <c r="AT236" s="231" t="s">
        <v>166</v>
      </c>
      <c r="AU236" s="231" t="s">
        <v>156</v>
      </c>
      <c r="AV236" s="14" t="s">
        <v>156</v>
      </c>
      <c r="AW236" s="14" t="s">
        <v>31</v>
      </c>
      <c r="AX236" s="14" t="s">
        <v>74</v>
      </c>
      <c r="AY236" s="231" t="s">
        <v>157</v>
      </c>
    </row>
    <row r="237" spans="1:65" s="13" customFormat="1">
      <c r="B237" s="210"/>
      <c r="C237" s="211"/>
      <c r="D237" s="212" t="s">
        <v>166</v>
      </c>
      <c r="E237" s="213" t="s">
        <v>1</v>
      </c>
      <c r="F237" s="214" t="s">
        <v>1053</v>
      </c>
      <c r="G237" s="211"/>
      <c r="H237" s="213" t="s">
        <v>1</v>
      </c>
      <c r="I237" s="215"/>
      <c r="J237" s="211"/>
      <c r="K237" s="211"/>
      <c r="L237" s="216"/>
      <c r="M237" s="217"/>
      <c r="N237" s="218"/>
      <c r="O237" s="218"/>
      <c r="P237" s="218"/>
      <c r="Q237" s="218"/>
      <c r="R237" s="218"/>
      <c r="S237" s="218"/>
      <c r="T237" s="219"/>
      <c r="AT237" s="220" t="s">
        <v>166</v>
      </c>
      <c r="AU237" s="220" t="s">
        <v>156</v>
      </c>
      <c r="AV237" s="13" t="s">
        <v>82</v>
      </c>
      <c r="AW237" s="13" t="s">
        <v>31</v>
      </c>
      <c r="AX237" s="13" t="s">
        <v>74</v>
      </c>
      <c r="AY237" s="220" t="s">
        <v>157</v>
      </c>
    </row>
    <row r="238" spans="1:65" s="13" customFormat="1">
      <c r="B238" s="210"/>
      <c r="C238" s="211"/>
      <c r="D238" s="212" t="s">
        <v>166</v>
      </c>
      <c r="E238" s="213" t="s">
        <v>1</v>
      </c>
      <c r="F238" s="214" t="s">
        <v>1095</v>
      </c>
      <c r="G238" s="211"/>
      <c r="H238" s="213" t="s">
        <v>1</v>
      </c>
      <c r="I238" s="215"/>
      <c r="J238" s="211"/>
      <c r="K238" s="211"/>
      <c r="L238" s="216"/>
      <c r="M238" s="217"/>
      <c r="N238" s="218"/>
      <c r="O238" s="218"/>
      <c r="P238" s="218"/>
      <c r="Q238" s="218"/>
      <c r="R238" s="218"/>
      <c r="S238" s="218"/>
      <c r="T238" s="219"/>
      <c r="AT238" s="220" t="s">
        <v>166</v>
      </c>
      <c r="AU238" s="220" t="s">
        <v>156</v>
      </c>
      <c r="AV238" s="13" t="s">
        <v>82</v>
      </c>
      <c r="AW238" s="13" t="s">
        <v>31</v>
      </c>
      <c r="AX238" s="13" t="s">
        <v>74</v>
      </c>
      <c r="AY238" s="220" t="s">
        <v>157</v>
      </c>
    </row>
    <row r="239" spans="1:65" s="14" customFormat="1">
      <c r="B239" s="221"/>
      <c r="C239" s="222"/>
      <c r="D239" s="212" t="s">
        <v>166</v>
      </c>
      <c r="E239" s="223" t="s">
        <v>1</v>
      </c>
      <c r="F239" s="224" t="s">
        <v>1099</v>
      </c>
      <c r="G239" s="222"/>
      <c r="H239" s="225">
        <v>0.31</v>
      </c>
      <c r="I239" s="226"/>
      <c r="J239" s="222"/>
      <c r="K239" s="222"/>
      <c r="L239" s="227"/>
      <c r="M239" s="228"/>
      <c r="N239" s="229"/>
      <c r="O239" s="229"/>
      <c r="P239" s="229"/>
      <c r="Q239" s="229"/>
      <c r="R239" s="229"/>
      <c r="S239" s="229"/>
      <c r="T239" s="230"/>
      <c r="AT239" s="231" t="s">
        <v>166</v>
      </c>
      <c r="AU239" s="231" t="s">
        <v>156</v>
      </c>
      <c r="AV239" s="14" t="s">
        <v>156</v>
      </c>
      <c r="AW239" s="14" t="s">
        <v>31</v>
      </c>
      <c r="AX239" s="14" t="s">
        <v>74</v>
      </c>
      <c r="AY239" s="231" t="s">
        <v>157</v>
      </c>
    </row>
    <row r="240" spans="1:65" s="13" customFormat="1">
      <c r="B240" s="210"/>
      <c r="C240" s="211"/>
      <c r="D240" s="212" t="s">
        <v>166</v>
      </c>
      <c r="E240" s="213" t="s">
        <v>1</v>
      </c>
      <c r="F240" s="214" t="s">
        <v>1057</v>
      </c>
      <c r="G240" s="211"/>
      <c r="H240" s="213" t="s">
        <v>1</v>
      </c>
      <c r="I240" s="215"/>
      <c r="J240" s="211"/>
      <c r="K240" s="211"/>
      <c r="L240" s="216"/>
      <c r="M240" s="217"/>
      <c r="N240" s="218"/>
      <c r="O240" s="218"/>
      <c r="P240" s="218"/>
      <c r="Q240" s="218"/>
      <c r="R240" s="218"/>
      <c r="S240" s="218"/>
      <c r="T240" s="219"/>
      <c r="AT240" s="220" t="s">
        <v>166</v>
      </c>
      <c r="AU240" s="220" t="s">
        <v>156</v>
      </c>
      <c r="AV240" s="13" t="s">
        <v>82</v>
      </c>
      <c r="AW240" s="13" t="s">
        <v>31</v>
      </c>
      <c r="AX240" s="13" t="s">
        <v>74</v>
      </c>
      <c r="AY240" s="220" t="s">
        <v>157</v>
      </c>
    </row>
    <row r="241" spans="2:51" s="13" customFormat="1">
      <c r="B241" s="210"/>
      <c r="C241" s="211"/>
      <c r="D241" s="212" t="s">
        <v>166</v>
      </c>
      <c r="E241" s="213" t="s">
        <v>1</v>
      </c>
      <c r="F241" s="214" t="s">
        <v>1100</v>
      </c>
      <c r="G241" s="211"/>
      <c r="H241" s="213" t="s">
        <v>1</v>
      </c>
      <c r="I241" s="215"/>
      <c r="J241" s="211"/>
      <c r="K241" s="211"/>
      <c r="L241" s="216"/>
      <c r="M241" s="217"/>
      <c r="N241" s="218"/>
      <c r="O241" s="218"/>
      <c r="P241" s="218"/>
      <c r="Q241" s="218"/>
      <c r="R241" s="218"/>
      <c r="S241" s="218"/>
      <c r="T241" s="219"/>
      <c r="AT241" s="220" t="s">
        <v>166</v>
      </c>
      <c r="AU241" s="220" t="s">
        <v>156</v>
      </c>
      <c r="AV241" s="13" t="s">
        <v>82</v>
      </c>
      <c r="AW241" s="13" t="s">
        <v>31</v>
      </c>
      <c r="AX241" s="13" t="s">
        <v>74</v>
      </c>
      <c r="AY241" s="220" t="s">
        <v>157</v>
      </c>
    </row>
    <row r="242" spans="2:51" s="14" customFormat="1">
      <c r="B242" s="221"/>
      <c r="C242" s="222"/>
      <c r="D242" s="212" t="s">
        <v>166</v>
      </c>
      <c r="E242" s="223" t="s">
        <v>1</v>
      </c>
      <c r="F242" s="224" t="s">
        <v>1101</v>
      </c>
      <c r="G242" s="222"/>
      <c r="H242" s="225">
        <v>0.437</v>
      </c>
      <c r="I242" s="226"/>
      <c r="J242" s="222"/>
      <c r="K242" s="222"/>
      <c r="L242" s="227"/>
      <c r="M242" s="228"/>
      <c r="N242" s="229"/>
      <c r="O242" s="229"/>
      <c r="P242" s="229"/>
      <c r="Q242" s="229"/>
      <c r="R242" s="229"/>
      <c r="S242" s="229"/>
      <c r="T242" s="230"/>
      <c r="AT242" s="231" t="s">
        <v>166</v>
      </c>
      <c r="AU242" s="231" t="s">
        <v>156</v>
      </c>
      <c r="AV242" s="14" t="s">
        <v>156</v>
      </c>
      <c r="AW242" s="14" t="s">
        <v>31</v>
      </c>
      <c r="AX242" s="14" t="s">
        <v>74</v>
      </c>
      <c r="AY242" s="231" t="s">
        <v>157</v>
      </c>
    </row>
    <row r="243" spans="2:51" s="13" customFormat="1">
      <c r="B243" s="210"/>
      <c r="C243" s="211"/>
      <c r="D243" s="212" t="s">
        <v>166</v>
      </c>
      <c r="E243" s="213" t="s">
        <v>1</v>
      </c>
      <c r="F243" s="214" t="s">
        <v>1102</v>
      </c>
      <c r="G243" s="211"/>
      <c r="H243" s="213" t="s">
        <v>1</v>
      </c>
      <c r="I243" s="215"/>
      <c r="J243" s="211"/>
      <c r="K243" s="211"/>
      <c r="L243" s="216"/>
      <c r="M243" s="217"/>
      <c r="N243" s="218"/>
      <c r="O243" s="218"/>
      <c r="P243" s="218"/>
      <c r="Q243" s="218"/>
      <c r="R243" s="218"/>
      <c r="S243" s="218"/>
      <c r="T243" s="219"/>
      <c r="AT243" s="220" t="s">
        <v>166</v>
      </c>
      <c r="AU243" s="220" t="s">
        <v>156</v>
      </c>
      <c r="AV243" s="13" t="s">
        <v>82</v>
      </c>
      <c r="AW243" s="13" t="s">
        <v>31</v>
      </c>
      <c r="AX243" s="13" t="s">
        <v>74</v>
      </c>
      <c r="AY243" s="220" t="s">
        <v>157</v>
      </c>
    </row>
    <row r="244" spans="2:51" s="14" customFormat="1">
      <c r="B244" s="221"/>
      <c r="C244" s="222"/>
      <c r="D244" s="212" t="s">
        <v>166</v>
      </c>
      <c r="E244" s="223" t="s">
        <v>1</v>
      </c>
      <c r="F244" s="224" t="s">
        <v>1103</v>
      </c>
      <c r="G244" s="222"/>
      <c r="H244" s="225">
        <v>0.34200000000000003</v>
      </c>
      <c r="I244" s="226"/>
      <c r="J244" s="222"/>
      <c r="K244" s="222"/>
      <c r="L244" s="227"/>
      <c r="M244" s="228"/>
      <c r="N244" s="229"/>
      <c r="O244" s="229"/>
      <c r="P244" s="229"/>
      <c r="Q244" s="229"/>
      <c r="R244" s="229"/>
      <c r="S244" s="229"/>
      <c r="T244" s="230"/>
      <c r="AT244" s="231" t="s">
        <v>166</v>
      </c>
      <c r="AU244" s="231" t="s">
        <v>156</v>
      </c>
      <c r="AV244" s="14" t="s">
        <v>156</v>
      </c>
      <c r="AW244" s="14" t="s">
        <v>31</v>
      </c>
      <c r="AX244" s="14" t="s">
        <v>74</v>
      </c>
      <c r="AY244" s="231" t="s">
        <v>157</v>
      </c>
    </row>
    <row r="245" spans="2:51" s="13" customFormat="1">
      <c r="B245" s="210"/>
      <c r="C245" s="211"/>
      <c r="D245" s="212" t="s">
        <v>166</v>
      </c>
      <c r="E245" s="213" t="s">
        <v>1</v>
      </c>
      <c r="F245" s="214" t="s">
        <v>1104</v>
      </c>
      <c r="G245" s="211"/>
      <c r="H245" s="213" t="s">
        <v>1</v>
      </c>
      <c r="I245" s="215"/>
      <c r="J245" s="211"/>
      <c r="K245" s="211"/>
      <c r="L245" s="216"/>
      <c r="M245" s="217"/>
      <c r="N245" s="218"/>
      <c r="O245" s="218"/>
      <c r="P245" s="218"/>
      <c r="Q245" s="218"/>
      <c r="R245" s="218"/>
      <c r="S245" s="218"/>
      <c r="T245" s="219"/>
      <c r="AT245" s="220" t="s">
        <v>166</v>
      </c>
      <c r="AU245" s="220" t="s">
        <v>156</v>
      </c>
      <c r="AV245" s="13" t="s">
        <v>82</v>
      </c>
      <c r="AW245" s="13" t="s">
        <v>31</v>
      </c>
      <c r="AX245" s="13" t="s">
        <v>74</v>
      </c>
      <c r="AY245" s="220" t="s">
        <v>157</v>
      </c>
    </row>
    <row r="246" spans="2:51" s="14" customFormat="1">
      <c r="B246" s="221"/>
      <c r="C246" s="222"/>
      <c r="D246" s="212" t="s">
        <v>166</v>
      </c>
      <c r="E246" s="223" t="s">
        <v>1</v>
      </c>
      <c r="F246" s="224" t="s">
        <v>1105</v>
      </c>
      <c r="G246" s="222"/>
      <c r="H246" s="225">
        <v>0.14399999999999999</v>
      </c>
      <c r="I246" s="226"/>
      <c r="J246" s="222"/>
      <c r="K246" s="222"/>
      <c r="L246" s="227"/>
      <c r="M246" s="228"/>
      <c r="N246" s="229"/>
      <c r="O246" s="229"/>
      <c r="P246" s="229"/>
      <c r="Q246" s="229"/>
      <c r="R246" s="229"/>
      <c r="S246" s="229"/>
      <c r="T246" s="230"/>
      <c r="AT246" s="231" t="s">
        <v>166</v>
      </c>
      <c r="AU246" s="231" t="s">
        <v>156</v>
      </c>
      <c r="AV246" s="14" t="s">
        <v>156</v>
      </c>
      <c r="AW246" s="14" t="s">
        <v>31</v>
      </c>
      <c r="AX246" s="14" t="s">
        <v>74</v>
      </c>
      <c r="AY246" s="231" t="s">
        <v>157</v>
      </c>
    </row>
    <row r="247" spans="2:51" s="13" customFormat="1">
      <c r="B247" s="210"/>
      <c r="C247" s="211"/>
      <c r="D247" s="212" t="s">
        <v>166</v>
      </c>
      <c r="E247" s="213" t="s">
        <v>1</v>
      </c>
      <c r="F247" s="214" t="s">
        <v>1106</v>
      </c>
      <c r="G247" s="211"/>
      <c r="H247" s="213" t="s">
        <v>1</v>
      </c>
      <c r="I247" s="215"/>
      <c r="J247" s="211"/>
      <c r="K247" s="211"/>
      <c r="L247" s="216"/>
      <c r="M247" s="217"/>
      <c r="N247" s="218"/>
      <c r="O247" s="218"/>
      <c r="P247" s="218"/>
      <c r="Q247" s="218"/>
      <c r="R247" s="218"/>
      <c r="S247" s="218"/>
      <c r="T247" s="219"/>
      <c r="AT247" s="220" t="s">
        <v>166</v>
      </c>
      <c r="AU247" s="220" t="s">
        <v>156</v>
      </c>
      <c r="AV247" s="13" t="s">
        <v>82</v>
      </c>
      <c r="AW247" s="13" t="s">
        <v>31</v>
      </c>
      <c r="AX247" s="13" t="s">
        <v>74</v>
      </c>
      <c r="AY247" s="220" t="s">
        <v>157</v>
      </c>
    </row>
    <row r="248" spans="2:51" s="13" customFormat="1">
      <c r="B248" s="210"/>
      <c r="C248" s="211"/>
      <c r="D248" s="212" t="s">
        <v>166</v>
      </c>
      <c r="E248" s="213" t="s">
        <v>1</v>
      </c>
      <c r="F248" s="214" t="s">
        <v>1100</v>
      </c>
      <c r="G248" s="211"/>
      <c r="H248" s="213" t="s">
        <v>1</v>
      </c>
      <c r="I248" s="215"/>
      <c r="J248" s="211"/>
      <c r="K248" s="211"/>
      <c r="L248" s="216"/>
      <c r="M248" s="217"/>
      <c r="N248" s="218"/>
      <c r="O248" s="218"/>
      <c r="P248" s="218"/>
      <c r="Q248" s="218"/>
      <c r="R248" s="218"/>
      <c r="S248" s="218"/>
      <c r="T248" s="219"/>
      <c r="AT248" s="220" t="s">
        <v>166</v>
      </c>
      <c r="AU248" s="220" t="s">
        <v>156</v>
      </c>
      <c r="AV248" s="13" t="s">
        <v>82</v>
      </c>
      <c r="AW248" s="13" t="s">
        <v>31</v>
      </c>
      <c r="AX248" s="13" t="s">
        <v>74</v>
      </c>
      <c r="AY248" s="220" t="s">
        <v>157</v>
      </c>
    </row>
    <row r="249" spans="2:51" s="14" customFormat="1">
      <c r="B249" s="221"/>
      <c r="C249" s="222"/>
      <c r="D249" s="212" t="s">
        <v>166</v>
      </c>
      <c r="E249" s="223" t="s">
        <v>1</v>
      </c>
      <c r="F249" s="224" t="s">
        <v>1107</v>
      </c>
      <c r="G249" s="222"/>
      <c r="H249" s="225">
        <v>0.28599999999999998</v>
      </c>
      <c r="I249" s="226"/>
      <c r="J249" s="222"/>
      <c r="K249" s="222"/>
      <c r="L249" s="227"/>
      <c r="M249" s="228"/>
      <c r="N249" s="229"/>
      <c r="O249" s="229"/>
      <c r="P249" s="229"/>
      <c r="Q249" s="229"/>
      <c r="R249" s="229"/>
      <c r="S249" s="229"/>
      <c r="T249" s="230"/>
      <c r="AT249" s="231" t="s">
        <v>166</v>
      </c>
      <c r="AU249" s="231" t="s">
        <v>156</v>
      </c>
      <c r="AV249" s="14" t="s">
        <v>156</v>
      </c>
      <c r="AW249" s="14" t="s">
        <v>31</v>
      </c>
      <c r="AX249" s="14" t="s">
        <v>74</v>
      </c>
      <c r="AY249" s="231" t="s">
        <v>157</v>
      </c>
    </row>
    <row r="250" spans="2:51" s="13" customFormat="1">
      <c r="B250" s="210"/>
      <c r="C250" s="211"/>
      <c r="D250" s="212" t="s">
        <v>166</v>
      </c>
      <c r="E250" s="213" t="s">
        <v>1</v>
      </c>
      <c r="F250" s="214" t="s">
        <v>1108</v>
      </c>
      <c r="G250" s="211"/>
      <c r="H250" s="213" t="s">
        <v>1</v>
      </c>
      <c r="I250" s="215"/>
      <c r="J250" s="211"/>
      <c r="K250" s="211"/>
      <c r="L250" s="216"/>
      <c r="M250" s="217"/>
      <c r="N250" s="218"/>
      <c r="O250" s="218"/>
      <c r="P250" s="218"/>
      <c r="Q250" s="218"/>
      <c r="R250" s="218"/>
      <c r="S250" s="218"/>
      <c r="T250" s="219"/>
      <c r="AT250" s="220" t="s">
        <v>166</v>
      </c>
      <c r="AU250" s="220" t="s">
        <v>156</v>
      </c>
      <c r="AV250" s="13" t="s">
        <v>82</v>
      </c>
      <c r="AW250" s="13" t="s">
        <v>31</v>
      </c>
      <c r="AX250" s="13" t="s">
        <v>74</v>
      </c>
      <c r="AY250" s="220" t="s">
        <v>157</v>
      </c>
    </row>
    <row r="251" spans="2:51" s="14" customFormat="1">
      <c r="B251" s="221"/>
      <c r="C251" s="222"/>
      <c r="D251" s="212" t="s">
        <v>166</v>
      </c>
      <c r="E251" s="223" t="s">
        <v>1</v>
      </c>
      <c r="F251" s="224" t="s">
        <v>1109</v>
      </c>
      <c r="G251" s="222"/>
      <c r="H251" s="225">
        <v>0.13500000000000001</v>
      </c>
      <c r="I251" s="226"/>
      <c r="J251" s="222"/>
      <c r="K251" s="222"/>
      <c r="L251" s="227"/>
      <c r="M251" s="228"/>
      <c r="N251" s="229"/>
      <c r="O251" s="229"/>
      <c r="P251" s="229"/>
      <c r="Q251" s="229"/>
      <c r="R251" s="229"/>
      <c r="S251" s="229"/>
      <c r="T251" s="230"/>
      <c r="AT251" s="231" t="s">
        <v>166</v>
      </c>
      <c r="AU251" s="231" t="s">
        <v>156</v>
      </c>
      <c r="AV251" s="14" t="s">
        <v>156</v>
      </c>
      <c r="AW251" s="14" t="s">
        <v>31</v>
      </c>
      <c r="AX251" s="14" t="s">
        <v>74</v>
      </c>
      <c r="AY251" s="231" t="s">
        <v>157</v>
      </c>
    </row>
    <row r="252" spans="2:51" s="13" customFormat="1">
      <c r="B252" s="210"/>
      <c r="C252" s="211"/>
      <c r="D252" s="212" t="s">
        <v>166</v>
      </c>
      <c r="E252" s="213" t="s">
        <v>1</v>
      </c>
      <c r="F252" s="214" t="s">
        <v>1065</v>
      </c>
      <c r="G252" s="211"/>
      <c r="H252" s="213" t="s">
        <v>1</v>
      </c>
      <c r="I252" s="215"/>
      <c r="J252" s="211"/>
      <c r="K252" s="211"/>
      <c r="L252" s="216"/>
      <c r="M252" s="217"/>
      <c r="N252" s="218"/>
      <c r="O252" s="218"/>
      <c r="P252" s="218"/>
      <c r="Q252" s="218"/>
      <c r="R252" s="218"/>
      <c r="S252" s="218"/>
      <c r="T252" s="219"/>
      <c r="AT252" s="220" t="s">
        <v>166</v>
      </c>
      <c r="AU252" s="220" t="s">
        <v>156</v>
      </c>
      <c r="AV252" s="13" t="s">
        <v>82</v>
      </c>
      <c r="AW252" s="13" t="s">
        <v>31</v>
      </c>
      <c r="AX252" s="13" t="s">
        <v>74</v>
      </c>
      <c r="AY252" s="220" t="s">
        <v>157</v>
      </c>
    </row>
    <row r="253" spans="2:51" s="13" customFormat="1">
      <c r="B253" s="210"/>
      <c r="C253" s="211"/>
      <c r="D253" s="212" t="s">
        <v>166</v>
      </c>
      <c r="E253" s="213" t="s">
        <v>1</v>
      </c>
      <c r="F253" s="214" t="s">
        <v>1100</v>
      </c>
      <c r="G253" s="211"/>
      <c r="H253" s="213" t="s">
        <v>1</v>
      </c>
      <c r="I253" s="215"/>
      <c r="J253" s="211"/>
      <c r="K253" s="211"/>
      <c r="L253" s="216"/>
      <c r="M253" s="217"/>
      <c r="N253" s="218"/>
      <c r="O253" s="218"/>
      <c r="P253" s="218"/>
      <c r="Q253" s="218"/>
      <c r="R253" s="218"/>
      <c r="S253" s="218"/>
      <c r="T253" s="219"/>
      <c r="AT253" s="220" t="s">
        <v>166</v>
      </c>
      <c r="AU253" s="220" t="s">
        <v>156</v>
      </c>
      <c r="AV253" s="13" t="s">
        <v>82</v>
      </c>
      <c r="AW253" s="13" t="s">
        <v>31</v>
      </c>
      <c r="AX253" s="13" t="s">
        <v>74</v>
      </c>
      <c r="AY253" s="220" t="s">
        <v>157</v>
      </c>
    </row>
    <row r="254" spans="2:51" s="14" customFormat="1">
      <c r="B254" s="221"/>
      <c r="C254" s="222"/>
      <c r="D254" s="212" t="s">
        <v>166</v>
      </c>
      <c r="E254" s="223" t="s">
        <v>1</v>
      </c>
      <c r="F254" s="224" t="s">
        <v>1110</v>
      </c>
      <c r="G254" s="222"/>
      <c r="H254" s="225">
        <v>7.4999999999999997E-2</v>
      </c>
      <c r="I254" s="226"/>
      <c r="J254" s="222"/>
      <c r="K254" s="222"/>
      <c r="L254" s="227"/>
      <c r="M254" s="228"/>
      <c r="N254" s="229"/>
      <c r="O254" s="229"/>
      <c r="P254" s="229"/>
      <c r="Q254" s="229"/>
      <c r="R254" s="229"/>
      <c r="S254" s="229"/>
      <c r="T254" s="230"/>
      <c r="AT254" s="231" t="s">
        <v>166</v>
      </c>
      <c r="AU254" s="231" t="s">
        <v>156</v>
      </c>
      <c r="AV254" s="14" t="s">
        <v>156</v>
      </c>
      <c r="AW254" s="14" t="s">
        <v>31</v>
      </c>
      <c r="AX254" s="14" t="s">
        <v>74</v>
      </c>
      <c r="AY254" s="231" t="s">
        <v>157</v>
      </c>
    </row>
    <row r="255" spans="2:51" s="13" customFormat="1">
      <c r="B255" s="210"/>
      <c r="C255" s="211"/>
      <c r="D255" s="212" t="s">
        <v>166</v>
      </c>
      <c r="E255" s="213" t="s">
        <v>1</v>
      </c>
      <c r="F255" s="214" t="s">
        <v>1067</v>
      </c>
      <c r="G255" s="211"/>
      <c r="H255" s="213" t="s">
        <v>1</v>
      </c>
      <c r="I255" s="215"/>
      <c r="J255" s="211"/>
      <c r="K255" s="211"/>
      <c r="L255" s="216"/>
      <c r="M255" s="217"/>
      <c r="N255" s="218"/>
      <c r="O255" s="218"/>
      <c r="P255" s="218"/>
      <c r="Q255" s="218"/>
      <c r="R255" s="218"/>
      <c r="S255" s="218"/>
      <c r="T255" s="219"/>
      <c r="AT255" s="220" t="s">
        <v>166</v>
      </c>
      <c r="AU255" s="220" t="s">
        <v>156</v>
      </c>
      <c r="AV255" s="13" t="s">
        <v>82</v>
      </c>
      <c r="AW255" s="13" t="s">
        <v>31</v>
      </c>
      <c r="AX255" s="13" t="s">
        <v>74</v>
      </c>
      <c r="AY255" s="220" t="s">
        <v>157</v>
      </c>
    </row>
    <row r="256" spans="2:51" s="13" customFormat="1">
      <c r="B256" s="210"/>
      <c r="C256" s="211"/>
      <c r="D256" s="212" t="s">
        <v>166</v>
      </c>
      <c r="E256" s="213" t="s">
        <v>1</v>
      </c>
      <c r="F256" s="214" t="s">
        <v>1111</v>
      </c>
      <c r="G256" s="211"/>
      <c r="H256" s="213" t="s">
        <v>1</v>
      </c>
      <c r="I256" s="215"/>
      <c r="J256" s="211"/>
      <c r="K256" s="211"/>
      <c r="L256" s="216"/>
      <c r="M256" s="217"/>
      <c r="N256" s="218"/>
      <c r="O256" s="218"/>
      <c r="P256" s="218"/>
      <c r="Q256" s="218"/>
      <c r="R256" s="218"/>
      <c r="S256" s="218"/>
      <c r="T256" s="219"/>
      <c r="AT256" s="220" t="s">
        <v>166</v>
      </c>
      <c r="AU256" s="220" t="s">
        <v>156</v>
      </c>
      <c r="AV256" s="13" t="s">
        <v>82</v>
      </c>
      <c r="AW256" s="13" t="s">
        <v>31</v>
      </c>
      <c r="AX256" s="13" t="s">
        <v>74</v>
      </c>
      <c r="AY256" s="220" t="s">
        <v>157</v>
      </c>
    </row>
    <row r="257" spans="2:51" s="14" customFormat="1">
      <c r="B257" s="221"/>
      <c r="C257" s="222"/>
      <c r="D257" s="212" t="s">
        <v>166</v>
      </c>
      <c r="E257" s="223" t="s">
        <v>1</v>
      </c>
      <c r="F257" s="224" t="s">
        <v>1112</v>
      </c>
      <c r="G257" s="222"/>
      <c r="H257" s="225">
        <v>1.1339999999999999</v>
      </c>
      <c r="I257" s="226"/>
      <c r="J257" s="222"/>
      <c r="K257" s="222"/>
      <c r="L257" s="227"/>
      <c r="M257" s="228"/>
      <c r="N257" s="229"/>
      <c r="O257" s="229"/>
      <c r="P257" s="229"/>
      <c r="Q257" s="229"/>
      <c r="R257" s="229"/>
      <c r="S257" s="229"/>
      <c r="T257" s="230"/>
      <c r="AT257" s="231" t="s">
        <v>166</v>
      </c>
      <c r="AU257" s="231" t="s">
        <v>156</v>
      </c>
      <c r="AV257" s="14" t="s">
        <v>156</v>
      </c>
      <c r="AW257" s="14" t="s">
        <v>31</v>
      </c>
      <c r="AX257" s="14" t="s">
        <v>74</v>
      </c>
      <c r="AY257" s="231" t="s">
        <v>157</v>
      </c>
    </row>
    <row r="258" spans="2:51" s="13" customFormat="1">
      <c r="B258" s="210"/>
      <c r="C258" s="211"/>
      <c r="D258" s="212" t="s">
        <v>166</v>
      </c>
      <c r="E258" s="213" t="s">
        <v>1</v>
      </c>
      <c r="F258" s="214" t="s">
        <v>1113</v>
      </c>
      <c r="G258" s="211"/>
      <c r="H258" s="213" t="s">
        <v>1</v>
      </c>
      <c r="I258" s="215"/>
      <c r="J258" s="211"/>
      <c r="K258" s="211"/>
      <c r="L258" s="216"/>
      <c r="M258" s="217"/>
      <c r="N258" s="218"/>
      <c r="O258" s="218"/>
      <c r="P258" s="218"/>
      <c r="Q258" s="218"/>
      <c r="R258" s="218"/>
      <c r="S258" s="218"/>
      <c r="T258" s="219"/>
      <c r="AT258" s="220" t="s">
        <v>166</v>
      </c>
      <c r="AU258" s="220" t="s">
        <v>156</v>
      </c>
      <c r="AV258" s="13" t="s">
        <v>82</v>
      </c>
      <c r="AW258" s="13" t="s">
        <v>31</v>
      </c>
      <c r="AX258" s="13" t="s">
        <v>74</v>
      </c>
      <c r="AY258" s="220" t="s">
        <v>157</v>
      </c>
    </row>
    <row r="259" spans="2:51" s="14" customFormat="1">
      <c r="B259" s="221"/>
      <c r="C259" s="222"/>
      <c r="D259" s="212" t="s">
        <v>166</v>
      </c>
      <c r="E259" s="223" t="s">
        <v>1</v>
      </c>
      <c r="F259" s="224" t="s">
        <v>1114</v>
      </c>
      <c r="G259" s="222"/>
      <c r="H259" s="225">
        <v>1.5</v>
      </c>
      <c r="I259" s="226"/>
      <c r="J259" s="222"/>
      <c r="K259" s="222"/>
      <c r="L259" s="227"/>
      <c r="M259" s="228"/>
      <c r="N259" s="229"/>
      <c r="O259" s="229"/>
      <c r="P259" s="229"/>
      <c r="Q259" s="229"/>
      <c r="R259" s="229"/>
      <c r="S259" s="229"/>
      <c r="T259" s="230"/>
      <c r="AT259" s="231" t="s">
        <v>166</v>
      </c>
      <c r="AU259" s="231" t="s">
        <v>156</v>
      </c>
      <c r="AV259" s="14" t="s">
        <v>156</v>
      </c>
      <c r="AW259" s="14" t="s">
        <v>31</v>
      </c>
      <c r="AX259" s="14" t="s">
        <v>74</v>
      </c>
      <c r="AY259" s="231" t="s">
        <v>157</v>
      </c>
    </row>
    <row r="260" spans="2:51" s="13" customFormat="1" ht="22.5">
      <c r="B260" s="210"/>
      <c r="C260" s="211"/>
      <c r="D260" s="212" t="s">
        <v>166</v>
      </c>
      <c r="E260" s="213" t="s">
        <v>1</v>
      </c>
      <c r="F260" s="214" t="s">
        <v>1115</v>
      </c>
      <c r="G260" s="211"/>
      <c r="H260" s="213" t="s">
        <v>1</v>
      </c>
      <c r="I260" s="215"/>
      <c r="J260" s="211"/>
      <c r="K260" s="211"/>
      <c r="L260" s="216"/>
      <c r="M260" s="217"/>
      <c r="N260" s="218"/>
      <c r="O260" s="218"/>
      <c r="P260" s="218"/>
      <c r="Q260" s="218"/>
      <c r="R260" s="218"/>
      <c r="S260" s="218"/>
      <c r="T260" s="219"/>
      <c r="AT260" s="220" t="s">
        <v>166</v>
      </c>
      <c r="AU260" s="220" t="s">
        <v>156</v>
      </c>
      <c r="AV260" s="13" t="s">
        <v>82</v>
      </c>
      <c r="AW260" s="13" t="s">
        <v>31</v>
      </c>
      <c r="AX260" s="13" t="s">
        <v>74</v>
      </c>
      <c r="AY260" s="220" t="s">
        <v>157</v>
      </c>
    </row>
    <row r="261" spans="2:51" s="14" customFormat="1">
      <c r="B261" s="221"/>
      <c r="C261" s="222"/>
      <c r="D261" s="212" t="s">
        <v>166</v>
      </c>
      <c r="E261" s="223" t="s">
        <v>1</v>
      </c>
      <c r="F261" s="224" t="s">
        <v>1116</v>
      </c>
      <c r="G261" s="222"/>
      <c r="H261" s="225">
        <v>0.157</v>
      </c>
      <c r="I261" s="226"/>
      <c r="J261" s="222"/>
      <c r="K261" s="222"/>
      <c r="L261" s="227"/>
      <c r="M261" s="228"/>
      <c r="N261" s="229"/>
      <c r="O261" s="229"/>
      <c r="P261" s="229"/>
      <c r="Q261" s="229"/>
      <c r="R261" s="229"/>
      <c r="S261" s="229"/>
      <c r="T261" s="230"/>
      <c r="AT261" s="231" t="s">
        <v>166</v>
      </c>
      <c r="AU261" s="231" t="s">
        <v>156</v>
      </c>
      <c r="AV261" s="14" t="s">
        <v>156</v>
      </c>
      <c r="AW261" s="14" t="s">
        <v>31</v>
      </c>
      <c r="AX261" s="14" t="s">
        <v>74</v>
      </c>
      <c r="AY261" s="231" t="s">
        <v>157</v>
      </c>
    </row>
    <row r="262" spans="2:51" s="13" customFormat="1">
      <c r="B262" s="210"/>
      <c r="C262" s="211"/>
      <c r="D262" s="212" t="s">
        <v>166</v>
      </c>
      <c r="E262" s="213" t="s">
        <v>1</v>
      </c>
      <c r="F262" s="214" t="s">
        <v>1117</v>
      </c>
      <c r="G262" s="211"/>
      <c r="H262" s="213" t="s">
        <v>1</v>
      </c>
      <c r="I262" s="215"/>
      <c r="J262" s="211"/>
      <c r="K262" s="211"/>
      <c r="L262" s="216"/>
      <c r="M262" s="217"/>
      <c r="N262" s="218"/>
      <c r="O262" s="218"/>
      <c r="P262" s="218"/>
      <c r="Q262" s="218"/>
      <c r="R262" s="218"/>
      <c r="S262" s="218"/>
      <c r="T262" s="219"/>
      <c r="AT262" s="220" t="s">
        <v>166</v>
      </c>
      <c r="AU262" s="220" t="s">
        <v>156</v>
      </c>
      <c r="AV262" s="13" t="s">
        <v>82</v>
      </c>
      <c r="AW262" s="13" t="s">
        <v>31</v>
      </c>
      <c r="AX262" s="13" t="s">
        <v>74</v>
      </c>
      <c r="AY262" s="220" t="s">
        <v>157</v>
      </c>
    </row>
    <row r="263" spans="2:51" s="13" customFormat="1">
      <c r="B263" s="210"/>
      <c r="C263" s="211"/>
      <c r="D263" s="212" t="s">
        <v>166</v>
      </c>
      <c r="E263" s="213" t="s">
        <v>1</v>
      </c>
      <c r="F263" s="214" t="s">
        <v>1118</v>
      </c>
      <c r="G263" s="211"/>
      <c r="H263" s="213" t="s">
        <v>1</v>
      </c>
      <c r="I263" s="215"/>
      <c r="J263" s="211"/>
      <c r="K263" s="211"/>
      <c r="L263" s="216"/>
      <c r="M263" s="217"/>
      <c r="N263" s="218"/>
      <c r="O263" s="218"/>
      <c r="P263" s="218"/>
      <c r="Q263" s="218"/>
      <c r="R263" s="218"/>
      <c r="S263" s="218"/>
      <c r="T263" s="219"/>
      <c r="AT263" s="220" t="s">
        <v>166</v>
      </c>
      <c r="AU263" s="220" t="s">
        <v>156</v>
      </c>
      <c r="AV263" s="13" t="s">
        <v>82</v>
      </c>
      <c r="AW263" s="13" t="s">
        <v>31</v>
      </c>
      <c r="AX263" s="13" t="s">
        <v>74</v>
      </c>
      <c r="AY263" s="220" t="s">
        <v>157</v>
      </c>
    </row>
    <row r="264" spans="2:51" s="14" customFormat="1">
      <c r="B264" s="221"/>
      <c r="C264" s="222"/>
      <c r="D264" s="212" t="s">
        <v>166</v>
      </c>
      <c r="E264" s="223" t="s">
        <v>1</v>
      </c>
      <c r="F264" s="224" t="s">
        <v>1119</v>
      </c>
      <c r="G264" s="222"/>
      <c r="H264" s="225">
        <v>1.4E-2</v>
      </c>
      <c r="I264" s="226"/>
      <c r="J264" s="222"/>
      <c r="K264" s="222"/>
      <c r="L264" s="227"/>
      <c r="M264" s="228"/>
      <c r="N264" s="229"/>
      <c r="O264" s="229"/>
      <c r="P264" s="229"/>
      <c r="Q264" s="229"/>
      <c r="R264" s="229"/>
      <c r="S264" s="229"/>
      <c r="T264" s="230"/>
      <c r="AT264" s="231" t="s">
        <v>166</v>
      </c>
      <c r="AU264" s="231" t="s">
        <v>156</v>
      </c>
      <c r="AV264" s="14" t="s">
        <v>156</v>
      </c>
      <c r="AW264" s="14" t="s">
        <v>31</v>
      </c>
      <c r="AX264" s="14" t="s">
        <v>74</v>
      </c>
      <c r="AY264" s="231" t="s">
        <v>157</v>
      </c>
    </row>
    <row r="265" spans="2:51" s="13" customFormat="1">
      <c r="B265" s="210"/>
      <c r="C265" s="211"/>
      <c r="D265" s="212" t="s">
        <v>166</v>
      </c>
      <c r="E265" s="213" t="s">
        <v>1</v>
      </c>
      <c r="F265" s="214" t="s">
        <v>1120</v>
      </c>
      <c r="G265" s="211"/>
      <c r="H265" s="213" t="s">
        <v>1</v>
      </c>
      <c r="I265" s="215"/>
      <c r="J265" s="211"/>
      <c r="K265" s="211"/>
      <c r="L265" s="216"/>
      <c r="M265" s="217"/>
      <c r="N265" s="218"/>
      <c r="O265" s="218"/>
      <c r="P265" s="218"/>
      <c r="Q265" s="218"/>
      <c r="R265" s="218"/>
      <c r="S265" s="218"/>
      <c r="T265" s="219"/>
      <c r="AT265" s="220" t="s">
        <v>166</v>
      </c>
      <c r="AU265" s="220" t="s">
        <v>156</v>
      </c>
      <c r="AV265" s="13" t="s">
        <v>82</v>
      </c>
      <c r="AW265" s="13" t="s">
        <v>31</v>
      </c>
      <c r="AX265" s="13" t="s">
        <v>74</v>
      </c>
      <c r="AY265" s="220" t="s">
        <v>157</v>
      </c>
    </row>
    <row r="266" spans="2:51" s="13" customFormat="1" ht="22.5">
      <c r="B266" s="210"/>
      <c r="C266" s="211"/>
      <c r="D266" s="212" t="s">
        <v>166</v>
      </c>
      <c r="E266" s="213" t="s">
        <v>1</v>
      </c>
      <c r="F266" s="214" t="s">
        <v>1121</v>
      </c>
      <c r="G266" s="211"/>
      <c r="H266" s="213" t="s">
        <v>1</v>
      </c>
      <c r="I266" s="215"/>
      <c r="J266" s="211"/>
      <c r="K266" s="211"/>
      <c r="L266" s="216"/>
      <c r="M266" s="217"/>
      <c r="N266" s="218"/>
      <c r="O266" s="218"/>
      <c r="P266" s="218"/>
      <c r="Q266" s="218"/>
      <c r="R266" s="218"/>
      <c r="S266" s="218"/>
      <c r="T266" s="219"/>
      <c r="AT266" s="220" t="s">
        <v>166</v>
      </c>
      <c r="AU266" s="220" t="s">
        <v>156</v>
      </c>
      <c r="AV266" s="13" t="s">
        <v>82</v>
      </c>
      <c r="AW266" s="13" t="s">
        <v>31</v>
      </c>
      <c r="AX266" s="13" t="s">
        <v>74</v>
      </c>
      <c r="AY266" s="220" t="s">
        <v>157</v>
      </c>
    </row>
    <row r="267" spans="2:51" s="14" customFormat="1">
      <c r="B267" s="221"/>
      <c r="C267" s="222"/>
      <c r="D267" s="212" t="s">
        <v>166</v>
      </c>
      <c r="E267" s="223" t="s">
        <v>1</v>
      </c>
      <c r="F267" s="224" t="s">
        <v>1122</v>
      </c>
      <c r="G267" s="222"/>
      <c r="H267" s="225">
        <v>0.3</v>
      </c>
      <c r="I267" s="226"/>
      <c r="J267" s="222"/>
      <c r="K267" s="222"/>
      <c r="L267" s="227"/>
      <c r="M267" s="228"/>
      <c r="N267" s="229"/>
      <c r="O267" s="229"/>
      <c r="P267" s="229"/>
      <c r="Q267" s="229"/>
      <c r="R267" s="229"/>
      <c r="S267" s="229"/>
      <c r="T267" s="230"/>
      <c r="AT267" s="231" t="s">
        <v>166</v>
      </c>
      <c r="AU267" s="231" t="s">
        <v>156</v>
      </c>
      <c r="AV267" s="14" t="s">
        <v>156</v>
      </c>
      <c r="AW267" s="14" t="s">
        <v>31</v>
      </c>
      <c r="AX267" s="14" t="s">
        <v>74</v>
      </c>
      <c r="AY267" s="231" t="s">
        <v>157</v>
      </c>
    </row>
    <row r="268" spans="2:51" s="13" customFormat="1">
      <c r="B268" s="210"/>
      <c r="C268" s="211"/>
      <c r="D268" s="212" t="s">
        <v>166</v>
      </c>
      <c r="E268" s="213" t="s">
        <v>1</v>
      </c>
      <c r="F268" s="214" t="s">
        <v>1071</v>
      </c>
      <c r="G268" s="211"/>
      <c r="H268" s="213" t="s">
        <v>1</v>
      </c>
      <c r="I268" s="215"/>
      <c r="J268" s="211"/>
      <c r="K268" s="211"/>
      <c r="L268" s="216"/>
      <c r="M268" s="217"/>
      <c r="N268" s="218"/>
      <c r="O268" s="218"/>
      <c r="P268" s="218"/>
      <c r="Q268" s="218"/>
      <c r="R268" s="218"/>
      <c r="S268" s="218"/>
      <c r="T268" s="219"/>
      <c r="AT268" s="220" t="s">
        <v>166</v>
      </c>
      <c r="AU268" s="220" t="s">
        <v>156</v>
      </c>
      <c r="AV268" s="13" t="s">
        <v>82</v>
      </c>
      <c r="AW268" s="13" t="s">
        <v>31</v>
      </c>
      <c r="AX268" s="13" t="s">
        <v>74</v>
      </c>
      <c r="AY268" s="220" t="s">
        <v>157</v>
      </c>
    </row>
    <row r="269" spans="2:51" s="13" customFormat="1">
      <c r="B269" s="210"/>
      <c r="C269" s="211"/>
      <c r="D269" s="212" t="s">
        <v>166</v>
      </c>
      <c r="E269" s="213" t="s">
        <v>1</v>
      </c>
      <c r="F269" s="214" t="s">
        <v>1123</v>
      </c>
      <c r="G269" s="211"/>
      <c r="H269" s="213" t="s">
        <v>1</v>
      </c>
      <c r="I269" s="215"/>
      <c r="J269" s="211"/>
      <c r="K269" s="211"/>
      <c r="L269" s="216"/>
      <c r="M269" s="217"/>
      <c r="N269" s="218"/>
      <c r="O269" s="218"/>
      <c r="P269" s="218"/>
      <c r="Q269" s="218"/>
      <c r="R269" s="218"/>
      <c r="S269" s="218"/>
      <c r="T269" s="219"/>
      <c r="AT269" s="220" t="s">
        <v>166</v>
      </c>
      <c r="AU269" s="220" t="s">
        <v>156</v>
      </c>
      <c r="AV269" s="13" t="s">
        <v>82</v>
      </c>
      <c r="AW269" s="13" t="s">
        <v>31</v>
      </c>
      <c r="AX269" s="13" t="s">
        <v>74</v>
      </c>
      <c r="AY269" s="220" t="s">
        <v>157</v>
      </c>
    </row>
    <row r="270" spans="2:51" s="14" customFormat="1">
      <c r="B270" s="221"/>
      <c r="C270" s="222"/>
      <c r="D270" s="212" t="s">
        <v>166</v>
      </c>
      <c r="E270" s="223" t="s">
        <v>1</v>
      </c>
      <c r="F270" s="224" t="s">
        <v>1124</v>
      </c>
      <c r="G270" s="222"/>
      <c r="H270" s="225">
        <v>0.13200000000000001</v>
      </c>
      <c r="I270" s="226"/>
      <c r="J270" s="222"/>
      <c r="K270" s="222"/>
      <c r="L270" s="227"/>
      <c r="M270" s="228"/>
      <c r="N270" s="229"/>
      <c r="O270" s="229"/>
      <c r="P270" s="229"/>
      <c r="Q270" s="229"/>
      <c r="R270" s="229"/>
      <c r="S270" s="229"/>
      <c r="T270" s="230"/>
      <c r="AT270" s="231" t="s">
        <v>166</v>
      </c>
      <c r="AU270" s="231" t="s">
        <v>156</v>
      </c>
      <c r="AV270" s="14" t="s">
        <v>156</v>
      </c>
      <c r="AW270" s="14" t="s">
        <v>31</v>
      </c>
      <c r="AX270" s="14" t="s">
        <v>74</v>
      </c>
      <c r="AY270" s="231" t="s">
        <v>157</v>
      </c>
    </row>
    <row r="271" spans="2:51" s="13" customFormat="1">
      <c r="B271" s="210"/>
      <c r="C271" s="211"/>
      <c r="D271" s="212" t="s">
        <v>166</v>
      </c>
      <c r="E271" s="213" t="s">
        <v>1</v>
      </c>
      <c r="F271" s="214" t="s">
        <v>1073</v>
      </c>
      <c r="G271" s="211"/>
      <c r="H271" s="213" t="s">
        <v>1</v>
      </c>
      <c r="I271" s="215"/>
      <c r="J271" s="211"/>
      <c r="K271" s="211"/>
      <c r="L271" s="216"/>
      <c r="M271" s="217"/>
      <c r="N271" s="218"/>
      <c r="O271" s="218"/>
      <c r="P271" s="218"/>
      <c r="Q271" s="218"/>
      <c r="R271" s="218"/>
      <c r="S271" s="218"/>
      <c r="T271" s="219"/>
      <c r="AT271" s="220" t="s">
        <v>166</v>
      </c>
      <c r="AU271" s="220" t="s">
        <v>156</v>
      </c>
      <c r="AV271" s="13" t="s">
        <v>82</v>
      </c>
      <c r="AW271" s="13" t="s">
        <v>31</v>
      </c>
      <c r="AX271" s="13" t="s">
        <v>74</v>
      </c>
      <c r="AY271" s="220" t="s">
        <v>157</v>
      </c>
    </row>
    <row r="272" spans="2:51" s="13" customFormat="1">
      <c r="B272" s="210"/>
      <c r="C272" s="211"/>
      <c r="D272" s="212" t="s">
        <v>166</v>
      </c>
      <c r="E272" s="213" t="s">
        <v>1</v>
      </c>
      <c r="F272" s="214" t="s">
        <v>1125</v>
      </c>
      <c r="G272" s="211"/>
      <c r="H272" s="213" t="s">
        <v>1</v>
      </c>
      <c r="I272" s="215"/>
      <c r="J272" s="211"/>
      <c r="K272" s="211"/>
      <c r="L272" s="216"/>
      <c r="M272" s="217"/>
      <c r="N272" s="218"/>
      <c r="O272" s="218"/>
      <c r="P272" s="218"/>
      <c r="Q272" s="218"/>
      <c r="R272" s="218"/>
      <c r="S272" s="218"/>
      <c r="T272" s="219"/>
      <c r="AT272" s="220" t="s">
        <v>166</v>
      </c>
      <c r="AU272" s="220" t="s">
        <v>156</v>
      </c>
      <c r="AV272" s="13" t="s">
        <v>82</v>
      </c>
      <c r="AW272" s="13" t="s">
        <v>31</v>
      </c>
      <c r="AX272" s="13" t="s">
        <v>74</v>
      </c>
      <c r="AY272" s="220" t="s">
        <v>157</v>
      </c>
    </row>
    <row r="273" spans="1:65" s="14" customFormat="1">
      <c r="B273" s="221"/>
      <c r="C273" s="222"/>
      <c r="D273" s="212" t="s">
        <v>166</v>
      </c>
      <c r="E273" s="223" t="s">
        <v>1</v>
      </c>
      <c r="F273" s="224" t="s">
        <v>1126</v>
      </c>
      <c r="G273" s="222"/>
      <c r="H273" s="225">
        <v>9.8000000000000004E-2</v>
      </c>
      <c r="I273" s="226"/>
      <c r="J273" s="222"/>
      <c r="K273" s="222"/>
      <c r="L273" s="227"/>
      <c r="M273" s="228"/>
      <c r="N273" s="229"/>
      <c r="O273" s="229"/>
      <c r="P273" s="229"/>
      <c r="Q273" s="229"/>
      <c r="R273" s="229"/>
      <c r="S273" s="229"/>
      <c r="T273" s="230"/>
      <c r="AT273" s="231" t="s">
        <v>166</v>
      </c>
      <c r="AU273" s="231" t="s">
        <v>156</v>
      </c>
      <c r="AV273" s="14" t="s">
        <v>156</v>
      </c>
      <c r="AW273" s="14" t="s">
        <v>31</v>
      </c>
      <c r="AX273" s="14" t="s">
        <v>74</v>
      </c>
      <c r="AY273" s="231" t="s">
        <v>157</v>
      </c>
    </row>
    <row r="274" spans="1:65" s="13" customFormat="1">
      <c r="B274" s="210"/>
      <c r="C274" s="211"/>
      <c r="D274" s="212" t="s">
        <v>166</v>
      </c>
      <c r="E274" s="213" t="s">
        <v>1</v>
      </c>
      <c r="F274" s="214" t="s">
        <v>1127</v>
      </c>
      <c r="G274" s="211"/>
      <c r="H274" s="213" t="s">
        <v>1</v>
      </c>
      <c r="I274" s="215"/>
      <c r="J274" s="211"/>
      <c r="K274" s="211"/>
      <c r="L274" s="216"/>
      <c r="M274" s="217"/>
      <c r="N274" s="218"/>
      <c r="O274" s="218"/>
      <c r="P274" s="218"/>
      <c r="Q274" s="218"/>
      <c r="R274" s="218"/>
      <c r="S274" s="218"/>
      <c r="T274" s="219"/>
      <c r="AT274" s="220" t="s">
        <v>166</v>
      </c>
      <c r="AU274" s="220" t="s">
        <v>156</v>
      </c>
      <c r="AV274" s="13" t="s">
        <v>82</v>
      </c>
      <c r="AW274" s="13" t="s">
        <v>31</v>
      </c>
      <c r="AX274" s="13" t="s">
        <v>74</v>
      </c>
      <c r="AY274" s="220" t="s">
        <v>157</v>
      </c>
    </row>
    <row r="275" spans="1:65" s="14" customFormat="1">
      <c r="B275" s="221"/>
      <c r="C275" s="222"/>
      <c r="D275" s="212" t="s">
        <v>166</v>
      </c>
      <c r="E275" s="223" t="s">
        <v>1</v>
      </c>
      <c r="F275" s="224" t="s">
        <v>1128</v>
      </c>
      <c r="G275" s="222"/>
      <c r="H275" s="225">
        <v>0.1</v>
      </c>
      <c r="I275" s="226"/>
      <c r="J275" s="222"/>
      <c r="K275" s="222"/>
      <c r="L275" s="227"/>
      <c r="M275" s="228"/>
      <c r="N275" s="229"/>
      <c r="O275" s="229"/>
      <c r="P275" s="229"/>
      <c r="Q275" s="229"/>
      <c r="R275" s="229"/>
      <c r="S275" s="229"/>
      <c r="T275" s="230"/>
      <c r="AT275" s="231" t="s">
        <v>166</v>
      </c>
      <c r="AU275" s="231" t="s">
        <v>156</v>
      </c>
      <c r="AV275" s="14" t="s">
        <v>156</v>
      </c>
      <c r="AW275" s="14" t="s">
        <v>31</v>
      </c>
      <c r="AX275" s="14" t="s">
        <v>74</v>
      </c>
      <c r="AY275" s="231" t="s">
        <v>157</v>
      </c>
    </row>
    <row r="276" spans="1:65" s="13" customFormat="1">
      <c r="B276" s="210"/>
      <c r="C276" s="211"/>
      <c r="D276" s="212" t="s">
        <v>166</v>
      </c>
      <c r="E276" s="213" t="s">
        <v>1</v>
      </c>
      <c r="F276" s="214" t="s">
        <v>1129</v>
      </c>
      <c r="G276" s="211"/>
      <c r="H276" s="213" t="s">
        <v>1</v>
      </c>
      <c r="I276" s="215"/>
      <c r="J276" s="211"/>
      <c r="K276" s="211"/>
      <c r="L276" s="216"/>
      <c r="M276" s="217"/>
      <c r="N276" s="218"/>
      <c r="O276" s="218"/>
      <c r="P276" s="218"/>
      <c r="Q276" s="218"/>
      <c r="R276" s="218"/>
      <c r="S276" s="218"/>
      <c r="T276" s="219"/>
      <c r="AT276" s="220" t="s">
        <v>166</v>
      </c>
      <c r="AU276" s="220" t="s">
        <v>156</v>
      </c>
      <c r="AV276" s="13" t="s">
        <v>82</v>
      </c>
      <c r="AW276" s="13" t="s">
        <v>31</v>
      </c>
      <c r="AX276" s="13" t="s">
        <v>74</v>
      </c>
      <c r="AY276" s="220" t="s">
        <v>157</v>
      </c>
    </row>
    <row r="277" spans="1:65" s="14" customFormat="1">
      <c r="B277" s="221"/>
      <c r="C277" s="222"/>
      <c r="D277" s="212" t="s">
        <v>166</v>
      </c>
      <c r="E277" s="223" t="s">
        <v>1</v>
      </c>
      <c r="F277" s="224" t="s">
        <v>1130</v>
      </c>
      <c r="G277" s="222"/>
      <c r="H277" s="225">
        <v>0.22500000000000001</v>
      </c>
      <c r="I277" s="226"/>
      <c r="J277" s="222"/>
      <c r="K277" s="222"/>
      <c r="L277" s="227"/>
      <c r="M277" s="228"/>
      <c r="N277" s="229"/>
      <c r="O277" s="229"/>
      <c r="P277" s="229"/>
      <c r="Q277" s="229"/>
      <c r="R277" s="229"/>
      <c r="S277" s="229"/>
      <c r="T277" s="230"/>
      <c r="AT277" s="231" t="s">
        <v>166</v>
      </c>
      <c r="AU277" s="231" t="s">
        <v>156</v>
      </c>
      <c r="AV277" s="14" t="s">
        <v>156</v>
      </c>
      <c r="AW277" s="14" t="s">
        <v>31</v>
      </c>
      <c r="AX277" s="14" t="s">
        <v>74</v>
      </c>
      <c r="AY277" s="231" t="s">
        <v>157</v>
      </c>
    </row>
    <row r="278" spans="1:65" s="15" customFormat="1">
      <c r="B278" s="232"/>
      <c r="C278" s="233"/>
      <c r="D278" s="212" t="s">
        <v>166</v>
      </c>
      <c r="E278" s="234" t="s">
        <v>1</v>
      </c>
      <c r="F278" s="235" t="s">
        <v>173</v>
      </c>
      <c r="G278" s="233"/>
      <c r="H278" s="236">
        <v>5.9989999999999997</v>
      </c>
      <c r="I278" s="237"/>
      <c r="J278" s="233"/>
      <c r="K278" s="233"/>
      <c r="L278" s="238"/>
      <c r="M278" s="239"/>
      <c r="N278" s="240"/>
      <c r="O278" s="240"/>
      <c r="P278" s="240"/>
      <c r="Q278" s="240"/>
      <c r="R278" s="240"/>
      <c r="S278" s="240"/>
      <c r="T278" s="241"/>
      <c r="AT278" s="242" t="s">
        <v>166</v>
      </c>
      <c r="AU278" s="242" t="s">
        <v>156</v>
      </c>
      <c r="AV278" s="15" t="s">
        <v>174</v>
      </c>
      <c r="AW278" s="15" t="s">
        <v>31</v>
      </c>
      <c r="AX278" s="15" t="s">
        <v>82</v>
      </c>
      <c r="AY278" s="242" t="s">
        <v>157</v>
      </c>
    </row>
    <row r="279" spans="1:65" s="2" customFormat="1" ht="49.15" customHeight="1">
      <c r="A279" s="35"/>
      <c r="B279" s="36"/>
      <c r="C279" s="196" t="s">
        <v>201</v>
      </c>
      <c r="D279" s="196" t="s">
        <v>160</v>
      </c>
      <c r="E279" s="197" t="s">
        <v>1131</v>
      </c>
      <c r="F279" s="198" t="s">
        <v>1132</v>
      </c>
      <c r="G279" s="199" t="s">
        <v>318</v>
      </c>
      <c r="H279" s="200">
        <v>1.4610000000000001</v>
      </c>
      <c r="I279" s="201"/>
      <c r="J279" s="202">
        <f>ROUND(I279*H279,2)</f>
        <v>0</v>
      </c>
      <c r="K279" s="203"/>
      <c r="L279" s="40"/>
      <c r="M279" s="204" t="s">
        <v>1</v>
      </c>
      <c r="N279" s="205" t="s">
        <v>40</v>
      </c>
      <c r="O279" s="76"/>
      <c r="P279" s="206">
        <f>O279*H279</f>
        <v>0</v>
      </c>
      <c r="Q279" s="206">
        <v>1.92736</v>
      </c>
      <c r="R279" s="206">
        <f>Q279*H279</f>
        <v>2.8158729600000001</v>
      </c>
      <c r="S279" s="206">
        <v>0</v>
      </c>
      <c r="T279" s="207">
        <f>S279*H279</f>
        <v>0</v>
      </c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R279" s="208" t="s">
        <v>174</v>
      </c>
      <c r="AT279" s="208" t="s">
        <v>160</v>
      </c>
      <c r="AU279" s="208" t="s">
        <v>156</v>
      </c>
      <c r="AY279" s="18" t="s">
        <v>157</v>
      </c>
      <c r="BE279" s="209">
        <f>IF(N279="základná",J279,0)</f>
        <v>0</v>
      </c>
      <c r="BF279" s="209">
        <f>IF(N279="znížená",J279,0)</f>
        <v>0</v>
      </c>
      <c r="BG279" s="209">
        <f>IF(N279="zákl. prenesená",J279,0)</f>
        <v>0</v>
      </c>
      <c r="BH279" s="209">
        <f>IF(N279="zníž. prenesená",J279,0)</f>
        <v>0</v>
      </c>
      <c r="BI279" s="209">
        <f>IF(N279="nulová",J279,0)</f>
        <v>0</v>
      </c>
      <c r="BJ279" s="18" t="s">
        <v>156</v>
      </c>
      <c r="BK279" s="209">
        <f>ROUND(I279*H279,2)</f>
        <v>0</v>
      </c>
      <c r="BL279" s="18" t="s">
        <v>174</v>
      </c>
      <c r="BM279" s="208" t="s">
        <v>1133</v>
      </c>
    </row>
    <row r="280" spans="1:65" s="13" customFormat="1">
      <c r="B280" s="210"/>
      <c r="C280" s="211"/>
      <c r="D280" s="212" t="s">
        <v>166</v>
      </c>
      <c r="E280" s="213" t="s">
        <v>1</v>
      </c>
      <c r="F280" s="214" t="s">
        <v>1050</v>
      </c>
      <c r="G280" s="211"/>
      <c r="H280" s="213" t="s">
        <v>1</v>
      </c>
      <c r="I280" s="215"/>
      <c r="J280" s="211"/>
      <c r="K280" s="211"/>
      <c r="L280" s="216"/>
      <c r="M280" s="217"/>
      <c r="N280" s="218"/>
      <c r="O280" s="218"/>
      <c r="P280" s="218"/>
      <c r="Q280" s="218"/>
      <c r="R280" s="218"/>
      <c r="S280" s="218"/>
      <c r="T280" s="219"/>
      <c r="AT280" s="220" t="s">
        <v>166</v>
      </c>
      <c r="AU280" s="220" t="s">
        <v>156</v>
      </c>
      <c r="AV280" s="13" t="s">
        <v>82</v>
      </c>
      <c r="AW280" s="13" t="s">
        <v>31</v>
      </c>
      <c r="AX280" s="13" t="s">
        <v>74</v>
      </c>
      <c r="AY280" s="220" t="s">
        <v>157</v>
      </c>
    </row>
    <row r="281" spans="1:65" s="13" customFormat="1">
      <c r="B281" s="210"/>
      <c r="C281" s="211"/>
      <c r="D281" s="212" t="s">
        <v>166</v>
      </c>
      <c r="E281" s="213" t="s">
        <v>1</v>
      </c>
      <c r="F281" s="214" t="s">
        <v>1059</v>
      </c>
      <c r="G281" s="211"/>
      <c r="H281" s="213" t="s">
        <v>1</v>
      </c>
      <c r="I281" s="215"/>
      <c r="J281" s="211"/>
      <c r="K281" s="211"/>
      <c r="L281" s="216"/>
      <c r="M281" s="217"/>
      <c r="N281" s="218"/>
      <c r="O281" s="218"/>
      <c r="P281" s="218"/>
      <c r="Q281" s="218"/>
      <c r="R281" s="218"/>
      <c r="S281" s="218"/>
      <c r="T281" s="219"/>
      <c r="AT281" s="220" t="s">
        <v>166</v>
      </c>
      <c r="AU281" s="220" t="s">
        <v>156</v>
      </c>
      <c r="AV281" s="13" t="s">
        <v>82</v>
      </c>
      <c r="AW281" s="13" t="s">
        <v>31</v>
      </c>
      <c r="AX281" s="13" t="s">
        <v>74</v>
      </c>
      <c r="AY281" s="220" t="s">
        <v>157</v>
      </c>
    </row>
    <row r="282" spans="1:65" s="13" customFormat="1">
      <c r="B282" s="210"/>
      <c r="C282" s="211"/>
      <c r="D282" s="212" t="s">
        <v>166</v>
      </c>
      <c r="E282" s="213" t="s">
        <v>1</v>
      </c>
      <c r="F282" s="214" t="s">
        <v>1134</v>
      </c>
      <c r="G282" s="211"/>
      <c r="H282" s="213" t="s">
        <v>1</v>
      </c>
      <c r="I282" s="215"/>
      <c r="J282" s="211"/>
      <c r="K282" s="211"/>
      <c r="L282" s="216"/>
      <c r="M282" s="217"/>
      <c r="N282" s="218"/>
      <c r="O282" s="218"/>
      <c r="P282" s="218"/>
      <c r="Q282" s="218"/>
      <c r="R282" s="218"/>
      <c r="S282" s="218"/>
      <c r="T282" s="219"/>
      <c r="AT282" s="220" t="s">
        <v>166</v>
      </c>
      <c r="AU282" s="220" t="s">
        <v>156</v>
      </c>
      <c r="AV282" s="13" t="s">
        <v>82</v>
      </c>
      <c r="AW282" s="13" t="s">
        <v>31</v>
      </c>
      <c r="AX282" s="13" t="s">
        <v>74</v>
      </c>
      <c r="AY282" s="220" t="s">
        <v>157</v>
      </c>
    </row>
    <row r="283" spans="1:65" s="14" customFormat="1">
      <c r="B283" s="221"/>
      <c r="C283" s="222"/>
      <c r="D283" s="212" t="s">
        <v>166</v>
      </c>
      <c r="E283" s="223" t="s">
        <v>1</v>
      </c>
      <c r="F283" s="224" t="s">
        <v>1135</v>
      </c>
      <c r="G283" s="222"/>
      <c r="H283" s="225">
        <v>0.29699999999999999</v>
      </c>
      <c r="I283" s="226"/>
      <c r="J283" s="222"/>
      <c r="K283" s="222"/>
      <c r="L283" s="227"/>
      <c r="M283" s="228"/>
      <c r="N283" s="229"/>
      <c r="O283" s="229"/>
      <c r="P283" s="229"/>
      <c r="Q283" s="229"/>
      <c r="R283" s="229"/>
      <c r="S283" s="229"/>
      <c r="T283" s="230"/>
      <c r="AT283" s="231" t="s">
        <v>166</v>
      </c>
      <c r="AU283" s="231" t="s">
        <v>156</v>
      </c>
      <c r="AV283" s="14" t="s">
        <v>156</v>
      </c>
      <c r="AW283" s="14" t="s">
        <v>31</v>
      </c>
      <c r="AX283" s="14" t="s">
        <v>74</v>
      </c>
      <c r="AY283" s="231" t="s">
        <v>157</v>
      </c>
    </row>
    <row r="284" spans="1:65" s="13" customFormat="1">
      <c r="B284" s="210"/>
      <c r="C284" s="211"/>
      <c r="D284" s="212" t="s">
        <v>166</v>
      </c>
      <c r="E284" s="213" t="s">
        <v>1</v>
      </c>
      <c r="F284" s="214" t="s">
        <v>1136</v>
      </c>
      <c r="G284" s="211"/>
      <c r="H284" s="213" t="s">
        <v>1</v>
      </c>
      <c r="I284" s="215"/>
      <c r="J284" s="211"/>
      <c r="K284" s="211"/>
      <c r="L284" s="216"/>
      <c r="M284" s="217"/>
      <c r="N284" s="218"/>
      <c r="O284" s="218"/>
      <c r="P284" s="218"/>
      <c r="Q284" s="218"/>
      <c r="R284" s="218"/>
      <c r="S284" s="218"/>
      <c r="T284" s="219"/>
      <c r="AT284" s="220" t="s">
        <v>166</v>
      </c>
      <c r="AU284" s="220" t="s">
        <v>156</v>
      </c>
      <c r="AV284" s="13" t="s">
        <v>82</v>
      </c>
      <c r="AW284" s="13" t="s">
        <v>31</v>
      </c>
      <c r="AX284" s="13" t="s">
        <v>74</v>
      </c>
      <c r="AY284" s="220" t="s">
        <v>157</v>
      </c>
    </row>
    <row r="285" spans="1:65" s="14" customFormat="1">
      <c r="B285" s="221"/>
      <c r="C285" s="222"/>
      <c r="D285" s="212" t="s">
        <v>166</v>
      </c>
      <c r="E285" s="223" t="s">
        <v>1</v>
      </c>
      <c r="F285" s="224" t="s">
        <v>1137</v>
      </c>
      <c r="G285" s="222"/>
      <c r="H285" s="225">
        <v>0.86399999999999999</v>
      </c>
      <c r="I285" s="226"/>
      <c r="J285" s="222"/>
      <c r="K285" s="222"/>
      <c r="L285" s="227"/>
      <c r="M285" s="228"/>
      <c r="N285" s="229"/>
      <c r="O285" s="229"/>
      <c r="P285" s="229"/>
      <c r="Q285" s="229"/>
      <c r="R285" s="229"/>
      <c r="S285" s="229"/>
      <c r="T285" s="230"/>
      <c r="AT285" s="231" t="s">
        <v>166</v>
      </c>
      <c r="AU285" s="231" t="s">
        <v>156</v>
      </c>
      <c r="AV285" s="14" t="s">
        <v>156</v>
      </c>
      <c r="AW285" s="14" t="s">
        <v>31</v>
      </c>
      <c r="AX285" s="14" t="s">
        <v>74</v>
      </c>
      <c r="AY285" s="231" t="s">
        <v>157</v>
      </c>
    </row>
    <row r="286" spans="1:65" s="13" customFormat="1">
      <c r="B286" s="210"/>
      <c r="C286" s="211"/>
      <c r="D286" s="212" t="s">
        <v>166</v>
      </c>
      <c r="E286" s="213" t="s">
        <v>1</v>
      </c>
      <c r="F286" s="214" t="s">
        <v>1063</v>
      </c>
      <c r="G286" s="211"/>
      <c r="H286" s="213" t="s">
        <v>1</v>
      </c>
      <c r="I286" s="215"/>
      <c r="J286" s="211"/>
      <c r="K286" s="211"/>
      <c r="L286" s="216"/>
      <c r="M286" s="217"/>
      <c r="N286" s="218"/>
      <c r="O286" s="218"/>
      <c r="P286" s="218"/>
      <c r="Q286" s="218"/>
      <c r="R286" s="218"/>
      <c r="S286" s="218"/>
      <c r="T286" s="219"/>
      <c r="AT286" s="220" t="s">
        <v>166</v>
      </c>
      <c r="AU286" s="220" t="s">
        <v>156</v>
      </c>
      <c r="AV286" s="13" t="s">
        <v>82</v>
      </c>
      <c r="AW286" s="13" t="s">
        <v>31</v>
      </c>
      <c r="AX286" s="13" t="s">
        <v>74</v>
      </c>
      <c r="AY286" s="220" t="s">
        <v>157</v>
      </c>
    </row>
    <row r="287" spans="1:65" s="13" customFormat="1">
      <c r="B287" s="210"/>
      <c r="C287" s="211"/>
      <c r="D287" s="212" t="s">
        <v>166</v>
      </c>
      <c r="E287" s="213" t="s">
        <v>1</v>
      </c>
      <c r="F287" s="214" t="s">
        <v>1138</v>
      </c>
      <c r="G287" s="211"/>
      <c r="H287" s="213" t="s">
        <v>1</v>
      </c>
      <c r="I287" s="215"/>
      <c r="J287" s="211"/>
      <c r="K287" s="211"/>
      <c r="L287" s="216"/>
      <c r="M287" s="217"/>
      <c r="N287" s="218"/>
      <c r="O287" s="218"/>
      <c r="P287" s="218"/>
      <c r="Q287" s="218"/>
      <c r="R287" s="218"/>
      <c r="S287" s="218"/>
      <c r="T287" s="219"/>
      <c r="AT287" s="220" t="s">
        <v>166</v>
      </c>
      <c r="AU287" s="220" t="s">
        <v>156</v>
      </c>
      <c r="AV287" s="13" t="s">
        <v>82</v>
      </c>
      <c r="AW287" s="13" t="s">
        <v>31</v>
      </c>
      <c r="AX287" s="13" t="s">
        <v>74</v>
      </c>
      <c r="AY287" s="220" t="s">
        <v>157</v>
      </c>
    </row>
    <row r="288" spans="1:65" s="14" customFormat="1">
      <c r="B288" s="221"/>
      <c r="C288" s="222"/>
      <c r="D288" s="212" t="s">
        <v>166</v>
      </c>
      <c r="E288" s="223" t="s">
        <v>1</v>
      </c>
      <c r="F288" s="224" t="s">
        <v>1139</v>
      </c>
      <c r="G288" s="222"/>
      <c r="H288" s="225">
        <v>0.3</v>
      </c>
      <c r="I288" s="226"/>
      <c r="J288" s="222"/>
      <c r="K288" s="222"/>
      <c r="L288" s="227"/>
      <c r="M288" s="228"/>
      <c r="N288" s="229"/>
      <c r="O288" s="229"/>
      <c r="P288" s="229"/>
      <c r="Q288" s="229"/>
      <c r="R288" s="229"/>
      <c r="S288" s="229"/>
      <c r="T288" s="230"/>
      <c r="AT288" s="231" t="s">
        <v>166</v>
      </c>
      <c r="AU288" s="231" t="s">
        <v>156</v>
      </c>
      <c r="AV288" s="14" t="s">
        <v>156</v>
      </c>
      <c r="AW288" s="14" t="s">
        <v>31</v>
      </c>
      <c r="AX288" s="14" t="s">
        <v>74</v>
      </c>
      <c r="AY288" s="231" t="s">
        <v>157</v>
      </c>
    </row>
    <row r="289" spans="1:65" s="15" customFormat="1">
      <c r="B289" s="232"/>
      <c r="C289" s="233"/>
      <c r="D289" s="212" t="s">
        <v>166</v>
      </c>
      <c r="E289" s="234" t="s">
        <v>1</v>
      </c>
      <c r="F289" s="235" t="s">
        <v>173</v>
      </c>
      <c r="G289" s="233"/>
      <c r="H289" s="236">
        <v>1.4610000000000001</v>
      </c>
      <c r="I289" s="237"/>
      <c r="J289" s="233"/>
      <c r="K289" s="233"/>
      <c r="L289" s="238"/>
      <c r="M289" s="239"/>
      <c r="N289" s="240"/>
      <c r="O289" s="240"/>
      <c r="P289" s="240"/>
      <c r="Q289" s="240"/>
      <c r="R289" s="240"/>
      <c r="S289" s="240"/>
      <c r="T289" s="241"/>
      <c r="AT289" s="242" t="s">
        <v>166</v>
      </c>
      <c r="AU289" s="242" t="s">
        <v>156</v>
      </c>
      <c r="AV289" s="15" t="s">
        <v>174</v>
      </c>
      <c r="AW289" s="15" t="s">
        <v>31</v>
      </c>
      <c r="AX289" s="15" t="s">
        <v>82</v>
      </c>
      <c r="AY289" s="242" t="s">
        <v>157</v>
      </c>
    </row>
    <row r="290" spans="1:65" s="2" customFormat="1" ht="33" customHeight="1">
      <c r="A290" s="35"/>
      <c r="B290" s="36"/>
      <c r="C290" s="196" t="s">
        <v>207</v>
      </c>
      <c r="D290" s="196" t="s">
        <v>160</v>
      </c>
      <c r="E290" s="197" t="s">
        <v>1140</v>
      </c>
      <c r="F290" s="198" t="s">
        <v>1141</v>
      </c>
      <c r="G290" s="199" t="s">
        <v>318</v>
      </c>
      <c r="H290" s="200">
        <v>0.44400000000000001</v>
      </c>
      <c r="I290" s="201"/>
      <c r="J290" s="202">
        <f>ROUND(I290*H290,2)</f>
        <v>0</v>
      </c>
      <c r="K290" s="203"/>
      <c r="L290" s="40"/>
      <c r="M290" s="204" t="s">
        <v>1</v>
      </c>
      <c r="N290" s="205" t="s">
        <v>40</v>
      </c>
      <c r="O290" s="76"/>
      <c r="P290" s="206">
        <f>O290*H290</f>
        <v>0</v>
      </c>
      <c r="Q290" s="206">
        <v>2.2261899999999999</v>
      </c>
      <c r="R290" s="206">
        <f>Q290*H290</f>
        <v>0.98842836000000001</v>
      </c>
      <c r="S290" s="206">
        <v>0</v>
      </c>
      <c r="T290" s="207">
        <f>S290*H290</f>
        <v>0</v>
      </c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R290" s="208" t="s">
        <v>174</v>
      </c>
      <c r="AT290" s="208" t="s">
        <v>160</v>
      </c>
      <c r="AU290" s="208" t="s">
        <v>156</v>
      </c>
      <c r="AY290" s="18" t="s">
        <v>157</v>
      </c>
      <c r="BE290" s="209">
        <f>IF(N290="základná",J290,0)</f>
        <v>0</v>
      </c>
      <c r="BF290" s="209">
        <f>IF(N290="znížená",J290,0)</f>
        <v>0</v>
      </c>
      <c r="BG290" s="209">
        <f>IF(N290="zákl. prenesená",J290,0)</f>
        <v>0</v>
      </c>
      <c r="BH290" s="209">
        <f>IF(N290="zníž. prenesená",J290,0)</f>
        <v>0</v>
      </c>
      <c r="BI290" s="209">
        <f>IF(N290="nulová",J290,0)</f>
        <v>0</v>
      </c>
      <c r="BJ290" s="18" t="s">
        <v>156</v>
      </c>
      <c r="BK290" s="209">
        <f>ROUND(I290*H290,2)</f>
        <v>0</v>
      </c>
      <c r="BL290" s="18" t="s">
        <v>174</v>
      </c>
      <c r="BM290" s="208" t="s">
        <v>1142</v>
      </c>
    </row>
    <row r="291" spans="1:65" s="14" customFormat="1" ht="22.5">
      <c r="B291" s="221"/>
      <c r="C291" s="222"/>
      <c r="D291" s="212" t="s">
        <v>166</v>
      </c>
      <c r="E291" s="223" t="s">
        <v>1</v>
      </c>
      <c r="F291" s="224" t="s">
        <v>1143</v>
      </c>
      <c r="G291" s="222"/>
      <c r="H291" s="225">
        <v>0.44400000000000001</v>
      </c>
      <c r="I291" s="226"/>
      <c r="J291" s="222"/>
      <c r="K291" s="222"/>
      <c r="L291" s="227"/>
      <c r="M291" s="228"/>
      <c r="N291" s="229"/>
      <c r="O291" s="229"/>
      <c r="P291" s="229"/>
      <c r="Q291" s="229"/>
      <c r="R291" s="229"/>
      <c r="S291" s="229"/>
      <c r="T291" s="230"/>
      <c r="AT291" s="231" t="s">
        <v>166</v>
      </c>
      <c r="AU291" s="231" t="s">
        <v>156</v>
      </c>
      <c r="AV291" s="14" t="s">
        <v>156</v>
      </c>
      <c r="AW291" s="14" t="s">
        <v>31</v>
      </c>
      <c r="AX291" s="14" t="s">
        <v>82</v>
      </c>
      <c r="AY291" s="231" t="s">
        <v>157</v>
      </c>
    </row>
    <row r="292" spans="1:65" s="2" customFormat="1" ht="33" customHeight="1">
      <c r="A292" s="35"/>
      <c r="B292" s="36"/>
      <c r="C292" s="196" t="s">
        <v>211</v>
      </c>
      <c r="D292" s="196" t="s">
        <v>160</v>
      </c>
      <c r="E292" s="197" t="s">
        <v>1144</v>
      </c>
      <c r="F292" s="198" t="s">
        <v>1145</v>
      </c>
      <c r="G292" s="199" t="s">
        <v>177</v>
      </c>
      <c r="H292" s="200">
        <v>0.05</v>
      </c>
      <c r="I292" s="201"/>
      <c r="J292" s="202">
        <f>ROUND(I292*H292,2)</f>
        <v>0</v>
      </c>
      <c r="K292" s="203"/>
      <c r="L292" s="40"/>
      <c r="M292" s="204" t="s">
        <v>1</v>
      </c>
      <c r="N292" s="205" t="s">
        <v>40</v>
      </c>
      <c r="O292" s="76"/>
      <c r="P292" s="206">
        <f>O292*H292</f>
        <v>0</v>
      </c>
      <c r="Q292" s="206">
        <v>1.002</v>
      </c>
      <c r="R292" s="206">
        <f>Q292*H292</f>
        <v>5.0100000000000006E-2</v>
      </c>
      <c r="S292" s="206">
        <v>0</v>
      </c>
      <c r="T292" s="207">
        <f>S292*H292</f>
        <v>0</v>
      </c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/>
      <c r="AR292" s="208" t="s">
        <v>174</v>
      </c>
      <c r="AT292" s="208" t="s">
        <v>160</v>
      </c>
      <c r="AU292" s="208" t="s">
        <v>156</v>
      </c>
      <c r="AY292" s="18" t="s">
        <v>157</v>
      </c>
      <c r="BE292" s="209">
        <f>IF(N292="základná",J292,0)</f>
        <v>0</v>
      </c>
      <c r="BF292" s="209">
        <f>IF(N292="znížená",J292,0)</f>
        <v>0</v>
      </c>
      <c r="BG292" s="209">
        <f>IF(N292="zákl. prenesená",J292,0)</f>
        <v>0</v>
      </c>
      <c r="BH292" s="209">
        <f>IF(N292="zníž. prenesená",J292,0)</f>
        <v>0</v>
      </c>
      <c r="BI292" s="209">
        <f>IF(N292="nulová",J292,0)</f>
        <v>0</v>
      </c>
      <c r="BJ292" s="18" t="s">
        <v>156</v>
      </c>
      <c r="BK292" s="209">
        <f>ROUND(I292*H292,2)</f>
        <v>0</v>
      </c>
      <c r="BL292" s="18" t="s">
        <v>174</v>
      </c>
      <c r="BM292" s="208" t="s">
        <v>1146</v>
      </c>
    </row>
    <row r="293" spans="1:65" s="2" customFormat="1" ht="37.9" customHeight="1">
      <c r="A293" s="35"/>
      <c r="B293" s="36"/>
      <c r="C293" s="196" t="s">
        <v>250</v>
      </c>
      <c r="D293" s="196" t="s">
        <v>160</v>
      </c>
      <c r="E293" s="197" t="s">
        <v>1147</v>
      </c>
      <c r="F293" s="198" t="s">
        <v>1148</v>
      </c>
      <c r="G293" s="199" t="s">
        <v>184</v>
      </c>
      <c r="H293" s="200">
        <v>1</v>
      </c>
      <c r="I293" s="201"/>
      <c r="J293" s="202">
        <f>ROUND(I293*H293,2)</f>
        <v>0</v>
      </c>
      <c r="K293" s="203"/>
      <c r="L293" s="40"/>
      <c r="M293" s="204" t="s">
        <v>1</v>
      </c>
      <c r="N293" s="205" t="s">
        <v>40</v>
      </c>
      <c r="O293" s="76"/>
      <c r="P293" s="206">
        <f>O293*H293</f>
        <v>0</v>
      </c>
      <c r="Q293" s="206">
        <v>2.7140000000000001E-2</v>
      </c>
      <c r="R293" s="206">
        <f>Q293*H293</f>
        <v>2.7140000000000001E-2</v>
      </c>
      <c r="S293" s="206">
        <v>0</v>
      </c>
      <c r="T293" s="207">
        <f>S293*H293</f>
        <v>0</v>
      </c>
      <c r="U293" s="35"/>
      <c r="V293" s="35"/>
      <c r="W293" s="35"/>
      <c r="X293" s="35"/>
      <c r="Y293" s="35"/>
      <c r="Z293" s="35"/>
      <c r="AA293" s="35"/>
      <c r="AB293" s="35"/>
      <c r="AC293" s="35"/>
      <c r="AD293" s="35"/>
      <c r="AE293" s="35"/>
      <c r="AR293" s="208" t="s">
        <v>174</v>
      </c>
      <c r="AT293" s="208" t="s">
        <v>160</v>
      </c>
      <c r="AU293" s="208" t="s">
        <v>156</v>
      </c>
      <c r="AY293" s="18" t="s">
        <v>157</v>
      </c>
      <c r="BE293" s="209">
        <f>IF(N293="základná",J293,0)</f>
        <v>0</v>
      </c>
      <c r="BF293" s="209">
        <f>IF(N293="znížená",J293,0)</f>
        <v>0</v>
      </c>
      <c r="BG293" s="209">
        <f>IF(N293="zákl. prenesená",J293,0)</f>
        <v>0</v>
      </c>
      <c r="BH293" s="209">
        <f>IF(N293="zníž. prenesená",J293,0)</f>
        <v>0</v>
      </c>
      <c r="BI293" s="209">
        <f>IF(N293="nulová",J293,0)</f>
        <v>0</v>
      </c>
      <c r="BJ293" s="18" t="s">
        <v>156</v>
      </c>
      <c r="BK293" s="209">
        <f>ROUND(I293*H293,2)</f>
        <v>0</v>
      </c>
      <c r="BL293" s="18" t="s">
        <v>174</v>
      </c>
      <c r="BM293" s="208" t="s">
        <v>1149</v>
      </c>
    </row>
    <row r="294" spans="1:65" s="13" customFormat="1">
      <c r="B294" s="210"/>
      <c r="C294" s="211"/>
      <c r="D294" s="212" t="s">
        <v>166</v>
      </c>
      <c r="E294" s="213" t="s">
        <v>1</v>
      </c>
      <c r="F294" s="214" t="s">
        <v>1150</v>
      </c>
      <c r="G294" s="211"/>
      <c r="H294" s="213" t="s">
        <v>1</v>
      </c>
      <c r="I294" s="215"/>
      <c r="J294" s="211"/>
      <c r="K294" s="211"/>
      <c r="L294" s="216"/>
      <c r="M294" s="217"/>
      <c r="N294" s="218"/>
      <c r="O294" s="218"/>
      <c r="P294" s="218"/>
      <c r="Q294" s="218"/>
      <c r="R294" s="218"/>
      <c r="S294" s="218"/>
      <c r="T294" s="219"/>
      <c r="AT294" s="220" t="s">
        <v>166</v>
      </c>
      <c r="AU294" s="220" t="s">
        <v>156</v>
      </c>
      <c r="AV294" s="13" t="s">
        <v>82</v>
      </c>
      <c r="AW294" s="13" t="s">
        <v>31</v>
      </c>
      <c r="AX294" s="13" t="s">
        <v>74</v>
      </c>
      <c r="AY294" s="220" t="s">
        <v>157</v>
      </c>
    </row>
    <row r="295" spans="1:65" s="14" customFormat="1">
      <c r="B295" s="221"/>
      <c r="C295" s="222"/>
      <c r="D295" s="212" t="s">
        <v>166</v>
      </c>
      <c r="E295" s="223" t="s">
        <v>1</v>
      </c>
      <c r="F295" s="224" t="s">
        <v>1151</v>
      </c>
      <c r="G295" s="222"/>
      <c r="H295" s="225">
        <v>1</v>
      </c>
      <c r="I295" s="226"/>
      <c r="J295" s="222"/>
      <c r="K295" s="222"/>
      <c r="L295" s="227"/>
      <c r="M295" s="228"/>
      <c r="N295" s="229"/>
      <c r="O295" s="229"/>
      <c r="P295" s="229"/>
      <c r="Q295" s="229"/>
      <c r="R295" s="229"/>
      <c r="S295" s="229"/>
      <c r="T295" s="230"/>
      <c r="AT295" s="231" t="s">
        <v>166</v>
      </c>
      <c r="AU295" s="231" t="s">
        <v>156</v>
      </c>
      <c r="AV295" s="14" t="s">
        <v>156</v>
      </c>
      <c r="AW295" s="14" t="s">
        <v>31</v>
      </c>
      <c r="AX295" s="14" t="s">
        <v>82</v>
      </c>
      <c r="AY295" s="231" t="s">
        <v>157</v>
      </c>
    </row>
    <row r="296" spans="1:65" s="2" customFormat="1" ht="49.15" customHeight="1">
      <c r="A296" s="35"/>
      <c r="B296" s="36"/>
      <c r="C296" s="196" t="s">
        <v>254</v>
      </c>
      <c r="D296" s="196" t="s">
        <v>160</v>
      </c>
      <c r="E296" s="197" t="s">
        <v>1152</v>
      </c>
      <c r="F296" s="198" t="s">
        <v>1153</v>
      </c>
      <c r="G296" s="199" t="s">
        <v>225</v>
      </c>
      <c r="H296" s="200">
        <v>10.5</v>
      </c>
      <c r="I296" s="201"/>
      <c r="J296" s="202">
        <f>ROUND(I296*H296,2)</f>
        <v>0</v>
      </c>
      <c r="K296" s="203"/>
      <c r="L296" s="40"/>
      <c r="M296" s="204" t="s">
        <v>1</v>
      </c>
      <c r="N296" s="205" t="s">
        <v>40</v>
      </c>
      <c r="O296" s="76"/>
      <c r="P296" s="206">
        <f>O296*H296</f>
        <v>0</v>
      </c>
      <c r="Q296" s="206">
        <v>5.4690000000000003E-2</v>
      </c>
      <c r="R296" s="206">
        <f>Q296*H296</f>
        <v>0.57424500000000001</v>
      </c>
      <c r="S296" s="206">
        <v>0</v>
      </c>
      <c r="T296" s="207">
        <f>S296*H296</f>
        <v>0</v>
      </c>
      <c r="U296" s="35"/>
      <c r="V296" s="35"/>
      <c r="W296" s="35"/>
      <c r="X296" s="35"/>
      <c r="Y296" s="35"/>
      <c r="Z296" s="35"/>
      <c r="AA296" s="35"/>
      <c r="AB296" s="35"/>
      <c r="AC296" s="35"/>
      <c r="AD296" s="35"/>
      <c r="AE296" s="35"/>
      <c r="AR296" s="208" t="s">
        <v>174</v>
      </c>
      <c r="AT296" s="208" t="s">
        <v>160</v>
      </c>
      <c r="AU296" s="208" t="s">
        <v>156</v>
      </c>
      <c r="AY296" s="18" t="s">
        <v>157</v>
      </c>
      <c r="BE296" s="209">
        <f>IF(N296="základná",J296,0)</f>
        <v>0</v>
      </c>
      <c r="BF296" s="209">
        <f>IF(N296="znížená",J296,0)</f>
        <v>0</v>
      </c>
      <c r="BG296" s="209">
        <f>IF(N296="zákl. prenesená",J296,0)</f>
        <v>0</v>
      </c>
      <c r="BH296" s="209">
        <f>IF(N296="zníž. prenesená",J296,0)</f>
        <v>0</v>
      </c>
      <c r="BI296" s="209">
        <f>IF(N296="nulová",J296,0)</f>
        <v>0</v>
      </c>
      <c r="BJ296" s="18" t="s">
        <v>156</v>
      </c>
      <c r="BK296" s="209">
        <f>ROUND(I296*H296,2)</f>
        <v>0</v>
      </c>
      <c r="BL296" s="18" t="s">
        <v>174</v>
      </c>
      <c r="BM296" s="208" t="s">
        <v>1154</v>
      </c>
    </row>
    <row r="297" spans="1:65" s="13" customFormat="1">
      <c r="B297" s="210"/>
      <c r="C297" s="211"/>
      <c r="D297" s="212" t="s">
        <v>166</v>
      </c>
      <c r="E297" s="213" t="s">
        <v>1</v>
      </c>
      <c r="F297" s="214" t="s">
        <v>1050</v>
      </c>
      <c r="G297" s="211"/>
      <c r="H297" s="213" t="s">
        <v>1</v>
      </c>
      <c r="I297" s="215"/>
      <c r="J297" s="211"/>
      <c r="K297" s="211"/>
      <c r="L297" s="216"/>
      <c r="M297" s="217"/>
      <c r="N297" s="218"/>
      <c r="O297" s="218"/>
      <c r="P297" s="218"/>
      <c r="Q297" s="218"/>
      <c r="R297" s="218"/>
      <c r="S297" s="218"/>
      <c r="T297" s="219"/>
      <c r="AT297" s="220" t="s">
        <v>166</v>
      </c>
      <c r="AU297" s="220" t="s">
        <v>156</v>
      </c>
      <c r="AV297" s="13" t="s">
        <v>82</v>
      </c>
      <c r="AW297" s="13" t="s">
        <v>31</v>
      </c>
      <c r="AX297" s="13" t="s">
        <v>74</v>
      </c>
      <c r="AY297" s="220" t="s">
        <v>157</v>
      </c>
    </row>
    <row r="298" spans="1:65" s="13" customFormat="1">
      <c r="B298" s="210"/>
      <c r="C298" s="211"/>
      <c r="D298" s="212" t="s">
        <v>166</v>
      </c>
      <c r="E298" s="213" t="s">
        <v>1</v>
      </c>
      <c r="F298" s="214" t="s">
        <v>1053</v>
      </c>
      <c r="G298" s="211"/>
      <c r="H298" s="213" t="s">
        <v>1</v>
      </c>
      <c r="I298" s="215"/>
      <c r="J298" s="211"/>
      <c r="K298" s="211"/>
      <c r="L298" s="216"/>
      <c r="M298" s="217"/>
      <c r="N298" s="218"/>
      <c r="O298" s="218"/>
      <c r="P298" s="218"/>
      <c r="Q298" s="218"/>
      <c r="R298" s="218"/>
      <c r="S298" s="218"/>
      <c r="T298" s="219"/>
      <c r="AT298" s="220" t="s">
        <v>166</v>
      </c>
      <c r="AU298" s="220" t="s">
        <v>156</v>
      </c>
      <c r="AV298" s="13" t="s">
        <v>82</v>
      </c>
      <c r="AW298" s="13" t="s">
        <v>31</v>
      </c>
      <c r="AX298" s="13" t="s">
        <v>74</v>
      </c>
      <c r="AY298" s="220" t="s">
        <v>157</v>
      </c>
    </row>
    <row r="299" spans="1:65" s="14" customFormat="1">
      <c r="B299" s="221"/>
      <c r="C299" s="222"/>
      <c r="D299" s="212" t="s">
        <v>166</v>
      </c>
      <c r="E299" s="223" t="s">
        <v>1</v>
      </c>
      <c r="F299" s="224" t="s">
        <v>1155</v>
      </c>
      <c r="G299" s="222"/>
      <c r="H299" s="225">
        <v>5</v>
      </c>
      <c r="I299" s="226"/>
      <c r="J299" s="222"/>
      <c r="K299" s="222"/>
      <c r="L299" s="227"/>
      <c r="M299" s="228"/>
      <c r="N299" s="229"/>
      <c r="O299" s="229"/>
      <c r="P299" s="229"/>
      <c r="Q299" s="229"/>
      <c r="R299" s="229"/>
      <c r="S299" s="229"/>
      <c r="T299" s="230"/>
      <c r="AT299" s="231" t="s">
        <v>166</v>
      </c>
      <c r="AU299" s="231" t="s">
        <v>156</v>
      </c>
      <c r="AV299" s="14" t="s">
        <v>156</v>
      </c>
      <c r="AW299" s="14" t="s">
        <v>31</v>
      </c>
      <c r="AX299" s="14" t="s">
        <v>74</v>
      </c>
      <c r="AY299" s="231" t="s">
        <v>157</v>
      </c>
    </row>
    <row r="300" spans="1:65" s="13" customFormat="1">
      <c r="B300" s="210"/>
      <c r="C300" s="211"/>
      <c r="D300" s="212" t="s">
        <v>166</v>
      </c>
      <c r="E300" s="213" t="s">
        <v>1</v>
      </c>
      <c r="F300" s="214" t="s">
        <v>1156</v>
      </c>
      <c r="G300" s="211"/>
      <c r="H300" s="213" t="s">
        <v>1</v>
      </c>
      <c r="I300" s="215"/>
      <c r="J300" s="211"/>
      <c r="K300" s="211"/>
      <c r="L300" s="216"/>
      <c r="M300" s="217"/>
      <c r="N300" s="218"/>
      <c r="O300" s="218"/>
      <c r="P300" s="218"/>
      <c r="Q300" s="218"/>
      <c r="R300" s="218"/>
      <c r="S300" s="218"/>
      <c r="T300" s="219"/>
      <c r="AT300" s="220" t="s">
        <v>166</v>
      </c>
      <c r="AU300" s="220" t="s">
        <v>156</v>
      </c>
      <c r="AV300" s="13" t="s">
        <v>82</v>
      </c>
      <c r="AW300" s="13" t="s">
        <v>31</v>
      </c>
      <c r="AX300" s="13" t="s">
        <v>74</v>
      </c>
      <c r="AY300" s="220" t="s">
        <v>157</v>
      </c>
    </row>
    <row r="301" spans="1:65" s="14" customFormat="1">
      <c r="B301" s="221"/>
      <c r="C301" s="222"/>
      <c r="D301" s="212" t="s">
        <v>166</v>
      </c>
      <c r="E301" s="223" t="s">
        <v>1</v>
      </c>
      <c r="F301" s="224" t="s">
        <v>1157</v>
      </c>
      <c r="G301" s="222"/>
      <c r="H301" s="225">
        <v>0.5</v>
      </c>
      <c r="I301" s="226"/>
      <c r="J301" s="222"/>
      <c r="K301" s="222"/>
      <c r="L301" s="227"/>
      <c r="M301" s="228"/>
      <c r="N301" s="229"/>
      <c r="O301" s="229"/>
      <c r="P301" s="229"/>
      <c r="Q301" s="229"/>
      <c r="R301" s="229"/>
      <c r="S301" s="229"/>
      <c r="T301" s="230"/>
      <c r="AT301" s="231" t="s">
        <v>166</v>
      </c>
      <c r="AU301" s="231" t="s">
        <v>156</v>
      </c>
      <c r="AV301" s="14" t="s">
        <v>156</v>
      </c>
      <c r="AW301" s="14" t="s">
        <v>31</v>
      </c>
      <c r="AX301" s="14" t="s">
        <v>74</v>
      </c>
      <c r="AY301" s="231" t="s">
        <v>157</v>
      </c>
    </row>
    <row r="302" spans="1:65" s="13" customFormat="1">
      <c r="B302" s="210"/>
      <c r="C302" s="211"/>
      <c r="D302" s="212" t="s">
        <v>166</v>
      </c>
      <c r="E302" s="213" t="s">
        <v>1</v>
      </c>
      <c r="F302" s="214" t="s">
        <v>1067</v>
      </c>
      <c r="G302" s="211"/>
      <c r="H302" s="213" t="s">
        <v>1</v>
      </c>
      <c r="I302" s="215"/>
      <c r="J302" s="211"/>
      <c r="K302" s="211"/>
      <c r="L302" s="216"/>
      <c r="M302" s="217"/>
      <c r="N302" s="218"/>
      <c r="O302" s="218"/>
      <c r="P302" s="218"/>
      <c r="Q302" s="218"/>
      <c r="R302" s="218"/>
      <c r="S302" s="218"/>
      <c r="T302" s="219"/>
      <c r="AT302" s="220" t="s">
        <v>166</v>
      </c>
      <c r="AU302" s="220" t="s">
        <v>156</v>
      </c>
      <c r="AV302" s="13" t="s">
        <v>82</v>
      </c>
      <c r="AW302" s="13" t="s">
        <v>31</v>
      </c>
      <c r="AX302" s="13" t="s">
        <v>74</v>
      </c>
      <c r="AY302" s="220" t="s">
        <v>157</v>
      </c>
    </row>
    <row r="303" spans="1:65" s="13" customFormat="1">
      <c r="B303" s="210"/>
      <c r="C303" s="211"/>
      <c r="D303" s="212" t="s">
        <v>166</v>
      </c>
      <c r="E303" s="213" t="s">
        <v>1</v>
      </c>
      <c r="F303" s="214" t="s">
        <v>1158</v>
      </c>
      <c r="G303" s="211"/>
      <c r="H303" s="213" t="s">
        <v>1</v>
      </c>
      <c r="I303" s="215"/>
      <c r="J303" s="211"/>
      <c r="K303" s="211"/>
      <c r="L303" s="216"/>
      <c r="M303" s="217"/>
      <c r="N303" s="218"/>
      <c r="O303" s="218"/>
      <c r="P303" s="218"/>
      <c r="Q303" s="218"/>
      <c r="R303" s="218"/>
      <c r="S303" s="218"/>
      <c r="T303" s="219"/>
      <c r="AT303" s="220" t="s">
        <v>166</v>
      </c>
      <c r="AU303" s="220" t="s">
        <v>156</v>
      </c>
      <c r="AV303" s="13" t="s">
        <v>82</v>
      </c>
      <c r="AW303" s="13" t="s">
        <v>31</v>
      </c>
      <c r="AX303" s="13" t="s">
        <v>74</v>
      </c>
      <c r="AY303" s="220" t="s">
        <v>157</v>
      </c>
    </row>
    <row r="304" spans="1:65" s="14" customFormat="1">
      <c r="B304" s="221"/>
      <c r="C304" s="222"/>
      <c r="D304" s="212" t="s">
        <v>166</v>
      </c>
      <c r="E304" s="223" t="s">
        <v>1</v>
      </c>
      <c r="F304" s="224" t="s">
        <v>1155</v>
      </c>
      <c r="G304" s="222"/>
      <c r="H304" s="225">
        <v>5</v>
      </c>
      <c r="I304" s="226"/>
      <c r="J304" s="222"/>
      <c r="K304" s="222"/>
      <c r="L304" s="227"/>
      <c r="M304" s="228"/>
      <c r="N304" s="229"/>
      <c r="O304" s="229"/>
      <c r="P304" s="229"/>
      <c r="Q304" s="229"/>
      <c r="R304" s="229"/>
      <c r="S304" s="229"/>
      <c r="T304" s="230"/>
      <c r="AT304" s="231" t="s">
        <v>166</v>
      </c>
      <c r="AU304" s="231" t="s">
        <v>156</v>
      </c>
      <c r="AV304" s="14" t="s">
        <v>156</v>
      </c>
      <c r="AW304" s="14" t="s">
        <v>31</v>
      </c>
      <c r="AX304" s="14" t="s">
        <v>74</v>
      </c>
      <c r="AY304" s="231" t="s">
        <v>157</v>
      </c>
    </row>
    <row r="305" spans="1:65" s="15" customFormat="1">
      <c r="B305" s="232"/>
      <c r="C305" s="233"/>
      <c r="D305" s="212" t="s">
        <v>166</v>
      </c>
      <c r="E305" s="234" t="s">
        <v>1</v>
      </c>
      <c r="F305" s="235" t="s">
        <v>173</v>
      </c>
      <c r="G305" s="233"/>
      <c r="H305" s="236">
        <v>10.5</v>
      </c>
      <c r="I305" s="237"/>
      <c r="J305" s="233"/>
      <c r="K305" s="233"/>
      <c r="L305" s="238"/>
      <c r="M305" s="239"/>
      <c r="N305" s="240"/>
      <c r="O305" s="240"/>
      <c r="P305" s="240"/>
      <c r="Q305" s="240"/>
      <c r="R305" s="240"/>
      <c r="S305" s="240"/>
      <c r="T305" s="241"/>
      <c r="AT305" s="242" t="s">
        <v>166</v>
      </c>
      <c r="AU305" s="242" t="s">
        <v>156</v>
      </c>
      <c r="AV305" s="15" t="s">
        <v>174</v>
      </c>
      <c r="AW305" s="15" t="s">
        <v>31</v>
      </c>
      <c r="AX305" s="15" t="s">
        <v>82</v>
      </c>
      <c r="AY305" s="242" t="s">
        <v>157</v>
      </c>
    </row>
    <row r="306" spans="1:65" s="12" customFormat="1" ht="22.9" customHeight="1">
      <c r="B306" s="180"/>
      <c r="C306" s="181"/>
      <c r="D306" s="182" t="s">
        <v>73</v>
      </c>
      <c r="E306" s="194" t="s">
        <v>201</v>
      </c>
      <c r="F306" s="194" t="s">
        <v>222</v>
      </c>
      <c r="G306" s="181"/>
      <c r="H306" s="181"/>
      <c r="I306" s="184"/>
      <c r="J306" s="195">
        <f>BK306</f>
        <v>0</v>
      </c>
      <c r="K306" s="181"/>
      <c r="L306" s="186"/>
      <c r="M306" s="187"/>
      <c r="N306" s="188"/>
      <c r="O306" s="188"/>
      <c r="P306" s="189">
        <f>SUM(P307:P597)</f>
        <v>0</v>
      </c>
      <c r="Q306" s="188"/>
      <c r="R306" s="189">
        <f>SUM(R307:R597)</f>
        <v>45.15218994</v>
      </c>
      <c r="S306" s="188"/>
      <c r="T306" s="190">
        <f>SUM(T307:T597)</f>
        <v>0</v>
      </c>
      <c r="AR306" s="191" t="s">
        <v>82</v>
      </c>
      <c r="AT306" s="192" t="s">
        <v>73</v>
      </c>
      <c r="AU306" s="192" t="s">
        <v>82</v>
      </c>
      <c r="AY306" s="191" t="s">
        <v>157</v>
      </c>
      <c r="BK306" s="193">
        <f>SUM(BK307:BK597)</f>
        <v>0</v>
      </c>
    </row>
    <row r="307" spans="1:65" s="2" customFormat="1" ht="90" customHeight="1">
      <c r="A307" s="35"/>
      <c r="B307" s="36"/>
      <c r="C307" s="196" t="s">
        <v>262</v>
      </c>
      <c r="D307" s="196" t="s">
        <v>160</v>
      </c>
      <c r="E307" s="197" t="s">
        <v>1159</v>
      </c>
      <c r="F307" s="198" t="s">
        <v>1160</v>
      </c>
      <c r="G307" s="199" t="s">
        <v>225</v>
      </c>
      <c r="H307" s="200">
        <v>18.515999999999998</v>
      </c>
      <c r="I307" s="201"/>
      <c r="J307" s="202">
        <f>ROUND(I307*H307,2)</f>
        <v>0</v>
      </c>
      <c r="K307" s="203"/>
      <c r="L307" s="40"/>
      <c r="M307" s="204" t="s">
        <v>1</v>
      </c>
      <c r="N307" s="205" t="s">
        <v>40</v>
      </c>
      <c r="O307" s="76"/>
      <c r="P307" s="206">
        <f>O307*H307</f>
        <v>0</v>
      </c>
      <c r="Q307" s="206">
        <v>1.9000000000000001E-4</v>
      </c>
      <c r="R307" s="206">
        <f>Q307*H307</f>
        <v>3.5180400000000001E-3</v>
      </c>
      <c r="S307" s="206">
        <v>0</v>
      </c>
      <c r="T307" s="207">
        <f>S307*H307</f>
        <v>0</v>
      </c>
      <c r="U307" s="35"/>
      <c r="V307" s="35"/>
      <c r="W307" s="35"/>
      <c r="X307" s="35"/>
      <c r="Y307" s="35"/>
      <c r="Z307" s="35"/>
      <c r="AA307" s="35"/>
      <c r="AB307" s="35"/>
      <c r="AC307" s="35"/>
      <c r="AD307" s="35"/>
      <c r="AE307" s="35"/>
      <c r="AR307" s="208" t="s">
        <v>174</v>
      </c>
      <c r="AT307" s="208" t="s">
        <v>160</v>
      </c>
      <c r="AU307" s="208" t="s">
        <v>156</v>
      </c>
      <c r="AY307" s="18" t="s">
        <v>157</v>
      </c>
      <c r="BE307" s="209">
        <f>IF(N307="základná",J307,0)</f>
        <v>0</v>
      </c>
      <c r="BF307" s="209">
        <f>IF(N307="znížená",J307,0)</f>
        <v>0</v>
      </c>
      <c r="BG307" s="209">
        <f>IF(N307="zákl. prenesená",J307,0)</f>
        <v>0</v>
      </c>
      <c r="BH307" s="209">
        <f>IF(N307="zníž. prenesená",J307,0)</f>
        <v>0</v>
      </c>
      <c r="BI307" s="209">
        <f>IF(N307="nulová",J307,0)</f>
        <v>0</v>
      </c>
      <c r="BJ307" s="18" t="s">
        <v>156</v>
      </c>
      <c r="BK307" s="209">
        <f>ROUND(I307*H307,2)</f>
        <v>0</v>
      </c>
      <c r="BL307" s="18" t="s">
        <v>174</v>
      </c>
      <c r="BM307" s="208" t="s">
        <v>1161</v>
      </c>
    </row>
    <row r="308" spans="1:65" s="14" customFormat="1">
      <c r="B308" s="221"/>
      <c r="C308" s="222"/>
      <c r="D308" s="212" t="s">
        <v>166</v>
      </c>
      <c r="E308" s="223" t="s">
        <v>1</v>
      </c>
      <c r="F308" s="224" t="s">
        <v>1162</v>
      </c>
      <c r="G308" s="222"/>
      <c r="H308" s="225">
        <v>18.515999999999998</v>
      </c>
      <c r="I308" s="226"/>
      <c r="J308" s="222"/>
      <c r="K308" s="222"/>
      <c r="L308" s="227"/>
      <c r="M308" s="228"/>
      <c r="N308" s="229"/>
      <c r="O308" s="229"/>
      <c r="P308" s="229"/>
      <c r="Q308" s="229"/>
      <c r="R308" s="229"/>
      <c r="S308" s="229"/>
      <c r="T308" s="230"/>
      <c r="AT308" s="231" t="s">
        <v>166</v>
      </c>
      <c r="AU308" s="231" t="s">
        <v>156</v>
      </c>
      <c r="AV308" s="14" t="s">
        <v>156</v>
      </c>
      <c r="AW308" s="14" t="s">
        <v>31</v>
      </c>
      <c r="AX308" s="14" t="s">
        <v>82</v>
      </c>
      <c r="AY308" s="231" t="s">
        <v>157</v>
      </c>
    </row>
    <row r="309" spans="1:65" s="2" customFormat="1" ht="90" customHeight="1">
      <c r="A309" s="35"/>
      <c r="B309" s="36"/>
      <c r="C309" s="196" t="s">
        <v>268</v>
      </c>
      <c r="D309" s="196" t="s">
        <v>160</v>
      </c>
      <c r="E309" s="197" t="s">
        <v>1159</v>
      </c>
      <c r="F309" s="198" t="s">
        <v>1160</v>
      </c>
      <c r="G309" s="199" t="s">
        <v>225</v>
      </c>
      <c r="H309" s="200">
        <v>48.72</v>
      </c>
      <c r="I309" s="201"/>
      <c r="J309" s="202">
        <f>ROUND(I309*H309,2)</f>
        <v>0</v>
      </c>
      <c r="K309" s="203"/>
      <c r="L309" s="40"/>
      <c r="M309" s="204" t="s">
        <v>1</v>
      </c>
      <c r="N309" s="205" t="s">
        <v>40</v>
      </c>
      <c r="O309" s="76"/>
      <c r="P309" s="206">
        <f>O309*H309</f>
        <v>0</v>
      </c>
      <c r="Q309" s="206">
        <v>1.9000000000000001E-4</v>
      </c>
      <c r="R309" s="206">
        <f>Q309*H309</f>
        <v>9.2568000000000008E-3</v>
      </c>
      <c r="S309" s="206">
        <v>0</v>
      </c>
      <c r="T309" s="207">
        <f>S309*H309</f>
        <v>0</v>
      </c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  <c r="AE309" s="35"/>
      <c r="AR309" s="208" t="s">
        <v>174</v>
      </c>
      <c r="AT309" s="208" t="s">
        <v>160</v>
      </c>
      <c r="AU309" s="208" t="s">
        <v>156</v>
      </c>
      <c r="AY309" s="18" t="s">
        <v>157</v>
      </c>
      <c r="BE309" s="209">
        <f>IF(N309="základná",J309,0)</f>
        <v>0</v>
      </c>
      <c r="BF309" s="209">
        <f>IF(N309="znížená",J309,0)</f>
        <v>0</v>
      </c>
      <c r="BG309" s="209">
        <f>IF(N309="zákl. prenesená",J309,0)</f>
        <v>0</v>
      </c>
      <c r="BH309" s="209">
        <f>IF(N309="zníž. prenesená",J309,0)</f>
        <v>0</v>
      </c>
      <c r="BI309" s="209">
        <f>IF(N309="nulová",J309,0)</f>
        <v>0</v>
      </c>
      <c r="BJ309" s="18" t="s">
        <v>156</v>
      </c>
      <c r="BK309" s="209">
        <f>ROUND(I309*H309,2)</f>
        <v>0</v>
      </c>
      <c r="BL309" s="18" t="s">
        <v>174</v>
      </c>
      <c r="BM309" s="208" t="s">
        <v>1163</v>
      </c>
    </row>
    <row r="310" spans="1:65" s="14" customFormat="1" ht="22.5">
      <c r="B310" s="221"/>
      <c r="C310" s="222"/>
      <c r="D310" s="212" t="s">
        <v>166</v>
      </c>
      <c r="E310" s="223" t="s">
        <v>1</v>
      </c>
      <c r="F310" s="224" t="s">
        <v>1164</v>
      </c>
      <c r="G310" s="222"/>
      <c r="H310" s="225">
        <v>48.72</v>
      </c>
      <c r="I310" s="226"/>
      <c r="J310" s="222"/>
      <c r="K310" s="222"/>
      <c r="L310" s="227"/>
      <c r="M310" s="228"/>
      <c r="N310" s="229"/>
      <c r="O310" s="229"/>
      <c r="P310" s="229"/>
      <c r="Q310" s="229"/>
      <c r="R310" s="229"/>
      <c r="S310" s="229"/>
      <c r="T310" s="230"/>
      <c r="AT310" s="231" t="s">
        <v>166</v>
      </c>
      <c r="AU310" s="231" t="s">
        <v>156</v>
      </c>
      <c r="AV310" s="14" t="s">
        <v>156</v>
      </c>
      <c r="AW310" s="14" t="s">
        <v>31</v>
      </c>
      <c r="AX310" s="14" t="s">
        <v>82</v>
      </c>
      <c r="AY310" s="231" t="s">
        <v>157</v>
      </c>
    </row>
    <row r="311" spans="1:65" s="2" customFormat="1" ht="44.25" customHeight="1">
      <c r="A311" s="35"/>
      <c r="B311" s="36"/>
      <c r="C311" s="196" t="s">
        <v>274</v>
      </c>
      <c r="D311" s="196" t="s">
        <v>160</v>
      </c>
      <c r="E311" s="197" t="s">
        <v>1165</v>
      </c>
      <c r="F311" s="198" t="s">
        <v>1166</v>
      </c>
      <c r="G311" s="199" t="s">
        <v>225</v>
      </c>
      <c r="H311" s="200">
        <v>4.6059999999999999</v>
      </c>
      <c r="I311" s="201"/>
      <c r="J311" s="202">
        <f>ROUND(I311*H311,2)</f>
        <v>0</v>
      </c>
      <c r="K311" s="203"/>
      <c r="L311" s="40"/>
      <c r="M311" s="204" t="s">
        <v>1</v>
      </c>
      <c r="N311" s="205" t="s">
        <v>40</v>
      </c>
      <c r="O311" s="76"/>
      <c r="P311" s="206">
        <f>O311*H311</f>
        <v>0</v>
      </c>
      <c r="Q311" s="206">
        <v>1.9120000000000002E-2</v>
      </c>
      <c r="R311" s="206">
        <f>Q311*H311</f>
        <v>8.8066720000000001E-2</v>
      </c>
      <c r="S311" s="206">
        <v>0</v>
      </c>
      <c r="T311" s="207">
        <f>S311*H311</f>
        <v>0</v>
      </c>
      <c r="U311" s="35"/>
      <c r="V311" s="35"/>
      <c r="W311" s="35"/>
      <c r="X311" s="35"/>
      <c r="Y311" s="35"/>
      <c r="Z311" s="35"/>
      <c r="AA311" s="35"/>
      <c r="AB311" s="35"/>
      <c r="AC311" s="35"/>
      <c r="AD311" s="35"/>
      <c r="AE311" s="35"/>
      <c r="AR311" s="208" t="s">
        <v>174</v>
      </c>
      <c r="AT311" s="208" t="s">
        <v>160</v>
      </c>
      <c r="AU311" s="208" t="s">
        <v>156</v>
      </c>
      <c r="AY311" s="18" t="s">
        <v>157</v>
      </c>
      <c r="BE311" s="209">
        <f>IF(N311="základná",J311,0)</f>
        <v>0</v>
      </c>
      <c r="BF311" s="209">
        <f>IF(N311="znížená",J311,0)</f>
        <v>0</v>
      </c>
      <c r="BG311" s="209">
        <f>IF(N311="zákl. prenesená",J311,0)</f>
        <v>0</v>
      </c>
      <c r="BH311" s="209">
        <f>IF(N311="zníž. prenesená",J311,0)</f>
        <v>0</v>
      </c>
      <c r="BI311" s="209">
        <f>IF(N311="nulová",J311,0)</f>
        <v>0</v>
      </c>
      <c r="BJ311" s="18" t="s">
        <v>156</v>
      </c>
      <c r="BK311" s="209">
        <f>ROUND(I311*H311,2)</f>
        <v>0</v>
      </c>
      <c r="BL311" s="18" t="s">
        <v>174</v>
      </c>
      <c r="BM311" s="208" t="s">
        <v>1167</v>
      </c>
    </row>
    <row r="312" spans="1:65" s="13" customFormat="1">
      <c r="B312" s="210"/>
      <c r="C312" s="211"/>
      <c r="D312" s="212" t="s">
        <v>166</v>
      </c>
      <c r="E312" s="213" t="s">
        <v>1</v>
      </c>
      <c r="F312" s="214" t="s">
        <v>1168</v>
      </c>
      <c r="G312" s="211"/>
      <c r="H312" s="213" t="s">
        <v>1</v>
      </c>
      <c r="I312" s="215"/>
      <c r="J312" s="211"/>
      <c r="K312" s="211"/>
      <c r="L312" s="216"/>
      <c r="M312" s="217"/>
      <c r="N312" s="218"/>
      <c r="O312" s="218"/>
      <c r="P312" s="218"/>
      <c r="Q312" s="218"/>
      <c r="R312" s="218"/>
      <c r="S312" s="218"/>
      <c r="T312" s="219"/>
      <c r="AT312" s="220" t="s">
        <v>166</v>
      </c>
      <c r="AU312" s="220" t="s">
        <v>156</v>
      </c>
      <c r="AV312" s="13" t="s">
        <v>82</v>
      </c>
      <c r="AW312" s="13" t="s">
        <v>31</v>
      </c>
      <c r="AX312" s="13" t="s">
        <v>74</v>
      </c>
      <c r="AY312" s="220" t="s">
        <v>157</v>
      </c>
    </row>
    <row r="313" spans="1:65" s="14" customFormat="1">
      <c r="B313" s="221"/>
      <c r="C313" s="222"/>
      <c r="D313" s="212" t="s">
        <v>166</v>
      </c>
      <c r="E313" s="223" t="s">
        <v>1</v>
      </c>
      <c r="F313" s="224" t="s">
        <v>1169</v>
      </c>
      <c r="G313" s="222"/>
      <c r="H313" s="225">
        <v>4.6059999999999999</v>
      </c>
      <c r="I313" s="226"/>
      <c r="J313" s="222"/>
      <c r="K313" s="222"/>
      <c r="L313" s="227"/>
      <c r="M313" s="228"/>
      <c r="N313" s="229"/>
      <c r="O313" s="229"/>
      <c r="P313" s="229"/>
      <c r="Q313" s="229"/>
      <c r="R313" s="229"/>
      <c r="S313" s="229"/>
      <c r="T313" s="230"/>
      <c r="AT313" s="231" t="s">
        <v>166</v>
      </c>
      <c r="AU313" s="231" t="s">
        <v>156</v>
      </c>
      <c r="AV313" s="14" t="s">
        <v>156</v>
      </c>
      <c r="AW313" s="14" t="s">
        <v>31</v>
      </c>
      <c r="AX313" s="14" t="s">
        <v>82</v>
      </c>
      <c r="AY313" s="231" t="s">
        <v>157</v>
      </c>
    </row>
    <row r="314" spans="1:65" s="2" customFormat="1" ht="33" customHeight="1">
      <c r="A314" s="35"/>
      <c r="B314" s="36"/>
      <c r="C314" s="196" t="s">
        <v>278</v>
      </c>
      <c r="D314" s="196" t="s">
        <v>160</v>
      </c>
      <c r="E314" s="197" t="s">
        <v>1170</v>
      </c>
      <c r="F314" s="198" t="s">
        <v>1171</v>
      </c>
      <c r="G314" s="199" t="s">
        <v>225</v>
      </c>
      <c r="H314" s="200">
        <v>1.2350000000000001</v>
      </c>
      <c r="I314" s="201"/>
      <c r="J314" s="202">
        <f>ROUND(I314*H314,2)</f>
        <v>0</v>
      </c>
      <c r="K314" s="203"/>
      <c r="L314" s="40"/>
      <c r="M314" s="204" t="s">
        <v>1</v>
      </c>
      <c r="N314" s="205" t="s">
        <v>40</v>
      </c>
      <c r="O314" s="76"/>
      <c r="P314" s="206">
        <f>O314*H314</f>
        <v>0</v>
      </c>
      <c r="Q314" s="206">
        <v>4.1599999999999996E-3</v>
      </c>
      <c r="R314" s="206">
        <f>Q314*H314</f>
        <v>5.1376E-3</v>
      </c>
      <c r="S314" s="206">
        <v>0</v>
      </c>
      <c r="T314" s="207">
        <f>S314*H314</f>
        <v>0</v>
      </c>
      <c r="U314" s="35"/>
      <c r="V314" s="35"/>
      <c r="W314" s="35"/>
      <c r="X314" s="35"/>
      <c r="Y314" s="35"/>
      <c r="Z314" s="35"/>
      <c r="AA314" s="35"/>
      <c r="AB314" s="35"/>
      <c r="AC314" s="35"/>
      <c r="AD314" s="35"/>
      <c r="AE314" s="35"/>
      <c r="AR314" s="208" t="s">
        <v>174</v>
      </c>
      <c r="AT314" s="208" t="s">
        <v>160</v>
      </c>
      <c r="AU314" s="208" t="s">
        <v>156</v>
      </c>
      <c r="AY314" s="18" t="s">
        <v>157</v>
      </c>
      <c r="BE314" s="209">
        <f>IF(N314="základná",J314,0)</f>
        <v>0</v>
      </c>
      <c r="BF314" s="209">
        <f>IF(N314="znížená",J314,0)</f>
        <v>0</v>
      </c>
      <c r="BG314" s="209">
        <f>IF(N314="zákl. prenesená",J314,0)</f>
        <v>0</v>
      </c>
      <c r="BH314" s="209">
        <f>IF(N314="zníž. prenesená",J314,0)</f>
        <v>0</v>
      </c>
      <c r="BI314" s="209">
        <f>IF(N314="nulová",J314,0)</f>
        <v>0</v>
      </c>
      <c r="BJ314" s="18" t="s">
        <v>156</v>
      </c>
      <c r="BK314" s="209">
        <f>ROUND(I314*H314,2)</f>
        <v>0</v>
      </c>
      <c r="BL314" s="18" t="s">
        <v>174</v>
      </c>
      <c r="BM314" s="208" t="s">
        <v>1172</v>
      </c>
    </row>
    <row r="315" spans="1:65" s="2" customFormat="1" ht="33" customHeight="1">
      <c r="A315" s="35"/>
      <c r="B315" s="36"/>
      <c r="C315" s="196" t="s">
        <v>290</v>
      </c>
      <c r="D315" s="196" t="s">
        <v>160</v>
      </c>
      <c r="E315" s="197" t="s">
        <v>1173</v>
      </c>
      <c r="F315" s="198" t="s">
        <v>1174</v>
      </c>
      <c r="G315" s="199" t="s">
        <v>225</v>
      </c>
      <c r="H315" s="200">
        <v>2.2629999999999999</v>
      </c>
      <c r="I315" s="201"/>
      <c r="J315" s="202">
        <f>ROUND(I315*H315,2)</f>
        <v>0</v>
      </c>
      <c r="K315" s="203"/>
      <c r="L315" s="40"/>
      <c r="M315" s="204" t="s">
        <v>1</v>
      </c>
      <c r="N315" s="205" t="s">
        <v>40</v>
      </c>
      <c r="O315" s="76"/>
      <c r="P315" s="206">
        <f>O315*H315</f>
        <v>0</v>
      </c>
      <c r="Q315" s="206">
        <v>2.64E-2</v>
      </c>
      <c r="R315" s="206">
        <f>Q315*H315</f>
        <v>5.9743199999999996E-2</v>
      </c>
      <c r="S315" s="206">
        <v>0</v>
      </c>
      <c r="T315" s="207">
        <f>S315*H315</f>
        <v>0</v>
      </c>
      <c r="U315" s="35"/>
      <c r="V315" s="35"/>
      <c r="W315" s="35"/>
      <c r="X315" s="35"/>
      <c r="Y315" s="35"/>
      <c r="Z315" s="35"/>
      <c r="AA315" s="35"/>
      <c r="AB315" s="35"/>
      <c r="AC315" s="35"/>
      <c r="AD315" s="35"/>
      <c r="AE315" s="35"/>
      <c r="AR315" s="208" t="s">
        <v>174</v>
      </c>
      <c r="AT315" s="208" t="s">
        <v>160</v>
      </c>
      <c r="AU315" s="208" t="s">
        <v>156</v>
      </c>
      <c r="AY315" s="18" t="s">
        <v>157</v>
      </c>
      <c r="BE315" s="209">
        <f>IF(N315="základná",J315,0)</f>
        <v>0</v>
      </c>
      <c r="BF315" s="209">
        <f>IF(N315="znížená",J315,0)</f>
        <v>0</v>
      </c>
      <c r="BG315" s="209">
        <f>IF(N315="zákl. prenesená",J315,0)</f>
        <v>0</v>
      </c>
      <c r="BH315" s="209">
        <f>IF(N315="zníž. prenesená",J315,0)</f>
        <v>0</v>
      </c>
      <c r="BI315" s="209">
        <f>IF(N315="nulová",J315,0)</f>
        <v>0</v>
      </c>
      <c r="BJ315" s="18" t="s">
        <v>156</v>
      </c>
      <c r="BK315" s="209">
        <f>ROUND(I315*H315,2)</f>
        <v>0</v>
      </c>
      <c r="BL315" s="18" t="s">
        <v>174</v>
      </c>
      <c r="BM315" s="208" t="s">
        <v>1175</v>
      </c>
    </row>
    <row r="316" spans="1:65" s="13" customFormat="1">
      <c r="B316" s="210"/>
      <c r="C316" s="211"/>
      <c r="D316" s="212" t="s">
        <v>166</v>
      </c>
      <c r="E316" s="213" t="s">
        <v>1</v>
      </c>
      <c r="F316" s="214" t="s">
        <v>1176</v>
      </c>
      <c r="G316" s="211"/>
      <c r="H316" s="213" t="s">
        <v>1</v>
      </c>
      <c r="I316" s="215"/>
      <c r="J316" s="211"/>
      <c r="K316" s="211"/>
      <c r="L316" s="216"/>
      <c r="M316" s="217"/>
      <c r="N316" s="218"/>
      <c r="O316" s="218"/>
      <c r="P316" s="218"/>
      <c r="Q316" s="218"/>
      <c r="R316" s="218"/>
      <c r="S316" s="218"/>
      <c r="T316" s="219"/>
      <c r="AT316" s="220" t="s">
        <v>166</v>
      </c>
      <c r="AU316" s="220" t="s">
        <v>156</v>
      </c>
      <c r="AV316" s="13" t="s">
        <v>82</v>
      </c>
      <c r="AW316" s="13" t="s">
        <v>31</v>
      </c>
      <c r="AX316" s="13" t="s">
        <v>74</v>
      </c>
      <c r="AY316" s="220" t="s">
        <v>157</v>
      </c>
    </row>
    <row r="317" spans="1:65" s="13" customFormat="1">
      <c r="B317" s="210"/>
      <c r="C317" s="211"/>
      <c r="D317" s="212" t="s">
        <v>166</v>
      </c>
      <c r="E317" s="213" t="s">
        <v>1</v>
      </c>
      <c r="F317" s="214" t="s">
        <v>1177</v>
      </c>
      <c r="G317" s="211"/>
      <c r="H317" s="213" t="s">
        <v>1</v>
      </c>
      <c r="I317" s="215"/>
      <c r="J317" s="211"/>
      <c r="K317" s="211"/>
      <c r="L317" s="216"/>
      <c r="M317" s="217"/>
      <c r="N317" s="218"/>
      <c r="O317" s="218"/>
      <c r="P317" s="218"/>
      <c r="Q317" s="218"/>
      <c r="R317" s="218"/>
      <c r="S317" s="218"/>
      <c r="T317" s="219"/>
      <c r="AT317" s="220" t="s">
        <v>166</v>
      </c>
      <c r="AU317" s="220" t="s">
        <v>156</v>
      </c>
      <c r="AV317" s="13" t="s">
        <v>82</v>
      </c>
      <c r="AW317" s="13" t="s">
        <v>31</v>
      </c>
      <c r="AX317" s="13" t="s">
        <v>74</v>
      </c>
      <c r="AY317" s="220" t="s">
        <v>157</v>
      </c>
    </row>
    <row r="318" spans="1:65" s="14" customFormat="1">
      <c r="B318" s="221"/>
      <c r="C318" s="222"/>
      <c r="D318" s="212" t="s">
        <v>166</v>
      </c>
      <c r="E318" s="223" t="s">
        <v>1</v>
      </c>
      <c r="F318" s="224" t="s">
        <v>1178</v>
      </c>
      <c r="G318" s="222"/>
      <c r="H318" s="225">
        <v>0.625</v>
      </c>
      <c r="I318" s="226"/>
      <c r="J318" s="222"/>
      <c r="K318" s="222"/>
      <c r="L318" s="227"/>
      <c r="M318" s="228"/>
      <c r="N318" s="229"/>
      <c r="O318" s="229"/>
      <c r="P318" s="229"/>
      <c r="Q318" s="229"/>
      <c r="R318" s="229"/>
      <c r="S318" s="229"/>
      <c r="T318" s="230"/>
      <c r="AT318" s="231" t="s">
        <v>166</v>
      </c>
      <c r="AU318" s="231" t="s">
        <v>156</v>
      </c>
      <c r="AV318" s="14" t="s">
        <v>156</v>
      </c>
      <c r="AW318" s="14" t="s">
        <v>31</v>
      </c>
      <c r="AX318" s="14" t="s">
        <v>74</v>
      </c>
      <c r="AY318" s="231" t="s">
        <v>157</v>
      </c>
    </row>
    <row r="319" spans="1:65" s="13" customFormat="1">
      <c r="B319" s="210"/>
      <c r="C319" s="211"/>
      <c r="D319" s="212" t="s">
        <v>166</v>
      </c>
      <c r="E319" s="213" t="s">
        <v>1</v>
      </c>
      <c r="F319" s="214" t="s">
        <v>1179</v>
      </c>
      <c r="G319" s="211"/>
      <c r="H319" s="213" t="s">
        <v>1</v>
      </c>
      <c r="I319" s="215"/>
      <c r="J319" s="211"/>
      <c r="K319" s="211"/>
      <c r="L319" s="216"/>
      <c r="M319" s="217"/>
      <c r="N319" s="218"/>
      <c r="O319" s="218"/>
      <c r="P319" s="218"/>
      <c r="Q319" s="218"/>
      <c r="R319" s="218"/>
      <c r="S319" s="218"/>
      <c r="T319" s="219"/>
      <c r="AT319" s="220" t="s">
        <v>166</v>
      </c>
      <c r="AU319" s="220" t="s">
        <v>156</v>
      </c>
      <c r="AV319" s="13" t="s">
        <v>82</v>
      </c>
      <c r="AW319" s="13" t="s">
        <v>31</v>
      </c>
      <c r="AX319" s="13" t="s">
        <v>74</v>
      </c>
      <c r="AY319" s="220" t="s">
        <v>157</v>
      </c>
    </row>
    <row r="320" spans="1:65" s="14" customFormat="1">
      <c r="B320" s="221"/>
      <c r="C320" s="222"/>
      <c r="D320" s="212" t="s">
        <v>166</v>
      </c>
      <c r="E320" s="223" t="s">
        <v>1</v>
      </c>
      <c r="F320" s="224" t="s">
        <v>1180</v>
      </c>
      <c r="G320" s="222"/>
      <c r="H320" s="225">
        <v>1.6379999999999999</v>
      </c>
      <c r="I320" s="226"/>
      <c r="J320" s="222"/>
      <c r="K320" s="222"/>
      <c r="L320" s="227"/>
      <c r="M320" s="228"/>
      <c r="N320" s="229"/>
      <c r="O320" s="229"/>
      <c r="P320" s="229"/>
      <c r="Q320" s="229"/>
      <c r="R320" s="229"/>
      <c r="S320" s="229"/>
      <c r="T320" s="230"/>
      <c r="AT320" s="231" t="s">
        <v>166</v>
      </c>
      <c r="AU320" s="231" t="s">
        <v>156</v>
      </c>
      <c r="AV320" s="14" t="s">
        <v>156</v>
      </c>
      <c r="AW320" s="14" t="s">
        <v>31</v>
      </c>
      <c r="AX320" s="14" t="s">
        <v>74</v>
      </c>
      <c r="AY320" s="231" t="s">
        <v>157</v>
      </c>
    </row>
    <row r="321" spans="1:65" s="15" customFormat="1">
      <c r="B321" s="232"/>
      <c r="C321" s="233"/>
      <c r="D321" s="212" t="s">
        <v>166</v>
      </c>
      <c r="E321" s="234" t="s">
        <v>1</v>
      </c>
      <c r="F321" s="235" t="s">
        <v>173</v>
      </c>
      <c r="G321" s="233"/>
      <c r="H321" s="236">
        <v>2.2629999999999999</v>
      </c>
      <c r="I321" s="237"/>
      <c r="J321" s="233"/>
      <c r="K321" s="233"/>
      <c r="L321" s="238"/>
      <c r="M321" s="239"/>
      <c r="N321" s="240"/>
      <c r="O321" s="240"/>
      <c r="P321" s="240"/>
      <c r="Q321" s="240"/>
      <c r="R321" s="240"/>
      <c r="S321" s="240"/>
      <c r="T321" s="241"/>
      <c r="AT321" s="242" t="s">
        <v>166</v>
      </c>
      <c r="AU321" s="242" t="s">
        <v>156</v>
      </c>
      <c r="AV321" s="15" t="s">
        <v>174</v>
      </c>
      <c r="AW321" s="15" t="s">
        <v>31</v>
      </c>
      <c r="AX321" s="15" t="s">
        <v>82</v>
      </c>
      <c r="AY321" s="242" t="s">
        <v>157</v>
      </c>
    </row>
    <row r="322" spans="1:65" s="2" customFormat="1" ht="33" customHeight="1">
      <c r="A322" s="35"/>
      <c r="B322" s="36"/>
      <c r="C322" s="196" t="s">
        <v>164</v>
      </c>
      <c r="D322" s="196" t="s">
        <v>160</v>
      </c>
      <c r="E322" s="197" t="s">
        <v>1181</v>
      </c>
      <c r="F322" s="198" t="s">
        <v>1182</v>
      </c>
      <c r="G322" s="199" t="s">
        <v>225</v>
      </c>
      <c r="H322" s="200">
        <v>2.2629999999999999</v>
      </c>
      <c r="I322" s="201"/>
      <c r="J322" s="202">
        <f>ROUND(I322*H322,2)</f>
        <v>0</v>
      </c>
      <c r="K322" s="203"/>
      <c r="L322" s="40"/>
      <c r="M322" s="204" t="s">
        <v>1</v>
      </c>
      <c r="N322" s="205" t="s">
        <v>40</v>
      </c>
      <c r="O322" s="76"/>
      <c r="P322" s="206">
        <f>O322*H322</f>
        <v>0</v>
      </c>
      <c r="Q322" s="206">
        <v>5.7200000000000003E-3</v>
      </c>
      <c r="R322" s="206">
        <f>Q322*H322</f>
        <v>1.294436E-2</v>
      </c>
      <c r="S322" s="206">
        <v>0</v>
      </c>
      <c r="T322" s="207">
        <f>S322*H322</f>
        <v>0</v>
      </c>
      <c r="U322" s="35"/>
      <c r="V322" s="35"/>
      <c r="W322" s="35"/>
      <c r="X322" s="35"/>
      <c r="Y322" s="35"/>
      <c r="Z322" s="35"/>
      <c r="AA322" s="35"/>
      <c r="AB322" s="35"/>
      <c r="AC322" s="35"/>
      <c r="AD322" s="35"/>
      <c r="AE322" s="35"/>
      <c r="AR322" s="208" t="s">
        <v>174</v>
      </c>
      <c r="AT322" s="208" t="s">
        <v>160</v>
      </c>
      <c r="AU322" s="208" t="s">
        <v>156</v>
      </c>
      <c r="AY322" s="18" t="s">
        <v>157</v>
      </c>
      <c r="BE322" s="209">
        <f>IF(N322="základná",J322,0)</f>
        <v>0</v>
      </c>
      <c r="BF322" s="209">
        <f>IF(N322="znížená",J322,0)</f>
        <v>0</v>
      </c>
      <c r="BG322" s="209">
        <f>IF(N322="zákl. prenesená",J322,0)</f>
        <v>0</v>
      </c>
      <c r="BH322" s="209">
        <f>IF(N322="zníž. prenesená",J322,0)</f>
        <v>0</v>
      </c>
      <c r="BI322" s="209">
        <f>IF(N322="nulová",J322,0)</f>
        <v>0</v>
      </c>
      <c r="BJ322" s="18" t="s">
        <v>156</v>
      </c>
      <c r="BK322" s="209">
        <f>ROUND(I322*H322,2)</f>
        <v>0</v>
      </c>
      <c r="BL322" s="18" t="s">
        <v>174</v>
      </c>
      <c r="BM322" s="208" t="s">
        <v>1183</v>
      </c>
    </row>
    <row r="323" spans="1:65" s="13" customFormat="1">
      <c r="B323" s="210"/>
      <c r="C323" s="211"/>
      <c r="D323" s="212" t="s">
        <v>166</v>
      </c>
      <c r="E323" s="213" t="s">
        <v>1</v>
      </c>
      <c r="F323" s="214" t="s">
        <v>1176</v>
      </c>
      <c r="G323" s="211"/>
      <c r="H323" s="213" t="s">
        <v>1</v>
      </c>
      <c r="I323" s="215"/>
      <c r="J323" s="211"/>
      <c r="K323" s="211"/>
      <c r="L323" s="216"/>
      <c r="M323" s="217"/>
      <c r="N323" s="218"/>
      <c r="O323" s="218"/>
      <c r="P323" s="218"/>
      <c r="Q323" s="218"/>
      <c r="R323" s="218"/>
      <c r="S323" s="218"/>
      <c r="T323" s="219"/>
      <c r="AT323" s="220" t="s">
        <v>166</v>
      </c>
      <c r="AU323" s="220" t="s">
        <v>156</v>
      </c>
      <c r="AV323" s="13" t="s">
        <v>82</v>
      </c>
      <c r="AW323" s="13" t="s">
        <v>31</v>
      </c>
      <c r="AX323" s="13" t="s">
        <v>74</v>
      </c>
      <c r="AY323" s="220" t="s">
        <v>157</v>
      </c>
    </row>
    <row r="324" spans="1:65" s="13" customFormat="1">
      <c r="B324" s="210"/>
      <c r="C324" s="211"/>
      <c r="D324" s="212" t="s">
        <v>166</v>
      </c>
      <c r="E324" s="213" t="s">
        <v>1</v>
      </c>
      <c r="F324" s="214" t="s">
        <v>1177</v>
      </c>
      <c r="G324" s="211"/>
      <c r="H324" s="213" t="s">
        <v>1</v>
      </c>
      <c r="I324" s="215"/>
      <c r="J324" s="211"/>
      <c r="K324" s="211"/>
      <c r="L324" s="216"/>
      <c r="M324" s="217"/>
      <c r="N324" s="218"/>
      <c r="O324" s="218"/>
      <c r="P324" s="218"/>
      <c r="Q324" s="218"/>
      <c r="R324" s="218"/>
      <c r="S324" s="218"/>
      <c r="T324" s="219"/>
      <c r="AT324" s="220" t="s">
        <v>166</v>
      </c>
      <c r="AU324" s="220" t="s">
        <v>156</v>
      </c>
      <c r="AV324" s="13" t="s">
        <v>82</v>
      </c>
      <c r="AW324" s="13" t="s">
        <v>31</v>
      </c>
      <c r="AX324" s="13" t="s">
        <v>74</v>
      </c>
      <c r="AY324" s="220" t="s">
        <v>157</v>
      </c>
    </row>
    <row r="325" spans="1:65" s="14" customFormat="1">
      <c r="B325" s="221"/>
      <c r="C325" s="222"/>
      <c r="D325" s="212" t="s">
        <v>166</v>
      </c>
      <c r="E325" s="223" t="s">
        <v>1</v>
      </c>
      <c r="F325" s="224" t="s">
        <v>1178</v>
      </c>
      <c r="G325" s="222"/>
      <c r="H325" s="225">
        <v>0.625</v>
      </c>
      <c r="I325" s="226"/>
      <c r="J325" s="222"/>
      <c r="K325" s="222"/>
      <c r="L325" s="227"/>
      <c r="M325" s="228"/>
      <c r="N325" s="229"/>
      <c r="O325" s="229"/>
      <c r="P325" s="229"/>
      <c r="Q325" s="229"/>
      <c r="R325" s="229"/>
      <c r="S325" s="229"/>
      <c r="T325" s="230"/>
      <c r="AT325" s="231" t="s">
        <v>166</v>
      </c>
      <c r="AU325" s="231" t="s">
        <v>156</v>
      </c>
      <c r="AV325" s="14" t="s">
        <v>156</v>
      </c>
      <c r="AW325" s="14" t="s">
        <v>31</v>
      </c>
      <c r="AX325" s="14" t="s">
        <v>74</v>
      </c>
      <c r="AY325" s="231" t="s">
        <v>157</v>
      </c>
    </row>
    <row r="326" spans="1:65" s="13" customFormat="1">
      <c r="B326" s="210"/>
      <c r="C326" s="211"/>
      <c r="D326" s="212" t="s">
        <v>166</v>
      </c>
      <c r="E326" s="213" t="s">
        <v>1</v>
      </c>
      <c r="F326" s="214" t="s">
        <v>1179</v>
      </c>
      <c r="G326" s="211"/>
      <c r="H326" s="213" t="s">
        <v>1</v>
      </c>
      <c r="I326" s="215"/>
      <c r="J326" s="211"/>
      <c r="K326" s="211"/>
      <c r="L326" s="216"/>
      <c r="M326" s="217"/>
      <c r="N326" s="218"/>
      <c r="O326" s="218"/>
      <c r="P326" s="218"/>
      <c r="Q326" s="218"/>
      <c r="R326" s="218"/>
      <c r="S326" s="218"/>
      <c r="T326" s="219"/>
      <c r="AT326" s="220" t="s">
        <v>166</v>
      </c>
      <c r="AU326" s="220" t="s">
        <v>156</v>
      </c>
      <c r="AV326" s="13" t="s">
        <v>82</v>
      </c>
      <c r="AW326" s="13" t="s">
        <v>31</v>
      </c>
      <c r="AX326" s="13" t="s">
        <v>74</v>
      </c>
      <c r="AY326" s="220" t="s">
        <v>157</v>
      </c>
    </row>
    <row r="327" spans="1:65" s="14" customFormat="1">
      <c r="B327" s="221"/>
      <c r="C327" s="222"/>
      <c r="D327" s="212" t="s">
        <v>166</v>
      </c>
      <c r="E327" s="223" t="s">
        <v>1</v>
      </c>
      <c r="F327" s="224" t="s">
        <v>1180</v>
      </c>
      <c r="G327" s="222"/>
      <c r="H327" s="225">
        <v>1.6379999999999999</v>
      </c>
      <c r="I327" s="226"/>
      <c r="J327" s="222"/>
      <c r="K327" s="222"/>
      <c r="L327" s="227"/>
      <c r="M327" s="228"/>
      <c r="N327" s="229"/>
      <c r="O327" s="229"/>
      <c r="P327" s="229"/>
      <c r="Q327" s="229"/>
      <c r="R327" s="229"/>
      <c r="S327" s="229"/>
      <c r="T327" s="230"/>
      <c r="AT327" s="231" t="s">
        <v>166</v>
      </c>
      <c r="AU327" s="231" t="s">
        <v>156</v>
      </c>
      <c r="AV327" s="14" t="s">
        <v>156</v>
      </c>
      <c r="AW327" s="14" t="s">
        <v>31</v>
      </c>
      <c r="AX327" s="14" t="s">
        <v>74</v>
      </c>
      <c r="AY327" s="231" t="s">
        <v>157</v>
      </c>
    </row>
    <row r="328" spans="1:65" s="15" customFormat="1">
      <c r="B328" s="232"/>
      <c r="C328" s="233"/>
      <c r="D328" s="212" t="s">
        <v>166</v>
      </c>
      <c r="E328" s="234" t="s">
        <v>1</v>
      </c>
      <c r="F328" s="235" t="s">
        <v>173</v>
      </c>
      <c r="G328" s="233"/>
      <c r="H328" s="236">
        <v>2.2629999999999999</v>
      </c>
      <c r="I328" s="237"/>
      <c r="J328" s="233"/>
      <c r="K328" s="233"/>
      <c r="L328" s="238"/>
      <c r="M328" s="239"/>
      <c r="N328" s="240"/>
      <c r="O328" s="240"/>
      <c r="P328" s="240"/>
      <c r="Q328" s="240"/>
      <c r="R328" s="240"/>
      <c r="S328" s="240"/>
      <c r="T328" s="241"/>
      <c r="AT328" s="242" t="s">
        <v>166</v>
      </c>
      <c r="AU328" s="242" t="s">
        <v>156</v>
      </c>
      <c r="AV328" s="15" t="s">
        <v>174</v>
      </c>
      <c r="AW328" s="15" t="s">
        <v>31</v>
      </c>
      <c r="AX328" s="15" t="s">
        <v>82</v>
      </c>
      <c r="AY328" s="242" t="s">
        <v>157</v>
      </c>
    </row>
    <row r="329" spans="1:65" s="2" customFormat="1" ht="62.65" customHeight="1">
      <c r="A329" s="35"/>
      <c r="B329" s="36"/>
      <c r="C329" s="196" t="s">
        <v>375</v>
      </c>
      <c r="D329" s="196" t="s">
        <v>160</v>
      </c>
      <c r="E329" s="197" t="s">
        <v>1184</v>
      </c>
      <c r="F329" s="198" t="s">
        <v>1185</v>
      </c>
      <c r="G329" s="199" t="s">
        <v>225</v>
      </c>
      <c r="H329" s="200">
        <v>1.25</v>
      </c>
      <c r="I329" s="201"/>
      <c r="J329" s="202">
        <f>ROUND(I329*H329,2)</f>
        <v>0</v>
      </c>
      <c r="K329" s="203"/>
      <c r="L329" s="40"/>
      <c r="M329" s="204" t="s">
        <v>1</v>
      </c>
      <c r="N329" s="205" t="s">
        <v>40</v>
      </c>
      <c r="O329" s="76"/>
      <c r="P329" s="206">
        <f>O329*H329</f>
        <v>0</v>
      </c>
      <c r="Q329" s="206">
        <v>6.1599999999999997E-3</v>
      </c>
      <c r="R329" s="206">
        <f>Q329*H329</f>
        <v>7.6999999999999994E-3</v>
      </c>
      <c r="S329" s="206">
        <v>0</v>
      </c>
      <c r="T329" s="207">
        <f>S329*H329</f>
        <v>0</v>
      </c>
      <c r="U329" s="35"/>
      <c r="V329" s="35"/>
      <c r="W329" s="35"/>
      <c r="X329" s="35"/>
      <c r="Y329" s="35"/>
      <c r="Z329" s="35"/>
      <c r="AA329" s="35"/>
      <c r="AB329" s="35"/>
      <c r="AC329" s="35"/>
      <c r="AD329" s="35"/>
      <c r="AE329" s="35"/>
      <c r="AR329" s="208" t="s">
        <v>174</v>
      </c>
      <c r="AT329" s="208" t="s">
        <v>160</v>
      </c>
      <c r="AU329" s="208" t="s">
        <v>156</v>
      </c>
      <c r="AY329" s="18" t="s">
        <v>157</v>
      </c>
      <c r="BE329" s="209">
        <f>IF(N329="základná",J329,0)</f>
        <v>0</v>
      </c>
      <c r="BF329" s="209">
        <f>IF(N329="znížená",J329,0)</f>
        <v>0</v>
      </c>
      <c r="BG329" s="209">
        <f>IF(N329="zákl. prenesená",J329,0)</f>
        <v>0</v>
      </c>
      <c r="BH329" s="209">
        <f>IF(N329="zníž. prenesená",J329,0)</f>
        <v>0</v>
      </c>
      <c r="BI329" s="209">
        <f>IF(N329="nulová",J329,0)</f>
        <v>0</v>
      </c>
      <c r="BJ329" s="18" t="s">
        <v>156</v>
      </c>
      <c r="BK329" s="209">
        <f>ROUND(I329*H329,2)</f>
        <v>0</v>
      </c>
      <c r="BL329" s="18" t="s">
        <v>174</v>
      </c>
      <c r="BM329" s="208" t="s">
        <v>1186</v>
      </c>
    </row>
    <row r="330" spans="1:65" s="13" customFormat="1">
      <c r="B330" s="210"/>
      <c r="C330" s="211"/>
      <c r="D330" s="212" t="s">
        <v>166</v>
      </c>
      <c r="E330" s="213" t="s">
        <v>1</v>
      </c>
      <c r="F330" s="214" t="s">
        <v>1187</v>
      </c>
      <c r="G330" s="211"/>
      <c r="H330" s="213" t="s">
        <v>1</v>
      </c>
      <c r="I330" s="215"/>
      <c r="J330" s="211"/>
      <c r="K330" s="211"/>
      <c r="L330" s="216"/>
      <c r="M330" s="217"/>
      <c r="N330" s="218"/>
      <c r="O330" s="218"/>
      <c r="P330" s="218"/>
      <c r="Q330" s="218"/>
      <c r="R330" s="218"/>
      <c r="S330" s="218"/>
      <c r="T330" s="219"/>
      <c r="AT330" s="220" t="s">
        <v>166</v>
      </c>
      <c r="AU330" s="220" t="s">
        <v>156</v>
      </c>
      <c r="AV330" s="13" t="s">
        <v>82</v>
      </c>
      <c r="AW330" s="13" t="s">
        <v>31</v>
      </c>
      <c r="AX330" s="13" t="s">
        <v>74</v>
      </c>
      <c r="AY330" s="220" t="s">
        <v>157</v>
      </c>
    </row>
    <row r="331" spans="1:65" s="13" customFormat="1">
      <c r="B331" s="210"/>
      <c r="C331" s="211"/>
      <c r="D331" s="212" t="s">
        <v>166</v>
      </c>
      <c r="E331" s="213" t="s">
        <v>1</v>
      </c>
      <c r="F331" s="214" t="s">
        <v>1188</v>
      </c>
      <c r="G331" s="211"/>
      <c r="H331" s="213" t="s">
        <v>1</v>
      </c>
      <c r="I331" s="215"/>
      <c r="J331" s="211"/>
      <c r="K331" s="211"/>
      <c r="L331" s="216"/>
      <c r="M331" s="217"/>
      <c r="N331" s="218"/>
      <c r="O331" s="218"/>
      <c r="P331" s="218"/>
      <c r="Q331" s="218"/>
      <c r="R331" s="218"/>
      <c r="S331" s="218"/>
      <c r="T331" s="219"/>
      <c r="AT331" s="220" t="s">
        <v>166</v>
      </c>
      <c r="AU331" s="220" t="s">
        <v>156</v>
      </c>
      <c r="AV331" s="13" t="s">
        <v>82</v>
      </c>
      <c r="AW331" s="13" t="s">
        <v>31</v>
      </c>
      <c r="AX331" s="13" t="s">
        <v>74</v>
      </c>
      <c r="AY331" s="220" t="s">
        <v>157</v>
      </c>
    </row>
    <row r="332" spans="1:65" s="13" customFormat="1">
      <c r="B332" s="210"/>
      <c r="C332" s="211"/>
      <c r="D332" s="212" t="s">
        <v>166</v>
      </c>
      <c r="E332" s="213" t="s">
        <v>1</v>
      </c>
      <c r="F332" s="214" t="s">
        <v>1177</v>
      </c>
      <c r="G332" s="211"/>
      <c r="H332" s="213" t="s">
        <v>1</v>
      </c>
      <c r="I332" s="215"/>
      <c r="J332" s="211"/>
      <c r="K332" s="211"/>
      <c r="L332" s="216"/>
      <c r="M332" s="217"/>
      <c r="N332" s="218"/>
      <c r="O332" s="218"/>
      <c r="P332" s="218"/>
      <c r="Q332" s="218"/>
      <c r="R332" s="218"/>
      <c r="S332" s="218"/>
      <c r="T332" s="219"/>
      <c r="AT332" s="220" t="s">
        <v>166</v>
      </c>
      <c r="AU332" s="220" t="s">
        <v>156</v>
      </c>
      <c r="AV332" s="13" t="s">
        <v>82</v>
      </c>
      <c r="AW332" s="13" t="s">
        <v>31</v>
      </c>
      <c r="AX332" s="13" t="s">
        <v>74</v>
      </c>
      <c r="AY332" s="220" t="s">
        <v>157</v>
      </c>
    </row>
    <row r="333" spans="1:65" s="14" customFormat="1">
      <c r="B333" s="221"/>
      <c r="C333" s="222"/>
      <c r="D333" s="212" t="s">
        <v>166</v>
      </c>
      <c r="E333" s="223" t="s">
        <v>1</v>
      </c>
      <c r="F333" s="224" t="s">
        <v>1189</v>
      </c>
      <c r="G333" s="222"/>
      <c r="H333" s="225">
        <v>1.25</v>
      </c>
      <c r="I333" s="226"/>
      <c r="J333" s="222"/>
      <c r="K333" s="222"/>
      <c r="L333" s="227"/>
      <c r="M333" s="228"/>
      <c r="N333" s="229"/>
      <c r="O333" s="229"/>
      <c r="P333" s="229"/>
      <c r="Q333" s="229"/>
      <c r="R333" s="229"/>
      <c r="S333" s="229"/>
      <c r="T333" s="230"/>
      <c r="AT333" s="231" t="s">
        <v>166</v>
      </c>
      <c r="AU333" s="231" t="s">
        <v>156</v>
      </c>
      <c r="AV333" s="14" t="s">
        <v>156</v>
      </c>
      <c r="AW333" s="14" t="s">
        <v>31</v>
      </c>
      <c r="AX333" s="14" t="s">
        <v>82</v>
      </c>
      <c r="AY333" s="231" t="s">
        <v>157</v>
      </c>
    </row>
    <row r="334" spans="1:65" s="2" customFormat="1" ht="33" customHeight="1">
      <c r="A334" s="35"/>
      <c r="B334" s="36"/>
      <c r="C334" s="196" t="s">
        <v>380</v>
      </c>
      <c r="D334" s="196" t="s">
        <v>160</v>
      </c>
      <c r="E334" s="197" t="s">
        <v>1190</v>
      </c>
      <c r="F334" s="198" t="s">
        <v>1191</v>
      </c>
      <c r="G334" s="199" t="s">
        <v>225</v>
      </c>
      <c r="H334" s="200">
        <v>25.010999999999999</v>
      </c>
      <c r="I334" s="201"/>
      <c r="J334" s="202">
        <f>ROUND(I334*H334,2)</f>
        <v>0</v>
      </c>
      <c r="K334" s="203"/>
      <c r="L334" s="40"/>
      <c r="M334" s="204" t="s">
        <v>1</v>
      </c>
      <c r="N334" s="205" t="s">
        <v>40</v>
      </c>
      <c r="O334" s="76"/>
      <c r="P334" s="206">
        <f>O334*H334</f>
        <v>0</v>
      </c>
      <c r="Q334" s="206">
        <v>1.7239999999999998E-2</v>
      </c>
      <c r="R334" s="206">
        <f>Q334*H334</f>
        <v>0.43118963999999993</v>
      </c>
      <c r="S334" s="206">
        <v>0</v>
      </c>
      <c r="T334" s="207">
        <f>S334*H334</f>
        <v>0</v>
      </c>
      <c r="U334" s="35"/>
      <c r="V334" s="35"/>
      <c r="W334" s="35"/>
      <c r="X334" s="35"/>
      <c r="Y334" s="35"/>
      <c r="Z334" s="35"/>
      <c r="AA334" s="35"/>
      <c r="AB334" s="35"/>
      <c r="AC334" s="35"/>
      <c r="AD334" s="35"/>
      <c r="AE334" s="35"/>
      <c r="AR334" s="208" t="s">
        <v>174</v>
      </c>
      <c r="AT334" s="208" t="s">
        <v>160</v>
      </c>
      <c r="AU334" s="208" t="s">
        <v>156</v>
      </c>
      <c r="AY334" s="18" t="s">
        <v>157</v>
      </c>
      <c r="BE334" s="209">
        <f>IF(N334="základná",J334,0)</f>
        <v>0</v>
      </c>
      <c r="BF334" s="209">
        <f>IF(N334="znížená",J334,0)</f>
        <v>0</v>
      </c>
      <c r="BG334" s="209">
        <f>IF(N334="zákl. prenesená",J334,0)</f>
        <v>0</v>
      </c>
      <c r="BH334" s="209">
        <f>IF(N334="zníž. prenesená",J334,0)</f>
        <v>0</v>
      </c>
      <c r="BI334" s="209">
        <f>IF(N334="nulová",J334,0)</f>
        <v>0</v>
      </c>
      <c r="BJ334" s="18" t="s">
        <v>156</v>
      </c>
      <c r="BK334" s="209">
        <f>ROUND(I334*H334,2)</f>
        <v>0</v>
      </c>
      <c r="BL334" s="18" t="s">
        <v>174</v>
      </c>
      <c r="BM334" s="208" t="s">
        <v>1192</v>
      </c>
    </row>
    <row r="335" spans="1:65" s="13" customFormat="1">
      <c r="B335" s="210"/>
      <c r="C335" s="211"/>
      <c r="D335" s="212" t="s">
        <v>166</v>
      </c>
      <c r="E335" s="213" t="s">
        <v>1</v>
      </c>
      <c r="F335" s="214" t="s">
        <v>1168</v>
      </c>
      <c r="G335" s="211"/>
      <c r="H335" s="213" t="s">
        <v>1</v>
      </c>
      <c r="I335" s="215"/>
      <c r="J335" s="211"/>
      <c r="K335" s="211"/>
      <c r="L335" s="216"/>
      <c r="M335" s="217"/>
      <c r="N335" s="218"/>
      <c r="O335" s="218"/>
      <c r="P335" s="218"/>
      <c r="Q335" s="218"/>
      <c r="R335" s="218"/>
      <c r="S335" s="218"/>
      <c r="T335" s="219"/>
      <c r="AT335" s="220" t="s">
        <v>166</v>
      </c>
      <c r="AU335" s="220" t="s">
        <v>156</v>
      </c>
      <c r="AV335" s="13" t="s">
        <v>82</v>
      </c>
      <c r="AW335" s="13" t="s">
        <v>31</v>
      </c>
      <c r="AX335" s="13" t="s">
        <v>74</v>
      </c>
      <c r="AY335" s="220" t="s">
        <v>157</v>
      </c>
    </row>
    <row r="336" spans="1:65" s="14" customFormat="1">
      <c r="B336" s="221"/>
      <c r="C336" s="222"/>
      <c r="D336" s="212" t="s">
        <v>166</v>
      </c>
      <c r="E336" s="223" t="s">
        <v>1</v>
      </c>
      <c r="F336" s="224" t="s">
        <v>1193</v>
      </c>
      <c r="G336" s="222"/>
      <c r="H336" s="225">
        <v>24.181999999999999</v>
      </c>
      <c r="I336" s="226"/>
      <c r="J336" s="222"/>
      <c r="K336" s="222"/>
      <c r="L336" s="227"/>
      <c r="M336" s="228"/>
      <c r="N336" s="229"/>
      <c r="O336" s="229"/>
      <c r="P336" s="229"/>
      <c r="Q336" s="229"/>
      <c r="R336" s="229"/>
      <c r="S336" s="229"/>
      <c r="T336" s="230"/>
      <c r="AT336" s="231" t="s">
        <v>166</v>
      </c>
      <c r="AU336" s="231" t="s">
        <v>156</v>
      </c>
      <c r="AV336" s="14" t="s">
        <v>156</v>
      </c>
      <c r="AW336" s="14" t="s">
        <v>31</v>
      </c>
      <c r="AX336" s="14" t="s">
        <v>74</v>
      </c>
      <c r="AY336" s="231" t="s">
        <v>157</v>
      </c>
    </row>
    <row r="337" spans="1:65" s="14" customFormat="1">
      <c r="B337" s="221"/>
      <c r="C337" s="222"/>
      <c r="D337" s="212" t="s">
        <v>166</v>
      </c>
      <c r="E337" s="223" t="s">
        <v>1</v>
      </c>
      <c r="F337" s="224" t="s">
        <v>1194</v>
      </c>
      <c r="G337" s="222"/>
      <c r="H337" s="225">
        <v>0.82899999999999996</v>
      </c>
      <c r="I337" s="226"/>
      <c r="J337" s="222"/>
      <c r="K337" s="222"/>
      <c r="L337" s="227"/>
      <c r="M337" s="228"/>
      <c r="N337" s="229"/>
      <c r="O337" s="229"/>
      <c r="P337" s="229"/>
      <c r="Q337" s="229"/>
      <c r="R337" s="229"/>
      <c r="S337" s="229"/>
      <c r="T337" s="230"/>
      <c r="AT337" s="231" t="s">
        <v>166</v>
      </c>
      <c r="AU337" s="231" t="s">
        <v>156</v>
      </c>
      <c r="AV337" s="14" t="s">
        <v>156</v>
      </c>
      <c r="AW337" s="14" t="s">
        <v>31</v>
      </c>
      <c r="AX337" s="14" t="s">
        <v>74</v>
      </c>
      <c r="AY337" s="231" t="s">
        <v>157</v>
      </c>
    </row>
    <row r="338" spans="1:65" s="15" customFormat="1">
      <c r="B338" s="232"/>
      <c r="C338" s="233"/>
      <c r="D338" s="212" t="s">
        <v>166</v>
      </c>
      <c r="E338" s="234" t="s">
        <v>1</v>
      </c>
      <c r="F338" s="235" t="s">
        <v>173</v>
      </c>
      <c r="G338" s="233"/>
      <c r="H338" s="236">
        <v>25.010999999999999</v>
      </c>
      <c r="I338" s="237"/>
      <c r="J338" s="233"/>
      <c r="K338" s="233"/>
      <c r="L338" s="238"/>
      <c r="M338" s="239"/>
      <c r="N338" s="240"/>
      <c r="O338" s="240"/>
      <c r="P338" s="240"/>
      <c r="Q338" s="240"/>
      <c r="R338" s="240"/>
      <c r="S338" s="240"/>
      <c r="T338" s="241"/>
      <c r="AT338" s="242" t="s">
        <v>166</v>
      </c>
      <c r="AU338" s="242" t="s">
        <v>156</v>
      </c>
      <c r="AV338" s="15" t="s">
        <v>174</v>
      </c>
      <c r="AW338" s="15" t="s">
        <v>31</v>
      </c>
      <c r="AX338" s="15" t="s">
        <v>82</v>
      </c>
      <c r="AY338" s="242" t="s">
        <v>157</v>
      </c>
    </row>
    <row r="339" spans="1:65" s="2" customFormat="1" ht="21.75" customHeight="1">
      <c r="A339" s="35"/>
      <c r="B339" s="36"/>
      <c r="C339" s="196" t="s">
        <v>385</v>
      </c>
      <c r="D339" s="196" t="s">
        <v>160</v>
      </c>
      <c r="E339" s="197" t="s">
        <v>236</v>
      </c>
      <c r="F339" s="198" t="s">
        <v>237</v>
      </c>
      <c r="G339" s="199" t="s">
        <v>163</v>
      </c>
      <c r="H339" s="200">
        <v>69.826999999999998</v>
      </c>
      <c r="I339" s="201"/>
      <c r="J339" s="202">
        <f>ROUND(I339*H339,2)</f>
        <v>0</v>
      </c>
      <c r="K339" s="203"/>
      <c r="L339" s="40"/>
      <c r="M339" s="204" t="s">
        <v>1</v>
      </c>
      <c r="N339" s="205" t="s">
        <v>40</v>
      </c>
      <c r="O339" s="76"/>
      <c r="P339" s="206">
        <f>O339*H339</f>
        <v>0</v>
      </c>
      <c r="Q339" s="206">
        <v>0</v>
      </c>
      <c r="R339" s="206">
        <f>Q339*H339</f>
        <v>0</v>
      </c>
      <c r="S339" s="206">
        <v>0</v>
      </c>
      <c r="T339" s="207">
        <f>S339*H339</f>
        <v>0</v>
      </c>
      <c r="U339" s="35"/>
      <c r="V339" s="35"/>
      <c r="W339" s="35"/>
      <c r="X339" s="35"/>
      <c r="Y339" s="35"/>
      <c r="Z339" s="35"/>
      <c r="AA339" s="35"/>
      <c r="AB339" s="35"/>
      <c r="AC339" s="35"/>
      <c r="AD339" s="35"/>
      <c r="AE339" s="35"/>
      <c r="AR339" s="208" t="s">
        <v>174</v>
      </c>
      <c r="AT339" s="208" t="s">
        <v>160</v>
      </c>
      <c r="AU339" s="208" t="s">
        <v>156</v>
      </c>
      <c r="AY339" s="18" t="s">
        <v>157</v>
      </c>
      <c r="BE339" s="209">
        <f>IF(N339="základná",J339,0)</f>
        <v>0</v>
      </c>
      <c r="BF339" s="209">
        <f>IF(N339="znížená",J339,0)</f>
        <v>0</v>
      </c>
      <c r="BG339" s="209">
        <f>IF(N339="zákl. prenesená",J339,0)</f>
        <v>0</v>
      </c>
      <c r="BH339" s="209">
        <f>IF(N339="zníž. prenesená",J339,0)</f>
        <v>0</v>
      </c>
      <c r="BI339" s="209">
        <f>IF(N339="nulová",J339,0)</f>
        <v>0</v>
      </c>
      <c r="BJ339" s="18" t="s">
        <v>156</v>
      </c>
      <c r="BK339" s="209">
        <f>ROUND(I339*H339,2)</f>
        <v>0</v>
      </c>
      <c r="BL339" s="18" t="s">
        <v>174</v>
      </c>
      <c r="BM339" s="208" t="s">
        <v>1195</v>
      </c>
    </row>
    <row r="340" spans="1:65" s="13" customFormat="1">
      <c r="B340" s="210"/>
      <c r="C340" s="211"/>
      <c r="D340" s="212" t="s">
        <v>166</v>
      </c>
      <c r="E340" s="213" t="s">
        <v>1</v>
      </c>
      <c r="F340" s="214" t="s">
        <v>1196</v>
      </c>
      <c r="G340" s="211"/>
      <c r="H340" s="213" t="s">
        <v>1</v>
      </c>
      <c r="I340" s="215"/>
      <c r="J340" s="211"/>
      <c r="K340" s="211"/>
      <c r="L340" s="216"/>
      <c r="M340" s="217"/>
      <c r="N340" s="218"/>
      <c r="O340" s="218"/>
      <c r="P340" s="218"/>
      <c r="Q340" s="218"/>
      <c r="R340" s="218"/>
      <c r="S340" s="218"/>
      <c r="T340" s="219"/>
      <c r="AT340" s="220" t="s">
        <v>166</v>
      </c>
      <c r="AU340" s="220" t="s">
        <v>156</v>
      </c>
      <c r="AV340" s="13" t="s">
        <v>82</v>
      </c>
      <c r="AW340" s="13" t="s">
        <v>31</v>
      </c>
      <c r="AX340" s="13" t="s">
        <v>74</v>
      </c>
      <c r="AY340" s="220" t="s">
        <v>157</v>
      </c>
    </row>
    <row r="341" spans="1:65" s="13" customFormat="1">
      <c r="B341" s="210"/>
      <c r="C341" s="211"/>
      <c r="D341" s="212" t="s">
        <v>166</v>
      </c>
      <c r="E341" s="213" t="s">
        <v>1</v>
      </c>
      <c r="F341" s="214" t="s">
        <v>1050</v>
      </c>
      <c r="G341" s="211"/>
      <c r="H341" s="213" t="s">
        <v>1</v>
      </c>
      <c r="I341" s="215"/>
      <c r="J341" s="211"/>
      <c r="K341" s="211"/>
      <c r="L341" s="216"/>
      <c r="M341" s="217"/>
      <c r="N341" s="218"/>
      <c r="O341" s="218"/>
      <c r="P341" s="218"/>
      <c r="Q341" s="218"/>
      <c r="R341" s="218"/>
      <c r="S341" s="218"/>
      <c r="T341" s="219"/>
      <c r="AT341" s="220" t="s">
        <v>166</v>
      </c>
      <c r="AU341" s="220" t="s">
        <v>156</v>
      </c>
      <c r="AV341" s="13" t="s">
        <v>82</v>
      </c>
      <c r="AW341" s="13" t="s">
        <v>31</v>
      </c>
      <c r="AX341" s="13" t="s">
        <v>74</v>
      </c>
      <c r="AY341" s="220" t="s">
        <v>157</v>
      </c>
    </row>
    <row r="342" spans="1:65" s="13" customFormat="1">
      <c r="B342" s="210"/>
      <c r="C342" s="211"/>
      <c r="D342" s="212" t="s">
        <v>166</v>
      </c>
      <c r="E342" s="213" t="s">
        <v>1</v>
      </c>
      <c r="F342" s="214" t="s">
        <v>1197</v>
      </c>
      <c r="G342" s="211"/>
      <c r="H342" s="213" t="s">
        <v>1</v>
      </c>
      <c r="I342" s="215"/>
      <c r="J342" s="211"/>
      <c r="K342" s="211"/>
      <c r="L342" s="216"/>
      <c r="M342" s="217"/>
      <c r="N342" s="218"/>
      <c r="O342" s="218"/>
      <c r="P342" s="218"/>
      <c r="Q342" s="218"/>
      <c r="R342" s="218"/>
      <c r="S342" s="218"/>
      <c r="T342" s="219"/>
      <c r="AT342" s="220" t="s">
        <v>166</v>
      </c>
      <c r="AU342" s="220" t="s">
        <v>156</v>
      </c>
      <c r="AV342" s="13" t="s">
        <v>82</v>
      </c>
      <c r="AW342" s="13" t="s">
        <v>31</v>
      </c>
      <c r="AX342" s="13" t="s">
        <v>74</v>
      </c>
      <c r="AY342" s="220" t="s">
        <v>157</v>
      </c>
    </row>
    <row r="343" spans="1:65" s="14" customFormat="1">
      <c r="B343" s="221"/>
      <c r="C343" s="222"/>
      <c r="D343" s="212" t="s">
        <v>166</v>
      </c>
      <c r="E343" s="223" t="s">
        <v>1</v>
      </c>
      <c r="F343" s="224" t="s">
        <v>1198</v>
      </c>
      <c r="G343" s="222"/>
      <c r="H343" s="225">
        <v>7.02</v>
      </c>
      <c r="I343" s="226"/>
      <c r="J343" s="222"/>
      <c r="K343" s="222"/>
      <c r="L343" s="227"/>
      <c r="M343" s="228"/>
      <c r="N343" s="229"/>
      <c r="O343" s="229"/>
      <c r="P343" s="229"/>
      <c r="Q343" s="229"/>
      <c r="R343" s="229"/>
      <c r="S343" s="229"/>
      <c r="T343" s="230"/>
      <c r="AT343" s="231" t="s">
        <v>166</v>
      </c>
      <c r="AU343" s="231" t="s">
        <v>156</v>
      </c>
      <c r="AV343" s="14" t="s">
        <v>156</v>
      </c>
      <c r="AW343" s="14" t="s">
        <v>31</v>
      </c>
      <c r="AX343" s="14" t="s">
        <v>74</v>
      </c>
      <c r="AY343" s="231" t="s">
        <v>157</v>
      </c>
    </row>
    <row r="344" spans="1:65" s="13" customFormat="1">
      <c r="B344" s="210"/>
      <c r="C344" s="211"/>
      <c r="D344" s="212" t="s">
        <v>166</v>
      </c>
      <c r="E344" s="213" t="s">
        <v>1</v>
      </c>
      <c r="F344" s="214" t="s">
        <v>1199</v>
      </c>
      <c r="G344" s="211"/>
      <c r="H344" s="213" t="s">
        <v>1</v>
      </c>
      <c r="I344" s="215"/>
      <c r="J344" s="211"/>
      <c r="K344" s="211"/>
      <c r="L344" s="216"/>
      <c r="M344" s="217"/>
      <c r="N344" s="218"/>
      <c r="O344" s="218"/>
      <c r="P344" s="218"/>
      <c r="Q344" s="218"/>
      <c r="R344" s="218"/>
      <c r="S344" s="218"/>
      <c r="T344" s="219"/>
      <c r="AT344" s="220" t="s">
        <v>166</v>
      </c>
      <c r="AU344" s="220" t="s">
        <v>156</v>
      </c>
      <c r="AV344" s="13" t="s">
        <v>82</v>
      </c>
      <c r="AW344" s="13" t="s">
        <v>31</v>
      </c>
      <c r="AX344" s="13" t="s">
        <v>74</v>
      </c>
      <c r="AY344" s="220" t="s">
        <v>157</v>
      </c>
    </row>
    <row r="345" spans="1:65" s="14" customFormat="1">
      <c r="B345" s="221"/>
      <c r="C345" s="222"/>
      <c r="D345" s="212" t="s">
        <v>166</v>
      </c>
      <c r="E345" s="223" t="s">
        <v>1</v>
      </c>
      <c r="F345" s="224" t="s">
        <v>1200</v>
      </c>
      <c r="G345" s="222"/>
      <c r="H345" s="225">
        <v>6.66</v>
      </c>
      <c r="I345" s="226"/>
      <c r="J345" s="222"/>
      <c r="K345" s="222"/>
      <c r="L345" s="227"/>
      <c r="M345" s="228"/>
      <c r="N345" s="229"/>
      <c r="O345" s="229"/>
      <c r="P345" s="229"/>
      <c r="Q345" s="229"/>
      <c r="R345" s="229"/>
      <c r="S345" s="229"/>
      <c r="T345" s="230"/>
      <c r="AT345" s="231" t="s">
        <v>166</v>
      </c>
      <c r="AU345" s="231" t="s">
        <v>156</v>
      </c>
      <c r="AV345" s="14" t="s">
        <v>156</v>
      </c>
      <c r="AW345" s="14" t="s">
        <v>31</v>
      </c>
      <c r="AX345" s="14" t="s">
        <v>74</v>
      </c>
      <c r="AY345" s="231" t="s">
        <v>157</v>
      </c>
    </row>
    <row r="346" spans="1:65" s="13" customFormat="1">
      <c r="B346" s="210"/>
      <c r="C346" s="211"/>
      <c r="D346" s="212" t="s">
        <v>166</v>
      </c>
      <c r="E346" s="213" t="s">
        <v>1</v>
      </c>
      <c r="F346" s="214" t="s">
        <v>1201</v>
      </c>
      <c r="G346" s="211"/>
      <c r="H346" s="213" t="s">
        <v>1</v>
      </c>
      <c r="I346" s="215"/>
      <c r="J346" s="211"/>
      <c r="K346" s="211"/>
      <c r="L346" s="216"/>
      <c r="M346" s="217"/>
      <c r="N346" s="218"/>
      <c r="O346" s="218"/>
      <c r="P346" s="218"/>
      <c r="Q346" s="218"/>
      <c r="R346" s="218"/>
      <c r="S346" s="218"/>
      <c r="T346" s="219"/>
      <c r="AT346" s="220" t="s">
        <v>166</v>
      </c>
      <c r="AU346" s="220" t="s">
        <v>156</v>
      </c>
      <c r="AV346" s="13" t="s">
        <v>82</v>
      </c>
      <c r="AW346" s="13" t="s">
        <v>31</v>
      </c>
      <c r="AX346" s="13" t="s">
        <v>74</v>
      </c>
      <c r="AY346" s="220" t="s">
        <v>157</v>
      </c>
    </row>
    <row r="347" spans="1:65" s="14" customFormat="1">
      <c r="B347" s="221"/>
      <c r="C347" s="222"/>
      <c r="D347" s="212" t="s">
        <v>166</v>
      </c>
      <c r="E347" s="223" t="s">
        <v>1</v>
      </c>
      <c r="F347" s="224" t="s">
        <v>1202</v>
      </c>
      <c r="G347" s="222"/>
      <c r="H347" s="225">
        <v>4.0129999999999999</v>
      </c>
      <c r="I347" s="226"/>
      <c r="J347" s="222"/>
      <c r="K347" s="222"/>
      <c r="L347" s="227"/>
      <c r="M347" s="228"/>
      <c r="N347" s="229"/>
      <c r="O347" s="229"/>
      <c r="P347" s="229"/>
      <c r="Q347" s="229"/>
      <c r="R347" s="229"/>
      <c r="S347" s="229"/>
      <c r="T347" s="230"/>
      <c r="AT347" s="231" t="s">
        <v>166</v>
      </c>
      <c r="AU347" s="231" t="s">
        <v>156</v>
      </c>
      <c r="AV347" s="14" t="s">
        <v>156</v>
      </c>
      <c r="AW347" s="14" t="s">
        <v>31</v>
      </c>
      <c r="AX347" s="14" t="s">
        <v>74</v>
      </c>
      <c r="AY347" s="231" t="s">
        <v>157</v>
      </c>
    </row>
    <row r="348" spans="1:65" s="13" customFormat="1">
      <c r="B348" s="210"/>
      <c r="C348" s="211"/>
      <c r="D348" s="212" t="s">
        <v>166</v>
      </c>
      <c r="E348" s="213" t="s">
        <v>1</v>
      </c>
      <c r="F348" s="214" t="s">
        <v>1203</v>
      </c>
      <c r="G348" s="211"/>
      <c r="H348" s="213" t="s">
        <v>1</v>
      </c>
      <c r="I348" s="215"/>
      <c r="J348" s="211"/>
      <c r="K348" s="211"/>
      <c r="L348" s="216"/>
      <c r="M348" s="217"/>
      <c r="N348" s="218"/>
      <c r="O348" s="218"/>
      <c r="P348" s="218"/>
      <c r="Q348" s="218"/>
      <c r="R348" s="218"/>
      <c r="S348" s="218"/>
      <c r="T348" s="219"/>
      <c r="AT348" s="220" t="s">
        <v>166</v>
      </c>
      <c r="AU348" s="220" t="s">
        <v>156</v>
      </c>
      <c r="AV348" s="13" t="s">
        <v>82</v>
      </c>
      <c r="AW348" s="13" t="s">
        <v>31</v>
      </c>
      <c r="AX348" s="13" t="s">
        <v>74</v>
      </c>
      <c r="AY348" s="220" t="s">
        <v>157</v>
      </c>
    </row>
    <row r="349" spans="1:65" s="14" customFormat="1">
      <c r="B349" s="221"/>
      <c r="C349" s="222"/>
      <c r="D349" s="212" t="s">
        <v>166</v>
      </c>
      <c r="E349" s="223" t="s">
        <v>1</v>
      </c>
      <c r="F349" s="224" t="s">
        <v>1200</v>
      </c>
      <c r="G349" s="222"/>
      <c r="H349" s="225">
        <v>6.66</v>
      </c>
      <c r="I349" s="226"/>
      <c r="J349" s="222"/>
      <c r="K349" s="222"/>
      <c r="L349" s="227"/>
      <c r="M349" s="228"/>
      <c r="N349" s="229"/>
      <c r="O349" s="229"/>
      <c r="P349" s="229"/>
      <c r="Q349" s="229"/>
      <c r="R349" s="229"/>
      <c r="S349" s="229"/>
      <c r="T349" s="230"/>
      <c r="AT349" s="231" t="s">
        <v>166</v>
      </c>
      <c r="AU349" s="231" t="s">
        <v>156</v>
      </c>
      <c r="AV349" s="14" t="s">
        <v>156</v>
      </c>
      <c r="AW349" s="14" t="s">
        <v>31</v>
      </c>
      <c r="AX349" s="14" t="s">
        <v>74</v>
      </c>
      <c r="AY349" s="231" t="s">
        <v>157</v>
      </c>
    </row>
    <row r="350" spans="1:65" s="13" customFormat="1">
      <c r="B350" s="210"/>
      <c r="C350" s="211"/>
      <c r="D350" s="212" t="s">
        <v>166</v>
      </c>
      <c r="E350" s="213" t="s">
        <v>1</v>
      </c>
      <c r="F350" s="214" t="s">
        <v>1176</v>
      </c>
      <c r="G350" s="211"/>
      <c r="H350" s="213" t="s">
        <v>1</v>
      </c>
      <c r="I350" s="215"/>
      <c r="J350" s="211"/>
      <c r="K350" s="211"/>
      <c r="L350" s="216"/>
      <c r="M350" s="217"/>
      <c r="N350" s="218"/>
      <c r="O350" s="218"/>
      <c r="P350" s="218"/>
      <c r="Q350" s="218"/>
      <c r="R350" s="218"/>
      <c r="S350" s="218"/>
      <c r="T350" s="219"/>
      <c r="AT350" s="220" t="s">
        <v>166</v>
      </c>
      <c r="AU350" s="220" t="s">
        <v>156</v>
      </c>
      <c r="AV350" s="13" t="s">
        <v>82</v>
      </c>
      <c r="AW350" s="13" t="s">
        <v>31</v>
      </c>
      <c r="AX350" s="13" t="s">
        <v>74</v>
      </c>
      <c r="AY350" s="220" t="s">
        <v>157</v>
      </c>
    </row>
    <row r="351" spans="1:65" s="14" customFormat="1">
      <c r="B351" s="221"/>
      <c r="C351" s="222"/>
      <c r="D351" s="212" t="s">
        <v>166</v>
      </c>
      <c r="E351" s="223" t="s">
        <v>1</v>
      </c>
      <c r="F351" s="224" t="s">
        <v>1198</v>
      </c>
      <c r="G351" s="222"/>
      <c r="H351" s="225">
        <v>7.02</v>
      </c>
      <c r="I351" s="226"/>
      <c r="J351" s="222"/>
      <c r="K351" s="222"/>
      <c r="L351" s="227"/>
      <c r="M351" s="228"/>
      <c r="N351" s="229"/>
      <c r="O351" s="229"/>
      <c r="P351" s="229"/>
      <c r="Q351" s="229"/>
      <c r="R351" s="229"/>
      <c r="S351" s="229"/>
      <c r="T351" s="230"/>
      <c r="AT351" s="231" t="s">
        <v>166</v>
      </c>
      <c r="AU351" s="231" t="s">
        <v>156</v>
      </c>
      <c r="AV351" s="14" t="s">
        <v>156</v>
      </c>
      <c r="AW351" s="14" t="s">
        <v>31</v>
      </c>
      <c r="AX351" s="14" t="s">
        <v>74</v>
      </c>
      <c r="AY351" s="231" t="s">
        <v>157</v>
      </c>
    </row>
    <row r="352" spans="1:65" s="13" customFormat="1">
      <c r="B352" s="210"/>
      <c r="C352" s="211"/>
      <c r="D352" s="212" t="s">
        <v>166</v>
      </c>
      <c r="E352" s="213" t="s">
        <v>1</v>
      </c>
      <c r="F352" s="214" t="s">
        <v>1061</v>
      </c>
      <c r="G352" s="211"/>
      <c r="H352" s="213" t="s">
        <v>1</v>
      </c>
      <c r="I352" s="215"/>
      <c r="J352" s="211"/>
      <c r="K352" s="211"/>
      <c r="L352" s="216"/>
      <c r="M352" s="217"/>
      <c r="N352" s="218"/>
      <c r="O352" s="218"/>
      <c r="P352" s="218"/>
      <c r="Q352" s="218"/>
      <c r="R352" s="218"/>
      <c r="S352" s="218"/>
      <c r="T352" s="219"/>
      <c r="AT352" s="220" t="s">
        <v>166</v>
      </c>
      <c r="AU352" s="220" t="s">
        <v>156</v>
      </c>
      <c r="AV352" s="13" t="s">
        <v>82</v>
      </c>
      <c r="AW352" s="13" t="s">
        <v>31</v>
      </c>
      <c r="AX352" s="13" t="s">
        <v>74</v>
      </c>
      <c r="AY352" s="220" t="s">
        <v>157</v>
      </c>
    </row>
    <row r="353" spans="2:51" s="14" customFormat="1">
      <c r="B353" s="221"/>
      <c r="C353" s="222"/>
      <c r="D353" s="212" t="s">
        <v>166</v>
      </c>
      <c r="E353" s="223" t="s">
        <v>1</v>
      </c>
      <c r="F353" s="224" t="s">
        <v>1204</v>
      </c>
      <c r="G353" s="222"/>
      <c r="H353" s="225">
        <v>3.2509999999999999</v>
      </c>
      <c r="I353" s="226"/>
      <c r="J353" s="222"/>
      <c r="K353" s="222"/>
      <c r="L353" s="227"/>
      <c r="M353" s="228"/>
      <c r="N353" s="229"/>
      <c r="O353" s="229"/>
      <c r="P353" s="229"/>
      <c r="Q353" s="229"/>
      <c r="R353" s="229"/>
      <c r="S353" s="229"/>
      <c r="T353" s="230"/>
      <c r="AT353" s="231" t="s">
        <v>166</v>
      </c>
      <c r="AU353" s="231" t="s">
        <v>156</v>
      </c>
      <c r="AV353" s="14" t="s">
        <v>156</v>
      </c>
      <c r="AW353" s="14" t="s">
        <v>31</v>
      </c>
      <c r="AX353" s="14" t="s">
        <v>74</v>
      </c>
      <c r="AY353" s="231" t="s">
        <v>157</v>
      </c>
    </row>
    <row r="354" spans="2:51" s="16" customFormat="1">
      <c r="B354" s="261"/>
      <c r="C354" s="262"/>
      <c r="D354" s="212" t="s">
        <v>166</v>
      </c>
      <c r="E354" s="263" t="s">
        <v>1</v>
      </c>
      <c r="F354" s="264" t="s">
        <v>468</v>
      </c>
      <c r="G354" s="262"/>
      <c r="H354" s="265">
        <v>34.624000000000002</v>
      </c>
      <c r="I354" s="266"/>
      <c r="J354" s="262"/>
      <c r="K354" s="262"/>
      <c r="L354" s="267"/>
      <c r="M354" s="268"/>
      <c r="N354" s="269"/>
      <c r="O354" s="269"/>
      <c r="P354" s="269"/>
      <c r="Q354" s="269"/>
      <c r="R354" s="269"/>
      <c r="S354" s="269"/>
      <c r="T354" s="270"/>
      <c r="AT354" s="271" t="s">
        <v>166</v>
      </c>
      <c r="AU354" s="271" t="s">
        <v>156</v>
      </c>
      <c r="AV354" s="16" t="s">
        <v>181</v>
      </c>
      <c r="AW354" s="16" t="s">
        <v>31</v>
      </c>
      <c r="AX354" s="16" t="s">
        <v>74</v>
      </c>
      <c r="AY354" s="271" t="s">
        <v>157</v>
      </c>
    </row>
    <row r="355" spans="2:51" s="13" customFormat="1">
      <c r="B355" s="210"/>
      <c r="C355" s="211"/>
      <c r="D355" s="212" t="s">
        <v>166</v>
      </c>
      <c r="E355" s="213" t="s">
        <v>1</v>
      </c>
      <c r="F355" s="214" t="s">
        <v>1205</v>
      </c>
      <c r="G355" s="211"/>
      <c r="H355" s="213" t="s">
        <v>1</v>
      </c>
      <c r="I355" s="215"/>
      <c r="J355" s="211"/>
      <c r="K355" s="211"/>
      <c r="L355" s="216"/>
      <c r="M355" s="217"/>
      <c r="N355" s="218"/>
      <c r="O355" s="218"/>
      <c r="P355" s="218"/>
      <c r="Q355" s="218"/>
      <c r="R355" s="218"/>
      <c r="S355" s="218"/>
      <c r="T355" s="219"/>
      <c r="AT355" s="220" t="s">
        <v>166</v>
      </c>
      <c r="AU355" s="220" t="s">
        <v>156</v>
      </c>
      <c r="AV355" s="13" t="s">
        <v>82</v>
      </c>
      <c r="AW355" s="13" t="s">
        <v>31</v>
      </c>
      <c r="AX355" s="13" t="s">
        <v>74</v>
      </c>
      <c r="AY355" s="220" t="s">
        <v>157</v>
      </c>
    </row>
    <row r="356" spans="2:51" s="14" customFormat="1">
      <c r="B356" s="221"/>
      <c r="C356" s="222"/>
      <c r="D356" s="212" t="s">
        <v>166</v>
      </c>
      <c r="E356" s="223" t="s">
        <v>1</v>
      </c>
      <c r="F356" s="224" t="s">
        <v>1206</v>
      </c>
      <c r="G356" s="222"/>
      <c r="H356" s="225">
        <v>2.34</v>
      </c>
      <c r="I356" s="226"/>
      <c r="J356" s="222"/>
      <c r="K356" s="222"/>
      <c r="L356" s="227"/>
      <c r="M356" s="228"/>
      <c r="N356" s="229"/>
      <c r="O356" s="229"/>
      <c r="P356" s="229"/>
      <c r="Q356" s="229"/>
      <c r="R356" s="229"/>
      <c r="S356" s="229"/>
      <c r="T356" s="230"/>
      <c r="AT356" s="231" t="s">
        <v>166</v>
      </c>
      <c r="AU356" s="231" t="s">
        <v>156</v>
      </c>
      <c r="AV356" s="14" t="s">
        <v>156</v>
      </c>
      <c r="AW356" s="14" t="s">
        <v>31</v>
      </c>
      <c r="AX356" s="14" t="s">
        <v>74</v>
      </c>
      <c r="AY356" s="231" t="s">
        <v>157</v>
      </c>
    </row>
    <row r="357" spans="2:51" s="13" customFormat="1">
      <c r="B357" s="210"/>
      <c r="C357" s="211"/>
      <c r="D357" s="212" t="s">
        <v>166</v>
      </c>
      <c r="E357" s="213" t="s">
        <v>1</v>
      </c>
      <c r="F357" s="214" t="s">
        <v>1207</v>
      </c>
      <c r="G357" s="211"/>
      <c r="H357" s="213" t="s">
        <v>1</v>
      </c>
      <c r="I357" s="215"/>
      <c r="J357" s="211"/>
      <c r="K357" s="211"/>
      <c r="L357" s="216"/>
      <c r="M357" s="217"/>
      <c r="N357" s="218"/>
      <c r="O357" s="218"/>
      <c r="P357" s="218"/>
      <c r="Q357" s="218"/>
      <c r="R357" s="218"/>
      <c r="S357" s="218"/>
      <c r="T357" s="219"/>
      <c r="AT357" s="220" t="s">
        <v>166</v>
      </c>
      <c r="AU357" s="220" t="s">
        <v>156</v>
      </c>
      <c r="AV357" s="13" t="s">
        <v>82</v>
      </c>
      <c r="AW357" s="13" t="s">
        <v>31</v>
      </c>
      <c r="AX357" s="13" t="s">
        <v>74</v>
      </c>
      <c r="AY357" s="220" t="s">
        <v>157</v>
      </c>
    </row>
    <row r="358" spans="2:51" s="14" customFormat="1">
      <c r="B358" s="221"/>
      <c r="C358" s="222"/>
      <c r="D358" s="212" t="s">
        <v>166</v>
      </c>
      <c r="E358" s="223" t="s">
        <v>1</v>
      </c>
      <c r="F358" s="224" t="s">
        <v>1206</v>
      </c>
      <c r="G358" s="222"/>
      <c r="H358" s="225">
        <v>2.34</v>
      </c>
      <c r="I358" s="226"/>
      <c r="J358" s="222"/>
      <c r="K358" s="222"/>
      <c r="L358" s="227"/>
      <c r="M358" s="228"/>
      <c r="N358" s="229"/>
      <c r="O358" s="229"/>
      <c r="P358" s="229"/>
      <c r="Q358" s="229"/>
      <c r="R358" s="229"/>
      <c r="S358" s="229"/>
      <c r="T358" s="230"/>
      <c r="AT358" s="231" t="s">
        <v>166</v>
      </c>
      <c r="AU358" s="231" t="s">
        <v>156</v>
      </c>
      <c r="AV358" s="14" t="s">
        <v>156</v>
      </c>
      <c r="AW358" s="14" t="s">
        <v>31</v>
      </c>
      <c r="AX358" s="14" t="s">
        <v>74</v>
      </c>
      <c r="AY358" s="231" t="s">
        <v>157</v>
      </c>
    </row>
    <row r="359" spans="2:51" s="13" customFormat="1">
      <c r="B359" s="210"/>
      <c r="C359" s="211"/>
      <c r="D359" s="212" t="s">
        <v>166</v>
      </c>
      <c r="E359" s="213" t="s">
        <v>1</v>
      </c>
      <c r="F359" s="214" t="s">
        <v>1208</v>
      </c>
      <c r="G359" s="211"/>
      <c r="H359" s="213" t="s">
        <v>1</v>
      </c>
      <c r="I359" s="215"/>
      <c r="J359" s="211"/>
      <c r="K359" s="211"/>
      <c r="L359" s="216"/>
      <c r="M359" s="217"/>
      <c r="N359" s="218"/>
      <c r="O359" s="218"/>
      <c r="P359" s="218"/>
      <c r="Q359" s="218"/>
      <c r="R359" s="218"/>
      <c r="S359" s="218"/>
      <c r="T359" s="219"/>
      <c r="AT359" s="220" t="s">
        <v>166</v>
      </c>
      <c r="AU359" s="220" t="s">
        <v>156</v>
      </c>
      <c r="AV359" s="13" t="s">
        <v>82</v>
      </c>
      <c r="AW359" s="13" t="s">
        <v>31</v>
      </c>
      <c r="AX359" s="13" t="s">
        <v>74</v>
      </c>
      <c r="AY359" s="220" t="s">
        <v>157</v>
      </c>
    </row>
    <row r="360" spans="2:51" s="14" customFormat="1">
      <c r="B360" s="221"/>
      <c r="C360" s="222"/>
      <c r="D360" s="212" t="s">
        <v>166</v>
      </c>
      <c r="E360" s="223" t="s">
        <v>1</v>
      </c>
      <c r="F360" s="224" t="s">
        <v>1209</v>
      </c>
      <c r="G360" s="222"/>
      <c r="H360" s="225">
        <v>4.4400000000000004</v>
      </c>
      <c r="I360" s="226"/>
      <c r="J360" s="222"/>
      <c r="K360" s="222"/>
      <c r="L360" s="227"/>
      <c r="M360" s="228"/>
      <c r="N360" s="229"/>
      <c r="O360" s="229"/>
      <c r="P360" s="229"/>
      <c r="Q360" s="229"/>
      <c r="R360" s="229"/>
      <c r="S360" s="229"/>
      <c r="T360" s="230"/>
      <c r="AT360" s="231" t="s">
        <v>166</v>
      </c>
      <c r="AU360" s="231" t="s">
        <v>156</v>
      </c>
      <c r="AV360" s="14" t="s">
        <v>156</v>
      </c>
      <c r="AW360" s="14" t="s">
        <v>31</v>
      </c>
      <c r="AX360" s="14" t="s">
        <v>74</v>
      </c>
      <c r="AY360" s="231" t="s">
        <v>157</v>
      </c>
    </row>
    <row r="361" spans="2:51" s="13" customFormat="1">
      <c r="B361" s="210"/>
      <c r="C361" s="211"/>
      <c r="D361" s="212" t="s">
        <v>166</v>
      </c>
      <c r="E361" s="213" t="s">
        <v>1</v>
      </c>
      <c r="F361" s="214" t="s">
        <v>1210</v>
      </c>
      <c r="G361" s="211"/>
      <c r="H361" s="213" t="s">
        <v>1</v>
      </c>
      <c r="I361" s="215"/>
      <c r="J361" s="211"/>
      <c r="K361" s="211"/>
      <c r="L361" s="216"/>
      <c r="M361" s="217"/>
      <c r="N361" s="218"/>
      <c r="O361" s="218"/>
      <c r="P361" s="218"/>
      <c r="Q361" s="218"/>
      <c r="R361" s="218"/>
      <c r="S361" s="218"/>
      <c r="T361" s="219"/>
      <c r="AT361" s="220" t="s">
        <v>166</v>
      </c>
      <c r="AU361" s="220" t="s">
        <v>156</v>
      </c>
      <c r="AV361" s="13" t="s">
        <v>82</v>
      </c>
      <c r="AW361" s="13" t="s">
        <v>31</v>
      </c>
      <c r="AX361" s="13" t="s">
        <v>74</v>
      </c>
      <c r="AY361" s="220" t="s">
        <v>157</v>
      </c>
    </row>
    <row r="362" spans="2:51" s="14" customFormat="1">
      <c r="B362" s="221"/>
      <c r="C362" s="222"/>
      <c r="D362" s="212" t="s">
        <v>166</v>
      </c>
      <c r="E362" s="223" t="s">
        <v>1</v>
      </c>
      <c r="F362" s="224" t="s">
        <v>1209</v>
      </c>
      <c r="G362" s="222"/>
      <c r="H362" s="225">
        <v>4.4400000000000004</v>
      </c>
      <c r="I362" s="226"/>
      <c r="J362" s="222"/>
      <c r="K362" s="222"/>
      <c r="L362" s="227"/>
      <c r="M362" s="228"/>
      <c r="N362" s="229"/>
      <c r="O362" s="229"/>
      <c r="P362" s="229"/>
      <c r="Q362" s="229"/>
      <c r="R362" s="229"/>
      <c r="S362" s="229"/>
      <c r="T362" s="230"/>
      <c r="AT362" s="231" t="s">
        <v>166</v>
      </c>
      <c r="AU362" s="231" t="s">
        <v>156</v>
      </c>
      <c r="AV362" s="14" t="s">
        <v>156</v>
      </c>
      <c r="AW362" s="14" t="s">
        <v>31</v>
      </c>
      <c r="AX362" s="14" t="s">
        <v>74</v>
      </c>
      <c r="AY362" s="231" t="s">
        <v>157</v>
      </c>
    </row>
    <row r="363" spans="2:51" s="13" customFormat="1">
      <c r="B363" s="210"/>
      <c r="C363" s="211"/>
      <c r="D363" s="212" t="s">
        <v>166</v>
      </c>
      <c r="E363" s="213" t="s">
        <v>1</v>
      </c>
      <c r="F363" s="214" t="s">
        <v>1211</v>
      </c>
      <c r="G363" s="211"/>
      <c r="H363" s="213" t="s">
        <v>1</v>
      </c>
      <c r="I363" s="215"/>
      <c r="J363" s="211"/>
      <c r="K363" s="211"/>
      <c r="L363" s="216"/>
      <c r="M363" s="217"/>
      <c r="N363" s="218"/>
      <c r="O363" s="218"/>
      <c r="P363" s="218"/>
      <c r="Q363" s="218"/>
      <c r="R363" s="218"/>
      <c r="S363" s="218"/>
      <c r="T363" s="219"/>
      <c r="AT363" s="220" t="s">
        <v>166</v>
      </c>
      <c r="AU363" s="220" t="s">
        <v>156</v>
      </c>
      <c r="AV363" s="13" t="s">
        <v>82</v>
      </c>
      <c r="AW363" s="13" t="s">
        <v>31</v>
      </c>
      <c r="AX363" s="13" t="s">
        <v>74</v>
      </c>
      <c r="AY363" s="220" t="s">
        <v>157</v>
      </c>
    </row>
    <row r="364" spans="2:51" s="14" customFormat="1">
      <c r="B364" s="221"/>
      <c r="C364" s="222"/>
      <c r="D364" s="212" t="s">
        <v>166</v>
      </c>
      <c r="E364" s="223" t="s">
        <v>1</v>
      </c>
      <c r="F364" s="224" t="s">
        <v>1212</v>
      </c>
      <c r="G364" s="222"/>
      <c r="H364" s="225">
        <v>2.2200000000000002</v>
      </c>
      <c r="I364" s="226"/>
      <c r="J364" s="222"/>
      <c r="K364" s="222"/>
      <c r="L364" s="227"/>
      <c r="M364" s="228"/>
      <c r="N364" s="229"/>
      <c r="O364" s="229"/>
      <c r="P364" s="229"/>
      <c r="Q364" s="229"/>
      <c r="R364" s="229"/>
      <c r="S364" s="229"/>
      <c r="T364" s="230"/>
      <c r="AT364" s="231" t="s">
        <v>166</v>
      </c>
      <c r="AU364" s="231" t="s">
        <v>156</v>
      </c>
      <c r="AV364" s="14" t="s">
        <v>156</v>
      </c>
      <c r="AW364" s="14" t="s">
        <v>31</v>
      </c>
      <c r="AX364" s="14" t="s">
        <v>74</v>
      </c>
      <c r="AY364" s="231" t="s">
        <v>157</v>
      </c>
    </row>
    <row r="365" spans="2:51" s="13" customFormat="1">
      <c r="B365" s="210"/>
      <c r="C365" s="211"/>
      <c r="D365" s="212" t="s">
        <v>166</v>
      </c>
      <c r="E365" s="213" t="s">
        <v>1</v>
      </c>
      <c r="F365" s="214" t="s">
        <v>1213</v>
      </c>
      <c r="G365" s="211"/>
      <c r="H365" s="213" t="s">
        <v>1</v>
      </c>
      <c r="I365" s="215"/>
      <c r="J365" s="211"/>
      <c r="K365" s="211"/>
      <c r="L365" s="216"/>
      <c r="M365" s="217"/>
      <c r="N365" s="218"/>
      <c r="O365" s="218"/>
      <c r="P365" s="218"/>
      <c r="Q365" s="218"/>
      <c r="R365" s="218"/>
      <c r="S365" s="218"/>
      <c r="T365" s="219"/>
      <c r="AT365" s="220" t="s">
        <v>166</v>
      </c>
      <c r="AU365" s="220" t="s">
        <v>156</v>
      </c>
      <c r="AV365" s="13" t="s">
        <v>82</v>
      </c>
      <c r="AW365" s="13" t="s">
        <v>31</v>
      </c>
      <c r="AX365" s="13" t="s">
        <v>74</v>
      </c>
      <c r="AY365" s="220" t="s">
        <v>157</v>
      </c>
    </row>
    <row r="366" spans="2:51" s="14" customFormat="1">
      <c r="B366" s="221"/>
      <c r="C366" s="222"/>
      <c r="D366" s="212" t="s">
        <v>166</v>
      </c>
      <c r="E366" s="223" t="s">
        <v>1</v>
      </c>
      <c r="F366" s="224" t="s">
        <v>1212</v>
      </c>
      <c r="G366" s="222"/>
      <c r="H366" s="225">
        <v>2.2200000000000002</v>
      </c>
      <c r="I366" s="226"/>
      <c r="J366" s="222"/>
      <c r="K366" s="222"/>
      <c r="L366" s="227"/>
      <c r="M366" s="228"/>
      <c r="N366" s="229"/>
      <c r="O366" s="229"/>
      <c r="P366" s="229"/>
      <c r="Q366" s="229"/>
      <c r="R366" s="229"/>
      <c r="S366" s="229"/>
      <c r="T366" s="230"/>
      <c r="AT366" s="231" t="s">
        <v>166</v>
      </c>
      <c r="AU366" s="231" t="s">
        <v>156</v>
      </c>
      <c r="AV366" s="14" t="s">
        <v>156</v>
      </c>
      <c r="AW366" s="14" t="s">
        <v>31</v>
      </c>
      <c r="AX366" s="14" t="s">
        <v>74</v>
      </c>
      <c r="AY366" s="231" t="s">
        <v>157</v>
      </c>
    </row>
    <row r="367" spans="2:51" s="13" customFormat="1">
      <c r="B367" s="210"/>
      <c r="C367" s="211"/>
      <c r="D367" s="212" t="s">
        <v>166</v>
      </c>
      <c r="E367" s="213" t="s">
        <v>1</v>
      </c>
      <c r="F367" s="214" t="s">
        <v>1214</v>
      </c>
      <c r="G367" s="211"/>
      <c r="H367" s="213" t="s">
        <v>1</v>
      </c>
      <c r="I367" s="215"/>
      <c r="J367" s="211"/>
      <c r="K367" s="211"/>
      <c r="L367" s="216"/>
      <c r="M367" s="217"/>
      <c r="N367" s="218"/>
      <c r="O367" s="218"/>
      <c r="P367" s="218"/>
      <c r="Q367" s="218"/>
      <c r="R367" s="218"/>
      <c r="S367" s="218"/>
      <c r="T367" s="219"/>
      <c r="AT367" s="220" t="s">
        <v>166</v>
      </c>
      <c r="AU367" s="220" t="s">
        <v>156</v>
      </c>
      <c r="AV367" s="13" t="s">
        <v>82</v>
      </c>
      <c r="AW367" s="13" t="s">
        <v>31</v>
      </c>
      <c r="AX367" s="13" t="s">
        <v>74</v>
      </c>
      <c r="AY367" s="220" t="s">
        <v>157</v>
      </c>
    </row>
    <row r="368" spans="2:51" s="14" customFormat="1">
      <c r="B368" s="221"/>
      <c r="C368" s="222"/>
      <c r="D368" s="212" t="s">
        <v>166</v>
      </c>
      <c r="E368" s="223" t="s">
        <v>1</v>
      </c>
      <c r="F368" s="224" t="s">
        <v>1206</v>
      </c>
      <c r="G368" s="222"/>
      <c r="H368" s="225">
        <v>2.34</v>
      </c>
      <c r="I368" s="226"/>
      <c r="J368" s="222"/>
      <c r="K368" s="222"/>
      <c r="L368" s="227"/>
      <c r="M368" s="228"/>
      <c r="N368" s="229"/>
      <c r="O368" s="229"/>
      <c r="P368" s="229"/>
      <c r="Q368" s="229"/>
      <c r="R368" s="229"/>
      <c r="S368" s="229"/>
      <c r="T368" s="230"/>
      <c r="AT368" s="231" t="s">
        <v>166</v>
      </c>
      <c r="AU368" s="231" t="s">
        <v>156</v>
      </c>
      <c r="AV368" s="14" t="s">
        <v>156</v>
      </c>
      <c r="AW368" s="14" t="s">
        <v>31</v>
      </c>
      <c r="AX368" s="14" t="s">
        <v>74</v>
      </c>
      <c r="AY368" s="231" t="s">
        <v>157</v>
      </c>
    </row>
    <row r="369" spans="2:51" s="13" customFormat="1">
      <c r="B369" s="210"/>
      <c r="C369" s="211"/>
      <c r="D369" s="212" t="s">
        <v>166</v>
      </c>
      <c r="E369" s="213" t="s">
        <v>1</v>
      </c>
      <c r="F369" s="214" t="s">
        <v>1215</v>
      </c>
      <c r="G369" s="211"/>
      <c r="H369" s="213" t="s">
        <v>1</v>
      </c>
      <c r="I369" s="215"/>
      <c r="J369" s="211"/>
      <c r="K369" s="211"/>
      <c r="L369" s="216"/>
      <c r="M369" s="217"/>
      <c r="N369" s="218"/>
      <c r="O369" s="218"/>
      <c r="P369" s="218"/>
      <c r="Q369" s="218"/>
      <c r="R369" s="218"/>
      <c r="S369" s="218"/>
      <c r="T369" s="219"/>
      <c r="AT369" s="220" t="s">
        <v>166</v>
      </c>
      <c r="AU369" s="220" t="s">
        <v>156</v>
      </c>
      <c r="AV369" s="13" t="s">
        <v>82</v>
      </c>
      <c r="AW369" s="13" t="s">
        <v>31</v>
      </c>
      <c r="AX369" s="13" t="s">
        <v>74</v>
      </c>
      <c r="AY369" s="220" t="s">
        <v>157</v>
      </c>
    </row>
    <row r="370" spans="2:51" s="14" customFormat="1">
      <c r="B370" s="221"/>
      <c r="C370" s="222"/>
      <c r="D370" s="212" t="s">
        <v>166</v>
      </c>
      <c r="E370" s="223" t="s">
        <v>1</v>
      </c>
      <c r="F370" s="224" t="s">
        <v>1206</v>
      </c>
      <c r="G370" s="222"/>
      <c r="H370" s="225">
        <v>2.34</v>
      </c>
      <c r="I370" s="226"/>
      <c r="J370" s="222"/>
      <c r="K370" s="222"/>
      <c r="L370" s="227"/>
      <c r="M370" s="228"/>
      <c r="N370" s="229"/>
      <c r="O370" s="229"/>
      <c r="P370" s="229"/>
      <c r="Q370" s="229"/>
      <c r="R370" s="229"/>
      <c r="S370" s="229"/>
      <c r="T370" s="230"/>
      <c r="AT370" s="231" t="s">
        <v>166</v>
      </c>
      <c r="AU370" s="231" t="s">
        <v>156</v>
      </c>
      <c r="AV370" s="14" t="s">
        <v>156</v>
      </c>
      <c r="AW370" s="14" t="s">
        <v>31</v>
      </c>
      <c r="AX370" s="14" t="s">
        <v>74</v>
      </c>
      <c r="AY370" s="231" t="s">
        <v>157</v>
      </c>
    </row>
    <row r="371" spans="2:51" s="16" customFormat="1">
      <c r="B371" s="261"/>
      <c r="C371" s="262"/>
      <c r="D371" s="212" t="s">
        <v>166</v>
      </c>
      <c r="E371" s="263" t="s">
        <v>1</v>
      </c>
      <c r="F371" s="264" t="s">
        <v>468</v>
      </c>
      <c r="G371" s="262"/>
      <c r="H371" s="265">
        <v>22.68</v>
      </c>
      <c r="I371" s="266"/>
      <c r="J371" s="262"/>
      <c r="K371" s="262"/>
      <c r="L371" s="267"/>
      <c r="M371" s="268"/>
      <c r="N371" s="269"/>
      <c r="O371" s="269"/>
      <c r="P371" s="269"/>
      <c r="Q371" s="269"/>
      <c r="R371" s="269"/>
      <c r="S371" s="269"/>
      <c r="T371" s="270"/>
      <c r="AT371" s="271" t="s">
        <v>166</v>
      </c>
      <c r="AU371" s="271" t="s">
        <v>156</v>
      </c>
      <c r="AV371" s="16" t="s">
        <v>181</v>
      </c>
      <c r="AW371" s="16" t="s">
        <v>31</v>
      </c>
      <c r="AX371" s="16" t="s">
        <v>74</v>
      </c>
      <c r="AY371" s="271" t="s">
        <v>157</v>
      </c>
    </row>
    <row r="372" spans="2:51" s="13" customFormat="1" ht="22.5">
      <c r="B372" s="210"/>
      <c r="C372" s="211"/>
      <c r="D372" s="212" t="s">
        <v>166</v>
      </c>
      <c r="E372" s="213" t="s">
        <v>1</v>
      </c>
      <c r="F372" s="214" t="s">
        <v>1216</v>
      </c>
      <c r="G372" s="211"/>
      <c r="H372" s="213" t="s">
        <v>1</v>
      </c>
      <c r="I372" s="215"/>
      <c r="J372" s="211"/>
      <c r="K372" s="211"/>
      <c r="L372" s="216"/>
      <c r="M372" s="217"/>
      <c r="N372" s="218"/>
      <c r="O372" s="218"/>
      <c r="P372" s="218"/>
      <c r="Q372" s="218"/>
      <c r="R372" s="218"/>
      <c r="S372" s="218"/>
      <c r="T372" s="219"/>
      <c r="AT372" s="220" t="s">
        <v>166</v>
      </c>
      <c r="AU372" s="220" t="s">
        <v>156</v>
      </c>
      <c r="AV372" s="13" t="s">
        <v>82</v>
      </c>
      <c r="AW372" s="13" t="s">
        <v>31</v>
      </c>
      <c r="AX372" s="13" t="s">
        <v>74</v>
      </c>
      <c r="AY372" s="220" t="s">
        <v>157</v>
      </c>
    </row>
    <row r="373" spans="2:51" s="14" customFormat="1">
      <c r="B373" s="221"/>
      <c r="C373" s="222"/>
      <c r="D373" s="212" t="s">
        <v>166</v>
      </c>
      <c r="E373" s="223" t="s">
        <v>1</v>
      </c>
      <c r="F373" s="224" t="s">
        <v>1217</v>
      </c>
      <c r="G373" s="222"/>
      <c r="H373" s="225">
        <v>1.8</v>
      </c>
      <c r="I373" s="226"/>
      <c r="J373" s="222"/>
      <c r="K373" s="222"/>
      <c r="L373" s="227"/>
      <c r="M373" s="228"/>
      <c r="N373" s="229"/>
      <c r="O373" s="229"/>
      <c r="P373" s="229"/>
      <c r="Q373" s="229"/>
      <c r="R373" s="229"/>
      <c r="S373" s="229"/>
      <c r="T373" s="230"/>
      <c r="AT373" s="231" t="s">
        <v>166</v>
      </c>
      <c r="AU373" s="231" t="s">
        <v>156</v>
      </c>
      <c r="AV373" s="14" t="s">
        <v>156</v>
      </c>
      <c r="AW373" s="14" t="s">
        <v>31</v>
      </c>
      <c r="AX373" s="14" t="s">
        <v>74</v>
      </c>
      <c r="AY373" s="231" t="s">
        <v>157</v>
      </c>
    </row>
    <row r="374" spans="2:51" s="13" customFormat="1" ht="22.5">
      <c r="B374" s="210"/>
      <c r="C374" s="211"/>
      <c r="D374" s="212" t="s">
        <v>166</v>
      </c>
      <c r="E374" s="213" t="s">
        <v>1</v>
      </c>
      <c r="F374" s="214" t="s">
        <v>1218</v>
      </c>
      <c r="G374" s="211"/>
      <c r="H374" s="213" t="s">
        <v>1</v>
      </c>
      <c r="I374" s="215"/>
      <c r="J374" s="211"/>
      <c r="K374" s="211"/>
      <c r="L374" s="216"/>
      <c r="M374" s="217"/>
      <c r="N374" s="218"/>
      <c r="O374" s="218"/>
      <c r="P374" s="218"/>
      <c r="Q374" s="218"/>
      <c r="R374" s="218"/>
      <c r="S374" s="218"/>
      <c r="T374" s="219"/>
      <c r="AT374" s="220" t="s">
        <v>166</v>
      </c>
      <c r="AU374" s="220" t="s">
        <v>156</v>
      </c>
      <c r="AV374" s="13" t="s">
        <v>82</v>
      </c>
      <c r="AW374" s="13" t="s">
        <v>31</v>
      </c>
      <c r="AX374" s="13" t="s">
        <v>74</v>
      </c>
      <c r="AY374" s="220" t="s">
        <v>157</v>
      </c>
    </row>
    <row r="375" spans="2:51" s="14" customFormat="1">
      <c r="B375" s="221"/>
      <c r="C375" s="222"/>
      <c r="D375" s="212" t="s">
        <v>166</v>
      </c>
      <c r="E375" s="223" t="s">
        <v>1</v>
      </c>
      <c r="F375" s="224" t="s">
        <v>1219</v>
      </c>
      <c r="G375" s="222"/>
      <c r="H375" s="225">
        <v>4.5</v>
      </c>
      <c r="I375" s="226"/>
      <c r="J375" s="222"/>
      <c r="K375" s="222"/>
      <c r="L375" s="227"/>
      <c r="M375" s="228"/>
      <c r="N375" s="229"/>
      <c r="O375" s="229"/>
      <c r="P375" s="229"/>
      <c r="Q375" s="229"/>
      <c r="R375" s="229"/>
      <c r="S375" s="229"/>
      <c r="T375" s="230"/>
      <c r="AT375" s="231" t="s">
        <v>166</v>
      </c>
      <c r="AU375" s="231" t="s">
        <v>156</v>
      </c>
      <c r="AV375" s="14" t="s">
        <v>156</v>
      </c>
      <c r="AW375" s="14" t="s">
        <v>31</v>
      </c>
      <c r="AX375" s="14" t="s">
        <v>74</v>
      </c>
      <c r="AY375" s="231" t="s">
        <v>157</v>
      </c>
    </row>
    <row r="376" spans="2:51" s="16" customFormat="1">
      <c r="B376" s="261"/>
      <c r="C376" s="262"/>
      <c r="D376" s="212" t="s">
        <v>166</v>
      </c>
      <c r="E376" s="263" t="s">
        <v>1</v>
      </c>
      <c r="F376" s="264" t="s">
        <v>468</v>
      </c>
      <c r="G376" s="262"/>
      <c r="H376" s="265">
        <v>6.3</v>
      </c>
      <c r="I376" s="266"/>
      <c r="J376" s="262"/>
      <c r="K376" s="262"/>
      <c r="L376" s="267"/>
      <c r="M376" s="268"/>
      <c r="N376" s="269"/>
      <c r="O376" s="269"/>
      <c r="P376" s="269"/>
      <c r="Q376" s="269"/>
      <c r="R376" s="269"/>
      <c r="S376" s="269"/>
      <c r="T376" s="270"/>
      <c r="AT376" s="271" t="s">
        <v>166</v>
      </c>
      <c r="AU376" s="271" t="s">
        <v>156</v>
      </c>
      <c r="AV376" s="16" t="s">
        <v>181</v>
      </c>
      <c r="AW376" s="16" t="s">
        <v>31</v>
      </c>
      <c r="AX376" s="16" t="s">
        <v>74</v>
      </c>
      <c r="AY376" s="271" t="s">
        <v>157</v>
      </c>
    </row>
    <row r="377" spans="2:51" s="13" customFormat="1">
      <c r="B377" s="210"/>
      <c r="C377" s="211"/>
      <c r="D377" s="212" t="s">
        <v>166</v>
      </c>
      <c r="E377" s="213" t="s">
        <v>1</v>
      </c>
      <c r="F377" s="214" t="s">
        <v>1063</v>
      </c>
      <c r="G377" s="211"/>
      <c r="H377" s="213" t="s">
        <v>1</v>
      </c>
      <c r="I377" s="215"/>
      <c r="J377" s="211"/>
      <c r="K377" s="211"/>
      <c r="L377" s="216"/>
      <c r="M377" s="217"/>
      <c r="N377" s="218"/>
      <c r="O377" s="218"/>
      <c r="P377" s="218"/>
      <c r="Q377" s="218"/>
      <c r="R377" s="218"/>
      <c r="S377" s="218"/>
      <c r="T377" s="219"/>
      <c r="AT377" s="220" t="s">
        <v>166</v>
      </c>
      <c r="AU377" s="220" t="s">
        <v>156</v>
      </c>
      <c r="AV377" s="13" t="s">
        <v>82</v>
      </c>
      <c r="AW377" s="13" t="s">
        <v>31</v>
      </c>
      <c r="AX377" s="13" t="s">
        <v>74</v>
      </c>
      <c r="AY377" s="220" t="s">
        <v>157</v>
      </c>
    </row>
    <row r="378" spans="2:51" s="13" customFormat="1">
      <c r="B378" s="210"/>
      <c r="C378" s="211"/>
      <c r="D378" s="212" t="s">
        <v>166</v>
      </c>
      <c r="E378" s="213" t="s">
        <v>1</v>
      </c>
      <c r="F378" s="214" t="s">
        <v>1220</v>
      </c>
      <c r="G378" s="211"/>
      <c r="H378" s="213" t="s">
        <v>1</v>
      </c>
      <c r="I378" s="215"/>
      <c r="J378" s="211"/>
      <c r="K378" s="211"/>
      <c r="L378" s="216"/>
      <c r="M378" s="217"/>
      <c r="N378" s="218"/>
      <c r="O378" s="218"/>
      <c r="P378" s="218"/>
      <c r="Q378" s="218"/>
      <c r="R378" s="218"/>
      <c r="S378" s="218"/>
      <c r="T378" s="219"/>
      <c r="AT378" s="220" t="s">
        <v>166</v>
      </c>
      <c r="AU378" s="220" t="s">
        <v>156</v>
      </c>
      <c r="AV378" s="13" t="s">
        <v>82</v>
      </c>
      <c r="AW378" s="13" t="s">
        <v>31</v>
      </c>
      <c r="AX378" s="13" t="s">
        <v>74</v>
      </c>
      <c r="AY378" s="220" t="s">
        <v>157</v>
      </c>
    </row>
    <row r="379" spans="2:51" s="14" customFormat="1">
      <c r="B379" s="221"/>
      <c r="C379" s="222"/>
      <c r="D379" s="212" t="s">
        <v>166</v>
      </c>
      <c r="E379" s="223" t="s">
        <v>1</v>
      </c>
      <c r="F379" s="224" t="s">
        <v>1221</v>
      </c>
      <c r="G379" s="222"/>
      <c r="H379" s="225">
        <v>4</v>
      </c>
      <c r="I379" s="226"/>
      <c r="J379" s="222"/>
      <c r="K379" s="222"/>
      <c r="L379" s="227"/>
      <c r="M379" s="228"/>
      <c r="N379" s="229"/>
      <c r="O379" s="229"/>
      <c r="P379" s="229"/>
      <c r="Q379" s="229"/>
      <c r="R379" s="229"/>
      <c r="S379" s="229"/>
      <c r="T379" s="230"/>
      <c r="AT379" s="231" t="s">
        <v>166</v>
      </c>
      <c r="AU379" s="231" t="s">
        <v>156</v>
      </c>
      <c r="AV379" s="14" t="s">
        <v>156</v>
      </c>
      <c r="AW379" s="14" t="s">
        <v>31</v>
      </c>
      <c r="AX379" s="14" t="s">
        <v>74</v>
      </c>
      <c r="AY379" s="231" t="s">
        <v>157</v>
      </c>
    </row>
    <row r="380" spans="2:51" s="13" customFormat="1">
      <c r="B380" s="210"/>
      <c r="C380" s="211"/>
      <c r="D380" s="212" t="s">
        <v>166</v>
      </c>
      <c r="E380" s="213" t="s">
        <v>1</v>
      </c>
      <c r="F380" s="214" t="s">
        <v>1168</v>
      </c>
      <c r="G380" s="211"/>
      <c r="H380" s="213" t="s">
        <v>1</v>
      </c>
      <c r="I380" s="215"/>
      <c r="J380" s="211"/>
      <c r="K380" s="211"/>
      <c r="L380" s="216"/>
      <c r="M380" s="217"/>
      <c r="N380" s="218"/>
      <c r="O380" s="218"/>
      <c r="P380" s="218"/>
      <c r="Q380" s="218"/>
      <c r="R380" s="218"/>
      <c r="S380" s="218"/>
      <c r="T380" s="219"/>
      <c r="AT380" s="220" t="s">
        <v>166</v>
      </c>
      <c r="AU380" s="220" t="s">
        <v>156</v>
      </c>
      <c r="AV380" s="13" t="s">
        <v>82</v>
      </c>
      <c r="AW380" s="13" t="s">
        <v>31</v>
      </c>
      <c r="AX380" s="13" t="s">
        <v>74</v>
      </c>
      <c r="AY380" s="220" t="s">
        <v>157</v>
      </c>
    </row>
    <row r="381" spans="2:51" s="13" customFormat="1">
      <c r="B381" s="210"/>
      <c r="C381" s="211"/>
      <c r="D381" s="212" t="s">
        <v>166</v>
      </c>
      <c r="E381" s="213" t="s">
        <v>1</v>
      </c>
      <c r="F381" s="214" t="s">
        <v>1222</v>
      </c>
      <c r="G381" s="211"/>
      <c r="H381" s="213" t="s">
        <v>1</v>
      </c>
      <c r="I381" s="215"/>
      <c r="J381" s="211"/>
      <c r="K381" s="211"/>
      <c r="L381" s="216"/>
      <c r="M381" s="217"/>
      <c r="N381" s="218"/>
      <c r="O381" s="218"/>
      <c r="P381" s="218"/>
      <c r="Q381" s="218"/>
      <c r="R381" s="218"/>
      <c r="S381" s="218"/>
      <c r="T381" s="219"/>
      <c r="AT381" s="220" t="s">
        <v>166</v>
      </c>
      <c r="AU381" s="220" t="s">
        <v>156</v>
      </c>
      <c r="AV381" s="13" t="s">
        <v>82</v>
      </c>
      <c r="AW381" s="13" t="s">
        <v>31</v>
      </c>
      <c r="AX381" s="13" t="s">
        <v>74</v>
      </c>
      <c r="AY381" s="220" t="s">
        <v>157</v>
      </c>
    </row>
    <row r="382" spans="2:51" s="14" customFormat="1">
      <c r="B382" s="221"/>
      <c r="C382" s="222"/>
      <c r="D382" s="212" t="s">
        <v>166</v>
      </c>
      <c r="E382" s="223" t="s">
        <v>1</v>
      </c>
      <c r="F382" s="224" t="s">
        <v>1223</v>
      </c>
      <c r="G382" s="222"/>
      <c r="H382" s="225">
        <v>1.341</v>
      </c>
      <c r="I382" s="226"/>
      <c r="J382" s="222"/>
      <c r="K382" s="222"/>
      <c r="L382" s="227"/>
      <c r="M382" s="228"/>
      <c r="N382" s="229"/>
      <c r="O382" s="229"/>
      <c r="P382" s="229"/>
      <c r="Q382" s="229"/>
      <c r="R382" s="229"/>
      <c r="S382" s="229"/>
      <c r="T382" s="230"/>
      <c r="AT382" s="231" t="s">
        <v>166</v>
      </c>
      <c r="AU382" s="231" t="s">
        <v>156</v>
      </c>
      <c r="AV382" s="14" t="s">
        <v>156</v>
      </c>
      <c r="AW382" s="14" t="s">
        <v>31</v>
      </c>
      <c r="AX382" s="14" t="s">
        <v>74</v>
      </c>
      <c r="AY382" s="231" t="s">
        <v>157</v>
      </c>
    </row>
    <row r="383" spans="2:51" s="13" customFormat="1">
      <c r="B383" s="210"/>
      <c r="C383" s="211"/>
      <c r="D383" s="212" t="s">
        <v>166</v>
      </c>
      <c r="E383" s="213" t="s">
        <v>1</v>
      </c>
      <c r="F383" s="214" t="s">
        <v>1076</v>
      </c>
      <c r="G383" s="211"/>
      <c r="H383" s="213" t="s">
        <v>1</v>
      </c>
      <c r="I383" s="215"/>
      <c r="J383" s="211"/>
      <c r="K383" s="211"/>
      <c r="L383" s="216"/>
      <c r="M383" s="217"/>
      <c r="N383" s="218"/>
      <c r="O383" s="218"/>
      <c r="P383" s="218"/>
      <c r="Q383" s="218"/>
      <c r="R383" s="218"/>
      <c r="S383" s="218"/>
      <c r="T383" s="219"/>
      <c r="AT383" s="220" t="s">
        <v>166</v>
      </c>
      <c r="AU383" s="220" t="s">
        <v>156</v>
      </c>
      <c r="AV383" s="13" t="s">
        <v>82</v>
      </c>
      <c r="AW383" s="13" t="s">
        <v>31</v>
      </c>
      <c r="AX383" s="13" t="s">
        <v>74</v>
      </c>
      <c r="AY383" s="220" t="s">
        <v>157</v>
      </c>
    </row>
    <row r="384" spans="2:51" s="13" customFormat="1">
      <c r="B384" s="210"/>
      <c r="C384" s="211"/>
      <c r="D384" s="212" t="s">
        <v>166</v>
      </c>
      <c r="E384" s="213" t="s">
        <v>1</v>
      </c>
      <c r="F384" s="214" t="s">
        <v>1224</v>
      </c>
      <c r="G384" s="211"/>
      <c r="H384" s="213" t="s">
        <v>1</v>
      </c>
      <c r="I384" s="215"/>
      <c r="J384" s="211"/>
      <c r="K384" s="211"/>
      <c r="L384" s="216"/>
      <c r="M384" s="217"/>
      <c r="N384" s="218"/>
      <c r="O384" s="218"/>
      <c r="P384" s="218"/>
      <c r="Q384" s="218"/>
      <c r="R384" s="218"/>
      <c r="S384" s="218"/>
      <c r="T384" s="219"/>
      <c r="AT384" s="220" t="s">
        <v>166</v>
      </c>
      <c r="AU384" s="220" t="s">
        <v>156</v>
      </c>
      <c r="AV384" s="13" t="s">
        <v>82</v>
      </c>
      <c r="AW384" s="13" t="s">
        <v>31</v>
      </c>
      <c r="AX384" s="13" t="s">
        <v>74</v>
      </c>
      <c r="AY384" s="220" t="s">
        <v>157</v>
      </c>
    </row>
    <row r="385" spans="1:65" s="14" customFormat="1">
      <c r="B385" s="221"/>
      <c r="C385" s="222"/>
      <c r="D385" s="212" t="s">
        <v>166</v>
      </c>
      <c r="E385" s="223" t="s">
        <v>1</v>
      </c>
      <c r="F385" s="224" t="s">
        <v>1225</v>
      </c>
      <c r="G385" s="222"/>
      <c r="H385" s="225">
        <v>0.88200000000000001</v>
      </c>
      <c r="I385" s="226"/>
      <c r="J385" s="222"/>
      <c r="K385" s="222"/>
      <c r="L385" s="227"/>
      <c r="M385" s="228"/>
      <c r="N385" s="229"/>
      <c r="O385" s="229"/>
      <c r="P385" s="229"/>
      <c r="Q385" s="229"/>
      <c r="R385" s="229"/>
      <c r="S385" s="229"/>
      <c r="T385" s="230"/>
      <c r="AT385" s="231" t="s">
        <v>166</v>
      </c>
      <c r="AU385" s="231" t="s">
        <v>156</v>
      </c>
      <c r="AV385" s="14" t="s">
        <v>156</v>
      </c>
      <c r="AW385" s="14" t="s">
        <v>31</v>
      </c>
      <c r="AX385" s="14" t="s">
        <v>74</v>
      </c>
      <c r="AY385" s="231" t="s">
        <v>157</v>
      </c>
    </row>
    <row r="386" spans="1:65" s="16" customFormat="1">
      <c r="B386" s="261"/>
      <c r="C386" s="262"/>
      <c r="D386" s="212" t="s">
        <v>166</v>
      </c>
      <c r="E386" s="263" t="s">
        <v>1</v>
      </c>
      <c r="F386" s="264" t="s">
        <v>468</v>
      </c>
      <c r="G386" s="262"/>
      <c r="H386" s="265">
        <v>6.2229999999999999</v>
      </c>
      <c r="I386" s="266"/>
      <c r="J386" s="262"/>
      <c r="K386" s="262"/>
      <c r="L386" s="267"/>
      <c r="M386" s="268"/>
      <c r="N386" s="269"/>
      <c r="O386" s="269"/>
      <c r="P386" s="269"/>
      <c r="Q386" s="269"/>
      <c r="R386" s="269"/>
      <c r="S386" s="269"/>
      <c r="T386" s="270"/>
      <c r="AT386" s="271" t="s">
        <v>166</v>
      </c>
      <c r="AU386" s="271" t="s">
        <v>156</v>
      </c>
      <c r="AV386" s="16" t="s">
        <v>181</v>
      </c>
      <c r="AW386" s="16" t="s">
        <v>31</v>
      </c>
      <c r="AX386" s="16" t="s">
        <v>74</v>
      </c>
      <c r="AY386" s="271" t="s">
        <v>157</v>
      </c>
    </row>
    <row r="387" spans="1:65" s="15" customFormat="1">
      <c r="B387" s="232"/>
      <c r="C387" s="233"/>
      <c r="D387" s="212" t="s">
        <v>166</v>
      </c>
      <c r="E387" s="234" t="s">
        <v>1</v>
      </c>
      <c r="F387" s="235" t="s">
        <v>173</v>
      </c>
      <c r="G387" s="233"/>
      <c r="H387" s="236">
        <v>69.826999999999998</v>
      </c>
      <c r="I387" s="237"/>
      <c r="J387" s="233"/>
      <c r="K387" s="233"/>
      <c r="L387" s="238"/>
      <c r="M387" s="239"/>
      <c r="N387" s="240"/>
      <c r="O387" s="240"/>
      <c r="P387" s="240"/>
      <c r="Q387" s="240"/>
      <c r="R387" s="240"/>
      <c r="S387" s="240"/>
      <c r="T387" s="241"/>
      <c r="AT387" s="242" t="s">
        <v>166</v>
      </c>
      <c r="AU387" s="242" t="s">
        <v>156</v>
      </c>
      <c r="AV387" s="15" t="s">
        <v>174</v>
      </c>
      <c r="AW387" s="15" t="s">
        <v>31</v>
      </c>
      <c r="AX387" s="15" t="s">
        <v>82</v>
      </c>
      <c r="AY387" s="242" t="s">
        <v>157</v>
      </c>
    </row>
    <row r="388" spans="1:65" s="2" customFormat="1" ht="24.2" customHeight="1">
      <c r="A388" s="35"/>
      <c r="B388" s="36"/>
      <c r="C388" s="196" t="s">
        <v>7</v>
      </c>
      <c r="D388" s="196" t="s">
        <v>160</v>
      </c>
      <c r="E388" s="197" t="s">
        <v>1226</v>
      </c>
      <c r="F388" s="198" t="s">
        <v>1227</v>
      </c>
      <c r="G388" s="199" t="s">
        <v>225</v>
      </c>
      <c r="H388" s="200">
        <v>6.9560000000000004</v>
      </c>
      <c r="I388" s="201"/>
      <c r="J388" s="202">
        <f>ROUND(I388*H388,2)</f>
        <v>0</v>
      </c>
      <c r="K388" s="203"/>
      <c r="L388" s="40"/>
      <c r="M388" s="204" t="s">
        <v>1</v>
      </c>
      <c r="N388" s="205" t="s">
        <v>40</v>
      </c>
      <c r="O388" s="76"/>
      <c r="P388" s="206">
        <f>O388*H388</f>
        <v>0</v>
      </c>
      <c r="Q388" s="206">
        <v>2.47E-3</v>
      </c>
      <c r="R388" s="206">
        <f>Q388*H388</f>
        <v>1.718132E-2</v>
      </c>
      <c r="S388" s="206">
        <v>0</v>
      </c>
      <c r="T388" s="207">
        <f>S388*H388</f>
        <v>0</v>
      </c>
      <c r="U388" s="35"/>
      <c r="V388" s="35"/>
      <c r="W388" s="35"/>
      <c r="X388" s="35"/>
      <c r="Y388" s="35"/>
      <c r="Z388" s="35"/>
      <c r="AA388" s="35"/>
      <c r="AB388" s="35"/>
      <c r="AC388" s="35"/>
      <c r="AD388" s="35"/>
      <c r="AE388" s="35"/>
      <c r="AR388" s="208" t="s">
        <v>174</v>
      </c>
      <c r="AT388" s="208" t="s">
        <v>160</v>
      </c>
      <c r="AU388" s="208" t="s">
        <v>156</v>
      </c>
      <c r="AY388" s="18" t="s">
        <v>157</v>
      </c>
      <c r="BE388" s="209">
        <f>IF(N388="základná",J388,0)</f>
        <v>0</v>
      </c>
      <c r="BF388" s="209">
        <f>IF(N388="znížená",J388,0)</f>
        <v>0</v>
      </c>
      <c r="BG388" s="209">
        <f>IF(N388="zákl. prenesená",J388,0)</f>
        <v>0</v>
      </c>
      <c r="BH388" s="209">
        <f>IF(N388="zníž. prenesená",J388,0)</f>
        <v>0</v>
      </c>
      <c r="BI388" s="209">
        <f>IF(N388="nulová",J388,0)</f>
        <v>0</v>
      </c>
      <c r="BJ388" s="18" t="s">
        <v>156</v>
      </c>
      <c r="BK388" s="209">
        <f>ROUND(I388*H388,2)</f>
        <v>0</v>
      </c>
      <c r="BL388" s="18" t="s">
        <v>174</v>
      </c>
      <c r="BM388" s="208" t="s">
        <v>1228</v>
      </c>
    </row>
    <row r="389" spans="1:65" s="14" customFormat="1">
      <c r="B389" s="221"/>
      <c r="C389" s="222"/>
      <c r="D389" s="212" t="s">
        <v>166</v>
      </c>
      <c r="E389" s="223" t="s">
        <v>1</v>
      </c>
      <c r="F389" s="224" t="s">
        <v>1229</v>
      </c>
      <c r="G389" s="222"/>
      <c r="H389" s="225">
        <v>6.9560000000000004</v>
      </c>
      <c r="I389" s="226"/>
      <c r="J389" s="222"/>
      <c r="K389" s="222"/>
      <c r="L389" s="227"/>
      <c r="M389" s="228"/>
      <c r="N389" s="229"/>
      <c r="O389" s="229"/>
      <c r="P389" s="229"/>
      <c r="Q389" s="229"/>
      <c r="R389" s="229"/>
      <c r="S389" s="229"/>
      <c r="T389" s="230"/>
      <c r="AT389" s="231" t="s">
        <v>166</v>
      </c>
      <c r="AU389" s="231" t="s">
        <v>156</v>
      </c>
      <c r="AV389" s="14" t="s">
        <v>156</v>
      </c>
      <c r="AW389" s="14" t="s">
        <v>31</v>
      </c>
      <c r="AX389" s="14" t="s">
        <v>82</v>
      </c>
      <c r="AY389" s="231" t="s">
        <v>157</v>
      </c>
    </row>
    <row r="390" spans="1:65" s="2" customFormat="1" ht="37.9" customHeight="1">
      <c r="A390" s="35"/>
      <c r="B390" s="36"/>
      <c r="C390" s="196" t="s">
        <v>394</v>
      </c>
      <c r="D390" s="196" t="s">
        <v>160</v>
      </c>
      <c r="E390" s="197" t="s">
        <v>239</v>
      </c>
      <c r="F390" s="198" t="s">
        <v>1230</v>
      </c>
      <c r="G390" s="199" t="s">
        <v>354</v>
      </c>
      <c r="H390" s="200">
        <v>6.82</v>
      </c>
      <c r="I390" s="201"/>
      <c r="J390" s="202">
        <f>ROUND(I390*H390,2)</f>
        <v>0</v>
      </c>
      <c r="K390" s="203"/>
      <c r="L390" s="40"/>
      <c r="M390" s="204" t="s">
        <v>1</v>
      </c>
      <c r="N390" s="205" t="s">
        <v>40</v>
      </c>
      <c r="O390" s="76"/>
      <c r="P390" s="206">
        <f>O390*H390</f>
        <v>0</v>
      </c>
      <c r="Q390" s="206">
        <v>1.91E-3</v>
      </c>
      <c r="R390" s="206">
        <f>Q390*H390</f>
        <v>1.30262E-2</v>
      </c>
      <c r="S390" s="206">
        <v>0</v>
      </c>
      <c r="T390" s="207">
        <f>S390*H390</f>
        <v>0</v>
      </c>
      <c r="U390" s="35"/>
      <c r="V390" s="35"/>
      <c r="W390" s="35"/>
      <c r="X390" s="35"/>
      <c r="Y390" s="35"/>
      <c r="Z390" s="35"/>
      <c r="AA390" s="35"/>
      <c r="AB390" s="35"/>
      <c r="AC390" s="35"/>
      <c r="AD390" s="35"/>
      <c r="AE390" s="35"/>
      <c r="AR390" s="208" t="s">
        <v>174</v>
      </c>
      <c r="AT390" s="208" t="s">
        <v>160</v>
      </c>
      <c r="AU390" s="208" t="s">
        <v>156</v>
      </c>
      <c r="AY390" s="18" t="s">
        <v>157</v>
      </c>
      <c r="BE390" s="209">
        <f>IF(N390="základná",J390,0)</f>
        <v>0</v>
      </c>
      <c r="BF390" s="209">
        <f>IF(N390="znížená",J390,0)</f>
        <v>0</v>
      </c>
      <c r="BG390" s="209">
        <f>IF(N390="zákl. prenesená",J390,0)</f>
        <v>0</v>
      </c>
      <c r="BH390" s="209">
        <f>IF(N390="zníž. prenesená",J390,0)</f>
        <v>0</v>
      </c>
      <c r="BI390" s="209">
        <f>IF(N390="nulová",J390,0)</f>
        <v>0</v>
      </c>
      <c r="BJ390" s="18" t="s">
        <v>156</v>
      </c>
      <c r="BK390" s="209">
        <f>ROUND(I390*H390,2)</f>
        <v>0</v>
      </c>
      <c r="BL390" s="18" t="s">
        <v>174</v>
      </c>
      <c r="BM390" s="208" t="s">
        <v>1231</v>
      </c>
    </row>
    <row r="391" spans="1:65" s="14" customFormat="1">
      <c r="B391" s="221"/>
      <c r="C391" s="222"/>
      <c r="D391" s="212" t="s">
        <v>166</v>
      </c>
      <c r="E391" s="223" t="s">
        <v>1</v>
      </c>
      <c r="F391" s="224" t="s">
        <v>1232</v>
      </c>
      <c r="G391" s="222"/>
      <c r="H391" s="225">
        <v>6.82</v>
      </c>
      <c r="I391" s="226"/>
      <c r="J391" s="222"/>
      <c r="K391" s="222"/>
      <c r="L391" s="227"/>
      <c r="M391" s="228"/>
      <c r="N391" s="229"/>
      <c r="O391" s="229"/>
      <c r="P391" s="229"/>
      <c r="Q391" s="229"/>
      <c r="R391" s="229"/>
      <c r="S391" s="229"/>
      <c r="T391" s="230"/>
      <c r="AT391" s="231" t="s">
        <v>166</v>
      </c>
      <c r="AU391" s="231" t="s">
        <v>156</v>
      </c>
      <c r="AV391" s="14" t="s">
        <v>156</v>
      </c>
      <c r="AW391" s="14" t="s">
        <v>31</v>
      </c>
      <c r="AX391" s="14" t="s">
        <v>82</v>
      </c>
      <c r="AY391" s="231" t="s">
        <v>157</v>
      </c>
    </row>
    <row r="392" spans="1:65" s="2" customFormat="1" ht="24.2" customHeight="1">
      <c r="A392" s="35"/>
      <c r="B392" s="36"/>
      <c r="C392" s="196" t="s">
        <v>400</v>
      </c>
      <c r="D392" s="196" t="s">
        <v>160</v>
      </c>
      <c r="E392" s="197" t="s">
        <v>1233</v>
      </c>
      <c r="F392" s="198" t="s">
        <v>1234</v>
      </c>
      <c r="G392" s="199" t="s">
        <v>225</v>
      </c>
      <c r="H392" s="200">
        <v>10.478</v>
      </c>
      <c r="I392" s="201"/>
      <c r="J392" s="202">
        <f>ROUND(I392*H392,2)</f>
        <v>0</v>
      </c>
      <c r="K392" s="203"/>
      <c r="L392" s="40"/>
      <c r="M392" s="204" t="s">
        <v>1</v>
      </c>
      <c r="N392" s="205" t="s">
        <v>40</v>
      </c>
      <c r="O392" s="76"/>
      <c r="P392" s="206">
        <f>O392*H392</f>
        <v>0</v>
      </c>
      <c r="Q392" s="206">
        <v>3.9800000000000002E-2</v>
      </c>
      <c r="R392" s="206">
        <f>Q392*H392</f>
        <v>0.41702440000000002</v>
      </c>
      <c r="S392" s="206">
        <v>0</v>
      </c>
      <c r="T392" s="207">
        <f>S392*H392</f>
        <v>0</v>
      </c>
      <c r="U392" s="35"/>
      <c r="V392" s="35"/>
      <c r="W392" s="35"/>
      <c r="X392" s="35"/>
      <c r="Y392" s="35"/>
      <c r="Z392" s="35"/>
      <c r="AA392" s="35"/>
      <c r="AB392" s="35"/>
      <c r="AC392" s="35"/>
      <c r="AD392" s="35"/>
      <c r="AE392" s="35"/>
      <c r="AR392" s="208" t="s">
        <v>174</v>
      </c>
      <c r="AT392" s="208" t="s">
        <v>160</v>
      </c>
      <c r="AU392" s="208" t="s">
        <v>156</v>
      </c>
      <c r="AY392" s="18" t="s">
        <v>157</v>
      </c>
      <c r="BE392" s="209">
        <f>IF(N392="základná",J392,0)</f>
        <v>0</v>
      </c>
      <c r="BF392" s="209">
        <f>IF(N392="znížená",J392,0)</f>
        <v>0</v>
      </c>
      <c r="BG392" s="209">
        <f>IF(N392="zákl. prenesená",J392,0)</f>
        <v>0</v>
      </c>
      <c r="BH392" s="209">
        <f>IF(N392="zníž. prenesená",J392,0)</f>
        <v>0</v>
      </c>
      <c r="BI392" s="209">
        <f>IF(N392="nulová",J392,0)</f>
        <v>0</v>
      </c>
      <c r="BJ392" s="18" t="s">
        <v>156</v>
      </c>
      <c r="BK392" s="209">
        <f>ROUND(I392*H392,2)</f>
        <v>0</v>
      </c>
      <c r="BL392" s="18" t="s">
        <v>174</v>
      </c>
      <c r="BM392" s="208" t="s">
        <v>1235</v>
      </c>
    </row>
    <row r="393" spans="1:65" s="13" customFormat="1">
      <c r="B393" s="210"/>
      <c r="C393" s="211"/>
      <c r="D393" s="212" t="s">
        <v>166</v>
      </c>
      <c r="E393" s="213" t="s">
        <v>1</v>
      </c>
      <c r="F393" s="214" t="s">
        <v>1236</v>
      </c>
      <c r="G393" s="211"/>
      <c r="H393" s="213" t="s">
        <v>1</v>
      </c>
      <c r="I393" s="215"/>
      <c r="J393" s="211"/>
      <c r="K393" s="211"/>
      <c r="L393" s="216"/>
      <c r="M393" s="217"/>
      <c r="N393" s="218"/>
      <c r="O393" s="218"/>
      <c r="P393" s="218"/>
      <c r="Q393" s="218"/>
      <c r="R393" s="218"/>
      <c r="S393" s="218"/>
      <c r="T393" s="219"/>
      <c r="AT393" s="220" t="s">
        <v>166</v>
      </c>
      <c r="AU393" s="220" t="s">
        <v>156</v>
      </c>
      <c r="AV393" s="13" t="s">
        <v>82</v>
      </c>
      <c r="AW393" s="13" t="s">
        <v>31</v>
      </c>
      <c r="AX393" s="13" t="s">
        <v>74</v>
      </c>
      <c r="AY393" s="220" t="s">
        <v>157</v>
      </c>
    </row>
    <row r="394" spans="1:65" s="13" customFormat="1">
      <c r="B394" s="210"/>
      <c r="C394" s="211"/>
      <c r="D394" s="212" t="s">
        <v>166</v>
      </c>
      <c r="E394" s="213" t="s">
        <v>1</v>
      </c>
      <c r="F394" s="214" t="s">
        <v>1050</v>
      </c>
      <c r="G394" s="211"/>
      <c r="H394" s="213" t="s">
        <v>1</v>
      </c>
      <c r="I394" s="215"/>
      <c r="J394" s="211"/>
      <c r="K394" s="211"/>
      <c r="L394" s="216"/>
      <c r="M394" s="217"/>
      <c r="N394" s="218"/>
      <c r="O394" s="218"/>
      <c r="P394" s="218"/>
      <c r="Q394" s="218"/>
      <c r="R394" s="218"/>
      <c r="S394" s="218"/>
      <c r="T394" s="219"/>
      <c r="AT394" s="220" t="s">
        <v>166</v>
      </c>
      <c r="AU394" s="220" t="s">
        <v>156</v>
      </c>
      <c r="AV394" s="13" t="s">
        <v>82</v>
      </c>
      <c r="AW394" s="13" t="s">
        <v>31</v>
      </c>
      <c r="AX394" s="13" t="s">
        <v>74</v>
      </c>
      <c r="AY394" s="220" t="s">
        <v>157</v>
      </c>
    </row>
    <row r="395" spans="1:65" s="13" customFormat="1">
      <c r="B395" s="210"/>
      <c r="C395" s="211"/>
      <c r="D395" s="212" t="s">
        <v>166</v>
      </c>
      <c r="E395" s="213" t="s">
        <v>1</v>
      </c>
      <c r="F395" s="214" t="s">
        <v>1053</v>
      </c>
      <c r="G395" s="211"/>
      <c r="H395" s="213" t="s">
        <v>1</v>
      </c>
      <c r="I395" s="215"/>
      <c r="J395" s="211"/>
      <c r="K395" s="211"/>
      <c r="L395" s="216"/>
      <c r="M395" s="217"/>
      <c r="N395" s="218"/>
      <c r="O395" s="218"/>
      <c r="P395" s="218"/>
      <c r="Q395" s="218"/>
      <c r="R395" s="218"/>
      <c r="S395" s="218"/>
      <c r="T395" s="219"/>
      <c r="AT395" s="220" t="s">
        <v>166</v>
      </c>
      <c r="AU395" s="220" t="s">
        <v>156</v>
      </c>
      <c r="AV395" s="13" t="s">
        <v>82</v>
      </c>
      <c r="AW395" s="13" t="s">
        <v>31</v>
      </c>
      <c r="AX395" s="13" t="s">
        <v>74</v>
      </c>
      <c r="AY395" s="220" t="s">
        <v>157</v>
      </c>
    </row>
    <row r="396" spans="1:65" s="14" customFormat="1">
      <c r="B396" s="221"/>
      <c r="C396" s="222"/>
      <c r="D396" s="212" t="s">
        <v>166</v>
      </c>
      <c r="E396" s="223" t="s">
        <v>1</v>
      </c>
      <c r="F396" s="224" t="s">
        <v>1155</v>
      </c>
      <c r="G396" s="222"/>
      <c r="H396" s="225">
        <v>5</v>
      </c>
      <c r="I396" s="226"/>
      <c r="J396" s="222"/>
      <c r="K396" s="222"/>
      <c r="L396" s="227"/>
      <c r="M396" s="228"/>
      <c r="N396" s="229"/>
      <c r="O396" s="229"/>
      <c r="P396" s="229"/>
      <c r="Q396" s="229"/>
      <c r="R396" s="229"/>
      <c r="S396" s="229"/>
      <c r="T396" s="230"/>
      <c r="AT396" s="231" t="s">
        <v>166</v>
      </c>
      <c r="AU396" s="231" t="s">
        <v>156</v>
      </c>
      <c r="AV396" s="14" t="s">
        <v>156</v>
      </c>
      <c r="AW396" s="14" t="s">
        <v>31</v>
      </c>
      <c r="AX396" s="14" t="s">
        <v>74</v>
      </c>
      <c r="AY396" s="231" t="s">
        <v>157</v>
      </c>
    </row>
    <row r="397" spans="1:65" s="13" customFormat="1">
      <c r="B397" s="210"/>
      <c r="C397" s="211"/>
      <c r="D397" s="212" t="s">
        <v>166</v>
      </c>
      <c r="E397" s="213" t="s">
        <v>1</v>
      </c>
      <c r="F397" s="214" t="s">
        <v>1176</v>
      </c>
      <c r="G397" s="211"/>
      <c r="H397" s="213" t="s">
        <v>1</v>
      </c>
      <c r="I397" s="215"/>
      <c r="J397" s="211"/>
      <c r="K397" s="211"/>
      <c r="L397" s="216"/>
      <c r="M397" s="217"/>
      <c r="N397" s="218"/>
      <c r="O397" s="218"/>
      <c r="P397" s="218"/>
      <c r="Q397" s="218"/>
      <c r="R397" s="218"/>
      <c r="S397" s="218"/>
      <c r="T397" s="219"/>
      <c r="AT397" s="220" t="s">
        <v>166</v>
      </c>
      <c r="AU397" s="220" t="s">
        <v>156</v>
      </c>
      <c r="AV397" s="13" t="s">
        <v>82</v>
      </c>
      <c r="AW397" s="13" t="s">
        <v>31</v>
      </c>
      <c r="AX397" s="13" t="s">
        <v>74</v>
      </c>
      <c r="AY397" s="220" t="s">
        <v>157</v>
      </c>
    </row>
    <row r="398" spans="1:65" s="13" customFormat="1">
      <c r="B398" s="210"/>
      <c r="C398" s="211"/>
      <c r="D398" s="212" t="s">
        <v>166</v>
      </c>
      <c r="E398" s="213" t="s">
        <v>1</v>
      </c>
      <c r="F398" s="214" t="s">
        <v>1177</v>
      </c>
      <c r="G398" s="211"/>
      <c r="H398" s="213" t="s">
        <v>1</v>
      </c>
      <c r="I398" s="215"/>
      <c r="J398" s="211"/>
      <c r="K398" s="211"/>
      <c r="L398" s="216"/>
      <c r="M398" s="217"/>
      <c r="N398" s="218"/>
      <c r="O398" s="218"/>
      <c r="P398" s="218"/>
      <c r="Q398" s="218"/>
      <c r="R398" s="218"/>
      <c r="S398" s="218"/>
      <c r="T398" s="219"/>
      <c r="AT398" s="220" t="s">
        <v>166</v>
      </c>
      <c r="AU398" s="220" t="s">
        <v>156</v>
      </c>
      <c r="AV398" s="13" t="s">
        <v>82</v>
      </c>
      <c r="AW398" s="13" t="s">
        <v>31</v>
      </c>
      <c r="AX398" s="13" t="s">
        <v>74</v>
      </c>
      <c r="AY398" s="220" t="s">
        <v>157</v>
      </c>
    </row>
    <row r="399" spans="1:65" s="14" customFormat="1">
      <c r="B399" s="221"/>
      <c r="C399" s="222"/>
      <c r="D399" s="212" t="s">
        <v>166</v>
      </c>
      <c r="E399" s="223" t="s">
        <v>1</v>
      </c>
      <c r="F399" s="224" t="s">
        <v>1237</v>
      </c>
      <c r="G399" s="222"/>
      <c r="H399" s="225">
        <v>2.04</v>
      </c>
      <c r="I399" s="226"/>
      <c r="J399" s="222"/>
      <c r="K399" s="222"/>
      <c r="L399" s="227"/>
      <c r="M399" s="228"/>
      <c r="N399" s="229"/>
      <c r="O399" s="229"/>
      <c r="P399" s="229"/>
      <c r="Q399" s="229"/>
      <c r="R399" s="229"/>
      <c r="S399" s="229"/>
      <c r="T399" s="230"/>
      <c r="AT399" s="231" t="s">
        <v>166</v>
      </c>
      <c r="AU399" s="231" t="s">
        <v>156</v>
      </c>
      <c r="AV399" s="14" t="s">
        <v>156</v>
      </c>
      <c r="AW399" s="14" t="s">
        <v>31</v>
      </c>
      <c r="AX399" s="14" t="s">
        <v>74</v>
      </c>
      <c r="AY399" s="231" t="s">
        <v>157</v>
      </c>
    </row>
    <row r="400" spans="1:65" s="13" customFormat="1">
      <c r="B400" s="210"/>
      <c r="C400" s="211"/>
      <c r="D400" s="212" t="s">
        <v>166</v>
      </c>
      <c r="E400" s="213" t="s">
        <v>1</v>
      </c>
      <c r="F400" s="214" t="s">
        <v>1179</v>
      </c>
      <c r="G400" s="211"/>
      <c r="H400" s="213" t="s">
        <v>1</v>
      </c>
      <c r="I400" s="215"/>
      <c r="J400" s="211"/>
      <c r="K400" s="211"/>
      <c r="L400" s="216"/>
      <c r="M400" s="217"/>
      <c r="N400" s="218"/>
      <c r="O400" s="218"/>
      <c r="P400" s="218"/>
      <c r="Q400" s="218"/>
      <c r="R400" s="218"/>
      <c r="S400" s="218"/>
      <c r="T400" s="219"/>
      <c r="AT400" s="220" t="s">
        <v>166</v>
      </c>
      <c r="AU400" s="220" t="s">
        <v>156</v>
      </c>
      <c r="AV400" s="13" t="s">
        <v>82</v>
      </c>
      <c r="AW400" s="13" t="s">
        <v>31</v>
      </c>
      <c r="AX400" s="13" t="s">
        <v>74</v>
      </c>
      <c r="AY400" s="220" t="s">
        <v>157</v>
      </c>
    </row>
    <row r="401" spans="1:65" s="14" customFormat="1">
      <c r="B401" s="221"/>
      <c r="C401" s="222"/>
      <c r="D401" s="212" t="s">
        <v>166</v>
      </c>
      <c r="E401" s="223" t="s">
        <v>1</v>
      </c>
      <c r="F401" s="224" t="s">
        <v>1180</v>
      </c>
      <c r="G401" s="222"/>
      <c r="H401" s="225">
        <v>1.6379999999999999</v>
      </c>
      <c r="I401" s="226"/>
      <c r="J401" s="222"/>
      <c r="K401" s="222"/>
      <c r="L401" s="227"/>
      <c r="M401" s="228"/>
      <c r="N401" s="229"/>
      <c r="O401" s="229"/>
      <c r="P401" s="229"/>
      <c r="Q401" s="229"/>
      <c r="R401" s="229"/>
      <c r="S401" s="229"/>
      <c r="T401" s="230"/>
      <c r="AT401" s="231" t="s">
        <v>166</v>
      </c>
      <c r="AU401" s="231" t="s">
        <v>156</v>
      </c>
      <c r="AV401" s="14" t="s">
        <v>156</v>
      </c>
      <c r="AW401" s="14" t="s">
        <v>31</v>
      </c>
      <c r="AX401" s="14" t="s">
        <v>74</v>
      </c>
      <c r="AY401" s="231" t="s">
        <v>157</v>
      </c>
    </row>
    <row r="402" spans="1:65" s="13" customFormat="1" ht="22.5">
      <c r="B402" s="210"/>
      <c r="C402" s="211"/>
      <c r="D402" s="212" t="s">
        <v>166</v>
      </c>
      <c r="E402" s="213" t="s">
        <v>1</v>
      </c>
      <c r="F402" s="214" t="s">
        <v>1216</v>
      </c>
      <c r="G402" s="211"/>
      <c r="H402" s="213" t="s">
        <v>1</v>
      </c>
      <c r="I402" s="215"/>
      <c r="J402" s="211"/>
      <c r="K402" s="211"/>
      <c r="L402" s="216"/>
      <c r="M402" s="217"/>
      <c r="N402" s="218"/>
      <c r="O402" s="218"/>
      <c r="P402" s="218"/>
      <c r="Q402" s="218"/>
      <c r="R402" s="218"/>
      <c r="S402" s="218"/>
      <c r="T402" s="219"/>
      <c r="AT402" s="220" t="s">
        <v>166</v>
      </c>
      <c r="AU402" s="220" t="s">
        <v>156</v>
      </c>
      <c r="AV402" s="13" t="s">
        <v>82</v>
      </c>
      <c r="AW402" s="13" t="s">
        <v>31</v>
      </c>
      <c r="AX402" s="13" t="s">
        <v>74</v>
      </c>
      <c r="AY402" s="220" t="s">
        <v>157</v>
      </c>
    </row>
    <row r="403" spans="1:65" s="14" customFormat="1">
      <c r="B403" s="221"/>
      <c r="C403" s="222"/>
      <c r="D403" s="212" t="s">
        <v>166</v>
      </c>
      <c r="E403" s="223" t="s">
        <v>1</v>
      </c>
      <c r="F403" s="224" t="s">
        <v>1217</v>
      </c>
      <c r="G403" s="222"/>
      <c r="H403" s="225">
        <v>1.8</v>
      </c>
      <c r="I403" s="226"/>
      <c r="J403" s="222"/>
      <c r="K403" s="222"/>
      <c r="L403" s="227"/>
      <c r="M403" s="228"/>
      <c r="N403" s="229"/>
      <c r="O403" s="229"/>
      <c r="P403" s="229"/>
      <c r="Q403" s="229"/>
      <c r="R403" s="229"/>
      <c r="S403" s="229"/>
      <c r="T403" s="230"/>
      <c r="AT403" s="231" t="s">
        <v>166</v>
      </c>
      <c r="AU403" s="231" t="s">
        <v>156</v>
      </c>
      <c r="AV403" s="14" t="s">
        <v>156</v>
      </c>
      <c r="AW403" s="14" t="s">
        <v>31</v>
      </c>
      <c r="AX403" s="14" t="s">
        <v>74</v>
      </c>
      <c r="AY403" s="231" t="s">
        <v>157</v>
      </c>
    </row>
    <row r="404" spans="1:65" s="15" customFormat="1">
      <c r="B404" s="232"/>
      <c r="C404" s="233"/>
      <c r="D404" s="212" t="s">
        <v>166</v>
      </c>
      <c r="E404" s="234" t="s">
        <v>1</v>
      </c>
      <c r="F404" s="235" t="s">
        <v>1238</v>
      </c>
      <c r="G404" s="233"/>
      <c r="H404" s="236">
        <v>10.478</v>
      </c>
      <c r="I404" s="237"/>
      <c r="J404" s="233"/>
      <c r="K404" s="233"/>
      <c r="L404" s="238"/>
      <c r="M404" s="239"/>
      <c r="N404" s="240"/>
      <c r="O404" s="240"/>
      <c r="P404" s="240"/>
      <c r="Q404" s="240"/>
      <c r="R404" s="240"/>
      <c r="S404" s="240"/>
      <c r="T404" s="241"/>
      <c r="AT404" s="242" t="s">
        <v>166</v>
      </c>
      <c r="AU404" s="242" t="s">
        <v>156</v>
      </c>
      <c r="AV404" s="15" t="s">
        <v>174</v>
      </c>
      <c r="AW404" s="15" t="s">
        <v>31</v>
      </c>
      <c r="AX404" s="15" t="s">
        <v>82</v>
      </c>
      <c r="AY404" s="242" t="s">
        <v>157</v>
      </c>
    </row>
    <row r="405" spans="1:65" s="2" customFormat="1" ht="24.2" customHeight="1">
      <c r="A405" s="35"/>
      <c r="B405" s="36"/>
      <c r="C405" s="196" t="s">
        <v>404</v>
      </c>
      <c r="D405" s="196" t="s">
        <v>160</v>
      </c>
      <c r="E405" s="197" t="s">
        <v>1239</v>
      </c>
      <c r="F405" s="198" t="s">
        <v>1240</v>
      </c>
      <c r="G405" s="199" t="s">
        <v>225</v>
      </c>
      <c r="H405" s="200">
        <v>3</v>
      </c>
      <c r="I405" s="201"/>
      <c r="J405" s="202">
        <f>ROUND(I405*H405,2)</f>
        <v>0</v>
      </c>
      <c r="K405" s="203"/>
      <c r="L405" s="40"/>
      <c r="M405" s="204" t="s">
        <v>1</v>
      </c>
      <c r="N405" s="205" t="s">
        <v>40</v>
      </c>
      <c r="O405" s="76"/>
      <c r="P405" s="206">
        <f>O405*H405</f>
        <v>0</v>
      </c>
      <c r="Q405" s="206">
        <v>3.7560000000000003E-2</v>
      </c>
      <c r="R405" s="206">
        <f>Q405*H405</f>
        <v>0.11268</v>
      </c>
      <c r="S405" s="206">
        <v>0</v>
      </c>
      <c r="T405" s="207">
        <f>S405*H405</f>
        <v>0</v>
      </c>
      <c r="U405" s="35"/>
      <c r="V405" s="35"/>
      <c r="W405" s="35"/>
      <c r="X405" s="35"/>
      <c r="Y405" s="35"/>
      <c r="Z405" s="35"/>
      <c r="AA405" s="35"/>
      <c r="AB405" s="35"/>
      <c r="AC405" s="35"/>
      <c r="AD405" s="35"/>
      <c r="AE405" s="35"/>
      <c r="AR405" s="208" t="s">
        <v>174</v>
      </c>
      <c r="AT405" s="208" t="s">
        <v>160</v>
      </c>
      <c r="AU405" s="208" t="s">
        <v>156</v>
      </c>
      <c r="AY405" s="18" t="s">
        <v>157</v>
      </c>
      <c r="BE405" s="209">
        <f>IF(N405="základná",J405,0)</f>
        <v>0</v>
      </c>
      <c r="BF405" s="209">
        <f>IF(N405="znížená",J405,0)</f>
        <v>0</v>
      </c>
      <c r="BG405" s="209">
        <f>IF(N405="zákl. prenesená",J405,0)</f>
        <v>0</v>
      </c>
      <c r="BH405" s="209">
        <f>IF(N405="zníž. prenesená",J405,0)</f>
        <v>0</v>
      </c>
      <c r="BI405" s="209">
        <f>IF(N405="nulová",J405,0)</f>
        <v>0</v>
      </c>
      <c r="BJ405" s="18" t="s">
        <v>156</v>
      </c>
      <c r="BK405" s="209">
        <f>ROUND(I405*H405,2)</f>
        <v>0</v>
      </c>
      <c r="BL405" s="18" t="s">
        <v>174</v>
      </c>
      <c r="BM405" s="208" t="s">
        <v>1241</v>
      </c>
    </row>
    <row r="406" spans="1:65" s="13" customFormat="1">
      <c r="B406" s="210"/>
      <c r="C406" s="211"/>
      <c r="D406" s="212" t="s">
        <v>166</v>
      </c>
      <c r="E406" s="213" t="s">
        <v>1</v>
      </c>
      <c r="F406" s="214" t="s">
        <v>1050</v>
      </c>
      <c r="G406" s="211"/>
      <c r="H406" s="213" t="s">
        <v>1</v>
      </c>
      <c r="I406" s="215"/>
      <c r="J406" s="211"/>
      <c r="K406" s="211"/>
      <c r="L406" s="216"/>
      <c r="M406" s="217"/>
      <c r="N406" s="218"/>
      <c r="O406" s="218"/>
      <c r="P406" s="218"/>
      <c r="Q406" s="218"/>
      <c r="R406" s="218"/>
      <c r="S406" s="218"/>
      <c r="T406" s="219"/>
      <c r="AT406" s="220" t="s">
        <v>166</v>
      </c>
      <c r="AU406" s="220" t="s">
        <v>156</v>
      </c>
      <c r="AV406" s="13" t="s">
        <v>82</v>
      </c>
      <c r="AW406" s="13" t="s">
        <v>31</v>
      </c>
      <c r="AX406" s="13" t="s">
        <v>74</v>
      </c>
      <c r="AY406" s="220" t="s">
        <v>157</v>
      </c>
    </row>
    <row r="407" spans="1:65" s="13" customFormat="1">
      <c r="B407" s="210"/>
      <c r="C407" s="211"/>
      <c r="D407" s="212" t="s">
        <v>166</v>
      </c>
      <c r="E407" s="213" t="s">
        <v>1</v>
      </c>
      <c r="F407" s="214" t="s">
        <v>1242</v>
      </c>
      <c r="G407" s="211"/>
      <c r="H407" s="213" t="s">
        <v>1</v>
      </c>
      <c r="I407" s="215"/>
      <c r="J407" s="211"/>
      <c r="K407" s="211"/>
      <c r="L407" s="216"/>
      <c r="M407" s="217"/>
      <c r="N407" s="218"/>
      <c r="O407" s="218"/>
      <c r="P407" s="218"/>
      <c r="Q407" s="218"/>
      <c r="R407" s="218"/>
      <c r="S407" s="218"/>
      <c r="T407" s="219"/>
      <c r="AT407" s="220" t="s">
        <v>166</v>
      </c>
      <c r="AU407" s="220" t="s">
        <v>156</v>
      </c>
      <c r="AV407" s="13" t="s">
        <v>82</v>
      </c>
      <c r="AW407" s="13" t="s">
        <v>31</v>
      </c>
      <c r="AX407" s="13" t="s">
        <v>74</v>
      </c>
      <c r="AY407" s="220" t="s">
        <v>157</v>
      </c>
    </row>
    <row r="408" spans="1:65" s="14" customFormat="1">
      <c r="B408" s="221"/>
      <c r="C408" s="222"/>
      <c r="D408" s="212" t="s">
        <v>166</v>
      </c>
      <c r="E408" s="223" t="s">
        <v>1</v>
      </c>
      <c r="F408" s="224" t="s">
        <v>181</v>
      </c>
      <c r="G408" s="222"/>
      <c r="H408" s="225">
        <v>3</v>
      </c>
      <c r="I408" s="226"/>
      <c r="J408" s="222"/>
      <c r="K408" s="222"/>
      <c r="L408" s="227"/>
      <c r="M408" s="228"/>
      <c r="N408" s="229"/>
      <c r="O408" s="229"/>
      <c r="P408" s="229"/>
      <c r="Q408" s="229"/>
      <c r="R408" s="229"/>
      <c r="S408" s="229"/>
      <c r="T408" s="230"/>
      <c r="AT408" s="231" t="s">
        <v>166</v>
      </c>
      <c r="AU408" s="231" t="s">
        <v>156</v>
      </c>
      <c r="AV408" s="14" t="s">
        <v>156</v>
      </c>
      <c r="AW408" s="14" t="s">
        <v>31</v>
      </c>
      <c r="AX408" s="14" t="s">
        <v>82</v>
      </c>
      <c r="AY408" s="231" t="s">
        <v>157</v>
      </c>
    </row>
    <row r="409" spans="1:65" s="2" customFormat="1" ht="49.15" customHeight="1">
      <c r="A409" s="35"/>
      <c r="B409" s="36"/>
      <c r="C409" s="196" t="s">
        <v>408</v>
      </c>
      <c r="D409" s="196" t="s">
        <v>160</v>
      </c>
      <c r="E409" s="197" t="s">
        <v>1243</v>
      </c>
      <c r="F409" s="198" t="s">
        <v>1244</v>
      </c>
      <c r="G409" s="199" t="s">
        <v>225</v>
      </c>
      <c r="H409" s="200">
        <v>289.04000000000002</v>
      </c>
      <c r="I409" s="201"/>
      <c r="J409" s="202">
        <f>ROUND(I409*H409,2)</f>
        <v>0</v>
      </c>
      <c r="K409" s="203"/>
      <c r="L409" s="40"/>
      <c r="M409" s="204" t="s">
        <v>1</v>
      </c>
      <c r="N409" s="205" t="s">
        <v>40</v>
      </c>
      <c r="O409" s="76"/>
      <c r="P409" s="206">
        <f>O409*H409</f>
        <v>0</v>
      </c>
      <c r="Q409" s="206">
        <v>1.321E-2</v>
      </c>
      <c r="R409" s="206">
        <f>Q409*H409</f>
        <v>3.8182184000000001</v>
      </c>
      <c r="S409" s="206">
        <v>0</v>
      </c>
      <c r="T409" s="207">
        <f>S409*H409</f>
        <v>0</v>
      </c>
      <c r="U409" s="35"/>
      <c r="V409" s="35"/>
      <c r="W409" s="35"/>
      <c r="X409" s="35"/>
      <c r="Y409" s="35"/>
      <c r="Z409" s="35"/>
      <c r="AA409" s="35"/>
      <c r="AB409" s="35"/>
      <c r="AC409" s="35"/>
      <c r="AD409" s="35"/>
      <c r="AE409" s="35"/>
      <c r="AR409" s="208" t="s">
        <v>174</v>
      </c>
      <c r="AT409" s="208" t="s">
        <v>160</v>
      </c>
      <c r="AU409" s="208" t="s">
        <v>156</v>
      </c>
      <c r="AY409" s="18" t="s">
        <v>157</v>
      </c>
      <c r="BE409" s="209">
        <f>IF(N409="základná",J409,0)</f>
        <v>0</v>
      </c>
      <c r="BF409" s="209">
        <f>IF(N409="znížená",J409,0)</f>
        <v>0</v>
      </c>
      <c r="BG409" s="209">
        <f>IF(N409="zákl. prenesená",J409,0)</f>
        <v>0</v>
      </c>
      <c r="BH409" s="209">
        <f>IF(N409="zníž. prenesená",J409,0)</f>
        <v>0</v>
      </c>
      <c r="BI409" s="209">
        <f>IF(N409="nulová",J409,0)</f>
        <v>0</v>
      </c>
      <c r="BJ409" s="18" t="s">
        <v>156</v>
      </c>
      <c r="BK409" s="209">
        <f>ROUND(I409*H409,2)</f>
        <v>0</v>
      </c>
      <c r="BL409" s="18" t="s">
        <v>174</v>
      </c>
      <c r="BM409" s="208" t="s">
        <v>1245</v>
      </c>
    </row>
    <row r="410" spans="1:65" s="13" customFormat="1">
      <c r="B410" s="210"/>
      <c r="C410" s="211"/>
      <c r="D410" s="212" t="s">
        <v>166</v>
      </c>
      <c r="E410" s="213" t="s">
        <v>1</v>
      </c>
      <c r="F410" s="214" t="s">
        <v>1246</v>
      </c>
      <c r="G410" s="211"/>
      <c r="H410" s="213" t="s">
        <v>1</v>
      </c>
      <c r="I410" s="215"/>
      <c r="J410" s="211"/>
      <c r="K410" s="211"/>
      <c r="L410" s="216"/>
      <c r="M410" s="217"/>
      <c r="N410" s="218"/>
      <c r="O410" s="218"/>
      <c r="P410" s="218"/>
      <c r="Q410" s="218"/>
      <c r="R410" s="218"/>
      <c r="S410" s="218"/>
      <c r="T410" s="219"/>
      <c r="AT410" s="220" t="s">
        <v>166</v>
      </c>
      <c r="AU410" s="220" t="s">
        <v>156</v>
      </c>
      <c r="AV410" s="13" t="s">
        <v>82</v>
      </c>
      <c r="AW410" s="13" t="s">
        <v>31</v>
      </c>
      <c r="AX410" s="13" t="s">
        <v>74</v>
      </c>
      <c r="AY410" s="220" t="s">
        <v>157</v>
      </c>
    </row>
    <row r="411" spans="1:65" s="14" customFormat="1">
      <c r="B411" s="221"/>
      <c r="C411" s="222"/>
      <c r="D411" s="212" t="s">
        <v>166</v>
      </c>
      <c r="E411" s="223" t="s">
        <v>1</v>
      </c>
      <c r="F411" s="224" t="s">
        <v>1247</v>
      </c>
      <c r="G411" s="222"/>
      <c r="H411" s="225">
        <v>289.04000000000002</v>
      </c>
      <c r="I411" s="226"/>
      <c r="J411" s="222"/>
      <c r="K411" s="222"/>
      <c r="L411" s="227"/>
      <c r="M411" s="228"/>
      <c r="N411" s="229"/>
      <c r="O411" s="229"/>
      <c r="P411" s="229"/>
      <c r="Q411" s="229"/>
      <c r="R411" s="229"/>
      <c r="S411" s="229"/>
      <c r="T411" s="230"/>
      <c r="AT411" s="231" t="s">
        <v>166</v>
      </c>
      <c r="AU411" s="231" t="s">
        <v>156</v>
      </c>
      <c r="AV411" s="14" t="s">
        <v>156</v>
      </c>
      <c r="AW411" s="14" t="s">
        <v>31</v>
      </c>
      <c r="AX411" s="14" t="s">
        <v>82</v>
      </c>
      <c r="AY411" s="231" t="s">
        <v>157</v>
      </c>
    </row>
    <row r="412" spans="1:65" s="2" customFormat="1" ht="24.2" customHeight="1">
      <c r="A412" s="35"/>
      <c r="B412" s="36"/>
      <c r="C412" s="196" t="s">
        <v>412</v>
      </c>
      <c r="D412" s="196" t="s">
        <v>160</v>
      </c>
      <c r="E412" s="197" t="s">
        <v>1248</v>
      </c>
      <c r="F412" s="198" t="s">
        <v>1249</v>
      </c>
      <c r="G412" s="199" t="s">
        <v>225</v>
      </c>
      <c r="H412" s="200">
        <v>6.9560000000000004</v>
      </c>
      <c r="I412" s="201"/>
      <c r="J412" s="202">
        <f>ROUND(I412*H412,2)</f>
        <v>0</v>
      </c>
      <c r="K412" s="203"/>
      <c r="L412" s="40"/>
      <c r="M412" s="204" t="s">
        <v>1</v>
      </c>
      <c r="N412" s="205" t="s">
        <v>40</v>
      </c>
      <c r="O412" s="76"/>
      <c r="P412" s="206">
        <f>O412*H412</f>
        <v>0</v>
      </c>
      <c r="Q412" s="206">
        <v>4.3E-3</v>
      </c>
      <c r="R412" s="206">
        <f>Q412*H412</f>
        <v>2.9910800000000001E-2</v>
      </c>
      <c r="S412" s="206">
        <v>0</v>
      </c>
      <c r="T412" s="207">
        <f>S412*H412</f>
        <v>0</v>
      </c>
      <c r="U412" s="35"/>
      <c r="V412" s="35"/>
      <c r="W412" s="35"/>
      <c r="X412" s="35"/>
      <c r="Y412" s="35"/>
      <c r="Z412" s="35"/>
      <c r="AA412" s="35"/>
      <c r="AB412" s="35"/>
      <c r="AC412" s="35"/>
      <c r="AD412" s="35"/>
      <c r="AE412" s="35"/>
      <c r="AR412" s="208" t="s">
        <v>174</v>
      </c>
      <c r="AT412" s="208" t="s">
        <v>160</v>
      </c>
      <c r="AU412" s="208" t="s">
        <v>156</v>
      </c>
      <c r="AY412" s="18" t="s">
        <v>157</v>
      </c>
      <c r="BE412" s="209">
        <f>IF(N412="základná",J412,0)</f>
        <v>0</v>
      </c>
      <c r="BF412" s="209">
        <f>IF(N412="znížená",J412,0)</f>
        <v>0</v>
      </c>
      <c r="BG412" s="209">
        <f>IF(N412="zákl. prenesená",J412,0)</f>
        <v>0</v>
      </c>
      <c r="BH412" s="209">
        <f>IF(N412="zníž. prenesená",J412,0)</f>
        <v>0</v>
      </c>
      <c r="BI412" s="209">
        <f>IF(N412="nulová",J412,0)</f>
        <v>0</v>
      </c>
      <c r="BJ412" s="18" t="s">
        <v>156</v>
      </c>
      <c r="BK412" s="209">
        <f>ROUND(I412*H412,2)</f>
        <v>0</v>
      </c>
      <c r="BL412" s="18" t="s">
        <v>174</v>
      </c>
      <c r="BM412" s="208" t="s">
        <v>1250</v>
      </c>
    </row>
    <row r="413" spans="1:65" s="14" customFormat="1">
      <c r="B413" s="221"/>
      <c r="C413" s="222"/>
      <c r="D413" s="212" t="s">
        <v>166</v>
      </c>
      <c r="E413" s="223" t="s">
        <v>1</v>
      </c>
      <c r="F413" s="224" t="s">
        <v>1229</v>
      </c>
      <c r="G413" s="222"/>
      <c r="H413" s="225">
        <v>6.9560000000000004</v>
      </c>
      <c r="I413" s="226"/>
      <c r="J413" s="222"/>
      <c r="K413" s="222"/>
      <c r="L413" s="227"/>
      <c r="M413" s="228"/>
      <c r="N413" s="229"/>
      <c r="O413" s="229"/>
      <c r="P413" s="229"/>
      <c r="Q413" s="229"/>
      <c r="R413" s="229"/>
      <c r="S413" s="229"/>
      <c r="T413" s="230"/>
      <c r="AT413" s="231" t="s">
        <v>166</v>
      </c>
      <c r="AU413" s="231" t="s">
        <v>156</v>
      </c>
      <c r="AV413" s="14" t="s">
        <v>156</v>
      </c>
      <c r="AW413" s="14" t="s">
        <v>31</v>
      </c>
      <c r="AX413" s="14" t="s">
        <v>74</v>
      </c>
      <c r="AY413" s="231" t="s">
        <v>157</v>
      </c>
    </row>
    <row r="414" spans="1:65" s="15" customFormat="1">
      <c r="B414" s="232"/>
      <c r="C414" s="233"/>
      <c r="D414" s="212" t="s">
        <v>166</v>
      </c>
      <c r="E414" s="234" t="s">
        <v>1</v>
      </c>
      <c r="F414" s="235" t="s">
        <v>173</v>
      </c>
      <c r="G414" s="233"/>
      <c r="H414" s="236">
        <v>6.9560000000000004</v>
      </c>
      <c r="I414" s="237"/>
      <c r="J414" s="233"/>
      <c r="K414" s="233"/>
      <c r="L414" s="238"/>
      <c r="M414" s="239"/>
      <c r="N414" s="240"/>
      <c r="O414" s="240"/>
      <c r="P414" s="240"/>
      <c r="Q414" s="240"/>
      <c r="R414" s="240"/>
      <c r="S414" s="240"/>
      <c r="T414" s="241"/>
      <c r="AT414" s="242" t="s">
        <v>166</v>
      </c>
      <c r="AU414" s="242" t="s">
        <v>156</v>
      </c>
      <c r="AV414" s="15" t="s">
        <v>174</v>
      </c>
      <c r="AW414" s="15" t="s">
        <v>31</v>
      </c>
      <c r="AX414" s="15" t="s">
        <v>82</v>
      </c>
      <c r="AY414" s="242" t="s">
        <v>157</v>
      </c>
    </row>
    <row r="415" spans="1:65" s="2" customFormat="1" ht="24.2" customHeight="1">
      <c r="A415" s="35"/>
      <c r="B415" s="36"/>
      <c r="C415" s="196" t="s">
        <v>419</v>
      </c>
      <c r="D415" s="196" t="s">
        <v>160</v>
      </c>
      <c r="E415" s="197" t="s">
        <v>1251</v>
      </c>
      <c r="F415" s="198" t="s">
        <v>1252</v>
      </c>
      <c r="G415" s="199" t="s">
        <v>225</v>
      </c>
      <c r="H415" s="200">
        <v>96.84</v>
      </c>
      <c r="I415" s="201"/>
      <c r="J415" s="202">
        <f>ROUND(I415*H415,2)</f>
        <v>0</v>
      </c>
      <c r="K415" s="203"/>
      <c r="L415" s="40"/>
      <c r="M415" s="204" t="s">
        <v>1</v>
      </c>
      <c r="N415" s="205" t="s">
        <v>40</v>
      </c>
      <c r="O415" s="76"/>
      <c r="P415" s="206">
        <f>O415*H415</f>
        <v>0</v>
      </c>
      <c r="Q415" s="206">
        <v>3.15E-2</v>
      </c>
      <c r="R415" s="206">
        <f>Q415*H415</f>
        <v>3.0504600000000002</v>
      </c>
      <c r="S415" s="206">
        <v>0</v>
      </c>
      <c r="T415" s="207">
        <f>S415*H415</f>
        <v>0</v>
      </c>
      <c r="U415" s="35"/>
      <c r="V415" s="35"/>
      <c r="W415" s="35"/>
      <c r="X415" s="35"/>
      <c r="Y415" s="35"/>
      <c r="Z415" s="35"/>
      <c r="AA415" s="35"/>
      <c r="AB415" s="35"/>
      <c r="AC415" s="35"/>
      <c r="AD415" s="35"/>
      <c r="AE415" s="35"/>
      <c r="AR415" s="208" t="s">
        <v>174</v>
      </c>
      <c r="AT415" s="208" t="s">
        <v>160</v>
      </c>
      <c r="AU415" s="208" t="s">
        <v>156</v>
      </c>
      <c r="AY415" s="18" t="s">
        <v>157</v>
      </c>
      <c r="BE415" s="209">
        <f>IF(N415="základná",J415,0)</f>
        <v>0</v>
      </c>
      <c r="BF415" s="209">
        <f>IF(N415="znížená",J415,0)</f>
        <v>0</v>
      </c>
      <c r="BG415" s="209">
        <f>IF(N415="zákl. prenesená",J415,0)</f>
        <v>0</v>
      </c>
      <c r="BH415" s="209">
        <f>IF(N415="zníž. prenesená",J415,0)</f>
        <v>0</v>
      </c>
      <c r="BI415" s="209">
        <f>IF(N415="nulová",J415,0)</f>
        <v>0</v>
      </c>
      <c r="BJ415" s="18" t="s">
        <v>156</v>
      </c>
      <c r="BK415" s="209">
        <f>ROUND(I415*H415,2)</f>
        <v>0</v>
      </c>
      <c r="BL415" s="18" t="s">
        <v>174</v>
      </c>
      <c r="BM415" s="208" t="s">
        <v>1253</v>
      </c>
    </row>
    <row r="416" spans="1:65" s="13" customFormat="1">
      <c r="B416" s="210"/>
      <c r="C416" s="211"/>
      <c r="D416" s="212" t="s">
        <v>166</v>
      </c>
      <c r="E416" s="213" t="s">
        <v>1</v>
      </c>
      <c r="F416" s="214" t="s">
        <v>1050</v>
      </c>
      <c r="G416" s="211"/>
      <c r="H416" s="213" t="s">
        <v>1</v>
      </c>
      <c r="I416" s="215"/>
      <c r="J416" s="211"/>
      <c r="K416" s="211"/>
      <c r="L416" s="216"/>
      <c r="M416" s="217"/>
      <c r="N416" s="218"/>
      <c r="O416" s="218"/>
      <c r="P416" s="218"/>
      <c r="Q416" s="218"/>
      <c r="R416" s="218"/>
      <c r="S416" s="218"/>
      <c r="T416" s="219"/>
      <c r="AT416" s="220" t="s">
        <v>166</v>
      </c>
      <c r="AU416" s="220" t="s">
        <v>156</v>
      </c>
      <c r="AV416" s="13" t="s">
        <v>82</v>
      </c>
      <c r="AW416" s="13" t="s">
        <v>31</v>
      </c>
      <c r="AX416" s="13" t="s">
        <v>74</v>
      </c>
      <c r="AY416" s="220" t="s">
        <v>157</v>
      </c>
    </row>
    <row r="417" spans="1:65" s="13" customFormat="1">
      <c r="B417" s="210"/>
      <c r="C417" s="211"/>
      <c r="D417" s="212" t="s">
        <v>166</v>
      </c>
      <c r="E417" s="213" t="s">
        <v>1</v>
      </c>
      <c r="F417" s="214" t="s">
        <v>1254</v>
      </c>
      <c r="G417" s="211"/>
      <c r="H417" s="213" t="s">
        <v>1</v>
      </c>
      <c r="I417" s="215"/>
      <c r="J417" s="211"/>
      <c r="K417" s="211"/>
      <c r="L417" s="216"/>
      <c r="M417" s="217"/>
      <c r="N417" s="218"/>
      <c r="O417" s="218"/>
      <c r="P417" s="218"/>
      <c r="Q417" s="218"/>
      <c r="R417" s="218"/>
      <c r="S417" s="218"/>
      <c r="T417" s="219"/>
      <c r="AT417" s="220" t="s">
        <v>166</v>
      </c>
      <c r="AU417" s="220" t="s">
        <v>156</v>
      </c>
      <c r="AV417" s="13" t="s">
        <v>82</v>
      </c>
      <c r="AW417" s="13" t="s">
        <v>31</v>
      </c>
      <c r="AX417" s="13" t="s">
        <v>74</v>
      </c>
      <c r="AY417" s="220" t="s">
        <v>157</v>
      </c>
    </row>
    <row r="418" spans="1:65" s="13" customFormat="1">
      <c r="B418" s="210"/>
      <c r="C418" s="211"/>
      <c r="D418" s="212" t="s">
        <v>166</v>
      </c>
      <c r="E418" s="213" t="s">
        <v>1</v>
      </c>
      <c r="F418" s="214" t="s">
        <v>1059</v>
      </c>
      <c r="G418" s="211"/>
      <c r="H418" s="213" t="s">
        <v>1</v>
      </c>
      <c r="I418" s="215"/>
      <c r="J418" s="211"/>
      <c r="K418" s="211"/>
      <c r="L418" s="216"/>
      <c r="M418" s="217"/>
      <c r="N418" s="218"/>
      <c r="O418" s="218"/>
      <c r="P418" s="218"/>
      <c r="Q418" s="218"/>
      <c r="R418" s="218"/>
      <c r="S418" s="218"/>
      <c r="T418" s="219"/>
      <c r="AT418" s="220" t="s">
        <v>166</v>
      </c>
      <c r="AU418" s="220" t="s">
        <v>156</v>
      </c>
      <c r="AV418" s="13" t="s">
        <v>82</v>
      </c>
      <c r="AW418" s="13" t="s">
        <v>31</v>
      </c>
      <c r="AX418" s="13" t="s">
        <v>74</v>
      </c>
      <c r="AY418" s="220" t="s">
        <v>157</v>
      </c>
    </row>
    <row r="419" spans="1:65" s="14" customFormat="1">
      <c r="B419" s="221"/>
      <c r="C419" s="222"/>
      <c r="D419" s="212" t="s">
        <v>166</v>
      </c>
      <c r="E419" s="223" t="s">
        <v>1</v>
      </c>
      <c r="F419" s="224" t="s">
        <v>1255</v>
      </c>
      <c r="G419" s="222"/>
      <c r="H419" s="225">
        <v>75.84</v>
      </c>
      <c r="I419" s="226"/>
      <c r="J419" s="222"/>
      <c r="K419" s="222"/>
      <c r="L419" s="227"/>
      <c r="M419" s="228"/>
      <c r="N419" s="229"/>
      <c r="O419" s="229"/>
      <c r="P419" s="229"/>
      <c r="Q419" s="229"/>
      <c r="R419" s="229"/>
      <c r="S419" s="229"/>
      <c r="T419" s="230"/>
      <c r="AT419" s="231" t="s">
        <v>166</v>
      </c>
      <c r="AU419" s="231" t="s">
        <v>156</v>
      </c>
      <c r="AV419" s="14" t="s">
        <v>156</v>
      </c>
      <c r="AW419" s="14" t="s">
        <v>31</v>
      </c>
      <c r="AX419" s="14" t="s">
        <v>74</v>
      </c>
      <c r="AY419" s="231" t="s">
        <v>157</v>
      </c>
    </row>
    <row r="420" spans="1:65" s="13" customFormat="1">
      <c r="B420" s="210"/>
      <c r="C420" s="211"/>
      <c r="D420" s="212" t="s">
        <v>166</v>
      </c>
      <c r="E420" s="213" t="s">
        <v>1</v>
      </c>
      <c r="F420" s="214" t="s">
        <v>1071</v>
      </c>
      <c r="G420" s="211"/>
      <c r="H420" s="213" t="s">
        <v>1</v>
      </c>
      <c r="I420" s="215"/>
      <c r="J420" s="211"/>
      <c r="K420" s="211"/>
      <c r="L420" s="216"/>
      <c r="M420" s="217"/>
      <c r="N420" s="218"/>
      <c r="O420" s="218"/>
      <c r="P420" s="218"/>
      <c r="Q420" s="218"/>
      <c r="R420" s="218"/>
      <c r="S420" s="218"/>
      <c r="T420" s="219"/>
      <c r="AT420" s="220" t="s">
        <v>166</v>
      </c>
      <c r="AU420" s="220" t="s">
        <v>156</v>
      </c>
      <c r="AV420" s="13" t="s">
        <v>82</v>
      </c>
      <c r="AW420" s="13" t="s">
        <v>31</v>
      </c>
      <c r="AX420" s="13" t="s">
        <v>74</v>
      </c>
      <c r="AY420" s="220" t="s">
        <v>157</v>
      </c>
    </row>
    <row r="421" spans="1:65" s="14" customFormat="1">
      <c r="B421" s="221"/>
      <c r="C421" s="222"/>
      <c r="D421" s="212" t="s">
        <v>166</v>
      </c>
      <c r="E421" s="223" t="s">
        <v>1</v>
      </c>
      <c r="F421" s="224" t="s">
        <v>1256</v>
      </c>
      <c r="G421" s="222"/>
      <c r="H421" s="225">
        <v>21</v>
      </c>
      <c r="I421" s="226"/>
      <c r="J421" s="222"/>
      <c r="K421" s="222"/>
      <c r="L421" s="227"/>
      <c r="M421" s="228"/>
      <c r="N421" s="229"/>
      <c r="O421" s="229"/>
      <c r="P421" s="229"/>
      <c r="Q421" s="229"/>
      <c r="R421" s="229"/>
      <c r="S421" s="229"/>
      <c r="T421" s="230"/>
      <c r="AT421" s="231" t="s">
        <v>166</v>
      </c>
      <c r="AU421" s="231" t="s">
        <v>156</v>
      </c>
      <c r="AV421" s="14" t="s">
        <v>156</v>
      </c>
      <c r="AW421" s="14" t="s">
        <v>31</v>
      </c>
      <c r="AX421" s="14" t="s">
        <v>74</v>
      </c>
      <c r="AY421" s="231" t="s">
        <v>157</v>
      </c>
    </row>
    <row r="422" spans="1:65" s="15" customFormat="1">
      <c r="B422" s="232"/>
      <c r="C422" s="233"/>
      <c r="D422" s="212" t="s">
        <v>166</v>
      </c>
      <c r="E422" s="234" t="s">
        <v>1</v>
      </c>
      <c r="F422" s="235" t="s">
        <v>173</v>
      </c>
      <c r="G422" s="233"/>
      <c r="H422" s="236">
        <v>96.84</v>
      </c>
      <c r="I422" s="237"/>
      <c r="J422" s="233"/>
      <c r="K422" s="233"/>
      <c r="L422" s="238"/>
      <c r="M422" s="239"/>
      <c r="N422" s="240"/>
      <c r="O422" s="240"/>
      <c r="P422" s="240"/>
      <c r="Q422" s="240"/>
      <c r="R422" s="240"/>
      <c r="S422" s="240"/>
      <c r="T422" s="241"/>
      <c r="AT422" s="242" t="s">
        <v>166</v>
      </c>
      <c r="AU422" s="242" t="s">
        <v>156</v>
      </c>
      <c r="AV422" s="15" t="s">
        <v>174</v>
      </c>
      <c r="AW422" s="15" t="s">
        <v>31</v>
      </c>
      <c r="AX422" s="15" t="s">
        <v>82</v>
      </c>
      <c r="AY422" s="242" t="s">
        <v>157</v>
      </c>
    </row>
    <row r="423" spans="1:65" s="2" customFormat="1" ht="24.2" customHeight="1">
      <c r="A423" s="35"/>
      <c r="B423" s="36"/>
      <c r="C423" s="196" t="s">
        <v>423</v>
      </c>
      <c r="D423" s="196" t="s">
        <v>160</v>
      </c>
      <c r="E423" s="197" t="s">
        <v>1257</v>
      </c>
      <c r="F423" s="198" t="s">
        <v>1258</v>
      </c>
      <c r="G423" s="199" t="s">
        <v>225</v>
      </c>
      <c r="H423" s="200">
        <v>10.896000000000001</v>
      </c>
      <c r="I423" s="201"/>
      <c r="J423" s="202">
        <f>ROUND(I423*H423,2)</f>
        <v>0</v>
      </c>
      <c r="K423" s="203"/>
      <c r="L423" s="40"/>
      <c r="M423" s="204" t="s">
        <v>1</v>
      </c>
      <c r="N423" s="205" t="s">
        <v>40</v>
      </c>
      <c r="O423" s="76"/>
      <c r="P423" s="206">
        <f>O423*H423</f>
        <v>0</v>
      </c>
      <c r="Q423" s="206">
        <v>1.312E-2</v>
      </c>
      <c r="R423" s="206">
        <f>Q423*H423</f>
        <v>0.14295552</v>
      </c>
      <c r="S423" s="206">
        <v>0</v>
      </c>
      <c r="T423" s="207">
        <f>S423*H423</f>
        <v>0</v>
      </c>
      <c r="U423" s="35"/>
      <c r="V423" s="35"/>
      <c r="W423" s="35"/>
      <c r="X423" s="35"/>
      <c r="Y423" s="35"/>
      <c r="Z423" s="35"/>
      <c r="AA423" s="35"/>
      <c r="AB423" s="35"/>
      <c r="AC423" s="35"/>
      <c r="AD423" s="35"/>
      <c r="AE423" s="35"/>
      <c r="AR423" s="208" t="s">
        <v>174</v>
      </c>
      <c r="AT423" s="208" t="s">
        <v>160</v>
      </c>
      <c r="AU423" s="208" t="s">
        <v>156</v>
      </c>
      <c r="AY423" s="18" t="s">
        <v>157</v>
      </c>
      <c r="BE423" s="209">
        <f>IF(N423="základná",J423,0)</f>
        <v>0</v>
      </c>
      <c r="BF423" s="209">
        <f>IF(N423="znížená",J423,0)</f>
        <v>0</v>
      </c>
      <c r="BG423" s="209">
        <f>IF(N423="zákl. prenesená",J423,0)</f>
        <v>0</v>
      </c>
      <c r="BH423" s="209">
        <f>IF(N423="zníž. prenesená",J423,0)</f>
        <v>0</v>
      </c>
      <c r="BI423" s="209">
        <f>IF(N423="nulová",J423,0)</f>
        <v>0</v>
      </c>
      <c r="BJ423" s="18" t="s">
        <v>156</v>
      </c>
      <c r="BK423" s="209">
        <f>ROUND(I423*H423,2)</f>
        <v>0</v>
      </c>
      <c r="BL423" s="18" t="s">
        <v>174</v>
      </c>
      <c r="BM423" s="208" t="s">
        <v>1259</v>
      </c>
    </row>
    <row r="424" spans="1:65" s="14" customFormat="1" ht="22.5">
      <c r="B424" s="221"/>
      <c r="C424" s="222"/>
      <c r="D424" s="212" t="s">
        <v>166</v>
      </c>
      <c r="E424" s="223" t="s">
        <v>1</v>
      </c>
      <c r="F424" s="224" t="s">
        <v>1260</v>
      </c>
      <c r="G424" s="222"/>
      <c r="H424" s="225">
        <v>10.896000000000001</v>
      </c>
      <c r="I424" s="226"/>
      <c r="J424" s="222"/>
      <c r="K424" s="222"/>
      <c r="L424" s="227"/>
      <c r="M424" s="228"/>
      <c r="N424" s="229"/>
      <c r="O424" s="229"/>
      <c r="P424" s="229"/>
      <c r="Q424" s="229"/>
      <c r="R424" s="229"/>
      <c r="S424" s="229"/>
      <c r="T424" s="230"/>
      <c r="AT424" s="231" t="s">
        <v>166</v>
      </c>
      <c r="AU424" s="231" t="s">
        <v>156</v>
      </c>
      <c r="AV424" s="14" t="s">
        <v>156</v>
      </c>
      <c r="AW424" s="14" t="s">
        <v>31</v>
      </c>
      <c r="AX424" s="14" t="s">
        <v>82</v>
      </c>
      <c r="AY424" s="231" t="s">
        <v>157</v>
      </c>
    </row>
    <row r="425" spans="1:65" s="2" customFormat="1" ht="24.2" customHeight="1">
      <c r="A425" s="35"/>
      <c r="B425" s="36"/>
      <c r="C425" s="196" t="s">
        <v>566</v>
      </c>
      <c r="D425" s="196" t="s">
        <v>160</v>
      </c>
      <c r="E425" s="197" t="s">
        <v>1261</v>
      </c>
      <c r="F425" s="198" t="s">
        <v>1262</v>
      </c>
      <c r="G425" s="199" t="s">
        <v>225</v>
      </c>
      <c r="H425" s="200">
        <v>10.896000000000001</v>
      </c>
      <c r="I425" s="201"/>
      <c r="J425" s="202">
        <f>ROUND(I425*H425,2)</f>
        <v>0</v>
      </c>
      <c r="K425" s="203"/>
      <c r="L425" s="40"/>
      <c r="M425" s="204" t="s">
        <v>1</v>
      </c>
      <c r="N425" s="205" t="s">
        <v>40</v>
      </c>
      <c r="O425" s="76"/>
      <c r="P425" s="206">
        <f>O425*H425</f>
        <v>0</v>
      </c>
      <c r="Q425" s="206">
        <v>7.3499999999999998E-3</v>
      </c>
      <c r="R425" s="206">
        <f>Q425*H425</f>
        <v>8.0085600000000007E-2</v>
      </c>
      <c r="S425" s="206">
        <v>0</v>
      </c>
      <c r="T425" s="207">
        <f>S425*H425</f>
        <v>0</v>
      </c>
      <c r="U425" s="35"/>
      <c r="V425" s="35"/>
      <c r="W425" s="35"/>
      <c r="X425" s="35"/>
      <c r="Y425" s="35"/>
      <c r="Z425" s="35"/>
      <c r="AA425" s="35"/>
      <c r="AB425" s="35"/>
      <c r="AC425" s="35"/>
      <c r="AD425" s="35"/>
      <c r="AE425" s="35"/>
      <c r="AR425" s="208" t="s">
        <v>174</v>
      </c>
      <c r="AT425" s="208" t="s">
        <v>160</v>
      </c>
      <c r="AU425" s="208" t="s">
        <v>156</v>
      </c>
      <c r="AY425" s="18" t="s">
        <v>157</v>
      </c>
      <c r="BE425" s="209">
        <f>IF(N425="základná",J425,0)</f>
        <v>0</v>
      </c>
      <c r="BF425" s="209">
        <f>IF(N425="znížená",J425,0)</f>
        <v>0</v>
      </c>
      <c r="BG425" s="209">
        <f>IF(N425="zákl. prenesená",J425,0)</f>
        <v>0</v>
      </c>
      <c r="BH425" s="209">
        <f>IF(N425="zníž. prenesená",J425,0)</f>
        <v>0</v>
      </c>
      <c r="BI425" s="209">
        <f>IF(N425="nulová",J425,0)</f>
        <v>0</v>
      </c>
      <c r="BJ425" s="18" t="s">
        <v>156</v>
      </c>
      <c r="BK425" s="209">
        <f>ROUND(I425*H425,2)</f>
        <v>0</v>
      </c>
      <c r="BL425" s="18" t="s">
        <v>174</v>
      </c>
      <c r="BM425" s="208" t="s">
        <v>1263</v>
      </c>
    </row>
    <row r="426" spans="1:65" s="14" customFormat="1" ht="22.5">
      <c r="B426" s="221"/>
      <c r="C426" s="222"/>
      <c r="D426" s="212" t="s">
        <v>166</v>
      </c>
      <c r="E426" s="223" t="s">
        <v>1</v>
      </c>
      <c r="F426" s="224" t="s">
        <v>1260</v>
      </c>
      <c r="G426" s="222"/>
      <c r="H426" s="225">
        <v>10.896000000000001</v>
      </c>
      <c r="I426" s="226"/>
      <c r="J426" s="222"/>
      <c r="K426" s="222"/>
      <c r="L426" s="227"/>
      <c r="M426" s="228"/>
      <c r="N426" s="229"/>
      <c r="O426" s="229"/>
      <c r="P426" s="229"/>
      <c r="Q426" s="229"/>
      <c r="R426" s="229"/>
      <c r="S426" s="229"/>
      <c r="T426" s="230"/>
      <c r="AT426" s="231" t="s">
        <v>166</v>
      </c>
      <c r="AU426" s="231" t="s">
        <v>156</v>
      </c>
      <c r="AV426" s="14" t="s">
        <v>156</v>
      </c>
      <c r="AW426" s="14" t="s">
        <v>31</v>
      </c>
      <c r="AX426" s="14" t="s">
        <v>82</v>
      </c>
      <c r="AY426" s="231" t="s">
        <v>157</v>
      </c>
    </row>
    <row r="427" spans="1:65" s="2" customFormat="1" ht="33" customHeight="1">
      <c r="A427" s="35"/>
      <c r="B427" s="36"/>
      <c r="C427" s="196" t="s">
        <v>572</v>
      </c>
      <c r="D427" s="196" t="s">
        <v>160</v>
      </c>
      <c r="E427" s="197" t="s">
        <v>1264</v>
      </c>
      <c r="F427" s="198" t="s">
        <v>1265</v>
      </c>
      <c r="G427" s="199" t="s">
        <v>225</v>
      </c>
      <c r="H427" s="200">
        <v>265.06</v>
      </c>
      <c r="I427" s="201"/>
      <c r="J427" s="202">
        <f>ROUND(I427*H427,2)</f>
        <v>0</v>
      </c>
      <c r="K427" s="203"/>
      <c r="L427" s="40"/>
      <c r="M427" s="204" t="s">
        <v>1</v>
      </c>
      <c r="N427" s="205" t="s">
        <v>40</v>
      </c>
      <c r="O427" s="76"/>
      <c r="P427" s="206">
        <f>O427*H427</f>
        <v>0</v>
      </c>
      <c r="Q427" s="206">
        <v>6.3E-3</v>
      </c>
      <c r="R427" s="206">
        <f>Q427*H427</f>
        <v>1.669878</v>
      </c>
      <c r="S427" s="206">
        <v>0</v>
      </c>
      <c r="T427" s="207">
        <f>S427*H427</f>
        <v>0</v>
      </c>
      <c r="U427" s="35"/>
      <c r="V427" s="35"/>
      <c r="W427" s="35"/>
      <c r="X427" s="35"/>
      <c r="Y427" s="35"/>
      <c r="Z427" s="35"/>
      <c r="AA427" s="35"/>
      <c r="AB427" s="35"/>
      <c r="AC427" s="35"/>
      <c r="AD427" s="35"/>
      <c r="AE427" s="35"/>
      <c r="AR427" s="208" t="s">
        <v>174</v>
      </c>
      <c r="AT427" s="208" t="s">
        <v>160</v>
      </c>
      <c r="AU427" s="208" t="s">
        <v>156</v>
      </c>
      <c r="AY427" s="18" t="s">
        <v>157</v>
      </c>
      <c r="BE427" s="209">
        <f>IF(N427="základná",J427,0)</f>
        <v>0</v>
      </c>
      <c r="BF427" s="209">
        <f>IF(N427="znížená",J427,0)</f>
        <v>0</v>
      </c>
      <c r="BG427" s="209">
        <f>IF(N427="zákl. prenesená",J427,0)</f>
        <v>0</v>
      </c>
      <c r="BH427" s="209">
        <f>IF(N427="zníž. prenesená",J427,0)</f>
        <v>0</v>
      </c>
      <c r="BI427" s="209">
        <f>IF(N427="nulová",J427,0)</f>
        <v>0</v>
      </c>
      <c r="BJ427" s="18" t="s">
        <v>156</v>
      </c>
      <c r="BK427" s="209">
        <f>ROUND(I427*H427,2)</f>
        <v>0</v>
      </c>
      <c r="BL427" s="18" t="s">
        <v>174</v>
      </c>
      <c r="BM427" s="208" t="s">
        <v>1266</v>
      </c>
    </row>
    <row r="428" spans="1:65" s="13" customFormat="1">
      <c r="B428" s="210"/>
      <c r="C428" s="211"/>
      <c r="D428" s="212" t="s">
        <v>166</v>
      </c>
      <c r="E428" s="213" t="s">
        <v>1</v>
      </c>
      <c r="F428" s="214" t="s">
        <v>1050</v>
      </c>
      <c r="G428" s="211"/>
      <c r="H428" s="213" t="s">
        <v>1</v>
      </c>
      <c r="I428" s="215"/>
      <c r="J428" s="211"/>
      <c r="K428" s="211"/>
      <c r="L428" s="216"/>
      <c r="M428" s="217"/>
      <c r="N428" s="218"/>
      <c r="O428" s="218"/>
      <c r="P428" s="218"/>
      <c r="Q428" s="218"/>
      <c r="R428" s="218"/>
      <c r="S428" s="218"/>
      <c r="T428" s="219"/>
      <c r="AT428" s="220" t="s">
        <v>166</v>
      </c>
      <c r="AU428" s="220" t="s">
        <v>156</v>
      </c>
      <c r="AV428" s="13" t="s">
        <v>82</v>
      </c>
      <c r="AW428" s="13" t="s">
        <v>31</v>
      </c>
      <c r="AX428" s="13" t="s">
        <v>74</v>
      </c>
      <c r="AY428" s="220" t="s">
        <v>157</v>
      </c>
    </row>
    <row r="429" spans="1:65" s="13" customFormat="1">
      <c r="B429" s="210"/>
      <c r="C429" s="211"/>
      <c r="D429" s="212" t="s">
        <v>166</v>
      </c>
      <c r="E429" s="213" t="s">
        <v>1</v>
      </c>
      <c r="F429" s="214" t="s">
        <v>1199</v>
      </c>
      <c r="G429" s="211"/>
      <c r="H429" s="213" t="s">
        <v>1</v>
      </c>
      <c r="I429" s="215"/>
      <c r="J429" s="211"/>
      <c r="K429" s="211"/>
      <c r="L429" s="216"/>
      <c r="M429" s="217"/>
      <c r="N429" s="218"/>
      <c r="O429" s="218"/>
      <c r="P429" s="218"/>
      <c r="Q429" s="218"/>
      <c r="R429" s="218"/>
      <c r="S429" s="218"/>
      <c r="T429" s="219"/>
      <c r="AT429" s="220" t="s">
        <v>166</v>
      </c>
      <c r="AU429" s="220" t="s">
        <v>156</v>
      </c>
      <c r="AV429" s="13" t="s">
        <v>82</v>
      </c>
      <c r="AW429" s="13" t="s">
        <v>31</v>
      </c>
      <c r="AX429" s="13" t="s">
        <v>74</v>
      </c>
      <c r="AY429" s="220" t="s">
        <v>157</v>
      </c>
    </row>
    <row r="430" spans="1:65" s="13" customFormat="1">
      <c r="B430" s="210"/>
      <c r="C430" s="211"/>
      <c r="D430" s="212" t="s">
        <v>166</v>
      </c>
      <c r="E430" s="213" t="s">
        <v>1</v>
      </c>
      <c r="F430" s="214" t="s">
        <v>1267</v>
      </c>
      <c r="G430" s="211"/>
      <c r="H430" s="213" t="s">
        <v>1</v>
      </c>
      <c r="I430" s="215"/>
      <c r="J430" s="211"/>
      <c r="K430" s="211"/>
      <c r="L430" s="216"/>
      <c r="M430" s="217"/>
      <c r="N430" s="218"/>
      <c r="O430" s="218"/>
      <c r="P430" s="218"/>
      <c r="Q430" s="218"/>
      <c r="R430" s="218"/>
      <c r="S430" s="218"/>
      <c r="T430" s="219"/>
      <c r="AT430" s="220" t="s">
        <v>166</v>
      </c>
      <c r="AU430" s="220" t="s">
        <v>156</v>
      </c>
      <c r="AV430" s="13" t="s">
        <v>82</v>
      </c>
      <c r="AW430" s="13" t="s">
        <v>31</v>
      </c>
      <c r="AX430" s="13" t="s">
        <v>74</v>
      </c>
      <c r="AY430" s="220" t="s">
        <v>157</v>
      </c>
    </row>
    <row r="431" spans="1:65" s="14" customFormat="1">
      <c r="B431" s="221"/>
      <c r="C431" s="222"/>
      <c r="D431" s="212" t="s">
        <v>166</v>
      </c>
      <c r="E431" s="223" t="s">
        <v>1</v>
      </c>
      <c r="F431" s="224" t="s">
        <v>1268</v>
      </c>
      <c r="G431" s="222"/>
      <c r="H431" s="225">
        <v>15.1</v>
      </c>
      <c r="I431" s="226"/>
      <c r="J431" s="222"/>
      <c r="K431" s="222"/>
      <c r="L431" s="227"/>
      <c r="M431" s="228"/>
      <c r="N431" s="229"/>
      <c r="O431" s="229"/>
      <c r="P431" s="229"/>
      <c r="Q431" s="229"/>
      <c r="R431" s="229"/>
      <c r="S431" s="229"/>
      <c r="T431" s="230"/>
      <c r="AT431" s="231" t="s">
        <v>166</v>
      </c>
      <c r="AU431" s="231" t="s">
        <v>156</v>
      </c>
      <c r="AV431" s="14" t="s">
        <v>156</v>
      </c>
      <c r="AW431" s="14" t="s">
        <v>31</v>
      </c>
      <c r="AX431" s="14" t="s">
        <v>74</v>
      </c>
      <c r="AY431" s="231" t="s">
        <v>157</v>
      </c>
    </row>
    <row r="432" spans="1:65" s="13" customFormat="1">
      <c r="B432" s="210"/>
      <c r="C432" s="211"/>
      <c r="D432" s="212" t="s">
        <v>166</v>
      </c>
      <c r="E432" s="213" t="s">
        <v>1</v>
      </c>
      <c r="F432" s="214" t="s">
        <v>1053</v>
      </c>
      <c r="G432" s="211"/>
      <c r="H432" s="213" t="s">
        <v>1</v>
      </c>
      <c r="I432" s="215"/>
      <c r="J432" s="211"/>
      <c r="K432" s="211"/>
      <c r="L432" s="216"/>
      <c r="M432" s="217"/>
      <c r="N432" s="218"/>
      <c r="O432" s="218"/>
      <c r="P432" s="218"/>
      <c r="Q432" s="218"/>
      <c r="R432" s="218"/>
      <c r="S432" s="218"/>
      <c r="T432" s="219"/>
      <c r="AT432" s="220" t="s">
        <v>166</v>
      </c>
      <c r="AU432" s="220" t="s">
        <v>156</v>
      </c>
      <c r="AV432" s="13" t="s">
        <v>82</v>
      </c>
      <c r="AW432" s="13" t="s">
        <v>31</v>
      </c>
      <c r="AX432" s="13" t="s">
        <v>74</v>
      </c>
      <c r="AY432" s="220" t="s">
        <v>157</v>
      </c>
    </row>
    <row r="433" spans="2:51" s="13" customFormat="1">
      <c r="B433" s="210"/>
      <c r="C433" s="211"/>
      <c r="D433" s="212" t="s">
        <v>166</v>
      </c>
      <c r="E433" s="213" t="s">
        <v>1</v>
      </c>
      <c r="F433" s="214" t="s">
        <v>1267</v>
      </c>
      <c r="G433" s="211"/>
      <c r="H433" s="213" t="s">
        <v>1</v>
      </c>
      <c r="I433" s="215"/>
      <c r="J433" s="211"/>
      <c r="K433" s="211"/>
      <c r="L433" s="216"/>
      <c r="M433" s="217"/>
      <c r="N433" s="218"/>
      <c r="O433" s="218"/>
      <c r="P433" s="218"/>
      <c r="Q433" s="218"/>
      <c r="R433" s="218"/>
      <c r="S433" s="218"/>
      <c r="T433" s="219"/>
      <c r="AT433" s="220" t="s">
        <v>166</v>
      </c>
      <c r="AU433" s="220" t="s">
        <v>156</v>
      </c>
      <c r="AV433" s="13" t="s">
        <v>82</v>
      </c>
      <c r="AW433" s="13" t="s">
        <v>31</v>
      </c>
      <c r="AX433" s="13" t="s">
        <v>74</v>
      </c>
      <c r="AY433" s="220" t="s">
        <v>157</v>
      </c>
    </row>
    <row r="434" spans="2:51" s="14" customFormat="1">
      <c r="B434" s="221"/>
      <c r="C434" s="222"/>
      <c r="D434" s="212" t="s">
        <v>166</v>
      </c>
      <c r="E434" s="223" t="s">
        <v>1</v>
      </c>
      <c r="F434" s="224" t="s">
        <v>1269</v>
      </c>
      <c r="G434" s="222"/>
      <c r="H434" s="225">
        <v>22.5</v>
      </c>
      <c r="I434" s="226"/>
      <c r="J434" s="222"/>
      <c r="K434" s="222"/>
      <c r="L434" s="227"/>
      <c r="M434" s="228"/>
      <c r="N434" s="229"/>
      <c r="O434" s="229"/>
      <c r="P434" s="229"/>
      <c r="Q434" s="229"/>
      <c r="R434" s="229"/>
      <c r="S434" s="229"/>
      <c r="T434" s="230"/>
      <c r="AT434" s="231" t="s">
        <v>166</v>
      </c>
      <c r="AU434" s="231" t="s">
        <v>156</v>
      </c>
      <c r="AV434" s="14" t="s">
        <v>156</v>
      </c>
      <c r="AW434" s="14" t="s">
        <v>31</v>
      </c>
      <c r="AX434" s="14" t="s">
        <v>74</v>
      </c>
      <c r="AY434" s="231" t="s">
        <v>157</v>
      </c>
    </row>
    <row r="435" spans="2:51" s="13" customFormat="1">
      <c r="B435" s="210"/>
      <c r="C435" s="211"/>
      <c r="D435" s="212" t="s">
        <v>166</v>
      </c>
      <c r="E435" s="213" t="s">
        <v>1</v>
      </c>
      <c r="F435" s="214" t="s">
        <v>1053</v>
      </c>
      <c r="G435" s="211"/>
      <c r="H435" s="213" t="s">
        <v>1</v>
      </c>
      <c r="I435" s="215"/>
      <c r="J435" s="211"/>
      <c r="K435" s="211"/>
      <c r="L435" s="216"/>
      <c r="M435" s="217"/>
      <c r="N435" s="218"/>
      <c r="O435" s="218"/>
      <c r="P435" s="218"/>
      <c r="Q435" s="218"/>
      <c r="R435" s="218"/>
      <c r="S435" s="218"/>
      <c r="T435" s="219"/>
      <c r="AT435" s="220" t="s">
        <v>166</v>
      </c>
      <c r="AU435" s="220" t="s">
        <v>156</v>
      </c>
      <c r="AV435" s="13" t="s">
        <v>82</v>
      </c>
      <c r="AW435" s="13" t="s">
        <v>31</v>
      </c>
      <c r="AX435" s="13" t="s">
        <v>74</v>
      </c>
      <c r="AY435" s="220" t="s">
        <v>157</v>
      </c>
    </row>
    <row r="436" spans="2:51" s="13" customFormat="1">
      <c r="B436" s="210"/>
      <c r="C436" s="211"/>
      <c r="D436" s="212" t="s">
        <v>166</v>
      </c>
      <c r="E436" s="213" t="s">
        <v>1</v>
      </c>
      <c r="F436" s="214" t="s">
        <v>1055</v>
      </c>
      <c r="G436" s="211"/>
      <c r="H436" s="213" t="s">
        <v>1</v>
      </c>
      <c r="I436" s="215"/>
      <c r="J436" s="211"/>
      <c r="K436" s="211"/>
      <c r="L436" s="216"/>
      <c r="M436" s="217"/>
      <c r="N436" s="218"/>
      <c r="O436" s="218"/>
      <c r="P436" s="218"/>
      <c r="Q436" s="218"/>
      <c r="R436" s="218"/>
      <c r="S436" s="218"/>
      <c r="T436" s="219"/>
      <c r="AT436" s="220" t="s">
        <v>166</v>
      </c>
      <c r="AU436" s="220" t="s">
        <v>156</v>
      </c>
      <c r="AV436" s="13" t="s">
        <v>82</v>
      </c>
      <c r="AW436" s="13" t="s">
        <v>31</v>
      </c>
      <c r="AX436" s="13" t="s">
        <v>74</v>
      </c>
      <c r="AY436" s="220" t="s">
        <v>157</v>
      </c>
    </row>
    <row r="437" spans="2:51" s="14" customFormat="1">
      <c r="B437" s="221"/>
      <c r="C437" s="222"/>
      <c r="D437" s="212" t="s">
        <v>166</v>
      </c>
      <c r="E437" s="223" t="s">
        <v>1</v>
      </c>
      <c r="F437" s="224" t="s">
        <v>1270</v>
      </c>
      <c r="G437" s="222"/>
      <c r="H437" s="225">
        <v>92</v>
      </c>
      <c r="I437" s="226"/>
      <c r="J437" s="222"/>
      <c r="K437" s="222"/>
      <c r="L437" s="227"/>
      <c r="M437" s="228"/>
      <c r="N437" s="229"/>
      <c r="O437" s="229"/>
      <c r="P437" s="229"/>
      <c r="Q437" s="229"/>
      <c r="R437" s="229"/>
      <c r="S437" s="229"/>
      <c r="T437" s="230"/>
      <c r="AT437" s="231" t="s">
        <v>166</v>
      </c>
      <c r="AU437" s="231" t="s">
        <v>156</v>
      </c>
      <c r="AV437" s="14" t="s">
        <v>156</v>
      </c>
      <c r="AW437" s="14" t="s">
        <v>31</v>
      </c>
      <c r="AX437" s="14" t="s">
        <v>74</v>
      </c>
      <c r="AY437" s="231" t="s">
        <v>157</v>
      </c>
    </row>
    <row r="438" spans="2:51" s="13" customFormat="1">
      <c r="B438" s="210"/>
      <c r="C438" s="211"/>
      <c r="D438" s="212" t="s">
        <v>166</v>
      </c>
      <c r="E438" s="213" t="s">
        <v>1</v>
      </c>
      <c r="F438" s="214" t="s">
        <v>1057</v>
      </c>
      <c r="G438" s="211"/>
      <c r="H438" s="213" t="s">
        <v>1</v>
      </c>
      <c r="I438" s="215"/>
      <c r="J438" s="211"/>
      <c r="K438" s="211"/>
      <c r="L438" s="216"/>
      <c r="M438" s="217"/>
      <c r="N438" s="218"/>
      <c r="O438" s="218"/>
      <c r="P438" s="218"/>
      <c r="Q438" s="218"/>
      <c r="R438" s="218"/>
      <c r="S438" s="218"/>
      <c r="T438" s="219"/>
      <c r="AT438" s="220" t="s">
        <v>166</v>
      </c>
      <c r="AU438" s="220" t="s">
        <v>156</v>
      </c>
      <c r="AV438" s="13" t="s">
        <v>82</v>
      </c>
      <c r="AW438" s="13" t="s">
        <v>31</v>
      </c>
      <c r="AX438" s="13" t="s">
        <v>74</v>
      </c>
      <c r="AY438" s="220" t="s">
        <v>157</v>
      </c>
    </row>
    <row r="439" spans="2:51" s="13" customFormat="1">
      <c r="B439" s="210"/>
      <c r="C439" s="211"/>
      <c r="D439" s="212" t="s">
        <v>166</v>
      </c>
      <c r="E439" s="213" t="s">
        <v>1</v>
      </c>
      <c r="F439" s="214" t="s">
        <v>1267</v>
      </c>
      <c r="G439" s="211"/>
      <c r="H439" s="213" t="s">
        <v>1</v>
      </c>
      <c r="I439" s="215"/>
      <c r="J439" s="211"/>
      <c r="K439" s="211"/>
      <c r="L439" s="216"/>
      <c r="M439" s="217"/>
      <c r="N439" s="218"/>
      <c r="O439" s="218"/>
      <c r="P439" s="218"/>
      <c r="Q439" s="218"/>
      <c r="R439" s="218"/>
      <c r="S439" s="218"/>
      <c r="T439" s="219"/>
      <c r="AT439" s="220" t="s">
        <v>166</v>
      </c>
      <c r="AU439" s="220" t="s">
        <v>156</v>
      </c>
      <c r="AV439" s="13" t="s">
        <v>82</v>
      </c>
      <c r="AW439" s="13" t="s">
        <v>31</v>
      </c>
      <c r="AX439" s="13" t="s">
        <v>74</v>
      </c>
      <c r="AY439" s="220" t="s">
        <v>157</v>
      </c>
    </row>
    <row r="440" spans="2:51" s="14" customFormat="1">
      <c r="B440" s="221"/>
      <c r="C440" s="222"/>
      <c r="D440" s="212" t="s">
        <v>166</v>
      </c>
      <c r="E440" s="223" t="s">
        <v>1</v>
      </c>
      <c r="F440" s="224" t="s">
        <v>1271</v>
      </c>
      <c r="G440" s="222"/>
      <c r="H440" s="225">
        <v>16.5</v>
      </c>
      <c r="I440" s="226"/>
      <c r="J440" s="222"/>
      <c r="K440" s="222"/>
      <c r="L440" s="227"/>
      <c r="M440" s="228"/>
      <c r="N440" s="229"/>
      <c r="O440" s="229"/>
      <c r="P440" s="229"/>
      <c r="Q440" s="229"/>
      <c r="R440" s="229"/>
      <c r="S440" s="229"/>
      <c r="T440" s="230"/>
      <c r="AT440" s="231" t="s">
        <v>166</v>
      </c>
      <c r="AU440" s="231" t="s">
        <v>156</v>
      </c>
      <c r="AV440" s="14" t="s">
        <v>156</v>
      </c>
      <c r="AW440" s="14" t="s">
        <v>31</v>
      </c>
      <c r="AX440" s="14" t="s">
        <v>74</v>
      </c>
      <c r="AY440" s="231" t="s">
        <v>157</v>
      </c>
    </row>
    <row r="441" spans="2:51" s="13" customFormat="1">
      <c r="B441" s="210"/>
      <c r="C441" s="211"/>
      <c r="D441" s="212" t="s">
        <v>166</v>
      </c>
      <c r="E441" s="213" t="s">
        <v>1</v>
      </c>
      <c r="F441" s="214" t="s">
        <v>1059</v>
      </c>
      <c r="G441" s="211"/>
      <c r="H441" s="213" t="s">
        <v>1</v>
      </c>
      <c r="I441" s="215"/>
      <c r="J441" s="211"/>
      <c r="K441" s="211"/>
      <c r="L441" s="216"/>
      <c r="M441" s="217"/>
      <c r="N441" s="218"/>
      <c r="O441" s="218"/>
      <c r="P441" s="218"/>
      <c r="Q441" s="218"/>
      <c r="R441" s="218"/>
      <c r="S441" s="218"/>
      <c r="T441" s="219"/>
      <c r="AT441" s="220" t="s">
        <v>166</v>
      </c>
      <c r="AU441" s="220" t="s">
        <v>156</v>
      </c>
      <c r="AV441" s="13" t="s">
        <v>82</v>
      </c>
      <c r="AW441" s="13" t="s">
        <v>31</v>
      </c>
      <c r="AX441" s="13" t="s">
        <v>74</v>
      </c>
      <c r="AY441" s="220" t="s">
        <v>157</v>
      </c>
    </row>
    <row r="442" spans="2:51" s="14" customFormat="1">
      <c r="B442" s="221"/>
      <c r="C442" s="222"/>
      <c r="D442" s="212" t="s">
        <v>166</v>
      </c>
      <c r="E442" s="223" t="s">
        <v>1</v>
      </c>
      <c r="F442" s="224" t="s">
        <v>1060</v>
      </c>
      <c r="G442" s="222"/>
      <c r="H442" s="225">
        <v>50.56</v>
      </c>
      <c r="I442" s="226"/>
      <c r="J442" s="222"/>
      <c r="K442" s="222"/>
      <c r="L442" s="227"/>
      <c r="M442" s="228"/>
      <c r="N442" s="229"/>
      <c r="O442" s="229"/>
      <c r="P442" s="229"/>
      <c r="Q442" s="229"/>
      <c r="R442" s="229"/>
      <c r="S442" s="229"/>
      <c r="T442" s="230"/>
      <c r="AT442" s="231" t="s">
        <v>166</v>
      </c>
      <c r="AU442" s="231" t="s">
        <v>156</v>
      </c>
      <c r="AV442" s="14" t="s">
        <v>156</v>
      </c>
      <c r="AW442" s="14" t="s">
        <v>31</v>
      </c>
      <c r="AX442" s="14" t="s">
        <v>74</v>
      </c>
      <c r="AY442" s="231" t="s">
        <v>157</v>
      </c>
    </row>
    <row r="443" spans="2:51" s="13" customFormat="1">
      <c r="B443" s="210"/>
      <c r="C443" s="211"/>
      <c r="D443" s="212" t="s">
        <v>166</v>
      </c>
      <c r="E443" s="213" t="s">
        <v>1</v>
      </c>
      <c r="F443" s="214" t="s">
        <v>1272</v>
      </c>
      <c r="G443" s="211"/>
      <c r="H443" s="213" t="s">
        <v>1</v>
      </c>
      <c r="I443" s="215"/>
      <c r="J443" s="211"/>
      <c r="K443" s="211"/>
      <c r="L443" s="216"/>
      <c r="M443" s="217"/>
      <c r="N443" s="218"/>
      <c r="O443" s="218"/>
      <c r="P443" s="218"/>
      <c r="Q443" s="218"/>
      <c r="R443" s="218"/>
      <c r="S443" s="218"/>
      <c r="T443" s="219"/>
      <c r="AT443" s="220" t="s">
        <v>166</v>
      </c>
      <c r="AU443" s="220" t="s">
        <v>156</v>
      </c>
      <c r="AV443" s="13" t="s">
        <v>82</v>
      </c>
      <c r="AW443" s="13" t="s">
        <v>31</v>
      </c>
      <c r="AX443" s="13" t="s">
        <v>74</v>
      </c>
      <c r="AY443" s="220" t="s">
        <v>157</v>
      </c>
    </row>
    <row r="444" spans="2:51" s="14" customFormat="1">
      <c r="B444" s="221"/>
      <c r="C444" s="222"/>
      <c r="D444" s="212" t="s">
        <v>166</v>
      </c>
      <c r="E444" s="223" t="s">
        <v>1</v>
      </c>
      <c r="F444" s="224" t="s">
        <v>1062</v>
      </c>
      <c r="G444" s="222"/>
      <c r="H444" s="225">
        <v>18.75</v>
      </c>
      <c r="I444" s="226"/>
      <c r="J444" s="222"/>
      <c r="K444" s="222"/>
      <c r="L444" s="227"/>
      <c r="M444" s="228"/>
      <c r="N444" s="229"/>
      <c r="O444" s="229"/>
      <c r="P444" s="229"/>
      <c r="Q444" s="229"/>
      <c r="R444" s="229"/>
      <c r="S444" s="229"/>
      <c r="T444" s="230"/>
      <c r="AT444" s="231" t="s">
        <v>166</v>
      </c>
      <c r="AU444" s="231" t="s">
        <v>156</v>
      </c>
      <c r="AV444" s="14" t="s">
        <v>156</v>
      </c>
      <c r="AW444" s="14" t="s">
        <v>31</v>
      </c>
      <c r="AX444" s="14" t="s">
        <v>74</v>
      </c>
      <c r="AY444" s="231" t="s">
        <v>157</v>
      </c>
    </row>
    <row r="445" spans="2:51" s="13" customFormat="1">
      <c r="B445" s="210"/>
      <c r="C445" s="211"/>
      <c r="D445" s="212" t="s">
        <v>166</v>
      </c>
      <c r="E445" s="213" t="s">
        <v>1</v>
      </c>
      <c r="F445" s="214" t="s">
        <v>1063</v>
      </c>
      <c r="G445" s="211"/>
      <c r="H445" s="213" t="s">
        <v>1</v>
      </c>
      <c r="I445" s="215"/>
      <c r="J445" s="211"/>
      <c r="K445" s="211"/>
      <c r="L445" s="216"/>
      <c r="M445" s="217"/>
      <c r="N445" s="218"/>
      <c r="O445" s="218"/>
      <c r="P445" s="218"/>
      <c r="Q445" s="218"/>
      <c r="R445" s="218"/>
      <c r="S445" s="218"/>
      <c r="T445" s="219"/>
      <c r="AT445" s="220" t="s">
        <v>166</v>
      </c>
      <c r="AU445" s="220" t="s">
        <v>156</v>
      </c>
      <c r="AV445" s="13" t="s">
        <v>82</v>
      </c>
      <c r="AW445" s="13" t="s">
        <v>31</v>
      </c>
      <c r="AX445" s="13" t="s">
        <v>74</v>
      </c>
      <c r="AY445" s="220" t="s">
        <v>157</v>
      </c>
    </row>
    <row r="446" spans="2:51" s="13" customFormat="1">
      <c r="B446" s="210"/>
      <c r="C446" s="211"/>
      <c r="D446" s="212" t="s">
        <v>166</v>
      </c>
      <c r="E446" s="213" t="s">
        <v>1</v>
      </c>
      <c r="F446" s="214" t="s">
        <v>1267</v>
      </c>
      <c r="G446" s="211"/>
      <c r="H446" s="213" t="s">
        <v>1</v>
      </c>
      <c r="I446" s="215"/>
      <c r="J446" s="211"/>
      <c r="K446" s="211"/>
      <c r="L446" s="216"/>
      <c r="M446" s="217"/>
      <c r="N446" s="218"/>
      <c r="O446" s="218"/>
      <c r="P446" s="218"/>
      <c r="Q446" s="218"/>
      <c r="R446" s="218"/>
      <c r="S446" s="218"/>
      <c r="T446" s="219"/>
      <c r="AT446" s="220" t="s">
        <v>166</v>
      </c>
      <c r="AU446" s="220" t="s">
        <v>156</v>
      </c>
      <c r="AV446" s="13" t="s">
        <v>82</v>
      </c>
      <c r="AW446" s="13" t="s">
        <v>31</v>
      </c>
      <c r="AX446" s="13" t="s">
        <v>74</v>
      </c>
      <c r="AY446" s="220" t="s">
        <v>157</v>
      </c>
    </row>
    <row r="447" spans="2:51" s="14" customFormat="1">
      <c r="B447" s="221"/>
      <c r="C447" s="222"/>
      <c r="D447" s="212" t="s">
        <v>166</v>
      </c>
      <c r="E447" s="223" t="s">
        <v>1</v>
      </c>
      <c r="F447" s="224" t="s">
        <v>1273</v>
      </c>
      <c r="G447" s="222"/>
      <c r="H447" s="225">
        <v>3.2</v>
      </c>
      <c r="I447" s="226"/>
      <c r="J447" s="222"/>
      <c r="K447" s="222"/>
      <c r="L447" s="227"/>
      <c r="M447" s="228"/>
      <c r="N447" s="229"/>
      <c r="O447" s="229"/>
      <c r="P447" s="229"/>
      <c r="Q447" s="229"/>
      <c r="R447" s="229"/>
      <c r="S447" s="229"/>
      <c r="T447" s="230"/>
      <c r="AT447" s="231" t="s">
        <v>166</v>
      </c>
      <c r="AU447" s="231" t="s">
        <v>156</v>
      </c>
      <c r="AV447" s="14" t="s">
        <v>156</v>
      </c>
      <c r="AW447" s="14" t="s">
        <v>31</v>
      </c>
      <c r="AX447" s="14" t="s">
        <v>74</v>
      </c>
      <c r="AY447" s="231" t="s">
        <v>157</v>
      </c>
    </row>
    <row r="448" spans="2:51" s="13" customFormat="1">
      <c r="B448" s="210"/>
      <c r="C448" s="211"/>
      <c r="D448" s="212" t="s">
        <v>166</v>
      </c>
      <c r="E448" s="213" t="s">
        <v>1</v>
      </c>
      <c r="F448" s="214" t="s">
        <v>1065</v>
      </c>
      <c r="G448" s="211"/>
      <c r="H448" s="213" t="s">
        <v>1</v>
      </c>
      <c r="I448" s="215"/>
      <c r="J448" s="211"/>
      <c r="K448" s="211"/>
      <c r="L448" s="216"/>
      <c r="M448" s="217"/>
      <c r="N448" s="218"/>
      <c r="O448" s="218"/>
      <c r="P448" s="218"/>
      <c r="Q448" s="218"/>
      <c r="R448" s="218"/>
      <c r="S448" s="218"/>
      <c r="T448" s="219"/>
      <c r="AT448" s="220" t="s">
        <v>166</v>
      </c>
      <c r="AU448" s="220" t="s">
        <v>156</v>
      </c>
      <c r="AV448" s="13" t="s">
        <v>82</v>
      </c>
      <c r="AW448" s="13" t="s">
        <v>31</v>
      </c>
      <c r="AX448" s="13" t="s">
        <v>74</v>
      </c>
      <c r="AY448" s="220" t="s">
        <v>157</v>
      </c>
    </row>
    <row r="449" spans="1:65" s="13" customFormat="1">
      <c r="B449" s="210"/>
      <c r="C449" s="211"/>
      <c r="D449" s="212" t="s">
        <v>166</v>
      </c>
      <c r="E449" s="213" t="s">
        <v>1</v>
      </c>
      <c r="F449" s="214" t="s">
        <v>1267</v>
      </c>
      <c r="G449" s="211"/>
      <c r="H449" s="213" t="s">
        <v>1</v>
      </c>
      <c r="I449" s="215"/>
      <c r="J449" s="211"/>
      <c r="K449" s="211"/>
      <c r="L449" s="216"/>
      <c r="M449" s="217"/>
      <c r="N449" s="218"/>
      <c r="O449" s="218"/>
      <c r="P449" s="218"/>
      <c r="Q449" s="218"/>
      <c r="R449" s="218"/>
      <c r="S449" s="218"/>
      <c r="T449" s="219"/>
      <c r="AT449" s="220" t="s">
        <v>166</v>
      </c>
      <c r="AU449" s="220" t="s">
        <v>156</v>
      </c>
      <c r="AV449" s="13" t="s">
        <v>82</v>
      </c>
      <c r="AW449" s="13" t="s">
        <v>31</v>
      </c>
      <c r="AX449" s="13" t="s">
        <v>74</v>
      </c>
      <c r="AY449" s="220" t="s">
        <v>157</v>
      </c>
    </row>
    <row r="450" spans="1:65" s="14" customFormat="1">
      <c r="B450" s="221"/>
      <c r="C450" s="222"/>
      <c r="D450" s="212" t="s">
        <v>166</v>
      </c>
      <c r="E450" s="223" t="s">
        <v>1</v>
      </c>
      <c r="F450" s="224" t="s">
        <v>1274</v>
      </c>
      <c r="G450" s="222"/>
      <c r="H450" s="225">
        <v>7.2</v>
      </c>
      <c r="I450" s="226"/>
      <c r="J450" s="222"/>
      <c r="K450" s="222"/>
      <c r="L450" s="227"/>
      <c r="M450" s="228"/>
      <c r="N450" s="229"/>
      <c r="O450" s="229"/>
      <c r="P450" s="229"/>
      <c r="Q450" s="229"/>
      <c r="R450" s="229"/>
      <c r="S450" s="229"/>
      <c r="T450" s="230"/>
      <c r="AT450" s="231" t="s">
        <v>166</v>
      </c>
      <c r="AU450" s="231" t="s">
        <v>156</v>
      </c>
      <c r="AV450" s="14" t="s">
        <v>156</v>
      </c>
      <c r="AW450" s="14" t="s">
        <v>31</v>
      </c>
      <c r="AX450" s="14" t="s">
        <v>74</v>
      </c>
      <c r="AY450" s="231" t="s">
        <v>157</v>
      </c>
    </row>
    <row r="451" spans="1:65" s="13" customFormat="1">
      <c r="B451" s="210"/>
      <c r="C451" s="211"/>
      <c r="D451" s="212" t="s">
        <v>166</v>
      </c>
      <c r="E451" s="213" t="s">
        <v>1</v>
      </c>
      <c r="F451" s="214" t="s">
        <v>1067</v>
      </c>
      <c r="G451" s="211"/>
      <c r="H451" s="213" t="s">
        <v>1</v>
      </c>
      <c r="I451" s="215"/>
      <c r="J451" s="211"/>
      <c r="K451" s="211"/>
      <c r="L451" s="216"/>
      <c r="M451" s="217"/>
      <c r="N451" s="218"/>
      <c r="O451" s="218"/>
      <c r="P451" s="218"/>
      <c r="Q451" s="218"/>
      <c r="R451" s="218"/>
      <c r="S451" s="218"/>
      <c r="T451" s="219"/>
      <c r="AT451" s="220" t="s">
        <v>166</v>
      </c>
      <c r="AU451" s="220" t="s">
        <v>156</v>
      </c>
      <c r="AV451" s="13" t="s">
        <v>82</v>
      </c>
      <c r="AW451" s="13" t="s">
        <v>31</v>
      </c>
      <c r="AX451" s="13" t="s">
        <v>74</v>
      </c>
      <c r="AY451" s="220" t="s">
        <v>157</v>
      </c>
    </row>
    <row r="452" spans="1:65" s="14" customFormat="1">
      <c r="B452" s="221"/>
      <c r="C452" s="222"/>
      <c r="D452" s="212" t="s">
        <v>166</v>
      </c>
      <c r="E452" s="223" t="s">
        <v>1</v>
      </c>
      <c r="F452" s="224" t="s">
        <v>1275</v>
      </c>
      <c r="G452" s="222"/>
      <c r="H452" s="225">
        <v>27.25</v>
      </c>
      <c r="I452" s="226"/>
      <c r="J452" s="222"/>
      <c r="K452" s="222"/>
      <c r="L452" s="227"/>
      <c r="M452" s="228"/>
      <c r="N452" s="229"/>
      <c r="O452" s="229"/>
      <c r="P452" s="229"/>
      <c r="Q452" s="229"/>
      <c r="R452" s="229"/>
      <c r="S452" s="229"/>
      <c r="T452" s="230"/>
      <c r="AT452" s="231" t="s">
        <v>166</v>
      </c>
      <c r="AU452" s="231" t="s">
        <v>156</v>
      </c>
      <c r="AV452" s="14" t="s">
        <v>156</v>
      </c>
      <c r="AW452" s="14" t="s">
        <v>31</v>
      </c>
      <c r="AX452" s="14" t="s">
        <v>74</v>
      </c>
      <c r="AY452" s="231" t="s">
        <v>157</v>
      </c>
    </row>
    <row r="453" spans="1:65" s="13" customFormat="1">
      <c r="B453" s="210"/>
      <c r="C453" s="211"/>
      <c r="D453" s="212" t="s">
        <v>166</v>
      </c>
      <c r="E453" s="213" t="s">
        <v>1</v>
      </c>
      <c r="F453" s="214" t="s">
        <v>1120</v>
      </c>
      <c r="G453" s="211"/>
      <c r="H453" s="213" t="s">
        <v>1</v>
      </c>
      <c r="I453" s="215"/>
      <c r="J453" s="211"/>
      <c r="K453" s="211"/>
      <c r="L453" s="216"/>
      <c r="M453" s="217"/>
      <c r="N453" s="218"/>
      <c r="O453" s="218"/>
      <c r="P453" s="218"/>
      <c r="Q453" s="218"/>
      <c r="R453" s="218"/>
      <c r="S453" s="218"/>
      <c r="T453" s="219"/>
      <c r="AT453" s="220" t="s">
        <v>166</v>
      </c>
      <c r="AU453" s="220" t="s">
        <v>156</v>
      </c>
      <c r="AV453" s="13" t="s">
        <v>82</v>
      </c>
      <c r="AW453" s="13" t="s">
        <v>31</v>
      </c>
      <c r="AX453" s="13" t="s">
        <v>74</v>
      </c>
      <c r="AY453" s="220" t="s">
        <v>157</v>
      </c>
    </row>
    <row r="454" spans="1:65" s="13" customFormat="1">
      <c r="B454" s="210"/>
      <c r="C454" s="211"/>
      <c r="D454" s="212" t="s">
        <v>166</v>
      </c>
      <c r="E454" s="213" t="s">
        <v>1</v>
      </c>
      <c r="F454" s="214" t="s">
        <v>1267</v>
      </c>
      <c r="G454" s="211"/>
      <c r="H454" s="213" t="s">
        <v>1</v>
      </c>
      <c r="I454" s="215"/>
      <c r="J454" s="211"/>
      <c r="K454" s="211"/>
      <c r="L454" s="216"/>
      <c r="M454" s="217"/>
      <c r="N454" s="218"/>
      <c r="O454" s="218"/>
      <c r="P454" s="218"/>
      <c r="Q454" s="218"/>
      <c r="R454" s="218"/>
      <c r="S454" s="218"/>
      <c r="T454" s="219"/>
      <c r="AT454" s="220" t="s">
        <v>166</v>
      </c>
      <c r="AU454" s="220" t="s">
        <v>156</v>
      </c>
      <c r="AV454" s="13" t="s">
        <v>82</v>
      </c>
      <c r="AW454" s="13" t="s">
        <v>31</v>
      </c>
      <c r="AX454" s="13" t="s">
        <v>74</v>
      </c>
      <c r="AY454" s="220" t="s">
        <v>157</v>
      </c>
    </row>
    <row r="455" spans="1:65" s="14" customFormat="1">
      <c r="B455" s="221"/>
      <c r="C455" s="222"/>
      <c r="D455" s="212" t="s">
        <v>166</v>
      </c>
      <c r="E455" s="223" t="s">
        <v>1</v>
      </c>
      <c r="F455" s="224" t="s">
        <v>1276</v>
      </c>
      <c r="G455" s="222"/>
      <c r="H455" s="225">
        <v>7.6</v>
      </c>
      <c r="I455" s="226"/>
      <c r="J455" s="222"/>
      <c r="K455" s="222"/>
      <c r="L455" s="227"/>
      <c r="M455" s="228"/>
      <c r="N455" s="229"/>
      <c r="O455" s="229"/>
      <c r="P455" s="229"/>
      <c r="Q455" s="229"/>
      <c r="R455" s="229"/>
      <c r="S455" s="229"/>
      <c r="T455" s="230"/>
      <c r="AT455" s="231" t="s">
        <v>166</v>
      </c>
      <c r="AU455" s="231" t="s">
        <v>156</v>
      </c>
      <c r="AV455" s="14" t="s">
        <v>156</v>
      </c>
      <c r="AW455" s="14" t="s">
        <v>31</v>
      </c>
      <c r="AX455" s="14" t="s">
        <v>74</v>
      </c>
      <c r="AY455" s="231" t="s">
        <v>157</v>
      </c>
    </row>
    <row r="456" spans="1:65" s="13" customFormat="1">
      <c r="B456" s="210"/>
      <c r="C456" s="211"/>
      <c r="D456" s="212" t="s">
        <v>166</v>
      </c>
      <c r="E456" s="213" t="s">
        <v>1</v>
      </c>
      <c r="F456" s="214" t="s">
        <v>1073</v>
      </c>
      <c r="G456" s="211"/>
      <c r="H456" s="213" t="s">
        <v>1</v>
      </c>
      <c r="I456" s="215"/>
      <c r="J456" s="211"/>
      <c r="K456" s="211"/>
      <c r="L456" s="216"/>
      <c r="M456" s="217"/>
      <c r="N456" s="218"/>
      <c r="O456" s="218"/>
      <c r="P456" s="218"/>
      <c r="Q456" s="218"/>
      <c r="R456" s="218"/>
      <c r="S456" s="218"/>
      <c r="T456" s="219"/>
      <c r="AT456" s="220" t="s">
        <v>166</v>
      </c>
      <c r="AU456" s="220" t="s">
        <v>156</v>
      </c>
      <c r="AV456" s="13" t="s">
        <v>82</v>
      </c>
      <c r="AW456" s="13" t="s">
        <v>31</v>
      </c>
      <c r="AX456" s="13" t="s">
        <v>74</v>
      </c>
      <c r="AY456" s="220" t="s">
        <v>157</v>
      </c>
    </row>
    <row r="457" spans="1:65" s="13" customFormat="1">
      <c r="B457" s="210"/>
      <c r="C457" s="211"/>
      <c r="D457" s="212" t="s">
        <v>166</v>
      </c>
      <c r="E457" s="213" t="s">
        <v>1</v>
      </c>
      <c r="F457" s="214" t="s">
        <v>1267</v>
      </c>
      <c r="G457" s="211"/>
      <c r="H457" s="213" t="s">
        <v>1</v>
      </c>
      <c r="I457" s="215"/>
      <c r="J457" s="211"/>
      <c r="K457" s="211"/>
      <c r="L457" s="216"/>
      <c r="M457" s="217"/>
      <c r="N457" s="218"/>
      <c r="O457" s="218"/>
      <c r="P457" s="218"/>
      <c r="Q457" s="218"/>
      <c r="R457" s="218"/>
      <c r="S457" s="218"/>
      <c r="T457" s="219"/>
      <c r="AT457" s="220" t="s">
        <v>166</v>
      </c>
      <c r="AU457" s="220" t="s">
        <v>156</v>
      </c>
      <c r="AV457" s="13" t="s">
        <v>82</v>
      </c>
      <c r="AW457" s="13" t="s">
        <v>31</v>
      </c>
      <c r="AX457" s="13" t="s">
        <v>74</v>
      </c>
      <c r="AY457" s="220" t="s">
        <v>157</v>
      </c>
    </row>
    <row r="458" spans="1:65" s="14" customFormat="1">
      <c r="B458" s="221"/>
      <c r="C458" s="222"/>
      <c r="D458" s="212" t="s">
        <v>166</v>
      </c>
      <c r="E458" s="223" t="s">
        <v>1</v>
      </c>
      <c r="F458" s="224" t="s">
        <v>1277</v>
      </c>
      <c r="G458" s="222"/>
      <c r="H458" s="225">
        <v>4.4000000000000004</v>
      </c>
      <c r="I458" s="226"/>
      <c r="J458" s="222"/>
      <c r="K458" s="222"/>
      <c r="L458" s="227"/>
      <c r="M458" s="228"/>
      <c r="N458" s="229"/>
      <c r="O458" s="229"/>
      <c r="P458" s="229"/>
      <c r="Q458" s="229"/>
      <c r="R458" s="229"/>
      <c r="S458" s="229"/>
      <c r="T458" s="230"/>
      <c r="AT458" s="231" t="s">
        <v>166</v>
      </c>
      <c r="AU458" s="231" t="s">
        <v>156</v>
      </c>
      <c r="AV458" s="14" t="s">
        <v>156</v>
      </c>
      <c r="AW458" s="14" t="s">
        <v>31</v>
      </c>
      <c r="AX458" s="14" t="s">
        <v>74</v>
      </c>
      <c r="AY458" s="231" t="s">
        <v>157</v>
      </c>
    </row>
    <row r="459" spans="1:65" s="15" customFormat="1">
      <c r="B459" s="232"/>
      <c r="C459" s="233"/>
      <c r="D459" s="212" t="s">
        <v>166</v>
      </c>
      <c r="E459" s="234" t="s">
        <v>1</v>
      </c>
      <c r="F459" s="235" t="s">
        <v>173</v>
      </c>
      <c r="G459" s="233"/>
      <c r="H459" s="236">
        <v>265.06</v>
      </c>
      <c r="I459" s="237"/>
      <c r="J459" s="233"/>
      <c r="K459" s="233"/>
      <c r="L459" s="238"/>
      <c r="M459" s="239"/>
      <c r="N459" s="240"/>
      <c r="O459" s="240"/>
      <c r="P459" s="240"/>
      <c r="Q459" s="240"/>
      <c r="R459" s="240"/>
      <c r="S459" s="240"/>
      <c r="T459" s="241"/>
      <c r="AT459" s="242" t="s">
        <v>166</v>
      </c>
      <c r="AU459" s="242" t="s">
        <v>156</v>
      </c>
      <c r="AV459" s="15" t="s">
        <v>174</v>
      </c>
      <c r="AW459" s="15" t="s">
        <v>31</v>
      </c>
      <c r="AX459" s="15" t="s">
        <v>82</v>
      </c>
      <c r="AY459" s="242" t="s">
        <v>157</v>
      </c>
    </row>
    <row r="460" spans="1:65" s="2" customFormat="1" ht="33" customHeight="1">
      <c r="A460" s="35"/>
      <c r="B460" s="36"/>
      <c r="C460" s="196" t="s">
        <v>577</v>
      </c>
      <c r="D460" s="196" t="s">
        <v>160</v>
      </c>
      <c r="E460" s="197" t="s">
        <v>1278</v>
      </c>
      <c r="F460" s="198" t="s">
        <v>1265</v>
      </c>
      <c r="G460" s="199" t="s">
        <v>225</v>
      </c>
      <c r="H460" s="200">
        <v>313.02</v>
      </c>
      <c r="I460" s="201"/>
      <c r="J460" s="202">
        <f>ROUND(I460*H460,2)</f>
        <v>0</v>
      </c>
      <c r="K460" s="203"/>
      <c r="L460" s="40"/>
      <c r="M460" s="204" t="s">
        <v>1</v>
      </c>
      <c r="N460" s="205" t="s">
        <v>40</v>
      </c>
      <c r="O460" s="76"/>
      <c r="P460" s="206">
        <f>O460*H460</f>
        <v>0</v>
      </c>
      <c r="Q460" s="206">
        <v>6.3E-3</v>
      </c>
      <c r="R460" s="206">
        <f>Q460*H460</f>
        <v>1.9720259999999998</v>
      </c>
      <c r="S460" s="206">
        <v>0</v>
      </c>
      <c r="T460" s="207">
        <f>S460*H460</f>
        <v>0</v>
      </c>
      <c r="U460" s="35"/>
      <c r="V460" s="35"/>
      <c r="W460" s="35"/>
      <c r="X460" s="35"/>
      <c r="Y460" s="35"/>
      <c r="Z460" s="35"/>
      <c r="AA460" s="35"/>
      <c r="AB460" s="35"/>
      <c r="AC460" s="35"/>
      <c r="AD460" s="35"/>
      <c r="AE460" s="35"/>
      <c r="AR460" s="208" t="s">
        <v>174</v>
      </c>
      <c r="AT460" s="208" t="s">
        <v>160</v>
      </c>
      <c r="AU460" s="208" t="s">
        <v>156</v>
      </c>
      <c r="AY460" s="18" t="s">
        <v>157</v>
      </c>
      <c r="BE460" s="209">
        <f>IF(N460="základná",J460,0)</f>
        <v>0</v>
      </c>
      <c r="BF460" s="209">
        <f>IF(N460="znížená",J460,0)</f>
        <v>0</v>
      </c>
      <c r="BG460" s="209">
        <f>IF(N460="zákl. prenesená",J460,0)</f>
        <v>0</v>
      </c>
      <c r="BH460" s="209">
        <f>IF(N460="zníž. prenesená",J460,0)</f>
        <v>0</v>
      </c>
      <c r="BI460" s="209">
        <f>IF(N460="nulová",J460,0)</f>
        <v>0</v>
      </c>
      <c r="BJ460" s="18" t="s">
        <v>156</v>
      </c>
      <c r="BK460" s="209">
        <f>ROUND(I460*H460,2)</f>
        <v>0</v>
      </c>
      <c r="BL460" s="18" t="s">
        <v>174</v>
      </c>
      <c r="BM460" s="208" t="s">
        <v>1279</v>
      </c>
    </row>
    <row r="461" spans="1:65" s="13" customFormat="1">
      <c r="B461" s="210"/>
      <c r="C461" s="211"/>
      <c r="D461" s="212" t="s">
        <v>166</v>
      </c>
      <c r="E461" s="213" t="s">
        <v>1</v>
      </c>
      <c r="F461" s="214" t="s">
        <v>1050</v>
      </c>
      <c r="G461" s="211"/>
      <c r="H461" s="213" t="s">
        <v>1</v>
      </c>
      <c r="I461" s="215"/>
      <c r="J461" s="211"/>
      <c r="K461" s="211"/>
      <c r="L461" s="216"/>
      <c r="M461" s="217"/>
      <c r="N461" s="218"/>
      <c r="O461" s="218"/>
      <c r="P461" s="218"/>
      <c r="Q461" s="218"/>
      <c r="R461" s="218"/>
      <c r="S461" s="218"/>
      <c r="T461" s="219"/>
      <c r="AT461" s="220" t="s">
        <v>166</v>
      </c>
      <c r="AU461" s="220" t="s">
        <v>156</v>
      </c>
      <c r="AV461" s="13" t="s">
        <v>82</v>
      </c>
      <c r="AW461" s="13" t="s">
        <v>31</v>
      </c>
      <c r="AX461" s="13" t="s">
        <v>74</v>
      </c>
      <c r="AY461" s="220" t="s">
        <v>157</v>
      </c>
    </row>
    <row r="462" spans="1:65" s="13" customFormat="1">
      <c r="B462" s="210"/>
      <c r="C462" s="211"/>
      <c r="D462" s="212" t="s">
        <v>166</v>
      </c>
      <c r="E462" s="213" t="s">
        <v>1</v>
      </c>
      <c r="F462" s="214" t="s">
        <v>1199</v>
      </c>
      <c r="G462" s="211"/>
      <c r="H462" s="213" t="s">
        <v>1</v>
      </c>
      <c r="I462" s="215"/>
      <c r="J462" s="211"/>
      <c r="K462" s="211"/>
      <c r="L462" s="216"/>
      <c r="M462" s="217"/>
      <c r="N462" s="218"/>
      <c r="O462" s="218"/>
      <c r="P462" s="218"/>
      <c r="Q462" s="218"/>
      <c r="R462" s="218"/>
      <c r="S462" s="218"/>
      <c r="T462" s="219"/>
      <c r="AT462" s="220" t="s">
        <v>166</v>
      </c>
      <c r="AU462" s="220" t="s">
        <v>156</v>
      </c>
      <c r="AV462" s="13" t="s">
        <v>82</v>
      </c>
      <c r="AW462" s="13" t="s">
        <v>31</v>
      </c>
      <c r="AX462" s="13" t="s">
        <v>74</v>
      </c>
      <c r="AY462" s="220" t="s">
        <v>157</v>
      </c>
    </row>
    <row r="463" spans="1:65" s="13" customFormat="1">
      <c r="B463" s="210"/>
      <c r="C463" s="211"/>
      <c r="D463" s="212" t="s">
        <v>166</v>
      </c>
      <c r="E463" s="213" t="s">
        <v>1</v>
      </c>
      <c r="F463" s="214" t="s">
        <v>1280</v>
      </c>
      <c r="G463" s="211"/>
      <c r="H463" s="213" t="s">
        <v>1</v>
      </c>
      <c r="I463" s="215"/>
      <c r="J463" s="211"/>
      <c r="K463" s="211"/>
      <c r="L463" s="216"/>
      <c r="M463" s="217"/>
      <c r="N463" s="218"/>
      <c r="O463" s="218"/>
      <c r="P463" s="218"/>
      <c r="Q463" s="218"/>
      <c r="R463" s="218"/>
      <c r="S463" s="218"/>
      <c r="T463" s="219"/>
      <c r="AT463" s="220" t="s">
        <v>166</v>
      </c>
      <c r="AU463" s="220" t="s">
        <v>156</v>
      </c>
      <c r="AV463" s="13" t="s">
        <v>82</v>
      </c>
      <c r="AW463" s="13" t="s">
        <v>31</v>
      </c>
      <c r="AX463" s="13" t="s">
        <v>74</v>
      </c>
      <c r="AY463" s="220" t="s">
        <v>157</v>
      </c>
    </row>
    <row r="464" spans="1:65" s="14" customFormat="1">
      <c r="B464" s="221"/>
      <c r="C464" s="222"/>
      <c r="D464" s="212" t="s">
        <v>166</v>
      </c>
      <c r="E464" s="223" t="s">
        <v>1</v>
      </c>
      <c r="F464" s="224" t="s">
        <v>1281</v>
      </c>
      <c r="G464" s="222"/>
      <c r="H464" s="225">
        <v>33.22</v>
      </c>
      <c r="I464" s="226"/>
      <c r="J464" s="222"/>
      <c r="K464" s="222"/>
      <c r="L464" s="227"/>
      <c r="M464" s="228"/>
      <c r="N464" s="229"/>
      <c r="O464" s="229"/>
      <c r="P464" s="229"/>
      <c r="Q464" s="229"/>
      <c r="R464" s="229"/>
      <c r="S464" s="229"/>
      <c r="T464" s="230"/>
      <c r="AT464" s="231" t="s">
        <v>166</v>
      </c>
      <c r="AU464" s="231" t="s">
        <v>156</v>
      </c>
      <c r="AV464" s="14" t="s">
        <v>156</v>
      </c>
      <c r="AW464" s="14" t="s">
        <v>31</v>
      </c>
      <c r="AX464" s="14" t="s">
        <v>74</v>
      </c>
      <c r="AY464" s="231" t="s">
        <v>157</v>
      </c>
    </row>
    <row r="465" spans="2:51" s="13" customFormat="1">
      <c r="B465" s="210"/>
      <c r="C465" s="211"/>
      <c r="D465" s="212" t="s">
        <v>166</v>
      </c>
      <c r="E465" s="213" t="s">
        <v>1</v>
      </c>
      <c r="F465" s="214" t="s">
        <v>1053</v>
      </c>
      <c r="G465" s="211"/>
      <c r="H465" s="213" t="s">
        <v>1</v>
      </c>
      <c r="I465" s="215"/>
      <c r="J465" s="211"/>
      <c r="K465" s="211"/>
      <c r="L465" s="216"/>
      <c r="M465" s="217"/>
      <c r="N465" s="218"/>
      <c r="O465" s="218"/>
      <c r="P465" s="218"/>
      <c r="Q465" s="218"/>
      <c r="R465" s="218"/>
      <c r="S465" s="218"/>
      <c r="T465" s="219"/>
      <c r="AT465" s="220" t="s">
        <v>166</v>
      </c>
      <c r="AU465" s="220" t="s">
        <v>156</v>
      </c>
      <c r="AV465" s="13" t="s">
        <v>82</v>
      </c>
      <c r="AW465" s="13" t="s">
        <v>31</v>
      </c>
      <c r="AX465" s="13" t="s">
        <v>74</v>
      </c>
      <c r="AY465" s="220" t="s">
        <v>157</v>
      </c>
    </row>
    <row r="466" spans="2:51" s="13" customFormat="1">
      <c r="B466" s="210"/>
      <c r="C466" s="211"/>
      <c r="D466" s="212" t="s">
        <v>166</v>
      </c>
      <c r="E466" s="213" t="s">
        <v>1</v>
      </c>
      <c r="F466" s="214" t="s">
        <v>1280</v>
      </c>
      <c r="G466" s="211"/>
      <c r="H466" s="213" t="s">
        <v>1</v>
      </c>
      <c r="I466" s="215"/>
      <c r="J466" s="211"/>
      <c r="K466" s="211"/>
      <c r="L466" s="216"/>
      <c r="M466" s="217"/>
      <c r="N466" s="218"/>
      <c r="O466" s="218"/>
      <c r="P466" s="218"/>
      <c r="Q466" s="218"/>
      <c r="R466" s="218"/>
      <c r="S466" s="218"/>
      <c r="T466" s="219"/>
      <c r="AT466" s="220" t="s">
        <v>166</v>
      </c>
      <c r="AU466" s="220" t="s">
        <v>156</v>
      </c>
      <c r="AV466" s="13" t="s">
        <v>82</v>
      </c>
      <c r="AW466" s="13" t="s">
        <v>31</v>
      </c>
      <c r="AX466" s="13" t="s">
        <v>74</v>
      </c>
      <c r="AY466" s="220" t="s">
        <v>157</v>
      </c>
    </row>
    <row r="467" spans="2:51" s="14" customFormat="1">
      <c r="B467" s="221"/>
      <c r="C467" s="222"/>
      <c r="D467" s="212" t="s">
        <v>166</v>
      </c>
      <c r="E467" s="223" t="s">
        <v>1</v>
      </c>
      <c r="F467" s="224" t="s">
        <v>1282</v>
      </c>
      <c r="G467" s="222"/>
      <c r="H467" s="225">
        <v>49.5</v>
      </c>
      <c r="I467" s="226"/>
      <c r="J467" s="222"/>
      <c r="K467" s="222"/>
      <c r="L467" s="227"/>
      <c r="M467" s="228"/>
      <c r="N467" s="229"/>
      <c r="O467" s="229"/>
      <c r="P467" s="229"/>
      <c r="Q467" s="229"/>
      <c r="R467" s="229"/>
      <c r="S467" s="229"/>
      <c r="T467" s="230"/>
      <c r="AT467" s="231" t="s">
        <v>166</v>
      </c>
      <c r="AU467" s="231" t="s">
        <v>156</v>
      </c>
      <c r="AV467" s="14" t="s">
        <v>156</v>
      </c>
      <c r="AW467" s="14" t="s">
        <v>31</v>
      </c>
      <c r="AX467" s="14" t="s">
        <v>74</v>
      </c>
      <c r="AY467" s="231" t="s">
        <v>157</v>
      </c>
    </row>
    <row r="468" spans="2:51" s="13" customFormat="1">
      <c r="B468" s="210"/>
      <c r="C468" s="211"/>
      <c r="D468" s="212" t="s">
        <v>166</v>
      </c>
      <c r="E468" s="213" t="s">
        <v>1</v>
      </c>
      <c r="F468" s="214" t="s">
        <v>1057</v>
      </c>
      <c r="G468" s="211"/>
      <c r="H468" s="213" t="s">
        <v>1</v>
      </c>
      <c r="I468" s="215"/>
      <c r="J468" s="211"/>
      <c r="K468" s="211"/>
      <c r="L468" s="216"/>
      <c r="M468" s="217"/>
      <c r="N468" s="218"/>
      <c r="O468" s="218"/>
      <c r="P468" s="218"/>
      <c r="Q468" s="218"/>
      <c r="R468" s="218"/>
      <c r="S468" s="218"/>
      <c r="T468" s="219"/>
      <c r="AT468" s="220" t="s">
        <v>166</v>
      </c>
      <c r="AU468" s="220" t="s">
        <v>156</v>
      </c>
      <c r="AV468" s="13" t="s">
        <v>82</v>
      </c>
      <c r="AW468" s="13" t="s">
        <v>31</v>
      </c>
      <c r="AX468" s="13" t="s">
        <v>74</v>
      </c>
      <c r="AY468" s="220" t="s">
        <v>157</v>
      </c>
    </row>
    <row r="469" spans="2:51" s="13" customFormat="1">
      <c r="B469" s="210"/>
      <c r="C469" s="211"/>
      <c r="D469" s="212" t="s">
        <v>166</v>
      </c>
      <c r="E469" s="213" t="s">
        <v>1</v>
      </c>
      <c r="F469" s="214" t="s">
        <v>1280</v>
      </c>
      <c r="G469" s="211"/>
      <c r="H469" s="213" t="s">
        <v>1</v>
      </c>
      <c r="I469" s="215"/>
      <c r="J469" s="211"/>
      <c r="K469" s="211"/>
      <c r="L469" s="216"/>
      <c r="M469" s="217"/>
      <c r="N469" s="218"/>
      <c r="O469" s="218"/>
      <c r="P469" s="218"/>
      <c r="Q469" s="218"/>
      <c r="R469" s="218"/>
      <c r="S469" s="218"/>
      <c r="T469" s="219"/>
      <c r="AT469" s="220" t="s">
        <v>166</v>
      </c>
      <c r="AU469" s="220" t="s">
        <v>156</v>
      </c>
      <c r="AV469" s="13" t="s">
        <v>82</v>
      </c>
      <c r="AW469" s="13" t="s">
        <v>31</v>
      </c>
      <c r="AX469" s="13" t="s">
        <v>74</v>
      </c>
      <c r="AY469" s="220" t="s">
        <v>157</v>
      </c>
    </row>
    <row r="470" spans="2:51" s="14" customFormat="1">
      <c r="B470" s="221"/>
      <c r="C470" s="222"/>
      <c r="D470" s="212" t="s">
        <v>166</v>
      </c>
      <c r="E470" s="223" t="s">
        <v>1</v>
      </c>
      <c r="F470" s="224" t="s">
        <v>1283</v>
      </c>
      <c r="G470" s="222"/>
      <c r="H470" s="225">
        <v>36.299999999999997</v>
      </c>
      <c r="I470" s="226"/>
      <c r="J470" s="222"/>
      <c r="K470" s="222"/>
      <c r="L470" s="227"/>
      <c r="M470" s="228"/>
      <c r="N470" s="229"/>
      <c r="O470" s="229"/>
      <c r="P470" s="229"/>
      <c r="Q470" s="229"/>
      <c r="R470" s="229"/>
      <c r="S470" s="229"/>
      <c r="T470" s="230"/>
      <c r="AT470" s="231" t="s">
        <v>166</v>
      </c>
      <c r="AU470" s="231" t="s">
        <v>156</v>
      </c>
      <c r="AV470" s="14" t="s">
        <v>156</v>
      </c>
      <c r="AW470" s="14" t="s">
        <v>31</v>
      </c>
      <c r="AX470" s="14" t="s">
        <v>74</v>
      </c>
      <c r="AY470" s="231" t="s">
        <v>157</v>
      </c>
    </row>
    <row r="471" spans="2:51" s="13" customFormat="1">
      <c r="B471" s="210"/>
      <c r="C471" s="211"/>
      <c r="D471" s="212" t="s">
        <v>166</v>
      </c>
      <c r="E471" s="213" t="s">
        <v>1</v>
      </c>
      <c r="F471" s="214" t="s">
        <v>1059</v>
      </c>
      <c r="G471" s="211"/>
      <c r="H471" s="213" t="s">
        <v>1</v>
      </c>
      <c r="I471" s="215"/>
      <c r="J471" s="211"/>
      <c r="K471" s="211"/>
      <c r="L471" s="216"/>
      <c r="M471" s="217"/>
      <c r="N471" s="218"/>
      <c r="O471" s="218"/>
      <c r="P471" s="218"/>
      <c r="Q471" s="218"/>
      <c r="R471" s="218"/>
      <c r="S471" s="218"/>
      <c r="T471" s="219"/>
      <c r="AT471" s="220" t="s">
        <v>166</v>
      </c>
      <c r="AU471" s="220" t="s">
        <v>156</v>
      </c>
      <c r="AV471" s="13" t="s">
        <v>82</v>
      </c>
      <c r="AW471" s="13" t="s">
        <v>31</v>
      </c>
      <c r="AX471" s="13" t="s">
        <v>74</v>
      </c>
      <c r="AY471" s="220" t="s">
        <v>157</v>
      </c>
    </row>
    <row r="472" spans="2:51" s="14" customFormat="1">
      <c r="B472" s="221"/>
      <c r="C472" s="222"/>
      <c r="D472" s="212" t="s">
        <v>166</v>
      </c>
      <c r="E472" s="223" t="s">
        <v>1</v>
      </c>
      <c r="F472" s="224" t="s">
        <v>1060</v>
      </c>
      <c r="G472" s="222"/>
      <c r="H472" s="225">
        <v>50.56</v>
      </c>
      <c r="I472" s="226"/>
      <c r="J472" s="222"/>
      <c r="K472" s="222"/>
      <c r="L472" s="227"/>
      <c r="M472" s="228"/>
      <c r="N472" s="229"/>
      <c r="O472" s="229"/>
      <c r="P472" s="229"/>
      <c r="Q472" s="229"/>
      <c r="R472" s="229"/>
      <c r="S472" s="229"/>
      <c r="T472" s="230"/>
      <c r="AT472" s="231" t="s">
        <v>166</v>
      </c>
      <c r="AU472" s="231" t="s">
        <v>156</v>
      </c>
      <c r="AV472" s="14" t="s">
        <v>156</v>
      </c>
      <c r="AW472" s="14" t="s">
        <v>31</v>
      </c>
      <c r="AX472" s="14" t="s">
        <v>74</v>
      </c>
      <c r="AY472" s="231" t="s">
        <v>157</v>
      </c>
    </row>
    <row r="473" spans="2:51" s="13" customFormat="1">
      <c r="B473" s="210"/>
      <c r="C473" s="211"/>
      <c r="D473" s="212" t="s">
        <v>166</v>
      </c>
      <c r="E473" s="213" t="s">
        <v>1</v>
      </c>
      <c r="F473" s="214" t="s">
        <v>1063</v>
      </c>
      <c r="G473" s="211"/>
      <c r="H473" s="213" t="s">
        <v>1</v>
      </c>
      <c r="I473" s="215"/>
      <c r="J473" s="211"/>
      <c r="K473" s="211"/>
      <c r="L473" s="216"/>
      <c r="M473" s="217"/>
      <c r="N473" s="218"/>
      <c r="O473" s="218"/>
      <c r="P473" s="218"/>
      <c r="Q473" s="218"/>
      <c r="R473" s="218"/>
      <c r="S473" s="218"/>
      <c r="T473" s="219"/>
      <c r="AT473" s="220" t="s">
        <v>166</v>
      </c>
      <c r="AU473" s="220" t="s">
        <v>156</v>
      </c>
      <c r="AV473" s="13" t="s">
        <v>82</v>
      </c>
      <c r="AW473" s="13" t="s">
        <v>31</v>
      </c>
      <c r="AX473" s="13" t="s">
        <v>74</v>
      </c>
      <c r="AY473" s="220" t="s">
        <v>157</v>
      </c>
    </row>
    <row r="474" spans="2:51" s="13" customFormat="1">
      <c r="B474" s="210"/>
      <c r="C474" s="211"/>
      <c r="D474" s="212" t="s">
        <v>166</v>
      </c>
      <c r="E474" s="213" t="s">
        <v>1</v>
      </c>
      <c r="F474" s="214" t="s">
        <v>1280</v>
      </c>
      <c r="G474" s="211"/>
      <c r="H474" s="213" t="s">
        <v>1</v>
      </c>
      <c r="I474" s="215"/>
      <c r="J474" s="211"/>
      <c r="K474" s="211"/>
      <c r="L474" s="216"/>
      <c r="M474" s="217"/>
      <c r="N474" s="218"/>
      <c r="O474" s="218"/>
      <c r="P474" s="218"/>
      <c r="Q474" s="218"/>
      <c r="R474" s="218"/>
      <c r="S474" s="218"/>
      <c r="T474" s="219"/>
      <c r="AT474" s="220" t="s">
        <v>166</v>
      </c>
      <c r="AU474" s="220" t="s">
        <v>156</v>
      </c>
      <c r="AV474" s="13" t="s">
        <v>82</v>
      </c>
      <c r="AW474" s="13" t="s">
        <v>31</v>
      </c>
      <c r="AX474" s="13" t="s">
        <v>74</v>
      </c>
      <c r="AY474" s="220" t="s">
        <v>157</v>
      </c>
    </row>
    <row r="475" spans="2:51" s="14" customFormat="1">
      <c r="B475" s="221"/>
      <c r="C475" s="222"/>
      <c r="D475" s="212" t="s">
        <v>166</v>
      </c>
      <c r="E475" s="223" t="s">
        <v>1</v>
      </c>
      <c r="F475" s="224" t="s">
        <v>1284</v>
      </c>
      <c r="G475" s="222"/>
      <c r="H475" s="225">
        <v>9.6</v>
      </c>
      <c r="I475" s="226"/>
      <c r="J475" s="222"/>
      <c r="K475" s="222"/>
      <c r="L475" s="227"/>
      <c r="M475" s="228"/>
      <c r="N475" s="229"/>
      <c r="O475" s="229"/>
      <c r="P475" s="229"/>
      <c r="Q475" s="229"/>
      <c r="R475" s="229"/>
      <c r="S475" s="229"/>
      <c r="T475" s="230"/>
      <c r="AT475" s="231" t="s">
        <v>166</v>
      </c>
      <c r="AU475" s="231" t="s">
        <v>156</v>
      </c>
      <c r="AV475" s="14" t="s">
        <v>156</v>
      </c>
      <c r="AW475" s="14" t="s">
        <v>31</v>
      </c>
      <c r="AX475" s="14" t="s">
        <v>74</v>
      </c>
      <c r="AY475" s="231" t="s">
        <v>157</v>
      </c>
    </row>
    <row r="476" spans="2:51" s="13" customFormat="1">
      <c r="B476" s="210"/>
      <c r="C476" s="211"/>
      <c r="D476" s="212" t="s">
        <v>166</v>
      </c>
      <c r="E476" s="213" t="s">
        <v>1</v>
      </c>
      <c r="F476" s="214" t="s">
        <v>1065</v>
      </c>
      <c r="G476" s="211"/>
      <c r="H476" s="213" t="s">
        <v>1</v>
      </c>
      <c r="I476" s="215"/>
      <c r="J476" s="211"/>
      <c r="K476" s="211"/>
      <c r="L476" s="216"/>
      <c r="M476" s="217"/>
      <c r="N476" s="218"/>
      <c r="O476" s="218"/>
      <c r="P476" s="218"/>
      <c r="Q476" s="218"/>
      <c r="R476" s="218"/>
      <c r="S476" s="218"/>
      <c r="T476" s="219"/>
      <c r="AT476" s="220" t="s">
        <v>166</v>
      </c>
      <c r="AU476" s="220" t="s">
        <v>156</v>
      </c>
      <c r="AV476" s="13" t="s">
        <v>82</v>
      </c>
      <c r="AW476" s="13" t="s">
        <v>31</v>
      </c>
      <c r="AX476" s="13" t="s">
        <v>74</v>
      </c>
      <c r="AY476" s="220" t="s">
        <v>157</v>
      </c>
    </row>
    <row r="477" spans="2:51" s="13" customFormat="1">
      <c r="B477" s="210"/>
      <c r="C477" s="211"/>
      <c r="D477" s="212" t="s">
        <v>166</v>
      </c>
      <c r="E477" s="213" t="s">
        <v>1</v>
      </c>
      <c r="F477" s="214" t="s">
        <v>1280</v>
      </c>
      <c r="G477" s="211"/>
      <c r="H477" s="213" t="s">
        <v>1</v>
      </c>
      <c r="I477" s="215"/>
      <c r="J477" s="211"/>
      <c r="K477" s="211"/>
      <c r="L477" s="216"/>
      <c r="M477" s="217"/>
      <c r="N477" s="218"/>
      <c r="O477" s="218"/>
      <c r="P477" s="218"/>
      <c r="Q477" s="218"/>
      <c r="R477" s="218"/>
      <c r="S477" s="218"/>
      <c r="T477" s="219"/>
      <c r="AT477" s="220" t="s">
        <v>166</v>
      </c>
      <c r="AU477" s="220" t="s">
        <v>156</v>
      </c>
      <c r="AV477" s="13" t="s">
        <v>82</v>
      </c>
      <c r="AW477" s="13" t="s">
        <v>31</v>
      </c>
      <c r="AX477" s="13" t="s">
        <v>74</v>
      </c>
      <c r="AY477" s="220" t="s">
        <v>157</v>
      </c>
    </row>
    <row r="478" spans="2:51" s="14" customFormat="1">
      <c r="B478" s="221"/>
      <c r="C478" s="222"/>
      <c r="D478" s="212" t="s">
        <v>166</v>
      </c>
      <c r="E478" s="223" t="s">
        <v>1</v>
      </c>
      <c r="F478" s="224" t="s">
        <v>1285</v>
      </c>
      <c r="G478" s="222"/>
      <c r="H478" s="225">
        <v>15.84</v>
      </c>
      <c r="I478" s="226"/>
      <c r="J478" s="222"/>
      <c r="K478" s="222"/>
      <c r="L478" s="227"/>
      <c r="M478" s="228"/>
      <c r="N478" s="229"/>
      <c r="O478" s="229"/>
      <c r="P478" s="229"/>
      <c r="Q478" s="229"/>
      <c r="R478" s="229"/>
      <c r="S478" s="229"/>
      <c r="T478" s="230"/>
      <c r="AT478" s="231" t="s">
        <v>166</v>
      </c>
      <c r="AU478" s="231" t="s">
        <v>156</v>
      </c>
      <c r="AV478" s="14" t="s">
        <v>156</v>
      </c>
      <c r="AW478" s="14" t="s">
        <v>31</v>
      </c>
      <c r="AX478" s="14" t="s">
        <v>74</v>
      </c>
      <c r="AY478" s="231" t="s">
        <v>157</v>
      </c>
    </row>
    <row r="479" spans="2:51" s="13" customFormat="1">
      <c r="B479" s="210"/>
      <c r="C479" s="211"/>
      <c r="D479" s="212" t="s">
        <v>166</v>
      </c>
      <c r="E479" s="213" t="s">
        <v>1</v>
      </c>
      <c r="F479" s="214" t="s">
        <v>1067</v>
      </c>
      <c r="G479" s="211"/>
      <c r="H479" s="213" t="s">
        <v>1</v>
      </c>
      <c r="I479" s="215"/>
      <c r="J479" s="211"/>
      <c r="K479" s="211"/>
      <c r="L479" s="216"/>
      <c r="M479" s="217"/>
      <c r="N479" s="218"/>
      <c r="O479" s="218"/>
      <c r="P479" s="218"/>
      <c r="Q479" s="218"/>
      <c r="R479" s="218"/>
      <c r="S479" s="218"/>
      <c r="T479" s="219"/>
      <c r="AT479" s="220" t="s">
        <v>166</v>
      </c>
      <c r="AU479" s="220" t="s">
        <v>156</v>
      </c>
      <c r="AV479" s="13" t="s">
        <v>82</v>
      </c>
      <c r="AW479" s="13" t="s">
        <v>31</v>
      </c>
      <c r="AX479" s="13" t="s">
        <v>74</v>
      </c>
      <c r="AY479" s="220" t="s">
        <v>157</v>
      </c>
    </row>
    <row r="480" spans="2:51" s="13" customFormat="1">
      <c r="B480" s="210"/>
      <c r="C480" s="211"/>
      <c r="D480" s="212" t="s">
        <v>166</v>
      </c>
      <c r="E480" s="213" t="s">
        <v>1</v>
      </c>
      <c r="F480" s="214" t="s">
        <v>1280</v>
      </c>
      <c r="G480" s="211"/>
      <c r="H480" s="213" t="s">
        <v>1</v>
      </c>
      <c r="I480" s="215"/>
      <c r="J480" s="211"/>
      <c r="K480" s="211"/>
      <c r="L480" s="216"/>
      <c r="M480" s="217"/>
      <c r="N480" s="218"/>
      <c r="O480" s="218"/>
      <c r="P480" s="218"/>
      <c r="Q480" s="218"/>
      <c r="R480" s="218"/>
      <c r="S480" s="218"/>
      <c r="T480" s="219"/>
      <c r="AT480" s="220" t="s">
        <v>166</v>
      </c>
      <c r="AU480" s="220" t="s">
        <v>156</v>
      </c>
      <c r="AV480" s="13" t="s">
        <v>82</v>
      </c>
      <c r="AW480" s="13" t="s">
        <v>31</v>
      </c>
      <c r="AX480" s="13" t="s">
        <v>74</v>
      </c>
      <c r="AY480" s="220" t="s">
        <v>157</v>
      </c>
    </row>
    <row r="481" spans="1:65" s="14" customFormat="1">
      <c r="B481" s="221"/>
      <c r="C481" s="222"/>
      <c r="D481" s="212" t="s">
        <v>166</v>
      </c>
      <c r="E481" s="223" t="s">
        <v>1</v>
      </c>
      <c r="F481" s="224" t="s">
        <v>1286</v>
      </c>
      <c r="G481" s="222"/>
      <c r="H481" s="225">
        <v>70.7</v>
      </c>
      <c r="I481" s="226"/>
      <c r="J481" s="222"/>
      <c r="K481" s="222"/>
      <c r="L481" s="227"/>
      <c r="M481" s="228"/>
      <c r="N481" s="229"/>
      <c r="O481" s="229"/>
      <c r="P481" s="229"/>
      <c r="Q481" s="229"/>
      <c r="R481" s="229"/>
      <c r="S481" s="229"/>
      <c r="T481" s="230"/>
      <c r="AT481" s="231" t="s">
        <v>166</v>
      </c>
      <c r="AU481" s="231" t="s">
        <v>156</v>
      </c>
      <c r="AV481" s="14" t="s">
        <v>156</v>
      </c>
      <c r="AW481" s="14" t="s">
        <v>31</v>
      </c>
      <c r="AX481" s="14" t="s">
        <v>74</v>
      </c>
      <c r="AY481" s="231" t="s">
        <v>157</v>
      </c>
    </row>
    <row r="482" spans="1:65" s="13" customFormat="1">
      <c r="B482" s="210"/>
      <c r="C482" s="211"/>
      <c r="D482" s="212" t="s">
        <v>166</v>
      </c>
      <c r="E482" s="213" t="s">
        <v>1</v>
      </c>
      <c r="F482" s="214" t="s">
        <v>1120</v>
      </c>
      <c r="G482" s="211"/>
      <c r="H482" s="213" t="s">
        <v>1</v>
      </c>
      <c r="I482" s="215"/>
      <c r="J482" s="211"/>
      <c r="K482" s="211"/>
      <c r="L482" s="216"/>
      <c r="M482" s="217"/>
      <c r="N482" s="218"/>
      <c r="O482" s="218"/>
      <c r="P482" s="218"/>
      <c r="Q482" s="218"/>
      <c r="R482" s="218"/>
      <c r="S482" s="218"/>
      <c r="T482" s="219"/>
      <c r="AT482" s="220" t="s">
        <v>166</v>
      </c>
      <c r="AU482" s="220" t="s">
        <v>156</v>
      </c>
      <c r="AV482" s="13" t="s">
        <v>82</v>
      </c>
      <c r="AW482" s="13" t="s">
        <v>31</v>
      </c>
      <c r="AX482" s="13" t="s">
        <v>74</v>
      </c>
      <c r="AY482" s="220" t="s">
        <v>157</v>
      </c>
    </row>
    <row r="483" spans="1:65" s="13" customFormat="1">
      <c r="B483" s="210"/>
      <c r="C483" s="211"/>
      <c r="D483" s="212" t="s">
        <v>166</v>
      </c>
      <c r="E483" s="213" t="s">
        <v>1</v>
      </c>
      <c r="F483" s="214" t="s">
        <v>1280</v>
      </c>
      <c r="G483" s="211"/>
      <c r="H483" s="213" t="s">
        <v>1</v>
      </c>
      <c r="I483" s="215"/>
      <c r="J483" s="211"/>
      <c r="K483" s="211"/>
      <c r="L483" s="216"/>
      <c r="M483" s="217"/>
      <c r="N483" s="218"/>
      <c r="O483" s="218"/>
      <c r="P483" s="218"/>
      <c r="Q483" s="218"/>
      <c r="R483" s="218"/>
      <c r="S483" s="218"/>
      <c r="T483" s="219"/>
      <c r="AT483" s="220" t="s">
        <v>166</v>
      </c>
      <c r="AU483" s="220" t="s">
        <v>156</v>
      </c>
      <c r="AV483" s="13" t="s">
        <v>82</v>
      </c>
      <c r="AW483" s="13" t="s">
        <v>31</v>
      </c>
      <c r="AX483" s="13" t="s">
        <v>74</v>
      </c>
      <c r="AY483" s="220" t="s">
        <v>157</v>
      </c>
    </row>
    <row r="484" spans="1:65" s="14" customFormat="1">
      <c r="B484" s="221"/>
      <c r="C484" s="222"/>
      <c r="D484" s="212" t="s">
        <v>166</v>
      </c>
      <c r="E484" s="223" t="s">
        <v>1</v>
      </c>
      <c r="F484" s="224" t="s">
        <v>1287</v>
      </c>
      <c r="G484" s="222"/>
      <c r="H484" s="225">
        <v>16.7</v>
      </c>
      <c r="I484" s="226"/>
      <c r="J484" s="222"/>
      <c r="K484" s="222"/>
      <c r="L484" s="227"/>
      <c r="M484" s="228"/>
      <c r="N484" s="229"/>
      <c r="O484" s="229"/>
      <c r="P484" s="229"/>
      <c r="Q484" s="229"/>
      <c r="R484" s="229"/>
      <c r="S484" s="229"/>
      <c r="T484" s="230"/>
      <c r="AT484" s="231" t="s">
        <v>166</v>
      </c>
      <c r="AU484" s="231" t="s">
        <v>156</v>
      </c>
      <c r="AV484" s="14" t="s">
        <v>156</v>
      </c>
      <c r="AW484" s="14" t="s">
        <v>31</v>
      </c>
      <c r="AX484" s="14" t="s">
        <v>74</v>
      </c>
      <c r="AY484" s="231" t="s">
        <v>157</v>
      </c>
    </row>
    <row r="485" spans="1:65" s="13" customFormat="1">
      <c r="B485" s="210"/>
      <c r="C485" s="211"/>
      <c r="D485" s="212" t="s">
        <v>166</v>
      </c>
      <c r="E485" s="213" t="s">
        <v>1</v>
      </c>
      <c r="F485" s="214" t="s">
        <v>1073</v>
      </c>
      <c r="G485" s="211"/>
      <c r="H485" s="213" t="s">
        <v>1</v>
      </c>
      <c r="I485" s="215"/>
      <c r="J485" s="211"/>
      <c r="K485" s="211"/>
      <c r="L485" s="216"/>
      <c r="M485" s="217"/>
      <c r="N485" s="218"/>
      <c r="O485" s="218"/>
      <c r="P485" s="218"/>
      <c r="Q485" s="218"/>
      <c r="R485" s="218"/>
      <c r="S485" s="218"/>
      <c r="T485" s="219"/>
      <c r="AT485" s="220" t="s">
        <v>166</v>
      </c>
      <c r="AU485" s="220" t="s">
        <v>156</v>
      </c>
      <c r="AV485" s="13" t="s">
        <v>82</v>
      </c>
      <c r="AW485" s="13" t="s">
        <v>31</v>
      </c>
      <c r="AX485" s="13" t="s">
        <v>74</v>
      </c>
      <c r="AY485" s="220" t="s">
        <v>157</v>
      </c>
    </row>
    <row r="486" spans="1:65" s="13" customFormat="1">
      <c r="B486" s="210"/>
      <c r="C486" s="211"/>
      <c r="D486" s="212" t="s">
        <v>166</v>
      </c>
      <c r="E486" s="213" t="s">
        <v>1</v>
      </c>
      <c r="F486" s="214" t="s">
        <v>1280</v>
      </c>
      <c r="G486" s="211"/>
      <c r="H486" s="213" t="s">
        <v>1</v>
      </c>
      <c r="I486" s="215"/>
      <c r="J486" s="211"/>
      <c r="K486" s="211"/>
      <c r="L486" s="216"/>
      <c r="M486" s="217"/>
      <c r="N486" s="218"/>
      <c r="O486" s="218"/>
      <c r="P486" s="218"/>
      <c r="Q486" s="218"/>
      <c r="R486" s="218"/>
      <c r="S486" s="218"/>
      <c r="T486" s="219"/>
      <c r="AT486" s="220" t="s">
        <v>166</v>
      </c>
      <c r="AU486" s="220" t="s">
        <v>156</v>
      </c>
      <c r="AV486" s="13" t="s">
        <v>82</v>
      </c>
      <c r="AW486" s="13" t="s">
        <v>31</v>
      </c>
      <c r="AX486" s="13" t="s">
        <v>74</v>
      </c>
      <c r="AY486" s="220" t="s">
        <v>157</v>
      </c>
    </row>
    <row r="487" spans="1:65" s="14" customFormat="1">
      <c r="B487" s="221"/>
      <c r="C487" s="222"/>
      <c r="D487" s="212" t="s">
        <v>166</v>
      </c>
      <c r="E487" s="223" t="s">
        <v>1</v>
      </c>
      <c r="F487" s="224" t="s">
        <v>1288</v>
      </c>
      <c r="G487" s="222"/>
      <c r="H487" s="225">
        <v>9.6</v>
      </c>
      <c r="I487" s="226"/>
      <c r="J487" s="222"/>
      <c r="K487" s="222"/>
      <c r="L487" s="227"/>
      <c r="M487" s="228"/>
      <c r="N487" s="229"/>
      <c r="O487" s="229"/>
      <c r="P487" s="229"/>
      <c r="Q487" s="229"/>
      <c r="R487" s="229"/>
      <c r="S487" s="229"/>
      <c r="T487" s="230"/>
      <c r="AT487" s="231" t="s">
        <v>166</v>
      </c>
      <c r="AU487" s="231" t="s">
        <v>156</v>
      </c>
      <c r="AV487" s="14" t="s">
        <v>156</v>
      </c>
      <c r="AW487" s="14" t="s">
        <v>31</v>
      </c>
      <c r="AX487" s="14" t="s">
        <v>74</v>
      </c>
      <c r="AY487" s="231" t="s">
        <v>157</v>
      </c>
    </row>
    <row r="488" spans="1:65" s="13" customFormat="1">
      <c r="B488" s="210"/>
      <c r="C488" s="211"/>
      <c r="D488" s="212" t="s">
        <v>166</v>
      </c>
      <c r="E488" s="213" t="s">
        <v>1</v>
      </c>
      <c r="F488" s="214" t="s">
        <v>1071</v>
      </c>
      <c r="G488" s="211"/>
      <c r="H488" s="213" t="s">
        <v>1</v>
      </c>
      <c r="I488" s="215"/>
      <c r="J488" s="211"/>
      <c r="K488" s="211"/>
      <c r="L488" s="216"/>
      <c r="M488" s="217"/>
      <c r="N488" s="218"/>
      <c r="O488" s="218"/>
      <c r="P488" s="218"/>
      <c r="Q488" s="218"/>
      <c r="R488" s="218"/>
      <c r="S488" s="218"/>
      <c r="T488" s="219"/>
      <c r="AT488" s="220" t="s">
        <v>166</v>
      </c>
      <c r="AU488" s="220" t="s">
        <v>156</v>
      </c>
      <c r="AV488" s="13" t="s">
        <v>82</v>
      </c>
      <c r="AW488" s="13" t="s">
        <v>31</v>
      </c>
      <c r="AX488" s="13" t="s">
        <v>74</v>
      </c>
      <c r="AY488" s="220" t="s">
        <v>157</v>
      </c>
    </row>
    <row r="489" spans="1:65" s="14" customFormat="1">
      <c r="B489" s="221"/>
      <c r="C489" s="222"/>
      <c r="D489" s="212" t="s">
        <v>166</v>
      </c>
      <c r="E489" s="223" t="s">
        <v>1</v>
      </c>
      <c r="F489" s="224" t="s">
        <v>1256</v>
      </c>
      <c r="G489" s="222"/>
      <c r="H489" s="225">
        <v>21</v>
      </c>
      <c r="I489" s="226"/>
      <c r="J489" s="222"/>
      <c r="K489" s="222"/>
      <c r="L489" s="227"/>
      <c r="M489" s="228"/>
      <c r="N489" s="229"/>
      <c r="O489" s="229"/>
      <c r="P489" s="229"/>
      <c r="Q489" s="229"/>
      <c r="R489" s="229"/>
      <c r="S489" s="229"/>
      <c r="T489" s="230"/>
      <c r="AT489" s="231" t="s">
        <v>166</v>
      </c>
      <c r="AU489" s="231" t="s">
        <v>156</v>
      </c>
      <c r="AV489" s="14" t="s">
        <v>156</v>
      </c>
      <c r="AW489" s="14" t="s">
        <v>31</v>
      </c>
      <c r="AX489" s="14" t="s">
        <v>74</v>
      </c>
      <c r="AY489" s="231" t="s">
        <v>157</v>
      </c>
    </row>
    <row r="490" spans="1:65" s="15" customFormat="1">
      <c r="B490" s="232"/>
      <c r="C490" s="233"/>
      <c r="D490" s="212" t="s">
        <v>166</v>
      </c>
      <c r="E490" s="234" t="s">
        <v>1</v>
      </c>
      <c r="F490" s="235" t="s">
        <v>173</v>
      </c>
      <c r="G490" s="233"/>
      <c r="H490" s="236">
        <v>313.02</v>
      </c>
      <c r="I490" s="237"/>
      <c r="J490" s="233"/>
      <c r="K490" s="233"/>
      <c r="L490" s="238"/>
      <c r="M490" s="239"/>
      <c r="N490" s="240"/>
      <c r="O490" s="240"/>
      <c r="P490" s="240"/>
      <c r="Q490" s="240"/>
      <c r="R490" s="240"/>
      <c r="S490" s="240"/>
      <c r="T490" s="241"/>
      <c r="AT490" s="242" t="s">
        <v>166</v>
      </c>
      <c r="AU490" s="242" t="s">
        <v>156</v>
      </c>
      <c r="AV490" s="15" t="s">
        <v>174</v>
      </c>
      <c r="AW490" s="15" t="s">
        <v>31</v>
      </c>
      <c r="AX490" s="15" t="s">
        <v>82</v>
      </c>
      <c r="AY490" s="242" t="s">
        <v>157</v>
      </c>
    </row>
    <row r="491" spans="1:65" s="2" customFormat="1" ht="24.2" customHeight="1">
      <c r="A491" s="35"/>
      <c r="B491" s="36"/>
      <c r="C491" s="196" t="s">
        <v>580</v>
      </c>
      <c r="D491" s="196" t="s">
        <v>160</v>
      </c>
      <c r="E491" s="197" t="s">
        <v>1289</v>
      </c>
      <c r="F491" s="198" t="s">
        <v>1290</v>
      </c>
      <c r="G491" s="199" t="s">
        <v>225</v>
      </c>
      <c r="H491" s="200">
        <v>429</v>
      </c>
      <c r="I491" s="201"/>
      <c r="J491" s="202">
        <f>ROUND(I491*H491,2)</f>
        <v>0</v>
      </c>
      <c r="K491" s="203"/>
      <c r="L491" s="40"/>
      <c r="M491" s="204" t="s">
        <v>1</v>
      </c>
      <c r="N491" s="205" t="s">
        <v>40</v>
      </c>
      <c r="O491" s="76"/>
      <c r="P491" s="206">
        <f>O491*H491</f>
        <v>0</v>
      </c>
      <c r="Q491" s="206">
        <v>2.9399999999999999E-2</v>
      </c>
      <c r="R491" s="206">
        <f>Q491*H491</f>
        <v>12.6126</v>
      </c>
      <c r="S491" s="206">
        <v>0</v>
      </c>
      <c r="T491" s="207">
        <f>S491*H491</f>
        <v>0</v>
      </c>
      <c r="U491" s="35"/>
      <c r="V491" s="35"/>
      <c r="W491" s="35"/>
      <c r="X491" s="35"/>
      <c r="Y491" s="35"/>
      <c r="Z491" s="35"/>
      <c r="AA491" s="35"/>
      <c r="AB491" s="35"/>
      <c r="AC491" s="35"/>
      <c r="AD491" s="35"/>
      <c r="AE491" s="35"/>
      <c r="AR491" s="208" t="s">
        <v>174</v>
      </c>
      <c r="AT491" s="208" t="s">
        <v>160</v>
      </c>
      <c r="AU491" s="208" t="s">
        <v>156</v>
      </c>
      <c r="AY491" s="18" t="s">
        <v>157</v>
      </c>
      <c r="BE491" s="209">
        <f>IF(N491="základná",J491,0)</f>
        <v>0</v>
      </c>
      <c r="BF491" s="209">
        <f>IF(N491="znížená",J491,0)</f>
        <v>0</v>
      </c>
      <c r="BG491" s="209">
        <f>IF(N491="zákl. prenesená",J491,0)</f>
        <v>0</v>
      </c>
      <c r="BH491" s="209">
        <f>IF(N491="zníž. prenesená",J491,0)</f>
        <v>0</v>
      </c>
      <c r="BI491" s="209">
        <f>IF(N491="nulová",J491,0)</f>
        <v>0</v>
      </c>
      <c r="BJ491" s="18" t="s">
        <v>156</v>
      </c>
      <c r="BK491" s="209">
        <f>ROUND(I491*H491,2)</f>
        <v>0</v>
      </c>
      <c r="BL491" s="18" t="s">
        <v>174</v>
      </c>
      <c r="BM491" s="208" t="s">
        <v>1291</v>
      </c>
    </row>
    <row r="492" spans="1:65" s="13" customFormat="1">
      <c r="B492" s="210"/>
      <c r="C492" s="211"/>
      <c r="D492" s="212" t="s">
        <v>166</v>
      </c>
      <c r="E492" s="213" t="s">
        <v>1</v>
      </c>
      <c r="F492" s="214" t="s">
        <v>1050</v>
      </c>
      <c r="G492" s="211"/>
      <c r="H492" s="213" t="s">
        <v>1</v>
      </c>
      <c r="I492" s="215"/>
      <c r="J492" s="211"/>
      <c r="K492" s="211"/>
      <c r="L492" s="216"/>
      <c r="M492" s="217"/>
      <c r="N492" s="218"/>
      <c r="O492" s="218"/>
      <c r="P492" s="218"/>
      <c r="Q492" s="218"/>
      <c r="R492" s="218"/>
      <c r="S492" s="218"/>
      <c r="T492" s="219"/>
      <c r="AT492" s="220" t="s">
        <v>166</v>
      </c>
      <c r="AU492" s="220" t="s">
        <v>156</v>
      </c>
      <c r="AV492" s="13" t="s">
        <v>82</v>
      </c>
      <c r="AW492" s="13" t="s">
        <v>31</v>
      </c>
      <c r="AX492" s="13" t="s">
        <v>74</v>
      </c>
      <c r="AY492" s="220" t="s">
        <v>157</v>
      </c>
    </row>
    <row r="493" spans="1:65" s="13" customFormat="1">
      <c r="B493" s="210"/>
      <c r="C493" s="211"/>
      <c r="D493" s="212" t="s">
        <v>166</v>
      </c>
      <c r="E493" s="213" t="s">
        <v>1</v>
      </c>
      <c r="F493" s="214" t="s">
        <v>1199</v>
      </c>
      <c r="G493" s="211"/>
      <c r="H493" s="213" t="s">
        <v>1</v>
      </c>
      <c r="I493" s="215"/>
      <c r="J493" s="211"/>
      <c r="K493" s="211"/>
      <c r="L493" s="216"/>
      <c r="M493" s="217"/>
      <c r="N493" s="218"/>
      <c r="O493" s="218"/>
      <c r="P493" s="218"/>
      <c r="Q493" s="218"/>
      <c r="R493" s="218"/>
      <c r="S493" s="218"/>
      <c r="T493" s="219"/>
      <c r="AT493" s="220" t="s">
        <v>166</v>
      </c>
      <c r="AU493" s="220" t="s">
        <v>156</v>
      </c>
      <c r="AV493" s="13" t="s">
        <v>82</v>
      </c>
      <c r="AW493" s="13" t="s">
        <v>31</v>
      </c>
      <c r="AX493" s="13" t="s">
        <v>74</v>
      </c>
      <c r="AY493" s="220" t="s">
        <v>157</v>
      </c>
    </row>
    <row r="494" spans="1:65" s="13" customFormat="1">
      <c r="B494" s="210"/>
      <c r="C494" s="211"/>
      <c r="D494" s="212" t="s">
        <v>166</v>
      </c>
      <c r="E494" s="213" t="s">
        <v>1</v>
      </c>
      <c r="F494" s="214" t="s">
        <v>1267</v>
      </c>
      <c r="G494" s="211"/>
      <c r="H494" s="213" t="s">
        <v>1</v>
      </c>
      <c r="I494" s="215"/>
      <c r="J494" s="211"/>
      <c r="K494" s="211"/>
      <c r="L494" s="216"/>
      <c r="M494" s="217"/>
      <c r="N494" s="218"/>
      <c r="O494" s="218"/>
      <c r="P494" s="218"/>
      <c r="Q494" s="218"/>
      <c r="R494" s="218"/>
      <c r="S494" s="218"/>
      <c r="T494" s="219"/>
      <c r="AT494" s="220" t="s">
        <v>166</v>
      </c>
      <c r="AU494" s="220" t="s">
        <v>156</v>
      </c>
      <c r="AV494" s="13" t="s">
        <v>82</v>
      </c>
      <c r="AW494" s="13" t="s">
        <v>31</v>
      </c>
      <c r="AX494" s="13" t="s">
        <v>74</v>
      </c>
      <c r="AY494" s="220" t="s">
        <v>157</v>
      </c>
    </row>
    <row r="495" spans="1:65" s="14" customFormat="1">
      <c r="B495" s="221"/>
      <c r="C495" s="222"/>
      <c r="D495" s="212" t="s">
        <v>166</v>
      </c>
      <c r="E495" s="223" t="s">
        <v>1</v>
      </c>
      <c r="F495" s="224" t="s">
        <v>1268</v>
      </c>
      <c r="G495" s="222"/>
      <c r="H495" s="225">
        <v>15.1</v>
      </c>
      <c r="I495" s="226"/>
      <c r="J495" s="222"/>
      <c r="K495" s="222"/>
      <c r="L495" s="227"/>
      <c r="M495" s="228"/>
      <c r="N495" s="229"/>
      <c r="O495" s="229"/>
      <c r="P495" s="229"/>
      <c r="Q495" s="229"/>
      <c r="R495" s="229"/>
      <c r="S495" s="229"/>
      <c r="T495" s="230"/>
      <c r="AT495" s="231" t="s">
        <v>166</v>
      </c>
      <c r="AU495" s="231" t="s">
        <v>156</v>
      </c>
      <c r="AV495" s="14" t="s">
        <v>156</v>
      </c>
      <c r="AW495" s="14" t="s">
        <v>31</v>
      </c>
      <c r="AX495" s="14" t="s">
        <v>74</v>
      </c>
      <c r="AY495" s="231" t="s">
        <v>157</v>
      </c>
    </row>
    <row r="496" spans="1:65" s="13" customFormat="1">
      <c r="B496" s="210"/>
      <c r="C496" s="211"/>
      <c r="D496" s="212" t="s">
        <v>166</v>
      </c>
      <c r="E496" s="213" t="s">
        <v>1</v>
      </c>
      <c r="F496" s="214" t="s">
        <v>1053</v>
      </c>
      <c r="G496" s="211"/>
      <c r="H496" s="213" t="s">
        <v>1</v>
      </c>
      <c r="I496" s="215"/>
      <c r="J496" s="211"/>
      <c r="K496" s="211"/>
      <c r="L496" s="216"/>
      <c r="M496" s="217"/>
      <c r="N496" s="218"/>
      <c r="O496" s="218"/>
      <c r="P496" s="218"/>
      <c r="Q496" s="218"/>
      <c r="R496" s="218"/>
      <c r="S496" s="218"/>
      <c r="T496" s="219"/>
      <c r="AT496" s="220" t="s">
        <v>166</v>
      </c>
      <c r="AU496" s="220" t="s">
        <v>156</v>
      </c>
      <c r="AV496" s="13" t="s">
        <v>82</v>
      </c>
      <c r="AW496" s="13" t="s">
        <v>31</v>
      </c>
      <c r="AX496" s="13" t="s">
        <v>74</v>
      </c>
      <c r="AY496" s="220" t="s">
        <v>157</v>
      </c>
    </row>
    <row r="497" spans="2:51" s="13" customFormat="1">
      <c r="B497" s="210"/>
      <c r="C497" s="211"/>
      <c r="D497" s="212" t="s">
        <v>166</v>
      </c>
      <c r="E497" s="213" t="s">
        <v>1</v>
      </c>
      <c r="F497" s="214" t="s">
        <v>1267</v>
      </c>
      <c r="G497" s="211"/>
      <c r="H497" s="213" t="s">
        <v>1</v>
      </c>
      <c r="I497" s="215"/>
      <c r="J497" s="211"/>
      <c r="K497" s="211"/>
      <c r="L497" s="216"/>
      <c r="M497" s="217"/>
      <c r="N497" s="218"/>
      <c r="O497" s="218"/>
      <c r="P497" s="218"/>
      <c r="Q497" s="218"/>
      <c r="R497" s="218"/>
      <c r="S497" s="218"/>
      <c r="T497" s="219"/>
      <c r="AT497" s="220" t="s">
        <v>166</v>
      </c>
      <c r="AU497" s="220" t="s">
        <v>156</v>
      </c>
      <c r="AV497" s="13" t="s">
        <v>82</v>
      </c>
      <c r="AW497" s="13" t="s">
        <v>31</v>
      </c>
      <c r="AX497" s="13" t="s">
        <v>74</v>
      </c>
      <c r="AY497" s="220" t="s">
        <v>157</v>
      </c>
    </row>
    <row r="498" spans="2:51" s="14" customFormat="1">
      <c r="B498" s="221"/>
      <c r="C498" s="222"/>
      <c r="D498" s="212" t="s">
        <v>166</v>
      </c>
      <c r="E498" s="223" t="s">
        <v>1</v>
      </c>
      <c r="F498" s="224" t="s">
        <v>1269</v>
      </c>
      <c r="G498" s="222"/>
      <c r="H498" s="225">
        <v>22.5</v>
      </c>
      <c r="I498" s="226"/>
      <c r="J498" s="222"/>
      <c r="K498" s="222"/>
      <c r="L498" s="227"/>
      <c r="M498" s="228"/>
      <c r="N498" s="229"/>
      <c r="O498" s="229"/>
      <c r="P498" s="229"/>
      <c r="Q498" s="229"/>
      <c r="R498" s="229"/>
      <c r="S498" s="229"/>
      <c r="T498" s="230"/>
      <c r="AT498" s="231" t="s">
        <v>166</v>
      </c>
      <c r="AU498" s="231" t="s">
        <v>156</v>
      </c>
      <c r="AV498" s="14" t="s">
        <v>156</v>
      </c>
      <c r="AW498" s="14" t="s">
        <v>31</v>
      </c>
      <c r="AX498" s="14" t="s">
        <v>74</v>
      </c>
      <c r="AY498" s="231" t="s">
        <v>157</v>
      </c>
    </row>
    <row r="499" spans="2:51" s="13" customFormat="1">
      <c r="B499" s="210"/>
      <c r="C499" s="211"/>
      <c r="D499" s="212" t="s">
        <v>166</v>
      </c>
      <c r="E499" s="213" t="s">
        <v>1</v>
      </c>
      <c r="F499" s="214" t="s">
        <v>1053</v>
      </c>
      <c r="G499" s="211"/>
      <c r="H499" s="213" t="s">
        <v>1</v>
      </c>
      <c r="I499" s="215"/>
      <c r="J499" s="211"/>
      <c r="K499" s="211"/>
      <c r="L499" s="216"/>
      <c r="M499" s="217"/>
      <c r="N499" s="218"/>
      <c r="O499" s="218"/>
      <c r="P499" s="218"/>
      <c r="Q499" s="218"/>
      <c r="R499" s="218"/>
      <c r="S499" s="218"/>
      <c r="T499" s="219"/>
      <c r="AT499" s="220" t="s">
        <v>166</v>
      </c>
      <c r="AU499" s="220" t="s">
        <v>156</v>
      </c>
      <c r="AV499" s="13" t="s">
        <v>82</v>
      </c>
      <c r="AW499" s="13" t="s">
        <v>31</v>
      </c>
      <c r="AX499" s="13" t="s">
        <v>74</v>
      </c>
      <c r="AY499" s="220" t="s">
        <v>157</v>
      </c>
    </row>
    <row r="500" spans="2:51" s="13" customFormat="1">
      <c r="B500" s="210"/>
      <c r="C500" s="211"/>
      <c r="D500" s="212" t="s">
        <v>166</v>
      </c>
      <c r="E500" s="213" t="s">
        <v>1</v>
      </c>
      <c r="F500" s="214" t="s">
        <v>1055</v>
      </c>
      <c r="G500" s="211"/>
      <c r="H500" s="213" t="s">
        <v>1</v>
      </c>
      <c r="I500" s="215"/>
      <c r="J500" s="211"/>
      <c r="K500" s="211"/>
      <c r="L500" s="216"/>
      <c r="M500" s="217"/>
      <c r="N500" s="218"/>
      <c r="O500" s="218"/>
      <c r="P500" s="218"/>
      <c r="Q500" s="218"/>
      <c r="R500" s="218"/>
      <c r="S500" s="218"/>
      <c r="T500" s="219"/>
      <c r="AT500" s="220" t="s">
        <v>166</v>
      </c>
      <c r="AU500" s="220" t="s">
        <v>156</v>
      </c>
      <c r="AV500" s="13" t="s">
        <v>82</v>
      </c>
      <c r="AW500" s="13" t="s">
        <v>31</v>
      </c>
      <c r="AX500" s="13" t="s">
        <v>74</v>
      </c>
      <c r="AY500" s="220" t="s">
        <v>157</v>
      </c>
    </row>
    <row r="501" spans="2:51" s="14" customFormat="1">
      <c r="B501" s="221"/>
      <c r="C501" s="222"/>
      <c r="D501" s="212" t="s">
        <v>166</v>
      </c>
      <c r="E501" s="223" t="s">
        <v>1</v>
      </c>
      <c r="F501" s="224" t="s">
        <v>1270</v>
      </c>
      <c r="G501" s="222"/>
      <c r="H501" s="225">
        <v>92</v>
      </c>
      <c r="I501" s="226"/>
      <c r="J501" s="222"/>
      <c r="K501" s="222"/>
      <c r="L501" s="227"/>
      <c r="M501" s="228"/>
      <c r="N501" s="229"/>
      <c r="O501" s="229"/>
      <c r="P501" s="229"/>
      <c r="Q501" s="229"/>
      <c r="R501" s="229"/>
      <c r="S501" s="229"/>
      <c r="T501" s="230"/>
      <c r="AT501" s="231" t="s">
        <v>166</v>
      </c>
      <c r="AU501" s="231" t="s">
        <v>156</v>
      </c>
      <c r="AV501" s="14" t="s">
        <v>156</v>
      </c>
      <c r="AW501" s="14" t="s">
        <v>31</v>
      </c>
      <c r="AX501" s="14" t="s">
        <v>74</v>
      </c>
      <c r="AY501" s="231" t="s">
        <v>157</v>
      </c>
    </row>
    <row r="502" spans="2:51" s="13" customFormat="1">
      <c r="B502" s="210"/>
      <c r="C502" s="211"/>
      <c r="D502" s="212" t="s">
        <v>166</v>
      </c>
      <c r="E502" s="213" t="s">
        <v>1</v>
      </c>
      <c r="F502" s="214" t="s">
        <v>1057</v>
      </c>
      <c r="G502" s="211"/>
      <c r="H502" s="213" t="s">
        <v>1</v>
      </c>
      <c r="I502" s="215"/>
      <c r="J502" s="211"/>
      <c r="K502" s="211"/>
      <c r="L502" s="216"/>
      <c r="M502" s="217"/>
      <c r="N502" s="218"/>
      <c r="O502" s="218"/>
      <c r="P502" s="218"/>
      <c r="Q502" s="218"/>
      <c r="R502" s="218"/>
      <c r="S502" s="218"/>
      <c r="T502" s="219"/>
      <c r="AT502" s="220" t="s">
        <v>166</v>
      </c>
      <c r="AU502" s="220" t="s">
        <v>156</v>
      </c>
      <c r="AV502" s="13" t="s">
        <v>82</v>
      </c>
      <c r="AW502" s="13" t="s">
        <v>31</v>
      </c>
      <c r="AX502" s="13" t="s">
        <v>74</v>
      </c>
      <c r="AY502" s="220" t="s">
        <v>157</v>
      </c>
    </row>
    <row r="503" spans="2:51" s="13" customFormat="1">
      <c r="B503" s="210"/>
      <c r="C503" s="211"/>
      <c r="D503" s="212" t="s">
        <v>166</v>
      </c>
      <c r="E503" s="213" t="s">
        <v>1</v>
      </c>
      <c r="F503" s="214" t="s">
        <v>1267</v>
      </c>
      <c r="G503" s="211"/>
      <c r="H503" s="213" t="s">
        <v>1</v>
      </c>
      <c r="I503" s="215"/>
      <c r="J503" s="211"/>
      <c r="K503" s="211"/>
      <c r="L503" s="216"/>
      <c r="M503" s="217"/>
      <c r="N503" s="218"/>
      <c r="O503" s="218"/>
      <c r="P503" s="218"/>
      <c r="Q503" s="218"/>
      <c r="R503" s="218"/>
      <c r="S503" s="218"/>
      <c r="T503" s="219"/>
      <c r="AT503" s="220" t="s">
        <v>166</v>
      </c>
      <c r="AU503" s="220" t="s">
        <v>156</v>
      </c>
      <c r="AV503" s="13" t="s">
        <v>82</v>
      </c>
      <c r="AW503" s="13" t="s">
        <v>31</v>
      </c>
      <c r="AX503" s="13" t="s">
        <v>74</v>
      </c>
      <c r="AY503" s="220" t="s">
        <v>157</v>
      </c>
    </row>
    <row r="504" spans="2:51" s="14" customFormat="1">
      <c r="B504" s="221"/>
      <c r="C504" s="222"/>
      <c r="D504" s="212" t="s">
        <v>166</v>
      </c>
      <c r="E504" s="223" t="s">
        <v>1</v>
      </c>
      <c r="F504" s="224" t="s">
        <v>1271</v>
      </c>
      <c r="G504" s="222"/>
      <c r="H504" s="225">
        <v>16.5</v>
      </c>
      <c r="I504" s="226"/>
      <c r="J504" s="222"/>
      <c r="K504" s="222"/>
      <c r="L504" s="227"/>
      <c r="M504" s="228"/>
      <c r="N504" s="229"/>
      <c r="O504" s="229"/>
      <c r="P504" s="229"/>
      <c r="Q504" s="229"/>
      <c r="R504" s="229"/>
      <c r="S504" s="229"/>
      <c r="T504" s="230"/>
      <c r="AT504" s="231" t="s">
        <v>166</v>
      </c>
      <c r="AU504" s="231" t="s">
        <v>156</v>
      </c>
      <c r="AV504" s="14" t="s">
        <v>156</v>
      </c>
      <c r="AW504" s="14" t="s">
        <v>31</v>
      </c>
      <c r="AX504" s="14" t="s">
        <v>74</v>
      </c>
      <c r="AY504" s="231" t="s">
        <v>157</v>
      </c>
    </row>
    <row r="505" spans="2:51" s="13" customFormat="1">
      <c r="B505" s="210"/>
      <c r="C505" s="211"/>
      <c r="D505" s="212" t="s">
        <v>166</v>
      </c>
      <c r="E505" s="213" t="s">
        <v>1</v>
      </c>
      <c r="F505" s="214" t="s">
        <v>1272</v>
      </c>
      <c r="G505" s="211"/>
      <c r="H505" s="213" t="s">
        <v>1</v>
      </c>
      <c r="I505" s="215"/>
      <c r="J505" s="211"/>
      <c r="K505" s="211"/>
      <c r="L505" s="216"/>
      <c r="M505" s="217"/>
      <c r="N505" s="218"/>
      <c r="O505" s="218"/>
      <c r="P505" s="218"/>
      <c r="Q505" s="218"/>
      <c r="R505" s="218"/>
      <c r="S505" s="218"/>
      <c r="T505" s="219"/>
      <c r="AT505" s="220" t="s">
        <v>166</v>
      </c>
      <c r="AU505" s="220" t="s">
        <v>156</v>
      </c>
      <c r="AV505" s="13" t="s">
        <v>82</v>
      </c>
      <c r="AW505" s="13" t="s">
        <v>31</v>
      </c>
      <c r="AX505" s="13" t="s">
        <v>74</v>
      </c>
      <c r="AY505" s="220" t="s">
        <v>157</v>
      </c>
    </row>
    <row r="506" spans="2:51" s="14" customFormat="1">
      <c r="B506" s="221"/>
      <c r="C506" s="222"/>
      <c r="D506" s="212" t="s">
        <v>166</v>
      </c>
      <c r="E506" s="223" t="s">
        <v>1</v>
      </c>
      <c r="F506" s="224" t="s">
        <v>1062</v>
      </c>
      <c r="G506" s="222"/>
      <c r="H506" s="225">
        <v>18.75</v>
      </c>
      <c r="I506" s="226"/>
      <c r="J506" s="222"/>
      <c r="K506" s="222"/>
      <c r="L506" s="227"/>
      <c r="M506" s="228"/>
      <c r="N506" s="229"/>
      <c r="O506" s="229"/>
      <c r="P506" s="229"/>
      <c r="Q506" s="229"/>
      <c r="R506" s="229"/>
      <c r="S506" s="229"/>
      <c r="T506" s="230"/>
      <c r="AT506" s="231" t="s">
        <v>166</v>
      </c>
      <c r="AU506" s="231" t="s">
        <v>156</v>
      </c>
      <c r="AV506" s="14" t="s">
        <v>156</v>
      </c>
      <c r="AW506" s="14" t="s">
        <v>31</v>
      </c>
      <c r="AX506" s="14" t="s">
        <v>74</v>
      </c>
      <c r="AY506" s="231" t="s">
        <v>157</v>
      </c>
    </row>
    <row r="507" spans="2:51" s="13" customFormat="1">
      <c r="B507" s="210"/>
      <c r="C507" s="211"/>
      <c r="D507" s="212" t="s">
        <v>166</v>
      </c>
      <c r="E507" s="213" t="s">
        <v>1</v>
      </c>
      <c r="F507" s="214" t="s">
        <v>1063</v>
      </c>
      <c r="G507" s="211"/>
      <c r="H507" s="213" t="s">
        <v>1</v>
      </c>
      <c r="I507" s="215"/>
      <c r="J507" s="211"/>
      <c r="K507" s="211"/>
      <c r="L507" s="216"/>
      <c r="M507" s="217"/>
      <c r="N507" s="218"/>
      <c r="O507" s="218"/>
      <c r="P507" s="218"/>
      <c r="Q507" s="218"/>
      <c r="R507" s="218"/>
      <c r="S507" s="218"/>
      <c r="T507" s="219"/>
      <c r="AT507" s="220" t="s">
        <v>166</v>
      </c>
      <c r="AU507" s="220" t="s">
        <v>156</v>
      </c>
      <c r="AV507" s="13" t="s">
        <v>82</v>
      </c>
      <c r="AW507" s="13" t="s">
        <v>31</v>
      </c>
      <c r="AX507" s="13" t="s">
        <v>74</v>
      </c>
      <c r="AY507" s="220" t="s">
        <v>157</v>
      </c>
    </row>
    <row r="508" spans="2:51" s="13" customFormat="1">
      <c r="B508" s="210"/>
      <c r="C508" s="211"/>
      <c r="D508" s="212" t="s">
        <v>166</v>
      </c>
      <c r="E508" s="213" t="s">
        <v>1</v>
      </c>
      <c r="F508" s="214" t="s">
        <v>1267</v>
      </c>
      <c r="G508" s="211"/>
      <c r="H508" s="213" t="s">
        <v>1</v>
      </c>
      <c r="I508" s="215"/>
      <c r="J508" s="211"/>
      <c r="K508" s="211"/>
      <c r="L508" s="216"/>
      <c r="M508" s="217"/>
      <c r="N508" s="218"/>
      <c r="O508" s="218"/>
      <c r="P508" s="218"/>
      <c r="Q508" s="218"/>
      <c r="R508" s="218"/>
      <c r="S508" s="218"/>
      <c r="T508" s="219"/>
      <c r="AT508" s="220" t="s">
        <v>166</v>
      </c>
      <c r="AU508" s="220" t="s">
        <v>156</v>
      </c>
      <c r="AV508" s="13" t="s">
        <v>82</v>
      </c>
      <c r="AW508" s="13" t="s">
        <v>31</v>
      </c>
      <c r="AX508" s="13" t="s">
        <v>74</v>
      </c>
      <c r="AY508" s="220" t="s">
        <v>157</v>
      </c>
    </row>
    <row r="509" spans="2:51" s="14" customFormat="1">
      <c r="B509" s="221"/>
      <c r="C509" s="222"/>
      <c r="D509" s="212" t="s">
        <v>166</v>
      </c>
      <c r="E509" s="223" t="s">
        <v>1</v>
      </c>
      <c r="F509" s="224" t="s">
        <v>1273</v>
      </c>
      <c r="G509" s="222"/>
      <c r="H509" s="225">
        <v>3.2</v>
      </c>
      <c r="I509" s="226"/>
      <c r="J509" s="222"/>
      <c r="K509" s="222"/>
      <c r="L509" s="227"/>
      <c r="M509" s="228"/>
      <c r="N509" s="229"/>
      <c r="O509" s="229"/>
      <c r="P509" s="229"/>
      <c r="Q509" s="229"/>
      <c r="R509" s="229"/>
      <c r="S509" s="229"/>
      <c r="T509" s="230"/>
      <c r="AT509" s="231" t="s">
        <v>166</v>
      </c>
      <c r="AU509" s="231" t="s">
        <v>156</v>
      </c>
      <c r="AV509" s="14" t="s">
        <v>156</v>
      </c>
      <c r="AW509" s="14" t="s">
        <v>31</v>
      </c>
      <c r="AX509" s="14" t="s">
        <v>74</v>
      </c>
      <c r="AY509" s="231" t="s">
        <v>157</v>
      </c>
    </row>
    <row r="510" spans="2:51" s="13" customFormat="1">
      <c r="B510" s="210"/>
      <c r="C510" s="211"/>
      <c r="D510" s="212" t="s">
        <v>166</v>
      </c>
      <c r="E510" s="213" t="s">
        <v>1</v>
      </c>
      <c r="F510" s="214" t="s">
        <v>1065</v>
      </c>
      <c r="G510" s="211"/>
      <c r="H510" s="213" t="s">
        <v>1</v>
      </c>
      <c r="I510" s="215"/>
      <c r="J510" s="211"/>
      <c r="K510" s="211"/>
      <c r="L510" s="216"/>
      <c r="M510" s="217"/>
      <c r="N510" s="218"/>
      <c r="O510" s="218"/>
      <c r="P510" s="218"/>
      <c r="Q510" s="218"/>
      <c r="R510" s="218"/>
      <c r="S510" s="218"/>
      <c r="T510" s="219"/>
      <c r="AT510" s="220" t="s">
        <v>166</v>
      </c>
      <c r="AU510" s="220" t="s">
        <v>156</v>
      </c>
      <c r="AV510" s="13" t="s">
        <v>82</v>
      </c>
      <c r="AW510" s="13" t="s">
        <v>31</v>
      </c>
      <c r="AX510" s="13" t="s">
        <v>74</v>
      </c>
      <c r="AY510" s="220" t="s">
        <v>157</v>
      </c>
    </row>
    <row r="511" spans="2:51" s="13" customFormat="1">
      <c r="B511" s="210"/>
      <c r="C511" s="211"/>
      <c r="D511" s="212" t="s">
        <v>166</v>
      </c>
      <c r="E511" s="213" t="s">
        <v>1</v>
      </c>
      <c r="F511" s="214" t="s">
        <v>1267</v>
      </c>
      <c r="G511" s="211"/>
      <c r="H511" s="213" t="s">
        <v>1</v>
      </c>
      <c r="I511" s="215"/>
      <c r="J511" s="211"/>
      <c r="K511" s="211"/>
      <c r="L511" s="216"/>
      <c r="M511" s="217"/>
      <c r="N511" s="218"/>
      <c r="O511" s="218"/>
      <c r="P511" s="218"/>
      <c r="Q511" s="218"/>
      <c r="R511" s="218"/>
      <c r="S511" s="218"/>
      <c r="T511" s="219"/>
      <c r="AT511" s="220" t="s">
        <v>166</v>
      </c>
      <c r="AU511" s="220" t="s">
        <v>156</v>
      </c>
      <c r="AV511" s="13" t="s">
        <v>82</v>
      </c>
      <c r="AW511" s="13" t="s">
        <v>31</v>
      </c>
      <c r="AX511" s="13" t="s">
        <v>74</v>
      </c>
      <c r="AY511" s="220" t="s">
        <v>157</v>
      </c>
    </row>
    <row r="512" spans="2:51" s="14" customFormat="1">
      <c r="B512" s="221"/>
      <c r="C512" s="222"/>
      <c r="D512" s="212" t="s">
        <v>166</v>
      </c>
      <c r="E512" s="223" t="s">
        <v>1</v>
      </c>
      <c r="F512" s="224" t="s">
        <v>1274</v>
      </c>
      <c r="G512" s="222"/>
      <c r="H512" s="225">
        <v>7.2</v>
      </c>
      <c r="I512" s="226"/>
      <c r="J512" s="222"/>
      <c r="K512" s="222"/>
      <c r="L512" s="227"/>
      <c r="M512" s="228"/>
      <c r="N512" s="229"/>
      <c r="O512" s="229"/>
      <c r="P512" s="229"/>
      <c r="Q512" s="229"/>
      <c r="R512" s="229"/>
      <c r="S512" s="229"/>
      <c r="T512" s="230"/>
      <c r="AT512" s="231" t="s">
        <v>166</v>
      </c>
      <c r="AU512" s="231" t="s">
        <v>156</v>
      </c>
      <c r="AV512" s="14" t="s">
        <v>156</v>
      </c>
      <c r="AW512" s="14" t="s">
        <v>31</v>
      </c>
      <c r="AX512" s="14" t="s">
        <v>74</v>
      </c>
      <c r="AY512" s="231" t="s">
        <v>157</v>
      </c>
    </row>
    <row r="513" spans="1:65" s="13" customFormat="1">
      <c r="B513" s="210"/>
      <c r="C513" s="211"/>
      <c r="D513" s="212" t="s">
        <v>166</v>
      </c>
      <c r="E513" s="213" t="s">
        <v>1</v>
      </c>
      <c r="F513" s="214" t="s">
        <v>1067</v>
      </c>
      <c r="G513" s="211"/>
      <c r="H513" s="213" t="s">
        <v>1</v>
      </c>
      <c r="I513" s="215"/>
      <c r="J513" s="211"/>
      <c r="K513" s="211"/>
      <c r="L513" s="216"/>
      <c r="M513" s="217"/>
      <c r="N513" s="218"/>
      <c r="O513" s="218"/>
      <c r="P513" s="218"/>
      <c r="Q513" s="218"/>
      <c r="R513" s="218"/>
      <c r="S513" s="218"/>
      <c r="T513" s="219"/>
      <c r="AT513" s="220" t="s">
        <v>166</v>
      </c>
      <c r="AU513" s="220" t="s">
        <v>156</v>
      </c>
      <c r="AV513" s="13" t="s">
        <v>82</v>
      </c>
      <c r="AW513" s="13" t="s">
        <v>31</v>
      </c>
      <c r="AX513" s="13" t="s">
        <v>74</v>
      </c>
      <c r="AY513" s="220" t="s">
        <v>157</v>
      </c>
    </row>
    <row r="514" spans="1:65" s="14" customFormat="1">
      <c r="B514" s="221"/>
      <c r="C514" s="222"/>
      <c r="D514" s="212" t="s">
        <v>166</v>
      </c>
      <c r="E514" s="223" t="s">
        <v>1</v>
      </c>
      <c r="F514" s="224" t="s">
        <v>1275</v>
      </c>
      <c r="G514" s="222"/>
      <c r="H514" s="225">
        <v>27.25</v>
      </c>
      <c r="I514" s="226"/>
      <c r="J514" s="222"/>
      <c r="K514" s="222"/>
      <c r="L514" s="227"/>
      <c r="M514" s="228"/>
      <c r="N514" s="229"/>
      <c r="O514" s="229"/>
      <c r="P514" s="229"/>
      <c r="Q514" s="229"/>
      <c r="R514" s="229"/>
      <c r="S514" s="229"/>
      <c r="T514" s="230"/>
      <c r="AT514" s="231" t="s">
        <v>166</v>
      </c>
      <c r="AU514" s="231" t="s">
        <v>156</v>
      </c>
      <c r="AV514" s="14" t="s">
        <v>156</v>
      </c>
      <c r="AW514" s="14" t="s">
        <v>31</v>
      </c>
      <c r="AX514" s="14" t="s">
        <v>74</v>
      </c>
      <c r="AY514" s="231" t="s">
        <v>157</v>
      </c>
    </row>
    <row r="515" spans="1:65" s="13" customFormat="1">
      <c r="B515" s="210"/>
      <c r="C515" s="211"/>
      <c r="D515" s="212" t="s">
        <v>166</v>
      </c>
      <c r="E515" s="213" t="s">
        <v>1</v>
      </c>
      <c r="F515" s="214" t="s">
        <v>1120</v>
      </c>
      <c r="G515" s="211"/>
      <c r="H515" s="213" t="s">
        <v>1</v>
      </c>
      <c r="I515" s="215"/>
      <c r="J515" s="211"/>
      <c r="K515" s="211"/>
      <c r="L515" s="216"/>
      <c r="M515" s="217"/>
      <c r="N515" s="218"/>
      <c r="O515" s="218"/>
      <c r="P515" s="218"/>
      <c r="Q515" s="218"/>
      <c r="R515" s="218"/>
      <c r="S515" s="218"/>
      <c r="T515" s="219"/>
      <c r="AT515" s="220" t="s">
        <v>166</v>
      </c>
      <c r="AU515" s="220" t="s">
        <v>156</v>
      </c>
      <c r="AV515" s="13" t="s">
        <v>82</v>
      </c>
      <c r="AW515" s="13" t="s">
        <v>31</v>
      </c>
      <c r="AX515" s="13" t="s">
        <v>74</v>
      </c>
      <c r="AY515" s="220" t="s">
        <v>157</v>
      </c>
    </row>
    <row r="516" spans="1:65" s="13" customFormat="1">
      <c r="B516" s="210"/>
      <c r="C516" s="211"/>
      <c r="D516" s="212" t="s">
        <v>166</v>
      </c>
      <c r="E516" s="213" t="s">
        <v>1</v>
      </c>
      <c r="F516" s="214" t="s">
        <v>1267</v>
      </c>
      <c r="G516" s="211"/>
      <c r="H516" s="213" t="s">
        <v>1</v>
      </c>
      <c r="I516" s="215"/>
      <c r="J516" s="211"/>
      <c r="K516" s="211"/>
      <c r="L516" s="216"/>
      <c r="M516" s="217"/>
      <c r="N516" s="218"/>
      <c r="O516" s="218"/>
      <c r="P516" s="218"/>
      <c r="Q516" s="218"/>
      <c r="R516" s="218"/>
      <c r="S516" s="218"/>
      <c r="T516" s="219"/>
      <c r="AT516" s="220" t="s">
        <v>166</v>
      </c>
      <c r="AU516" s="220" t="s">
        <v>156</v>
      </c>
      <c r="AV516" s="13" t="s">
        <v>82</v>
      </c>
      <c r="AW516" s="13" t="s">
        <v>31</v>
      </c>
      <c r="AX516" s="13" t="s">
        <v>74</v>
      </c>
      <c r="AY516" s="220" t="s">
        <v>157</v>
      </c>
    </row>
    <row r="517" spans="1:65" s="14" customFormat="1">
      <c r="B517" s="221"/>
      <c r="C517" s="222"/>
      <c r="D517" s="212" t="s">
        <v>166</v>
      </c>
      <c r="E517" s="223" t="s">
        <v>1</v>
      </c>
      <c r="F517" s="224" t="s">
        <v>1276</v>
      </c>
      <c r="G517" s="222"/>
      <c r="H517" s="225">
        <v>7.6</v>
      </c>
      <c r="I517" s="226"/>
      <c r="J517" s="222"/>
      <c r="K517" s="222"/>
      <c r="L517" s="227"/>
      <c r="M517" s="228"/>
      <c r="N517" s="229"/>
      <c r="O517" s="229"/>
      <c r="P517" s="229"/>
      <c r="Q517" s="229"/>
      <c r="R517" s="229"/>
      <c r="S517" s="229"/>
      <c r="T517" s="230"/>
      <c r="AT517" s="231" t="s">
        <v>166</v>
      </c>
      <c r="AU517" s="231" t="s">
        <v>156</v>
      </c>
      <c r="AV517" s="14" t="s">
        <v>156</v>
      </c>
      <c r="AW517" s="14" t="s">
        <v>31</v>
      </c>
      <c r="AX517" s="14" t="s">
        <v>74</v>
      </c>
      <c r="AY517" s="231" t="s">
        <v>157</v>
      </c>
    </row>
    <row r="518" spans="1:65" s="13" customFormat="1">
      <c r="B518" s="210"/>
      <c r="C518" s="211"/>
      <c r="D518" s="212" t="s">
        <v>166</v>
      </c>
      <c r="E518" s="213" t="s">
        <v>1</v>
      </c>
      <c r="F518" s="214" t="s">
        <v>1073</v>
      </c>
      <c r="G518" s="211"/>
      <c r="H518" s="213" t="s">
        <v>1</v>
      </c>
      <c r="I518" s="215"/>
      <c r="J518" s="211"/>
      <c r="K518" s="211"/>
      <c r="L518" s="216"/>
      <c r="M518" s="217"/>
      <c r="N518" s="218"/>
      <c r="O518" s="218"/>
      <c r="P518" s="218"/>
      <c r="Q518" s="218"/>
      <c r="R518" s="218"/>
      <c r="S518" s="218"/>
      <c r="T518" s="219"/>
      <c r="AT518" s="220" t="s">
        <v>166</v>
      </c>
      <c r="AU518" s="220" t="s">
        <v>156</v>
      </c>
      <c r="AV518" s="13" t="s">
        <v>82</v>
      </c>
      <c r="AW518" s="13" t="s">
        <v>31</v>
      </c>
      <c r="AX518" s="13" t="s">
        <v>74</v>
      </c>
      <c r="AY518" s="220" t="s">
        <v>157</v>
      </c>
    </row>
    <row r="519" spans="1:65" s="13" customFormat="1">
      <c r="B519" s="210"/>
      <c r="C519" s="211"/>
      <c r="D519" s="212" t="s">
        <v>166</v>
      </c>
      <c r="E519" s="213" t="s">
        <v>1</v>
      </c>
      <c r="F519" s="214" t="s">
        <v>1267</v>
      </c>
      <c r="G519" s="211"/>
      <c r="H519" s="213" t="s">
        <v>1</v>
      </c>
      <c r="I519" s="215"/>
      <c r="J519" s="211"/>
      <c r="K519" s="211"/>
      <c r="L519" s="216"/>
      <c r="M519" s="217"/>
      <c r="N519" s="218"/>
      <c r="O519" s="218"/>
      <c r="P519" s="218"/>
      <c r="Q519" s="218"/>
      <c r="R519" s="218"/>
      <c r="S519" s="218"/>
      <c r="T519" s="219"/>
      <c r="AT519" s="220" t="s">
        <v>166</v>
      </c>
      <c r="AU519" s="220" t="s">
        <v>156</v>
      </c>
      <c r="AV519" s="13" t="s">
        <v>82</v>
      </c>
      <c r="AW519" s="13" t="s">
        <v>31</v>
      </c>
      <c r="AX519" s="13" t="s">
        <v>74</v>
      </c>
      <c r="AY519" s="220" t="s">
        <v>157</v>
      </c>
    </row>
    <row r="520" spans="1:65" s="14" customFormat="1">
      <c r="B520" s="221"/>
      <c r="C520" s="222"/>
      <c r="D520" s="212" t="s">
        <v>166</v>
      </c>
      <c r="E520" s="223" t="s">
        <v>1</v>
      </c>
      <c r="F520" s="224" t="s">
        <v>1277</v>
      </c>
      <c r="G520" s="222"/>
      <c r="H520" s="225">
        <v>4.4000000000000004</v>
      </c>
      <c r="I520" s="226"/>
      <c r="J520" s="222"/>
      <c r="K520" s="222"/>
      <c r="L520" s="227"/>
      <c r="M520" s="228"/>
      <c r="N520" s="229"/>
      <c r="O520" s="229"/>
      <c r="P520" s="229"/>
      <c r="Q520" s="229"/>
      <c r="R520" s="229"/>
      <c r="S520" s="229"/>
      <c r="T520" s="230"/>
      <c r="AT520" s="231" t="s">
        <v>166</v>
      </c>
      <c r="AU520" s="231" t="s">
        <v>156</v>
      </c>
      <c r="AV520" s="14" t="s">
        <v>156</v>
      </c>
      <c r="AW520" s="14" t="s">
        <v>31</v>
      </c>
      <c r="AX520" s="14" t="s">
        <v>74</v>
      </c>
      <c r="AY520" s="231" t="s">
        <v>157</v>
      </c>
    </row>
    <row r="521" spans="1:65" s="15" customFormat="1">
      <c r="B521" s="232"/>
      <c r="C521" s="233"/>
      <c r="D521" s="212" t="s">
        <v>166</v>
      </c>
      <c r="E521" s="234" t="s">
        <v>1</v>
      </c>
      <c r="F521" s="235" t="s">
        <v>173</v>
      </c>
      <c r="G521" s="233"/>
      <c r="H521" s="236">
        <v>214.5</v>
      </c>
      <c r="I521" s="237"/>
      <c r="J521" s="233"/>
      <c r="K521" s="233"/>
      <c r="L521" s="238"/>
      <c r="M521" s="239"/>
      <c r="N521" s="240"/>
      <c r="O521" s="240"/>
      <c r="P521" s="240"/>
      <c r="Q521" s="240"/>
      <c r="R521" s="240"/>
      <c r="S521" s="240"/>
      <c r="T521" s="241"/>
      <c r="AT521" s="242" t="s">
        <v>166</v>
      </c>
      <c r="AU521" s="242" t="s">
        <v>156</v>
      </c>
      <c r="AV521" s="15" t="s">
        <v>174</v>
      </c>
      <c r="AW521" s="15" t="s">
        <v>31</v>
      </c>
      <c r="AX521" s="15" t="s">
        <v>74</v>
      </c>
      <c r="AY521" s="242" t="s">
        <v>157</v>
      </c>
    </row>
    <row r="522" spans="1:65" s="13" customFormat="1">
      <c r="B522" s="210"/>
      <c r="C522" s="211"/>
      <c r="D522" s="212" t="s">
        <v>166</v>
      </c>
      <c r="E522" s="213" t="s">
        <v>1</v>
      </c>
      <c r="F522" s="214" t="s">
        <v>1292</v>
      </c>
      <c r="G522" s="211"/>
      <c r="H522" s="213" t="s">
        <v>1</v>
      </c>
      <c r="I522" s="215"/>
      <c r="J522" s="211"/>
      <c r="K522" s="211"/>
      <c r="L522" s="216"/>
      <c r="M522" s="217"/>
      <c r="N522" s="218"/>
      <c r="O522" s="218"/>
      <c r="P522" s="218"/>
      <c r="Q522" s="218"/>
      <c r="R522" s="218"/>
      <c r="S522" s="218"/>
      <c r="T522" s="219"/>
      <c r="AT522" s="220" t="s">
        <v>166</v>
      </c>
      <c r="AU522" s="220" t="s">
        <v>156</v>
      </c>
      <c r="AV522" s="13" t="s">
        <v>82</v>
      </c>
      <c r="AW522" s="13" t="s">
        <v>31</v>
      </c>
      <c r="AX522" s="13" t="s">
        <v>74</v>
      </c>
      <c r="AY522" s="220" t="s">
        <v>157</v>
      </c>
    </row>
    <row r="523" spans="1:65" s="14" customFormat="1">
      <c r="B523" s="221"/>
      <c r="C523" s="222"/>
      <c r="D523" s="212" t="s">
        <v>166</v>
      </c>
      <c r="E523" s="223" t="s">
        <v>1</v>
      </c>
      <c r="F523" s="224" t="s">
        <v>1293</v>
      </c>
      <c r="G523" s="222"/>
      <c r="H523" s="225">
        <v>429</v>
      </c>
      <c r="I523" s="226"/>
      <c r="J523" s="222"/>
      <c r="K523" s="222"/>
      <c r="L523" s="227"/>
      <c r="M523" s="228"/>
      <c r="N523" s="229"/>
      <c r="O523" s="229"/>
      <c r="P523" s="229"/>
      <c r="Q523" s="229"/>
      <c r="R523" s="229"/>
      <c r="S523" s="229"/>
      <c r="T523" s="230"/>
      <c r="AT523" s="231" t="s">
        <v>166</v>
      </c>
      <c r="AU523" s="231" t="s">
        <v>156</v>
      </c>
      <c r="AV523" s="14" t="s">
        <v>156</v>
      </c>
      <c r="AW523" s="14" t="s">
        <v>31</v>
      </c>
      <c r="AX523" s="14" t="s">
        <v>82</v>
      </c>
      <c r="AY523" s="231" t="s">
        <v>157</v>
      </c>
    </row>
    <row r="524" spans="1:65" s="2" customFormat="1" ht="24.2" customHeight="1">
      <c r="A524" s="35"/>
      <c r="B524" s="36"/>
      <c r="C524" s="196" t="s">
        <v>378</v>
      </c>
      <c r="D524" s="196" t="s">
        <v>160</v>
      </c>
      <c r="E524" s="197" t="s">
        <v>1294</v>
      </c>
      <c r="F524" s="198" t="s">
        <v>1290</v>
      </c>
      <c r="G524" s="199" t="s">
        <v>225</v>
      </c>
      <c r="H524" s="200">
        <v>482.92</v>
      </c>
      <c r="I524" s="201"/>
      <c r="J524" s="202">
        <f>ROUND(I524*H524,2)</f>
        <v>0</v>
      </c>
      <c r="K524" s="203"/>
      <c r="L524" s="40"/>
      <c r="M524" s="204" t="s">
        <v>1</v>
      </c>
      <c r="N524" s="205" t="s">
        <v>40</v>
      </c>
      <c r="O524" s="76"/>
      <c r="P524" s="206">
        <f>O524*H524</f>
        <v>0</v>
      </c>
      <c r="Q524" s="206">
        <v>2.9399999999999999E-2</v>
      </c>
      <c r="R524" s="206">
        <f>Q524*H524</f>
        <v>14.197848</v>
      </c>
      <c r="S524" s="206">
        <v>0</v>
      </c>
      <c r="T524" s="207">
        <f>S524*H524</f>
        <v>0</v>
      </c>
      <c r="U524" s="35"/>
      <c r="V524" s="35"/>
      <c r="W524" s="35"/>
      <c r="X524" s="35"/>
      <c r="Y524" s="35"/>
      <c r="Z524" s="35"/>
      <c r="AA524" s="35"/>
      <c r="AB524" s="35"/>
      <c r="AC524" s="35"/>
      <c r="AD524" s="35"/>
      <c r="AE524" s="35"/>
      <c r="AR524" s="208" t="s">
        <v>174</v>
      </c>
      <c r="AT524" s="208" t="s">
        <v>160</v>
      </c>
      <c r="AU524" s="208" t="s">
        <v>156</v>
      </c>
      <c r="AY524" s="18" t="s">
        <v>157</v>
      </c>
      <c r="BE524" s="209">
        <f>IF(N524="základná",J524,0)</f>
        <v>0</v>
      </c>
      <c r="BF524" s="209">
        <f>IF(N524="znížená",J524,0)</f>
        <v>0</v>
      </c>
      <c r="BG524" s="209">
        <f>IF(N524="zákl. prenesená",J524,0)</f>
        <v>0</v>
      </c>
      <c r="BH524" s="209">
        <f>IF(N524="zníž. prenesená",J524,0)</f>
        <v>0</v>
      </c>
      <c r="BI524" s="209">
        <f>IF(N524="nulová",J524,0)</f>
        <v>0</v>
      </c>
      <c r="BJ524" s="18" t="s">
        <v>156</v>
      </c>
      <c r="BK524" s="209">
        <f>ROUND(I524*H524,2)</f>
        <v>0</v>
      </c>
      <c r="BL524" s="18" t="s">
        <v>174</v>
      </c>
      <c r="BM524" s="208" t="s">
        <v>1295</v>
      </c>
    </row>
    <row r="525" spans="1:65" s="13" customFormat="1">
      <c r="B525" s="210"/>
      <c r="C525" s="211"/>
      <c r="D525" s="212" t="s">
        <v>166</v>
      </c>
      <c r="E525" s="213" t="s">
        <v>1</v>
      </c>
      <c r="F525" s="214" t="s">
        <v>1050</v>
      </c>
      <c r="G525" s="211"/>
      <c r="H525" s="213" t="s">
        <v>1</v>
      </c>
      <c r="I525" s="215"/>
      <c r="J525" s="211"/>
      <c r="K525" s="211"/>
      <c r="L525" s="216"/>
      <c r="M525" s="217"/>
      <c r="N525" s="218"/>
      <c r="O525" s="218"/>
      <c r="P525" s="218"/>
      <c r="Q525" s="218"/>
      <c r="R525" s="218"/>
      <c r="S525" s="218"/>
      <c r="T525" s="219"/>
      <c r="AT525" s="220" t="s">
        <v>166</v>
      </c>
      <c r="AU525" s="220" t="s">
        <v>156</v>
      </c>
      <c r="AV525" s="13" t="s">
        <v>82</v>
      </c>
      <c r="AW525" s="13" t="s">
        <v>31</v>
      </c>
      <c r="AX525" s="13" t="s">
        <v>74</v>
      </c>
      <c r="AY525" s="220" t="s">
        <v>157</v>
      </c>
    </row>
    <row r="526" spans="1:65" s="13" customFormat="1">
      <c r="B526" s="210"/>
      <c r="C526" s="211"/>
      <c r="D526" s="212" t="s">
        <v>166</v>
      </c>
      <c r="E526" s="213" t="s">
        <v>1</v>
      </c>
      <c r="F526" s="214" t="s">
        <v>1199</v>
      </c>
      <c r="G526" s="211"/>
      <c r="H526" s="213" t="s">
        <v>1</v>
      </c>
      <c r="I526" s="215"/>
      <c r="J526" s="211"/>
      <c r="K526" s="211"/>
      <c r="L526" s="216"/>
      <c r="M526" s="217"/>
      <c r="N526" s="218"/>
      <c r="O526" s="218"/>
      <c r="P526" s="218"/>
      <c r="Q526" s="218"/>
      <c r="R526" s="218"/>
      <c r="S526" s="218"/>
      <c r="T526" s="219"/>
      <c r="AT526" s="220" t="s">
        <v>166</v>
      </c>
      <c r="AU526" s="220" t="s">
        <v>156</v>
      </c>
      <c r="AV526" s="13" t="s">
        <v>82</v>
      </c>
      <c r="AW526" s="13" t="s">
        <v>31</v>
      </c>
      <c r="AX526" s="13" t="s">
        <v>74</v>
      </c>
      <c r="AY526" s="220" t="s">
        <v>157</v>
      </c>
    </row>
    <row r="527" spans="1:65" s="13" customFormat="1">
      <c r="B527" s="210"/>
      <c r="C527" s="211"/>
      <c r="D527" s="212" t="s">
        <v>166</v>
      </c>
      <c r="E527" s="213" t="s">
        <v>1</v>
      </c>
      <c r="F527" s="214" t="s">
        <v>1280</v>
      </c>
      <c r="G527" s="211"/>
      <c r="H527" s="213" t="s">
        <v>1</v>
      </c>
      <c r="I527" s="215"/>
      <c r="J527" s="211"/>
      <c r="K527" s="211"/>
      <c r="L527" s="216"/>
      <c r="M527" s="217"/>
      <c r="N527" s="218"/>
      <c r="O527" s="218"/>
      <c r="P527" s="218"/>
      <c r="Q527" s="218"/>
      <c r="R527" s="218"/>
      <c r="S527" s="218"/>
      <c r="T527" s="219"/>
      <c r="AT527" s="220" t="s">
        <v>166</v>
      </c>
      <c r="AU527" s="220" t="s">
        <v>156</v>
      </c>
      <c r="AV527" s="13" t="s">
        <v>82</v>
      </c>
      <c r="AW527" s="13" t="s">
        <v>31</v>
      </c>
      <c r="AX527" s="13" t="s">
        <v>74</v>
      </c>
      <c r="AY527" s="220" t="s">
        <v>157</v>
      </c>
    </row>
    <row r="528" spans="1:65" s="14" customFormat="1">
      <c r="B528" s="221"/>
      <c r="C528" s="222"/>
      <c r="D528" s="212" t="s">
        <v>166</v>
      </c>
      <c r="E528" s="223" t="s">
        <v>1</v>
      </c>
      <c r="F528" s="224" t="s">
        <v>1281</v>
      </c>
      <c r="G528" s="222"/>
      <c r="H528" s="225">
        <v>33.22</v>
      </c>
      <c r="I528" s="226"/>
      <c r="J528" s="222"/>
      <c r="K528" s="222"/>
      <c r="L528" s="227"/>
      <c r="M528" s="228"/>
      <c r="N528" s="229"/>
      <c r="O528" s="229"/>
      <c r="P528" s="229"/>
      <c r="Q528" s="229"/>
      <c r="R528" s="229"/>
      <c r="S528" s="229"/>
      <c r="T528" s="230"/>
      <c r="AT528" s="231" t="s">
        <v>166</v>
      </c>
      <c r="AU528" s="231" t="s">
        <v>156</v>
      </c>
      <c r="AV528" s="14" t="s">
        <v>156</v>
      </c>
      <c r="AW528" s="14" t="s">
        <v>31</v>
      </c>
      <c r="AX528" s="14" t="s">
        <v>74</v>
      </c>
      <c r="AY528" s="231" t="s">
        <v>157</v>
      </c>
    </row>
    <row r="529" spans="2:51" s="13" customFormat="1">
      <c r="B529" s="210"/>
      <c r="C529" s="211"/>
      <c r="D529" s="212" t="s">
        <v>166</v>
      </c>
      <c r="E529" s="213" t="s">
        <v>1</v>
      </c>
      <c r="F529" s="214" t="s">
        <v>1053</v>
      </c>
      <c r="G529" s="211"/>
      <c r="H529" s="213" t="s">
        <v>1</v>
      </c>
      <c r="I529" s="215"/>
      <c r="J529" s="211"/>
      <c r="K529" s="211"/>
      <c r="L529" s="216"/>
      <c r="M529" s="217"/>
      <c r="N529" s="218"/>
      <c r="O529" s="218"/>
      <c r="P529" s="218"/>
      <c r="Q529" s="218"/>
      <c r="R529" s="218"/>
      <c r="S529" s="218"/>
      <c r="T529" s="219"/>
      <c r="AT529" s="220" t="s">
        <v>166</v>
      </c>
      <c r="AU529" s="220" t="s">
        <v>156</v>
      </c>
      <c r="AV529" s="13" t="s">
        <v>82</v>
      </c>
      <c r="AW529" s="13" t="s">
        <v>31</v>
      </c>
      <c r="AX529" s="13" t="s">
        <v>74</v>
      </c>
      <c r="AY529" s="220" t="s">
        <v>157</v>
      </c>
    </row>
    <row r="530" spans="2:51" s="13" customFormat="1">
      <c r="B530" s="210"/>
      <c r="C530" s="211"/>
      <c r="D530" s="212" t="s">
        <v>166</v>
      </c>
      <c r="E530" s="213" t="s">
        <v>1</v>
      </c>
      <c r="F530" s="214" t="s">
        <v>1280</v>
      </c>
      <c r="G530" s="211"/>
      <c r="H530" s="213" t="s">
        <v>1</v>
      </c>
      <c r="I530" s="215"/>
      <c r="J530" s="211"/>
      <c r="K530" s="211"/>
      <c r="L530" s="216"/>
      <c r="M530" s="217"/>
      <c r="N530" s="218"/>
      <c r="O530" s="218"/>
      <c r="P530" s="218"/>
      <c r="Q530" s="218"/>
      <c r="R530" s="218"/>
      <c r="S530" s="218"/>
      <c r="T530" s="219"/>
      <c r="AT530" s="220" t="s">
        <v>166</v>
      </c>
      <c r="AU530" s="220" t="s">
        <v>156</v>
      </c>
      <c r="AV530" s="13" t="s">
        <v>82</v>
      </c>
      <c r="AW530" s="13" t="s">
        <v>31</v>
      </c>
      <c r="AX530" s="13" t="s">
        <v>74</v>
      </c>
      <c r="AY530" s="220" t="s">
        <v>157</v>
      </c>
    </row>
    <row r="531" spans="2:51" s="14" customFormat="1">
      <c r="B531" s="221"/>
      <c r="C531" s="222"/>
      <c r="D531" s="212" t="s">
        <v>166</v>
      </c>
      <c r="E531" s="223" t="s">
        <v>1</v>
      </c>
      <c r="F531" s="224" t="s">
        <v>1296</v>
      </c>
      <c r="G531" s="222"/>
      <c r="H531" s="225">
        <v>49.5</v>
      </c>
      <c r="I531" s="226"/>
      <c r="J531" s="222"/>
      <c r="K531" s="222"/>
      <c r="L531" s="227"/>
      <c r="M531" s="228"/>
      <c r="N531" s="229"/>
      <c r="O531" s="229"/>
      <c r="P531" s="229"/>
      <c r="Q531" s="229"/>
      <c r="R531" s="229"/>
      <c r="S531" s="229"/>
      <c r="T531" s="230"/>
      <c r="AT531" s="231" t="s">
        <v>166</v>
      </c>
      <c r="AU531" s="231" t="s">
        <v>156</v>
      </c>
      <c r="AV531" s="14" t="s">
        <v>156</v>
      </c>
      <c r="AW531" s="14" t="s">
        <v>31</v>
      </c>
      <c r="AX531" s="14" t="s">
        <v>74</v>
      </c>
      <c r="AY531" s="231" t="s">
        <v>157</v>
      </c>
    </row>
    <row r="532" spans="2:51" s="13" customFormat="1">
      <c r="B532" s="210"/>
      <c r="C532" s="211"/>
      <c r="D532" s="212" t="s">
        <v>166</v>
      </c>
      <c r="E532" s="213" t="s">
        <v>1</v>
      </c>
      <c r="F532" s="214" t="s">
        <v>1057</v>
      </c>
      <c r="G532" s="211"/>
      <c r="H532" s="213" t="s">
        <v>1</v>
      </c>
      <c r="I532" s="215"/>
      <c r="J532" s="211"/>
      <c r="K532" s="211"/>
      <c r="L532" s="216"/>
      <c r="M532" s="217"/>
      <c r="N532" s="218"/>
      <c r="O532" s="218"/>
      <c r="P532" s="218"/>
      <c r="Q532" s="218"/>
      <c r="R532" s="218"/>
      <c r="S532" s="218"/>
      <c r="T532" s="219"/>
      <c r="AT532" s="220" t="s">
        <v>166</v>
      </c>
      <c r="AU532" s="220" t="s">
        <v>156</v>
      </c>
      <c r="AV532" s="13" t="s">
        <v>82</v>
      </c>
      <c r="AW532" s="13" t="s">
        <v>31</v>
      </c>
      <c r="AX532" s="13" t="s">
        <v>74</v>
      </c>
      <c r="AY532" s="220" t="s">
        <v>157</v>
      </c>
    </row>
    <row r="533" spans="2:51" s="13" customFormat="1">
      <c r="B533" s="210"/>
      <c r="C533" s="211"/>
      <c r="D533" s="212" t="s">
        <v>166</v>
      </c>
      <c r="E533" s="213" t="s">
        <v>1</v>
      </c>
      <c r="F533" s="214" t="s">
        <v>1280</v>
      </c>
      <c r="G533" s="211"/>
      <c r="H533" s="213" t="s">
        <v>1</v>
      </c>
      <c r="I533" s="215"/>
      <c r="J533" s="211"/>
      <c r="K533" s="211"/>
      <c r="L533" s="216"/>
      <c r="M533" s="217"/>
      <c r="N533" s="218"/>
      <c r="O533" s="218"/>
      <c r="P533" s="218"/>
      <c r="Q533" s="218"/>
      <c r="R533" s="218"/>
      <c r="S533" s="218"/>
      <c r="T533" s="219"/>
      <c r="AT533" s="220" t="s">
        <v>166</v>
      </c>
      <c r="AU533" s="220" t="s">
        <v>156</v>
      </c>
      <c r="AV533" s="13" t="s">
        <v>82</v>
      </c>
      <c r="AW533" s="13" t="s">
        <v>31</v>
      </c>
      <c r="AX533" s="13" t="s">
        <v>74</v>
      </c>
      <c r="AY533" s="220" t="s">
        <v>157</v>
      </c>
    </row>
    <row r="534" spans="2:51" s="14" customFormat="1">
      <c r="B534" s="221"/>
      <c r="C534" s="222"/>
      <c r="D534" s="212" t="s">
        <v>166</v>
      </c>
      <c r="E534" s="223" t="s">
        <v>1</v>
      </c>
      <c r="F534" s="224" t="s">
        <v>1283</v>
      </c>
      <c r="G534" s="222"/>
      <c r="H534" s="225">
        <v>36.299999999999997</v>
      </c>
      <c r="I534" s="226"/>
      <c r="J534" s="222"/>
      <c r="K534" s="222"/>
      <c r="L534" s="227"/>
      <c r="M534" s="228"/>
      <c r="N534" s="229"/>
      <c r="O534" s="229"/>
      <c r="P534" s="229"/>
      <c r="Q534" s="229"/>
      <c r="R534" s="229"/>
      <c r="S534" s="229"/>
      <c r="T534" s="230"/>
      <c r="AT534" s="231" t="s">
        <v>166</v>
      </c>
      <c r="AU534" s="231" t="s">
        <v>156</v>
      </c>
      <c r="AV534" s="14" t="s">
        <v>156</v>
      </c>
      <c r="AW534" s="14" t="s">
        <v>31</v>
      </c>
      <c r="AX534" s="14" t="s">
        <v>74</v>
      </c>
      <c r="AY534" s="231" t="s">
        <v>157</v>
      </c>
    </row>
    <row r="535" spans="2:51" s="13" customFormat="1">
      <c r="B535" s="210"/>
      <c r="C535" s="211"/>
      <c r="D535" s="212" t="s">
        <v>166</v>
      </c>
      <c r="E535" s="213" t="s">
        <v>1</v>
      </c>
      <c r="F535" s="214" t="s">
        <v>1063</v>
      </c>
      <c r="G535" s="211"/>
      <c r="H535" s="213" t="s">
        <v>1</v>
      </c>
      <c r="I535" s="215"/>
      <c r="J535" s="211"/>
      <c r="K535" s="211"/>
      <c r="L535" s="216"/>
      <c r="M535" s="217"/>
      <c r="N535" s="218"/>
      <c r="O535" s="218"/>
      <c r="P535" s="218"/>
      <c r="Q535" s="218"/>
      <c r="R535" s="218"/>
      <c r="S535" s="218"/>
      <c r="T535" s="219"/>
      <c r="AT535" s="220" t="s">
        <v>166</v>
      </c>
      <c r="AU535" s="220" t="s">
        <v>156</v>
      </c>
      <c r="AV535" s="13" t="s">
        <v>82</v>
      </c>
      <c r="AW535" s="13" t="s">
        <v>31</v>
      </c>
      <c r="AX535" s="13" t="s">
        <v>74</v>
      </c>
      <c r="AY535" s="220" t="s">
        <v>157</v>
      </c>
    </row>
    <row r="536" spans="2:51" s="13" customFormat="1">
      <c r="B536" s="210"/>
      <c r="C536" s="211"/>
      <c r="D536" s="212" t="s">
        <v>166</v>
      </c>
      <c r="E536" s="213" t="s">
        <v>1</v>
      </c>
      <c r="F536" s="214" t="s">
        <v>1280</v>
      </c>
      <c r="G536" s="211"/>
      <c r="H536" s="213" t="s">
        <v>1</v>
      </c>
      <c r="I536" s="215"/>
      <c r="J536" s="211"/>
      <c r="K536" s="211"/>
      <c r="L536" s="216"/>
      <c r="M536" s="217"/>
      <c r="N536" s="218"/>
      <c r="O536" s="218"/>
      <c r="P536" s="218"/>
      <c r="Q536" s="218"/>
      <c r="R536" s="218"/>
      <c r="S536" s="218"/>
      <c r="T536" s="219"/>
      <c r="AT536" s="220" t="s">
        <v>166</v>
      </c>
      <c r="AU536" s="220" t="s">
        <v>156</v>
      </c>
      <c r="AV536" s="13" t="s">
        <v>82</v>
      </c>
      <c r="AW536" s="13" t="s">
        <v>31</v>
      </c>
      <c r="AX536" s="13" t="s">
        <v>74</v>
      </c>
      <c r="AY536" s="220" t="s">
        <v>157</v>
      </c>
    </row>
    <row r="537" spans="2:51" s="14" customFormat="1">
      <c r="B537" s="221"/>
      <c r="C537" s="222"/>
      <c r="D537" s="212" t="s">
        <v>166</v>
      </c>
      <c r="E537" s="223" t="s">
        <v>1</v>
      </c>
      <c r="F537" s="224" t="s">
        <v>1284</v>
      </c>
      <c r="G537" s="222"/>
      <c r="H537" s="225">
        <v>9.6</v>
      </c>
      <c r="I537" s="226"/>
      <c r="J537" s="222"/>
      <c r="K537" s="222"/>
      <c r="L537" s="227"/>
      <c r="M537" s="228"/>
      <c r="N537" s="229"/>
      <c r="O537" s="229"/>
      <c r="P537" s="229"/>
      <c r="Q537" s="229"/>
      <c r="R537" s="229"/>
      <c r="S537" s="229"/>
      <c r="T537" s="230"/>
      <c r="AT537" s="231" t="s">
        <v>166</v>
      </c>
      <c r="AU537" s="231" t="s">
        <v>156</v>
      </c>
      <c r="AV537" s="14" t="s">
        <v>156</v>
      </c>
      <c r="AW537" s="14" t="s">
        <v>31</v>
      </c>
      <c r="AX537" s="14" t="s">
        <v>74</v>
      </c>
      <c r="AY537" s="231" t="s">
        <v>157</v>
      </c>
    </row>
    <row r="538" spans="2:51" s="13" customFormat="1">
      <c r="B538" s="210"/>
      <c r="C538" s="211"/>
      <c r="D538" s="212" t="s">
        <v>166</v>
      </c>
      <c r="E538" s="213" t="s">
        <v>1</v>
      </c>
      <c r="F538" s="214" t="s">
        <v>1065</v>
      </c>
      <c r="G538" s="211"/>
      <c r="H538" s="213" t="s">
        <v>1</v>
      </c>
      <c r="I538" s="215"/>
      <c r="J538" s="211"/>
      <c r="K538" s="211"/>
      <c r="L538" s="216"/>
      <c r="M538" s="217"/>
      <c r="N538" s="218"/>
      <c r="O538" s="218"/>
      <c r="P538" s="218"/>
      <c r="Q538" s="218"/>
      <c r="R538" s="218"/>
      <c r="S538" s="218"/>
      <c r="T538" s="219"/>
      <c r="AT538" s="220" t="s">
        <v>166</v>
      </c>
      <c r="AU538" s="220" t="s">
        <v>156</v>
      </c>
      <c r="AV538" s="13" t="s">
        <v>82</v>
      </c>
      <c r="AW538" s="13" t="s">
        <v>31</v>
      </c>
      <c r="AX538" s="13" t="s">
        <v>74</v>
      </c>
      <c r="AY538" s="220" t="s">
        <v>157</v>
      </c>
    </row>
    <row r="539" spans="2:51" s="13" customFormat="1">
      <c r="B539" s="210"/>
      <c r="C539" s="211"/>
      <c r="D539" s="212" t="s">
        <v>166</v>
      </c>
      <c r="E539" s="213" t="s">
        <v>1</v>
      </c>
      <c r="F539" s="214" t="s">
        <v>1280</v>
      </c>
      <c r="G539" s="211"/>
      <c r="H539" s="213" t="s">
        <v>1</v>
      </c>
      <c r="I539" s="215"/>
      <c r="J539" s="211"/>
      <c r="K539" s="211"/>
      <c r="L539" s="216"/>
      <c r="M539" s="217"/>
      <c r="N539" s="218"/>
      <c r="O539" s="218"/>
      <c r="P539" s="218"/>
      <c r="Q539" s="218"/>
      <c r="R539" s="218"/>
      <c r="S539" s="218"/>
      <c r="T539" s="219"/>
      <c r="AT539" s="220" t="s">
        <v>166</v>
      </c>
      <c r="AU539" s="220" t="s">
        <v>156</v>
      </c>
      <c r="AV539" s="13" t="s">
        <v>82</v>
      </c>
      <c r="AW539" s="13" t="s">
        <v>31</v>
      </c>
      <c r="AX539" s="13" t="s">
        <v>74</v>
      </c>
      <c r="AY539" s="220" t="s">
        <v>157</v>
      </c>
    </row>
    <row r="540" spans="2:51" s="14" customFormat="1">
      <c r="B540" s="221"/>
      <c r="C540" s="222"/>
      <c r="D540" s="212" t="s">
        <v>166</v>
      </c>
      <c r="E540" s="223" t="s">
        <v>1</v>
      </c>
      <c r="F540" s="224" t="s">
        <v>1285</v>
      </c>
      <c r="G540" s="222"/>
      <c r="H540" s="225">
        <v>15.84</v>
      </c>
      <c r="I540" s="226"/>
      <c r="J540" s="222"/>
      <c r="K540" s="222"/>
      <c r="L540" s="227"/>
      <c r="M540" s="228"/>
      <c r="N540" s="229"/>
      <c r="O540" s="229"/>
      <c r="P540" s="229"/>
      <c r="Q540" s="229"/>
      <c r="R540" s="229"/>
      <c r="S540" s="229"/>
      <c r="T540" s="230"/>
      <c r="AT540" s="231" t="s">
        <v>166</v>
      </c>
      <c r="AU540" s="231" t="s">
        <v>156</v>
      </c>
      <c r="AV540" s="14" t="s">
        <v>156</v>
      </c>
      <c r="AW540" s="14" t="s">
        <v>31</v>
      </c>
      <c r="AX540" s="14" t="s">
        <v>74</v>
      </c>
      <c r="AY540" s="231" t="s">
        <v>157</v>
      </c>
    </row>
    <row r="541" spans="2:51" s="13" customFormat="1">
      <c r="B541" s="210"/>
      <c r="C541" s="211"/>
      <c r="D541" s="212" t="s">
        <v>166</v>
      </c>
      <c r="E541" s="213" t="s">
        <v>1</v>
      </c>
      <c r="F541" s="214" t="s">
        <v>1067</v>
      </c>
      <c r="G541" s="211"/>
      <c r="H541" s="213" t="s">
        <v>1</v>
      </c>
      <c r="I541" s="215"/>
      <c r="J541" s="211"/>
      <c r="K541" s="211"/>
      <c r="L541" s="216"/>
      <c r="M541" s="217"/>
      <c r="N541" s="218"/>
      <c r="O541" s="218"/>
      <c r="P541" s="218"/>
      <c r="Q541" s="218"/>
      <c r="R541" s="218"/>
      <c r="S541" s="218"/>
      <c r="T541" s="219"/>
      <c r="AT541" s="220" t="s">
        <v>166</v>
      </c>
      <c r="AU541" s="220" t="s">
        <v>156</v>
      </c>
      <c r="AV541" s="13" t="s">
        <v>82</v>
      </c>
      <c r="AW541" s="13" t="s">
        <v>31</v>
      </c>
      <c r="AX541" s="13" t="s">
        <v>74</v>
      </c>
      <c r="AY541" s="220" t="s">
        <v>157</v>
      </c>
    </row>
    <row r="542" spans="2:51" s="13" customFormat="1">
      <c r="B542" s="210"/>
      <c r="C542" s="211"/>
      <c r="D542" s="212" t="s">
        <v>166</v>
      </c>
      <c r="E542" s="213" t="s">
        <v>1</v>
      </c>
      <c r="F542" s="214" t="s">
        <v>1280</v>
      </c>
      <c r="G542" s="211"/>
      <c r="H542" s="213" t="s">
        <v>1</v>
      </c>
      <c r="I542" s="215"/>
      <c r="J542" s="211"/>
      <c r="K542" s="211"/>
      <c r="L542" s="216"/>
      <c r="M542" s="217"/>
      <c r="N542" s="218"/>
      <c r="O542" s="218"/>
      <c r="P542" s="218"/>
      <c r="Q542" s="218"/>
      <c r="R542" s="218"/>
      <c r="S542" s="218"/>
      <c r="T542" s="219"/>
      <c r="AT542" s="220" t="s">
        <v>166</v>
      </c>
      <c r="AU542" s="220" t="s">
        <v>156</v>
      </c>
      <c r="AV542" s="13" t="s">
        <v>82</v>
      </c>
      <c r="AW542" s="13" t="s">
        <v>31</v>
      </c>
      <c r="AX542" s="13" t="s">
        <v>74</v>
      </c>
      <c r="AY542" s="220" t="s">
        <v>157</v>
      </c>
    </row>
    <row r="543" spans="2:51" s="14" customFormat="1">
      <c r="B543" s="221"/>
      <c r="C543" s="222"/>
      <c r="D543" s="212" t="s">
        <v>166</v>
      </c>
      <c r="E543" s="223" t="s">
        <v>1</v>
      </c>
      <c r="F543" s="224" t="s">
        <v>1286</v>
      </c>
      <c r="G543" s="222"/>
      <c r="H543" s="225">
        <v>70.7</v>
      </c>
      <c r="I543" s="226"/>
      <c r="J543" s="222"/>
      <c r="K543" s="222"/>
      <c r="L543" s="227"/>
      <c r="M543" s="228"/>
      <c r="N543" s="229"/>
      <c r="O543" s="229"/>
      <c r="P543" s="229"/>
      <c r="Q543" s="229"/>
      <c r="R543" s="229"/>
      <c r="S543" s="229"/>
      <c r="T543" s="230"/>
      <c r="AT543" s="231" t="s">
        <v>166</v>
      </c>
      <c r="AU543" s="231" t="s">
        <v>156</v>
      </c>
      <c r="AV543" s="14" t="s">
        <v>156</v>
      </c>
      <c r="AW543" s="14" t="s">
        <v>31</v>
      </c>
      <c r="AX543" s="14" t="s">
        <v>74</v>
      </c>
      <c r="AY543" s="231" t="s">
        <v>157</v>
      </c>
    </row>
    <row r="544" spans="2:51" s="13" customFormat="1">
      <c r="B544" s="210"/>
      <c r="C544" s="211"/>
      <c r="D544" s="212" t="s">
        <v>166</v>
      </c>
      <c r="E544" s="213" t="s">
        <v>1</v>
      </c>
      <c r="F544" s="214" t="s">
        <v>1120</v>
      </c>
      <c r="G544" s="211"/>
      <c r="H544" s="213" t="s">
        <v>1</v>
      </c>
      <c r="I544" s="215"/>
      <c r="J544" s="211"/>
      <c r="K544" s="211"/>
      <c r="L544" s="216"/>
      <c r="M544" s="217"/>
      <c r="N544" s="218"/>
      <c r="O544" s="218"/>
      <c r="P544" s="218"/>
      <c r="Q544" s="218"/>
      <c r="R544" s="218"/>
      <c r="S544" s="218"/>
      <c r="T544" s="219"/>
      <c r="AT544" s="220" t="s">
        <v>166</v>
      </c>
      <c r="AU544" s="220" t="s">
        <v>156</v>
      </c>
      <c r="AV544" s="13" t="s">
        <v>82</v>
      </c>
      <c r="AW544" s="13" t="s">
        <v>31</v>
      </c>
      <c r="AX544" s="13" t="s">
        <v>74</v>
      </c>
      <c r="AY544" s="220" t="s">
        <v>157</v>
      </c>
    </row>
    <row r="545" spans="1:65" s="13" customFormat="1">
      <c r="B545" s="210"/>
      <c r="C545" s="211"/>
      <c r="D545" s="212" t="s">
        <v>166</v>
      </c>
      <c r="E545" s="213" t="s">
        <v>1</v>
      </c>
      <c r="F545" s="214" t="s">
        <v>1280</v>
      </c>
      <c r="G545" s="211"/>
      <c r="H545" s="213" t="s">
        <v>1</v>
      </c>
      <c r="I545" s="215"/>
      <c r="J545" s="211"/>
      <c r="K545" s="211"/>
      <c r="L545" s="216"/>
      <c r="M545" s="217"/>
      <c r="N545" s="218"/>
      <c r="O545" s="218"/>
      <c r="P545" s="218"/>
      <c r="Q545" s="218"/>
      <c r="R545" s="218"/>
      <c r="S545" s="218"/>
      <c r="T545" s="219"/>
      <c r="AT545" s="220" t="s">
        <v>166</v>
      </c>
      <c r="AU545" s="220" t="s">
        <v>156</v>
      </c>
      <c r="AV545" s="13" t="s">
        <v>82</v>
      </c>
      <c r="AW545" s="13" t="s">
        <v>31</v>
      </c>
      <c r="AX545" s="13" t="s">
        <v>74</v>
      </c>
      <c r="AY545" s="220" t="s">
        <v>157</v>
      </c>
    </row>
    <row r="546" spans="1:65" s="14" customFormat="1">
      <c r="B546" s="221"/>
      <c r="C546" s="222"/>
      <c r="D546" s="212" t="s">
        <v>166</v>
      </c>
      <c r="E546" s="223" t="s">
        <v>1</v>
      </c>
      <c r="F546" s="224" t="s">
        <v>1287</v>
      </c>
      <c r="G546" s="222"/>
      <c r="H546" s="225">
        <v>16.7</v>
      </c>
      <c r="I546" s="226"/>
      <c r="J546" s="222"/>
      <c r="K546" s="222"/>
      <c r="L546" s="227"/>
      <c r="M546" s="228"/>
      <c r="N546" s="229"/>
      <c r="O546" s="229"/>
      <c r="P546" s="229"/>
      <c r="Q546" s="229"/>
      <c r="R546" s="229"/>
      <c r="S546" s="229"/>
      <c r="T546" s="230"/>
      <c r="AT546" s="231" t="s">
        <v>166</v>
      </c>
      <c r="AU546" s="231" t="s">
        <v>156</v>
      </c>
      <c r="AV546" s="14" t="s">
        <v>156</v>
      </c>
      <c r="AW546" s="14" t="s">
        <v>31</v>
      </c>
      <c r="AX546" s="14" t="s">
        <v>74</v>
      </c>
      <c r="AY546" s="231" t="s">
        <v>157</v>
      </c>
    </row>
    <row r="547" spans="1:65" s="13" customFormat="1">
      <c r="B547" s="210"/>
      <c r="C547" s="211"/>
      <c r="D547" s="212" t="s">
        <v>166</v>
      </c>
      <c r="E547" s="213" t="s">
        <v>1</v>
      </c>
      <c r="F547" s="214" t="s">
        <v>1073</v>
      </c>
      <c r="G547" s="211"/>
      <c r="H547" s="213" t="s">
        <v>1</v>
      </c>
      <c r="I547" s="215"/>
      <c r="J547" s="211"/>
      <c r="K547" s="211"/>
      <c r="L547" s="216"/>
      <c r="M547" s="217"/>
      <c r="N547" s="218"/>
      <c r="O547" s="218"/>
      <c r="P547" s="218"/>
      <c r="Q547" s="218"/>
      <c r="R547" s="218"/>
      <c r="S547" s="218"/>
      <c r="T547" s="219"/>
      <c r="AT547" s="220" t="s">
        <v>166</v>
      </c>
      <c r="AU547" s="220" t="s">
        <v>156</v>
      </c>
      <c r="AV547" s="13" t="s">
        <v>82</v>
      </c>
      <c r="AW547" s="13" t="s">
        <v>31</v>
      </c>
      <c r="AX547" s="13" t="s">
        <v>74</v>
      </c>
      <c r="AY547" s="220" t="s">
        <v>157</v>
      </c>
    </row>
    <row r="548" spans="1:65" s="13" customFormat="1">
      <c r="B548" s="210"/>
      <c r="C548" s="211"/>
      <c r="D548" s="212" t="s">
        <v>166</v>
      </c>
      <c r="E548" s="213" t="s">
        <v>1</v>
      </c>
      <c r="F548" s="214" t="s">
        <v>1280</v>
      </c>
      <c r="G548" s="211"/>
      <c r="H548" s="213" t="s">
        <v>1</v>
      </c>
      <c r="I548" s="215"/>
      <c r="J548" s="211"/>
      <c r="K548" s="211"/>
      <c r="L548" s="216"/>
      <c r="M548" s="217"/>
      <c r="N548" s="218"/>
      <c r="O548" s="218"/>
      <c r="P548" s="218"/>
      <c r="Q548" s="218"/>
      <c r="R548" s="218"/>
      <c r="S548" s="218"/>
      <c r="T548" s="219"/>
      <c r="AT548" s="220" t="s">
        <v>166</v>
      </c>
      <c r="AU548" s="220" t="s">
        <v>156</v>
      </c>
      <c r="AV548" s="13" t="s">
        <v>82</v>
      </c>
      <c r="AW548" s="13" t="s">
        <v>31</v>
      </c>
      <c r="AX548" s="13" t="s">
        <v>74</v>
      </c>
      <c r="AY548" s="220" t="s">
        <v>157</v>
      </c>
    </row>
    <row r="549" spans="1:65" s="14" customFormat="1">
      <c r="B549" s="221"/>
      <c r="C549" s="222"/>
      <c r="D549" s="212" t="s">
        <v>166</v>
      </c>
      <c r="E549" s="223" t="s">
        <v>1</v>
      </c>
      <c r="F549" s="224" t="s">
        <v>1288</v>
      </c>
      <c r="G549" s="222"/>
      <c r="H549" s="225">
        <v>9.6</v>
      </c>
      <c r="I549" s="226"/>
      <c r="J549" s="222"/>
      <c r="K549" s="222"/>
      <c r="L549" s="227"/>
      <c r="M549" s="228"/>
      <c r="N549" s="229"/>
      <c r="O549" s="229"/>
      <c r="P549" s="229"/>
      <c r="Q549" s="229"/>
      <c r="R549" s="229"/>
      <c r="S549" s="229"/>
      <c r="T549" s="230"/>
      <c r="AT549" s="231" t="s">
        <v>166</v>
      </c>
      <c r="AU549" s="231" t="s">
        <v>156</v>
      </c>
      <c r="AV549" s="14" t="s">
        <v>156</v>
      </c>
      <c r="AW549" s="14" t="s">
        <v>31</v>
      </c>
      <c r="AX549" s="14" t="s">
        <v>74</v>
      </c>
      <c r="AY549" s="231" t="s">
        <v>157</v>
      </c>
    </row>
    <row r="550" spans="1:65" s="15" customFormat="1">
      <c r="B550" s="232"/>
      <c r="C550" s="233"/>
      <c r="D550" s="212" t="s">
        <v>166</v>
      </c>
      <c r="E550" s="234" t="s">
        <v>1</v>
      </c>
      <c r="F550" s="235" t="s">
        <v>173</v>
      </c>
      <c r="G550" s="233"/>
      <c r="H550" s="236">
        <v>241.46</v>
      </c>
      <c r="I550" s="237"/>
      <c r="J550" s="233"/>
      <c r="K550" s="233"/>
      <c r="L550" s="238"/>
      <c r="M550" s="239"/>
      <c r="N550" s="240"/>
      <c r="O550" s="240"/>
      <c r="P550" s="240"/>
      <c r="Q550" s="240"/>
      <c r="R550" s="240"/>
      <c r="S550" s="240"/>
      <c r="T550" s="241"/>
      <c r="AT550" s="242" t="s">
        <v>166</v>
      </c>
      <c r="AU550" s="242" t="s">
        <v>156</v>
      </c>
      <c r="AV550" s="15" t="s">
        <v>174</v>
      </c>
      <c r="AW550" s="15" t="s">
        <v>31</v>
      </c>
      <c r="AX550" s="15" t="s">
        <v>74</v>
      </c>
      <c r="AY550" s="242" t="s">
        <v>157</v>
      </c>
    </row>
    <row r="551" spans="1:65" s="13" customFormat="1">
      <c r="B551" s="210"/>
      <c r="C551" s="211"/>
      <c r="D551" s="212" t="s">
        <v>166</v>
      </c>
      <c r="E551" s="213" t="s">
        <v>1</v>
      </c>
      <c r="F551" s="214" t="s">
        <v>1292</v>
      </c>
      <c r="G551" s="211"/>
      <c r="H551" s="213" t="s">
        <v>1</v>
      </c>
      <c r="I551" s="215"/>
      <c r="J551" s="211"/>
      <c r="K551" s="211"/>
      <c r="L551" s="216"/>
      <c r="M551" s="217"/>
      <c r="N551" s="218"/>
      <c r="O551" s="218"/>
      <c r="P551" s="218"/>
      <c r="Q551" s="218"/>
      <c r="R551" s="218"/>
      <c r="S551" s="218"/>
      <c r="T551" s="219"/>
      <c r="AT551" s="220" t="s">
        <v>166</v>
      </c>
      <c r="AU551" s="220" t="s">
        <v>156</v>
      </c>
      <c r="AV551" s="13" t="s">
        <v>82</v>
      </c>
      <c r="AW551" s="13" t="s">
        <v>31</v>
      </c>
      <c r="AX551" s="13" t="s">
        <v>74</v>
      </c>
      <c r="AY551" s="220" t="s">
        <v>157</v>
      </c>
    </row>
    <row r="552" spans="1:65" s="14" customFormat="1">
      <c r="B552" s="221"/>
      <c r="C552" s="222"/>
      <c r="D552" s="212" t="s">
        <v>166</v>
      </c>
      <c r="E552" s="223" t="s">
        <v>1</v>
      </c>
      <c r="F552" s="224" t="s">
        <v>1297</v>
      </c>
      <c r="G552" s="222"/>
      <c r="H552" s="225">
        <v>482.92</v>
      </c>
      <c r="I552" s="226"/>
      <c r="J552" s="222"/>
      <c r="K552" s="222"/>
      <c r="L552" s="227"/>
      <c r="M552" s="228"/>
      <c r="N552" s="229"/>
      <c r="O552" s="229"/>
      <c r="P552" s="229"/>
      <c r="Q552" s="229"/>
      <c r="R552" s="229"/>
      <c r="S552" s="229"/>
      <c r="T552" s="230"/>
      <c r="AT552" s="231" t="s">
        <v>166</v>
      </c>
      <c r="AU552" s="231" t="s">
        <v>156</v>
      </c>
      <c r="AV552" s="14" t="s">
        <v>156</v>
      </c>
      <c r="AW552" s="14" t="s">
        <v>31</v>
      </c>
      <c r="AX552" s="14" t="s">
        <v>82</v>
      </c>
      <c r="AY552" s="231" t="s">
        <v>157</v>
      </c>
    </row>
    <row r="553" spans="1:65" s="2" customFormat="1" ht="62.65" customHeight="1">
      <c r="A553" s="35"/>
      <c r="B553" s="36"/>
      <c r="C553" s="196" t="s">
        <v>591</v>
      </c>
      <c r="D553" s="196" t="s">
        <v>160</v>
      </c>
      <c r="E553" s="197" t="s">
        <v>1298</v>
      </c>
      <c r="F553" s="198" t="s">
        <v>1299</v>
      </c>
      <c r="G553" s="199" t="s">
        <v>225</v>
      </c>
      <c r="H553" s="200">
        <v>2.2629999999999999</v>
      </c>
      <c r="I553" s="201"/>
      <c r="J553" s="202">
        <f>ROUND(I553*H553,2)</f>
        <v>0</v>
      </c>
      <c r="K553" s="203"/>
      <c r="L553" s="40"/>
      <c r="M553" s="204" t="s">
        <v>1</v>
      </c>
      <c r="N553" s="205" t="s">
        <v>40</v>
      </c>
      <c r="O553" s="76"/>
      <c r="P553" s="206">
        <f>O553*H553</f>
        <v>0</v>
      </c>
      <c r="Q553" s="206">
        <v>5.1500000000000001E-3</v>
      </c>
      <c r="R553" s="206">
        <f>Q553*H553</f>
        <v>1.165445E-2</v>
      </c>
      <c r="S553" s="206">
        <v>0</v>
      </c>
      <c r="T553" s="207">
        <f>S553*H553</f>
        <v>0</v>
      </c>
      <c r="U553" s="35"/>
      <c r="V553" s="35"/>
      <c r="W553" s="35"/>
      <c r="X553" s="35"/>
      <c r="Y553" s="35"/>
      <c r="Z553" s="35"/>
      <c r="AA553" s="35"/>
      <c r="AB553" s="35"/>
      <c r="AC553" s="35"/>
      <c r="AD553" s="35"/>
      <c r="AE553" s="35"/>
      <c r="AR553" s="208" t="s">
        <v>174</v>
      </c>
      <c r="AT553" s="208" t="s">
        <v>160</v>
      </c>
      <c r="AU553" s="208" t="s">
        <v>156</v>
      </c>
      <c r="AY553" s="18" t="s">
        <v>157</v>
      </c>
      <c r="BE553" s="209">
        <f>IF(N553="základná",J553,0)</f>
        <v>0</v>
      </c>
      <c r="BF553" s="209">
        <f>IF(N553="znížená",J553,0)</f>
        <v>0</v>
      </c>
      <c r="BG553" s="209">
        <f>IF(N553="zákl. prenesená",J553,0)</f>
        <v>0</v>
      </c>
      <c r="BH553" s="209">
        <f>IF(N553="zníž. prenesená",J553,0)</f>
        <v>0</v>
      </c>
      <c r="BI553" s="209">
        <f>IF(N553="nulová",J553,0)</f>
        <v>0</v>
      </c>
      <c r="BJ553" s="18" t="s">
        <v>156</v>
      </c>
      <c r="BK553" s="209">
        <f>ROUND(I553*H553,2)</f>
        <v>0</v>
      </c>
      <c r="BL553" s="18" t="s">
        <v>174</v>
      </c>
      <c r="BM553" s="208" t="s">
        <v>1300</v>
      </c>
    </row>
    <row r="554" spans="1:65" s="13" customFormat="1">
      <c r="B554" s="210"/>
      <c r="C554" s="211"/>
      <c r="D554" s="212" t="s">
        <v>166</v>
      </c>
      <c r="E554" s="213" t="s">
        <v>1</v>
      </c>
      <c r="F554" s="214" t="s">
        <v>1176</v>
      </c>
      <c r="G554" s="211"/>
      <c r="H554" s="213" t="s">
        <v>1</v>
      </c>
      <c r="I554" s="215"/>
      <c r="J554" s="211"/>
      <c r="K554" s="211"/>
      <c r="L554" s="216"/>
      <c r="M554" s="217"/>
      <c r="N554" s="218"/>
      <c r="O554" s="218"/>
      <c r="P554" s="218"/>
      <c r="Q554" s="218"/>
      <c r="R554" s="218"/>
      <c r="S554" s="218"/>
      <c r="T554" s="219"/>
      <c r="AT554" s="220" t="s">
        <v>166</v>
      </c>
      <c r="AU554" s="220" t="s">
        <v>156</v>
      </c>
      <c r="AV554" s="13" t="s">
        <v>82</v>
      </c>
      <c r="AW554" s="13" t="s">
        <v>31</v>
      </c>
      <c r="AX554" s="13" t="s">
        <v>74</v>
      </c>
      <c r="AY554" s="220" t="s">
        <v>157</v>
      </c>
    </row>
    <row r="555" spans="1:65" s="13" customFormat="1">
      <c r="B555" s="210"/>
      <c r="C555" s="211"/>
      <c r="D555" s="212" t="s">
        <v>166</v>
      </c>
      <c r="E555" s="213" t="s">
        <v>1</v>
      </c>
      <c r="F555" s="214" t="s">
        <v>1177</v>
      </c>
      <c r="G555" s="211"/>
      <c r="H555" s="213" t="s">
        <v>1</v>
      </c>
      <c r="I555" s="215"/>
      <c r="J555" s="211"/>
      <c r="K555" s="211"/>
      <c r="L555" s="216"/>
      <c r="M555" s="217"/>
      <c r="N555" s="218"/>
      <c r="O555" s="218"/>
      <c r="P555" s="218"/>
      <c r="Q555" s="218"/>
      <c r="R555" s="218"/>
      <c r="S555" s="218"/>
      <c r="T555" s="219"/>
      <c r="AT555" s="220" t="s">
        <v>166</v>
      </c>
      <c r="AU555" s="220" t="s">
        <v>156</v>
      </c>
      <c r="AV555" s="13" t="s">
        <v>82</v>
      </c>
      <c r="AW555" s="13" t="s">
        <v>31</v>
      </c>
      <c r="AX555" s="13" t="s">
        <v>74</v>
      </c>
      <c r="AY555" s="220" t="s">
        <v>157</v>
      </c>
    </row>
    <row r="556" spans="1:65" s="14" customFormat="1">
      <c r="B556" s="221"/>
      <c r="C556" s="222"/>
      <c r="D556" s="212" t="s">
        <v>166</v>
      </c>
      <c r="E556" s="223" t="s">
        <v>1</v>
      </c>
      <c r="F556" s="224" t="s">
        <v>1178</v>
      </c>
      <c r="G556" s="222"/>
      <c r="H556" s="225">
        <v>0.625</v>
      </c>
      <c r="I556" s="226"/>
      <c r="J556" s="222"/>
      <c r="K556" s="222"/>
      <c r="L556" s="227"/>
      <c r="M556" s="228"/>
      <c r="N556" s="229"/>
      <c r="O556" s="229"/>
      <c r="P556" s="229"/>
      <c r="Q556" s="229"/>
      <c r="R556" s="229"/>
      <c r="S556" s="229"/>
      <c r="T556" s="230"/>
      <c r="AT556" s="231" t="s">
        <v>166</v>
      </c>
      <c r="AU556" s="231" t="s">
        <v>156</v>
      </c>
      <c r="AV556" s="14" t="s">
        <v>156</v>
      </c>
      <c r="AW556" s="14" t="s">
        <v>31</v>
      </c>
      <c r="AX556" s="14" t="s">
        <v>74</v>
      </c>
      <c r="AY556" s="231" t="s">
        <v>157</v>
      </c>
    </row>
    <row r="557" spans="1:65" s="13" customFormat="1">
      <c r="B557" s="210"/>
      <c r="C557" s="211"/>
      <c r="D557" s="212" t="s">
        <v>166</v>
      </c>
      <c r="E557" s="213" t="s">
        <v>1</v>
      </c>
      <c r="F557" s="214" t="s">
        <v>1179</v>
      </c>
      <c r="G557" s="211"/>
      <c r="H557" s="213" t="s">
        <v>1</v>
      </c>
      <c r="I557" s="215"/>
      <c r="J557" s="211"/>
      <c r="K557" s="211"/>
      <c r="L557" s="216"/>
      <c r="M557" s="217"/>
      <c r="N557" s="218"/>
      <c r="O557" s="218"/>
      <c r="P557" s="218"/>
      <c r="Q557" s="218"/>
      <c r="R557" s="218"/>
      <c r="S557" s="218"/>
      <c r="T557" s="219"/>
      <c r="AT557" s="220" t="s">
        <v>166</v>
      </c>
      <c r="AU557" s="220" t="s">
        <v>156</v>
      </c>
      <c r="AV557" s="13" t="s">
        <v>82</v>
      </c>
      <c r="AW557" s="13" t="s">
        <v>31</v>
      </c>
      <c r="AX557" s="13" t="s">
        <v>74</v>
      </c>
      <c r="AY557" s="220" t="s">
        <v>157</v>
      </c>
    </row>
    <row r="558" spans="1:65" s="14" customFormat="1">
      <c r="B558" s="221"/>
      <c r="C558" s="222"/>
      <c r="D558" s="212" t="s">
        <v>166</v>
      </c>
      <c r="E558" s="223" t="s">
        <v>1</v>
      </c>
      <c r="F558" s="224" t="s">
        <v>1180</v>
      </c>
      <c r="G558" s="222"/>
      <c r="H558" s="225">
        <v>1.6379999999999999</v>
      </c>
      <c r="I558" s="226"/>
      <c r="J558" s="222"/>
      <c r="K558" s="222"/>
      <c r="L558" s="227"/>
      <c r="M558" s="228"/>
      <c r="N558" s="229"/>
      <c r="O558" s="229"/>
      <c r="P558" s="229"/>
      <c r="Q558" s="229"/>
      <c r="R558" s="229"/>
      <c r="S558" s="229"/>
      <c r="T558" s="230"/>
      <c r="AT558" s="231" t="s">
        <v>166</v>
      </c>
      <c r="AU558" s="231" t="s">
        <v>156</v>
      </c>
      <c r="AV558" s="14" t="s">
        <v>156</v>
      </c>
      <c r="AW558" s="14" t="s">
        <v>31</v>
      </c>
      <c r="AX558" s="14" t="s">
        <v>74</v>
      </c>
      <c r="AY558" s="231" t="s">
        <v>157</v>
      </c>
    </row>
    <row r="559" spans="1:65" s="15" customFormat="1">
      <c r="B559" s="232"/>
      <c r="C559" s="233"/>
      <c r="D559" s="212" t="s">
        <v>166</v>
      </c>
      <c r="E559" s="234" t="s">
        <v>1</v>
      </c>
      <c r="F559" s="235" t="s">
        <v>173</v>
      </c>
      <c r="G559" s="233"/>
      <c r="H559" s="236">
        <v>2.2629999999999999</v>
      </c>
      <c r="I559" s="237"/>
      <c r="J559" s="233"/>
      <c r="K559" s="233"/>
      <c r="L559" s="238"/>
      <c r="M559" s="239"/>
      <c r="N559" s="240"/>
      <c r="O559" s="240"/>
      <c r="P559" s="240"/>
      <c r="Q559" s="240"/>
      <c r="R559" s="240"/>
      <c r="S559" s="240"/>
      <c r="T559" s="241"/>
      <c r="AT559" s="242" t="s">
        <v>166</v>
      </c>
      <c r="AU559" s="242" t="s">
        <v>156</v>
      </c>
      <c r="AV559" s="15" t="s">
        <v>174</v>
      </c>
      <c r="AW559" s="15" t="s">
        <v>31</v>
      </c>
      <c r="AX559" s="15" t="s">
        <v>82</v>
      </c>
      <c r="AY559" s="242" t="s">
        <v>157</v>
      </c>
    </row>
    <row r="560" spans="1:65" s="2" customFormat="1" ht="33" customHeight="1">
      <c r="A560" s="35"/>
      <c r="B560" s="36"/>
      <c r="C560" s="196" t="s">
        <v>595</v>
      </c>
      <c r="D560" s="196" t="s">
        <v>160</v>
      </c>
      <c r="E560" s="197" t="s">
        <v>1301</v>
      </c>
      <c r="F560" s="198" t="s">
        <v>1302</v>
      </c>
      <c r="G560" s="199" t="s">
        <v>225</v>
      </c>
      <c r="H560" s="200">
        <v>2.2629999999999999</v>
      </c>
      <c r="I560" s="201"/>
      <c r="J560" s="202">
        <f>ROUND(I560*H560,2)</f>
        <v>0</v>
      </c>
      <c r="K560" s="203"/>
      <c r="L560" s="40"/>
      <c r="M560" s="204" t="s">
        <v>1</v>
      </c>
      <c r="N560" s="205" t="s">
        <v>40</v>
      </c>
      <c r="O560" s="76"/>
      <c r="P560" s="206">
        <f>O560*H560</f>
        <v>0</v>
      </c>
      <c r="Q560" s="206">
        <v>3.5E-4</v>
      </c>
      <c r="R560" s="206">
        <f>Q560*H560</f>
        <v>7.9204999999999998E-4</v>
      </c>
      <c r="S560" s="206">
        <v>0</v>
      </c>
      <c r="T560" s="207">
        <f>S560*H560</f>
        <v>0</v>
      </c>
      <c r="U560" s="35"/>
      <c r="V560" s="35"/>
      <c r="W560" s="35"/>
      <c r="X560" s="35"/>
      <c r="Y560" s="35"/>
      <c r="Z560" s="35"/>
      <c r="AA560" s="35"/>
      <c r="AB560" s="35"/>
      <c r="AC560" s="35"/>
      <c r="AD560" s="35"/>
      <c r="AE560" s="35"/>
      <c r="AR560" s="208" t="s">
        <v>174</v>
      </c>
      <c r="AT560" s="208" t="s">
        <v>160</v>
      </c>
      <c r="AU560" s="208" t="s">
        <v>156</v>
      </c>
      <c r="AY560" s="18" t="s">
        <v>157</v>
      </c>
      <c r="BE560" s="209">
        <f>IF(N560="základná",J560,0)</f>
        <v>0</v>
      </c>
      <c r="BF560" s="209">
        <f>IF(N560="znížená",J560,0)</f>
        <v>0</v>
      </c>
      <c r="BG560" s="209">
        <f>IF(N560="zákl. prenesená",J560,0)</f>
        <v>0</v>
      </c>
      <c r="BH560" s="209">
        <f>IF(N560="zníž. prenesená",J560,0)</f>
        <v>0</v>
      </c>
      <c r="BI560" s="209">
        <f>IF(N560="nulová",J560,0)</f>
        <v>0</v>
      </c>
      <c r="BJ560" s="18" t="s">
        <v>156</v>
      </c>
      <c r="BK560" s="209">
        <f>ROUND(I560*H560,2)</f>
        <v>0</v>
      </c>
      <c r="BL560" s="18" t="s">
        <v>174</v>
      </c>
      <c r="BM560" s="208" t="s">
        <v>1303</v>
      </c>
    </row>
    <row r="561" spans="1:65" s="13" customFormat="1">
      <c r="B561" s="210"/>
      <c r="C561" s="211"/>
      <c r="D561" s="212" t="s">
        <v>166</v>
      </c>
      <c r="E561" s="213" t="s">
        <v>1</v>
      </c>
      <c r="F561" s="214" t="s">
        <v>1176</v>
      </c>
      <c r="G561" s="211"/>
      <c r="H561" s="213" t="s">
        <v>1</v>
      </c>
      <c r="I561" s="215"/>
      <c r="J561" s="211"/>
      <c r="K561" s="211"/>
      <c r="L561" s="216"/>
      <c r="M561" s="217"/>
      <c r="N561" s="218"/>
      <c r="O561" s="218"/>
      <c r="P561" s="218"/>
      <c r="Q561" s="218"/>
      <c r="R561" s="218"/>
      <c r="S561" s="218"/>
      <c r="T561" s="219"/>
      <c r="AT561" s="220" t="s">
        <v>166</v>
      </c>
      <c r="AU561" s="220" t="s">
        <v>156</v>
      </c>
      <c r="AV561" s="13" t="s">
        <v>82</v>
      </c>
      <c r="AW561" s="13" t="s">
        <v>31</v>
      </c>
      <c r="AX561" s="13" t="s">
        <v>74</v>
      </c>
      <c r="AY561" s="220" t="s">
        <v>157</v>
      </c>
    </row>
    <row r="562" spans="1:65" s="13" customFormat="1">
      <c r="B562" s="210"/>
      <c r="C562" s="211"/>
      <c r="D562" s="212" t="s">
        <v>166</v>
      </c>
      <c r="E562" s="213" t="s">
        <v>1</v>
      </c>
      <c r="F562" s="214" t="s">
        <v>1177</v>
      </c>
      <c r="G562" s="211"/>
      <c r="H562" s="213" t="s">
        <v>1</v>
      </c>
      <c r="I562" s="215"/>
      <c r="J562" s="211"/>
      <c r="K562" s="211"/>
      <c r="L562" s="216"/>
      <c r="M562" s="217"/>
      <c r="N562" s="218"/>
      <c r="O562" s="218"/>
      <c r="P562" s="218"/>
      <c r="Q562" s="218"/>
      <c r="R562" s="218"/>
      <c r="S562" s="218"/>
      <c r="T562" s="219"/>
      <c r="AT562" s="220" t="s">
        <v>166</v>
      </c>
      <c r="AU562" s="220" t="s">
        <v>156</v>
      </c>
      <c r="AV562" s="13" t="s">
        <v>82</v>
      </c>
      <c r="AW562" s="13" t="s">
        <v>31</v>
      </c>
      <c r="AX562" s="13" t="s">
        <v>74</v>
      </c>
      <c r="AY562" s="220" t="s">
        <v>157</v>
      </c>
    </row>
    <row r="563" spans="1:65" s="14" customFormat="1">
      <c r="B563" s="221"/>
      <c r="C563" s="222"/>
      <c r="D563" s="212" t="s">
        <v>166</v>
      </c>
      <c r="E563" s="223" t="s">
        <v>1</v>
      </c>
      <c r="F563" s="224" t="s">
        <v>1178</v>
      </c>
      <c r="G563" s="222"/>
      <c r="H563" s="225">
        <v>0.625</v>
      </c>
      <c r="I563" s="226"/>
      <c r="J563" s="222"/>
      <c r="K563" s="222"/>
      <c r="L563" s="227"/>
      <c r="M563" s="228"/>
      <c r="N563" s="229"/>
      <c r="O563" s="229"/>
      <c r="P563" s="229"/>
      <c r="Q563" s="229"/>
      <c r="R563" s="229"/>
      <c r="S563" s="229"/>
      <c r="T563" s="230"/>
      <c r="AT563" s="231" t="s">
        <v>166</v>
      </c>
      <c r="AU563" s="231" t="s">
        <v>156</v>
      </c>
      <c r="AV563" s="14" t="s">
        <v>156</v>
      </c>
      <c r="AW563" s="14" t="s">
        <v>31</v>
      </c>
      <c r="AX563" s="14" t="s">
        <v>74</v>
      </c>
      <c r="AY563" s="231" t="s">
        <v>157</v>
      </c>
    </row>
    <row r="564" spans="1:65" s="13" customFormat="1">
      <c r="B564" s="210"/>
      <c r="C564" s="211"/>
      <c r="D564" s="212" t="s">
        <v>166</v>
      </c>
      <c r="E564" s="213" t="s">
        <v>1</v>
      </c>
      <c r="F564" s="214" t="s">
        <v>1179</v>
      </c>
      <c r="G564" s="211"/>
      <c r="H564" s="213" t="s">
        <v>1</v>
      </c>
      <c r="I564" s="215"/>
      <c r="J564" s="211"/>
      <c r="K564" s="211"/>
      <c r="L564" s="216"/>
      <c r="M564" s="217"/>
      <c r="N564" s="218"/>
      <c r="O564" s="218"/>
      <c r="P564" s="218"/>
      <c r="Q564" s="218"/>
      <c r="R564" s="218"/>
      <c r="S564" s="218"/>
      <c r="T564" s="219"/>
      <c r="AT564" s="220" t="s">
        <v>166</v>
      </c>
      <c r="AU564" s="220" t="s">
        <v>156</v>
      </c>
      <c r="AV564" s="13" t="s">
        <v>82</v>
      </c>
      <c r="AW564" s="13" t="s">
        <v>31</v>
      </c>
      <c r="AX564" s="13" t="s">
        <v>74</v>
      </c>
      <c r="AY564" s="220" t="s">
        <v>157</v>
      </c>
    </row>
    <row r="565" spans="1:65" s="14" customFormat="1">
      <c r="B565" s="221"/>
      <c r="C565" s="222"/>
      <c r="D565" s="212" t="s">
        <v>166</v>
      </c>
      <c r="E565" s="223" t="s">
        <v>1</v>
      </c>
      <c r="F565" s="224" t="s">
        <v>1180</v>
      </c>
      <c r="G565" s="222"/>
      <c r="H565" s="225">
        <v>1.6379999999999999</v>
      </c>
      <c r="I565" s="226"/>
      <c r="J565" s="222"/>
      <c r="K565" s="222"/>
      <c r="L565" s="227"/>
      <c r="M565" s="228"/>
      <c r="N565" s="229"/>
      <c r="O565" s="229"/>
      <c r="P565" s="229"/>
      <c r="Q565" s="229"/>
      <c r="R565" s="229"/>
      <c r="S565" s="229"/>
      <c r="T565" s="230"/>
      <c r="AT565" s="231" t="s">
        <v>166</v>
      </c>
      <c r="AU565" s="231" t="s">
        <v>156</v>
      </c>
      <c r="AV565" s="14" t="s">
        <v>156</v>
      </c>
      <c r="AW565" s="14" t="s">
        <v>31</v>
      </c>
      <c r="AX565" s="14" t="s">
        <v>74</v>
      </c>
      <c r="AY565" s="231" t="s">
        <v>157</v>
      </c>
    </row>
    <row r="566" spans="1:65" s="15" customFormat="1">
      <c r="B566" s="232"/>
      <c r="C566" s="233"/>
      <c r="D566" s="212" t="s">
        <v>166</v>
      </c>
      <c r="E566" s="234" t="s">
        <v>1</v>
      </c>
      <c r="F566" s="235" t="s">
        <v>173</v>
      </c>
      <c r="G566" s="233"/>
      <c r="H566" s="236">
        <v>2.2629999999999999</v>
      </c>
      <c r="I566" s="237"/>
      <c r="J566" s="233"/>
      <c r="K566" s="233"/>
      <c r="L566" s="238"/>
      <c r="M566" s="239"/>
      <c r="N566" s="240"/>
      <c r="O566" s="240"/>
      <c r="P566" s="240"/>
      <c r="Q566" s="240"/>
      <c r="R566" s="240"/>
      <c r="S566" s="240"/>
      <c r="T566" s="241"/>
      <c r="AT566" s="242" t="s">
        <v>166</v>
      </c>
      <c r="AU566" s="242" t="s">
        <v>156</v>
      </c>
      <c r="AV566" s="15" t="s">
        <v>174</v>
      </c>
      <c r="AW566" s="15" t="s">
        <v>31</v>
      </c>
      <c r="AX566" s="15" t="s">
        <v>82</v>
      </c>
      <c r="AY566" s="242" t="s">
        <v>157</v>
      </c>
    </row>
    <row r="567" spans="1:65" s="2" customFormat="1" ht="37.9" customHeight="1">
      <c r="A567" s="35"/>
      <c r="B567" s="36"/>
      <c r="C567" s="196" t="s">
        <v>599</v>
      </c>
      <c r="D567" s="196" t="s">
        <v>160</v>
      </c>
      <c r="E567" s="197" t="s">
        <v>1304</v>
      </c>
      <c r="F567" s="198" t="s">
        <v>1305</v>
      </c>
      <c r="G567" s="199" t="s">
        <v>318</v>
      </c>
      <c r="H567" s="200">
        <v>0.75800000000000001</v>
      </c>
      <c r="I567" s="201"/>
      <c r="J567" s="202">
        <f>ROUND(I567*H567,2)</f>
        <v>0</v>
      </c>
      <c r="K567" s="203"/>
      <c r="L567" s="40"/>
      <c r="M567" s="204" t="s">
        <v>1</v>
      </c>
      <c r="N567" s="205" t="s">
        <v>40</v>
      </c>
      <c r="O567" s="76"/>
      <c r="P567" s="206">
        <f>O567*H567</f>
        <v>0</v>
      </c>
      <c r="Q567" s="206">
        <v>2.2404799999999998</v>
      </c>
      <c r="R567" s="206">
        <f>Q567*H567</f>
        <v>1.6982838399999998</v>
      </c>
      <c r="S567" s="206">
        <v>0</v>
      </c>
      <c r="T567" s="207">
        <f>S567*H567</f>
        <v>0</v>
      </c>
      <c r="U567" s="35"/>
      <c r="V567" s="35"/>
      <c r="W567" s="35"/>
      <c r="X567" s="35"/>
      <c r="Y567" s="35"/>
      <c r="Z567" s="35"/>
      <c r="AA567" s="35"/>
      <c r="AB567" s="35"/>
      <c r="AC567" s="35"/>
      <c r="AD567" s="35"/>
      <c r="AE567" s="35"/>
      <c r="AR567" s="208" t="s">
        <v>174</v>
      </c>
      <c r="AT567" s="208" t="s">
        <v>160</v>
      </c>
      <c r="AU567" s="208" t="s">
        <v>156</v>
      </c>
      <c r="AY567" s="18" t="s">
        <v>157</v>
      </c>
      <c r="BE567" s="209">
        <f>IF(N567="základná",J567,0)</f>
        <v>0</v>
      </c>
      <c r="BF567" s="209">
        <f>IF(N567="znížená",J567,0)</f>
        <v>0</v>
      </c>
      <c r="BG567" s="209">
        <f>IF(N567="zákl. prenesená",J567,0)</f>
        <v>0</v>
      </c>
      <c r="BH567" s="209">
        <f>IF(N567="zníž. prenesená",J567,0)</f>
        <v>0</v>
      </c>
      <c r="BI567" s="209">
        <f>IF(N567="nulová",J567,0)</f>
        <v>0</v>
      </c>
      <c r="BJ567" s="18" t="s">
        <v>156</v>
      </c>
      <c r="BK567" s="209">
        <f>ROUND(I567*H567,2)</f>
        <v>0</v>
      </c>
      <c r="BL567" s="18" t="s">
        <v>174</v>
      </c>
      <c r="BM567" s="208" t="s">
        <v>1306</v>
      </c>
    </row>
    <row r="568" spans="1:65" s="13" customFormat="1">
      <c r="B568" s="210"/>
      <c r="C568" s="211"/>
      <c r="D568" s="212" t="s">
        <v>166</v>
      </c>
      <c r="E568" s="213" t="s">
        <v>1</v>
      </c>
      <c r="F568" s="214" t="s">
        <v>1076</v>
      </c>
      <c r="G568" s="211"/>
      <c r="H568" s="213" t="s">
        <v>1</v>
      </c>
      <c r="I568" s="215"/>
      <c r="J568" s="211"/>
      <c r="K568" s="211"/>
      <c r="L568" s="216"/>
      <c r="M568" s="217"/>
      <c r="N568" s="218"/>
      <c r="O568" s="218"/>
      <c r="P568" s="218"/>
      <c r="Q568" s="218"/>
      <c r="R568" s="218"/>
      <c r="S568" s="218"/>
      <c r="T568" s="219"/>
      <c r="AT568" s="220" t="s">
        <v>166</v>
      </c>
      <c r="AU568" s="220" t="s">
        <v>156</v>
      </c>
      <c r="AV568" s="13" t="s">
        <v>82</v>
      </c>
      <c r="AW568" s="13" t="s">
        <v>31</v>
      </c>
      <c r="AX568" s="13" t="s">
        <v>74</v>
      </c>
      <c r="AY568" s="220" t="s">
        <v>157</v>
      </c>
    </row>
    <row r="569" spans="1:65" s="14" customFormat="1">
      <c r="B569" s="221"/>
      <c r="C569" s="222"/>
      <c r="D569" s="212" t="s">
        <v>166</v>
      </c>
      <c r="E569" s="223" t="s">
        <v>1</v>
      </c>
      <c r="F569" s="224" t="s">
        <v>1307</v>
      </c>
      <c r="G569" s="222"/>
      <c r="H569" s="225">
        <v>0.158</v>
      </c>
      <c r="I569" s="226"/>
      <c r="J569" s="222"/>
      <c r="K569" s="222"/>
      <c r="L569" s="227"/>
      <c r="M569" s="228"/>
      <c r="N569" s="229"/>
      <c r="O569" s="229"/>
      <c r="P569" s="229"/>
      <c r="Q569" s="229"/>
      <c r="R569" s="229"/>
      <c r="S569" s="229"/>
      <c r="T569" s="230"/>
      <c r="AT569" s="231" t="s">
        <v>166</v>
      </c>
      <c r="AU569" s="231" t="s">
        <v>156</v>
      </c>
      <c r="AV569" s="14" t="s">
        <v>156</v>
      </c>
      <c r="AW569" s="14" t="s">
        <v>31</v>
      </c>
      <c r="AX569" s="14" t="s">
        <v>74</v>
      </c>
      <c r="AY569" s="231" t="s">
        <v>157</v>
      </c>
    </row>
    <row r="570" spans="1:65" s="14" customFormat="1">
      <c r="B570" s="221"/>
      <c r="C570" s="222"/>
      <c r="D570" s="212" t="s">
        <v>166</v>
      </c>
      <c r="E570" s="223" t="s">
        <v>1</v>
      </c>
      <c r="F570" s="224" t="s">
        <v>1308</v>
      </c>
      <c r="G570" s="222"/>
      <c r="H570" s="225">
        <v>0.6</v>
      </c>
      <c r="I570" s="226"/>
      <c r="J570" s="222"/>
      <c r="K570" s="222"/>
      <c r="L570" s="227"/>
      <c r="M570" s="228"/>
      <c r="N570" s="229"/>
      <c r="O570" s="229"/>
      <c r="P570" s="229"/>
      <c r="Q570" s="229"/>
      <c r="R570" s="229"/>
      <c r="S570" s="229"/>
      <c r="T570" s="230"/>
      <c r="AT570" s="231" t="s">
        <v>166</v>
      </c>
      <c r="AU570" s="231" t="s">
        <v>156</v>
      </c>
      <c r="AV570" s="14" t="s">
        <v>156</v>
      </c>
      <c r="AW570" s="14" t="s">
        <v>31</v>
      </c>
      <c r="AX570" s="14" t="s">
        <v>74</v>
      </c>
      <c r="AY570" s="231" t="s">
        <v>157</v>
      </c>
    </row>
    <row r="571" spans="1:65" s="15" customFormat="1">
      <c r="B571" s="232"/>
      <c r="C571" s="233"/>
      <c r="D571" s="212" t="s">
        <v>166</v>
      </c>
      <c r="E571" s="234" t="s">
        <v>1</v>
      </c>
      <c r="F571" s="235" t="s">
        <v>173</v>
      </c>
      <c r="G571" s="233"/>
      <c r="H571" s="236">
        <v>0.75800000000000001</v>
      </c>
      <c r="I571" s="237"/>
      <c r="J571" s="233"/>
      <c r="K571" s="233"/>
      <c r="L571" s="238"/>
      <c r="M571" s="239"/>
      <c r="N571" s="240"/>
      <c r="O571" s="240"/>
      <c r="P571" s="240"/>
      <c r="Q571" s="240"/>
      <c r="R571" s="240"/>
      <c r="S571" s="240"/>
      <c r="T571" s="241"/>
      <c r="AT571" s="242" t="s">
        <v>166</v>
      </c>
      <c r="AU571" s="242" t="s">
        <v>156</v>
      </c>
      <c r="AV571" s="15" t="s">
        <v>174</v>
      </c>
      <c r="AW571" s="15" t="s">
        <v>31</v>
      </c>
      <c r="AX571" s="15" t="s">
        <v>82</v>
      </c>
      <c r="AY571" s="242" t="s">
        <v>157</v>
      </c>
    </row>
    <row r="572" spans="1:65" s="2" customFormat="1" ht="44.25" customHeight="1">
      <c r="A572" s="35"/>
      <c r="B572" s="36"/>
      <c r="C572" s="196" t="s">
        <v>603</v>
      </c>
      <c r="D572" s="196" t="s">
        <v>160</v>
      </c>
      <c r="E572" s="197" t="s">
        <v>1309</v>
      </c>
      <c r="F572" s="198" t="s">
        <v>1310</v>
      </c>
      <c r="G572" s="199" t="s">
        <v>318</v>
      </c>
      <c r="H572" s="200">
        <v>0.252</v>
      </c>
      <c r="I572" s="201"/>
      <c r="J572" s="202">
        <f>ROUND(I572*H572,2)</f>
        <v>0</v>
      </c>
      <c r="K572" s="203"/>
      <c r="L572" s="40"/>
      <c r="M572" s="204" t="s">
        <v>1</v>
      </c>
      <c r="N572" s="205" t="s">
        <v>40</v>
      </c>
      <c r="O572" s="76"/>
      <c r="P572" s="206">
        <f>O572*H572</f>
        <v>0</v>
      </c>
      <c r="Q572" s="206">
        <v>1.837</v>
      </c>
      <c r="R572" s="206">
        <f>Q572*H572</f>
        <v>0.462924</v>
      </c>
      <c r="S572" s="206">
        <v>0</v>
      </c>
      <c r="T572" s="207">
        <f>S572*H572</f>
        <v>0</v>
      </c>
      <c r="U572" s="35"/>
      <c r="V572" s="35"/>
      <c r="W572" s="35"/>
      <c r="X572" s="35"/>
      <c r="Y572" s="35"/>
      <c r="Z572" s="35"/>
      <c r="AA572" s="35"/>
      <c r="AB572" s="35"/>
      <c r="AC572" s="35"/>
      <c r="AD572" s="35"/>
      <c r="AE572" s="35"/>
      <c r="AR572" s="208" t="s">
        <v>174</v>
      </c>
      <c r="AT572" s="208" t="s">
        <v>160</v>
      </c>
      <c r="AU572" s="208" t="s">
        <v>156</v>
      </c>
      <c r="AY572" s="18" t="s">
        <v>157</v>
      </c>
      <c r="BE572" s="209">
        <f>IF(N572="základná",J572,0)</f>
        <v>0</v>
      </c>
      <c r="BF572" s="209">
        <f>IF(N572="znížená",J572,0)</f>
        <v>0</v>
      </c>
      <c r="BG572" s="209">
        <f>IF(N572="zákl. prenesená",J572,0)</f>
        <v>0</v>
      </c>
      <c r="BH572" s="209">
        <f>IF(N572="zníž. prenesená",J572,0)</f>
        <v>0</v>
      </c>
      <c r="BI572" s="209">
        <f>IF(N572="nulová",J572,0)</f>
        <v>0</v>
      </c>
      <c r="BJ572" s="18" t="s">
        <v>156</v>
      </c>
      <c r="BK572" s="209">
        <f>ROUND(I572*H572,2)</f>
        <v>0</v>
      </c>
      <c r="BL572" s="18" t="s">
        <v>174</v>
      </c>
      <c r="BM572" s="208" t="s">
        <v>1311</v>
      </c>
    </row>
    <row r="573" spans="1:65" s="13" customFormat="1">
      <c r="B573" s="210"/>
      <c r="C573" s="211"/>
      <c r="D573" s="212" t="s">
        <v>166</v>
      </c>
      <c r="E573" s="213" t="s">
        <v>1</v>
      </c>
      <c r="F573" s="214" t="s">
        <v>1312</v>
      </c>
      <c r="G573" s="211"/>
      <c r="H573" s="213" t="s">
        <v>1</v>
      </c>
      <c r="I573" s="215"/>
      <c r="J573" s="211"/>
      <c r="K573" s="211"/>
      <c r="L573" s="216"/>
      <c r="M573" s="217"/>
      <c r="N573" s="218"/>
      <c r="O573" s="218"/>
      <c r="P573" s="218"/>
      <c r="Q573" s="218"/>
      <c r="R573" s="218"/>
      <c r="S573" s="218"/>
      <c r="T573" s="219"/>
      <c r="AT573" s="220" t="s">
        <v>166</v>
      </c>
      <c r="AU573" s="220" t="s">
        <v>156</v>
      </c>
      <c r="AV573" s="13" t="s">
        <v>82</v>
      </c>
      <c r="AW573" s="13" t="s">
        <v>31</v>
      </c>
      <c r="AX573" s="13" t="s">
        <v>74</v>
      </c>
      <c r="AY573" s="220" t="s">
        <v>157</v>
      </c>
    </row>
    <row r="574" spans="1:65" s="14" customFormat="1">
      <c r="B574" s="221"/>
      <c r="C574" s="222"/>
      <c r="D574" s="212" t="s">
        <v>166</v>
      </c>
      <c r="E574" s="223" t="s">
        <v>1</v>
      </c>
      <c r="F574" s="224" t="s">
        <v>1313</v>
      </c>
      <c r="G574" s="222"/>
      <c r="H574" s="225">
        <v>0.252</v>
      </c>
      <c r="I574" s="226"/>
      <c r="J574" s="222"/>
      <c r="K574" s="222"/>
      <c r="L574" s="227"/>
      <c r="M574" s="228"/>
      <c r="N574" s="229"/>
      <c r="O574" s="229"/>
      <c r="P574" s="229"/>
      <c r="Q574" s="229"/>
      <c r="R574" s="229"/>
      <c r="S574" s="229"/>
      <c r="T574" s="230"/>
      <c r="AT574" s="231" t="s">
        <v>166</v>
      </c>
      <c r="AU574" s="231" t="s">
        <v>156</v>
      </c>
      <c r="AV574" s="14" t="s">
        <v>156</v>
      </c>
      <c r="AW574" s="14" t="s">
        <v>31</v>
      </c>
      <c r="AX574" s="14" t="s">
        <v>82</v>
      </c>
      <c r="AY574" s="231" t="s">
        <v>157</v>
      </c>
    </row>
    <row r="575" spans="1:65" s="2" customFormat="1" ht="44.25" customHeight="1">
      <c r="A575" s="35"/>
      <c r="B575" s="36"/>
      <c r="C575" s="196" t="s">
        <v>609</v>
      </c>
      <c r="D575" s="196" t="s">
        <v>160</v>
      </c>
      <c r="E575" s="197" t="s">
        <v>1314</v>
      </c>
      <c r="F575" s="198" t="s">
        <v>1310</v>
      </c>
      <c r="G575" s="199" t="s">
        <v>318</v>
      </c>
      <c r="H575" s="200">
        <v>0.504</v>
      </c>
      <c r="I575" s="201"/>
      <c r="J575" s="202">
        <f>ROUND(I575*H575,2)</f>
        <v>0</v>
      </c>
      <c r="K575" s="203"/>
      <c r="L575" s="40"/>
      <c r="M575" s="204" t="s">
        <v>1</v>
      </c>
      <c r="N575" s="205" t="s">
        <v>40</v>
      </c>
      <c r="O575" s="76"/>
      <c r="P575" s="206">
        <f>O575*H575</f>
        <v>0</v>
      </c>
      <c r="Q575" s="206">
        <v>1.837</v>
      </c>
      <c r="R575" s="206">
        <f>Q575*H575</f>
        <v>0.925848</v>
      </c>
      <c r="S575" s="206">
        <v>0</v>
      </c>
      <c r="T575" s="207">
        <f>S575*H575</f>
        <v>0</v>
      </c>
      <c r="U575" s="35"/>
      <c r="V575" s="35"/>
      <c r="W575" s="35"/>
      <c r="X575" s="35"/>
      <c r="Y575" s="35"/>
      <c r="Z575" s="35"/>
      <c r="AA575" s="35"/>
      <c r="AB575" s="35"/>
      <c r="AC575" s="35"/>
      <c r="AD575" s="35"/>
      <c r="AE575" s="35"/>
      <c r="AR575" s="208" t="s">
        <v>174</v>
      </c>
      <c r="AT575" s="208" t="s">
        <v>160</v>
      </c>
      <c r="AU575" s="208" t="s">
        <v>156</v>
      </c>
      <c r="AY575" s="18" t="s">
        <v>157</v>
      </c>
      <c r="BE575" s="209">
        <f>IF(N575="základná",J575,0)</f>
        <v>0</v>
      </c>
      <c r="BF575" s="209">
        <f>IF(N575="znížená",J575,0)</f>
        <v>0</v>
      </c>
      <c r="BG575" s="209">
        <f>IF(N575="zákl. prenesená",J575,0)</f>
        <v>0</v>
      </c>
      <c r="BH575" s="209">
        <f>IF(N575="zníž. prenesená",J575,0)</f>
        <v>0</v>
      </c>
      <c r="BI575" s="209">
        <f>IF(N575="nulová",J575,0)</f>
        <v>0</v>
      </c>
      <c r="BJ575" s="18" t="s">
        <v>156</v>
      </c>
      <c r="BK575" s="209">
        <f>ROUND(I575*H575,2)</f>
        <v>0</v>
      </c>
      <c r="BL575" s="18" t="s">
        <v>174</v>
      </c>
      <c r="BM575" s="208" t="s">
        <v>1315</v>
      </c>
    </row>
    <row r="576" spans="1:65" s="13" customFormat="1">
      <c r="B576" s="210"/>
      <c r="C576" s="211"/>
      <c r="D576" s="212" t="s">
        <v>166</v>
      </c>
      <c r="E576" s="213" t="s">
        <v>1</v>
      </c>
      <c r="F576" s="214" t="s">
        <v>1312</v>
      </c>
      <c r="G576" s="211"/>
      <c r="H576" s="213" t="s">
        <v>1</v>
      </c>
      <c r="I576" s="215"/>
      <c r="J576" s="211"/>
      <c r="K576" s="211"/>
      <c r="L576" s="216"/>
      <c r="M576" s="217"/>
      <c r="N576" s="218"/>
      <c r="O576" s="218"/>
      <c r="P576" s="218"/>
      <c r="Q576" s="218"/>
      <c r="R576" s="218"/>
      <c r="S576" s="218"/>
      <c r="T576" s="219"/>
      <c r="AT576" s="220" t="s">
        <v>166</v>
      </c>
      <c r="AU576" s="220" t="s">
        <v>156</v>
      </c>
      <c r="AV576" s="13" t="s">
        <v>82</v>
      </c>
      <c r="AW576" s="13" t="s">
        <v>31</v>
      </c>
      <c r="AX576" s="13" t="s">
        <v>74</v>
      </c>
      <c r="AY576" s="220" t="s">
        <v>157</v>
      </c>
    </row>
    <row r="577" spans="1:65" s="14" customFormat="1">
      <c r="B577" s="221"/>
      <c r="C577" s="222"/>
      <c r="D577" s="212" t="s">
        <v>166</v>
      </c>
      <c r="E577" s="223" t="s">
        <v>1</v>
      </c>
      <c r="F577" s="224" t="s">
        <v>1316</v>
      </c>
      <c r="G577" s="222"/>
      <c r="H577" s="225">
        <v>0.504</v>
      </c>
      <c r="I577" s="226"/>
      <c r="J577" s="222"/>
      <c r="K577" s="222"/>
      <c r="L577" s="227"/>
      <c r="M577" s="228"/>
      <c r="N577" s="229"/>
      <c r="O577" s="229"/>
      <c r="P577" s="229"/>
      <c r="Q577" s="229"/>
      <c r="R577" s="229"/>
      <c r="S577" s="229"/>
      <c r="T577" s="230"/>
      <c r="AT577" s="231" t="s">
        <v>166</v>
      </c>
      <c r="AU577" s="231" t="s">
        <v>156</v>
      </c>
      <c r="AV577" s="14" t="s">
        <v>156</v>
      </c>
      <c r="AW577" s="14" t="s">
        <v>31</v>
      </c>
      <c r="AX577" s="14" t="s">
        <v>82</v>
      </c>
      <c r="AY577" s="231" t="s">
        <v>157</v>
      </c>
    </row>
    <row r="578" spans="1:65" s="2" customFormat="1" ht="24.2" customHeight="1">
      <c r="A578" s="35"/>
      <c r="B578" s="36"/>
      <c r="C578" s="196" t="s">
        <v>613</v>
      </c>
      <c r="D578" s="196" t="s">
        <v>160</v>
      </c>
      <c r="E578" s="197" t="s">
        <v>1317</v>
      </c>
      <c r="F578" s="198" t="s">
        <v>1318</v>
      </c>
      <c r="G578" s="199" t="s">
        <v>225</v>
      </c>
      <c r="H578" s="200">
        <v>4.5010000000000003</v>
      </c>
      <c r="I578" s="201"/>
      <c r="J578" s="202">
        <f>ROUND(I578*H578,2)</f>
        <v>0</v>
      </c>
      <c r="K578" s="203"/>
      <c r="L578" s="40"/>
      <c r="M578" s="204" t="s">
        <v>1</v>
      </c>
      <c r="N578" s="205" t="s">
        <v>40</v>
      </c>
      <c r="O578" s="76"/>
      <c r="P578" s="206">
        <f>O578*H578</f>
        <v>0</v>
      </c>
      <c r="Q578" s="206">
        <v>0</v>
      </c>
      <c r="R578" s="206">
        <f>Q578*H578</f>
        <v>0</v>
      </c>
      <c r="S578" s="206">
        <v>0</v>
      </c>
      <c r="T578" s="207">
        <f>S578*H578</f>
        <v>0</v>
      </c>
      <c r="U578" s="35"/>
      <c r="V578" s="35"/>
      <c r="W578" s="35"/>
      <c r="X578" s="35"/>
      <c r="Y578" s="35"/>
      <c r="Z578" s="35"/>
      <c r="AA578" s="35"/>
      <c r="AB578" s="35"/>
      <c r="AC578" s="35"/>
      <c r="AD578" s="35"/>
      <c r="AE578" s="35"/>
      <c r="AR578" s="208" t="s">
        <v>174</v>
      </c>
      <c r="AT578" s="208" t="s">
        <v>160</v>
      </c>
      <c r="AU578" s="208" t="s">
        <v>156</v>
      </c>
      <c r="AY578" s="18" t="s">
        <v>157</v>
      </c>
      <c r="BE578" s="209">
        <f>IF(N578="základná",J578,0)</f>
        <v>0</v>
      </c>
      <c r="BF578" s="209">
        <f>IF(N578="znížená",J578,0)</f>
        <v>0</v>
      </c>
      <c r="BG578" s="209">
        <f>IF(N578="zákl. prenesená",J578,0)</f>
        <v>0</v>
      </c>
      <c r="BH578" s="209">
        <f>IF(N578="zníž. prenesená",J578,0)</f>
        <v>0</v>
      </c>
      <c r="BI578" s="209">
        <f>IF(N578="nulová",J578,0)</f>
        <v>0</v>
      </c>
      <c r="BJ578" s="18" t="s">
        <v>156</v>
      </c>
      <c r="BK578" s="209">
        <f>ROUND(I578*H578,2)</f>
        <v>0</v>
      </c>
      <c r="BL578" s="18" t="s">
        <v>174</v>
      </c>
      <c r="BM578" s="208" t="s">
        <v>1319</v>
      </c>
    </row>
    <row r="579" spans="1:65" s="14" customFormat="1">
      <c r="B579" s="221"/>
      <c r="C579" s="222"/>
      <c r="D579" s="212" t="s">
        <v>166</v>
      </c>
      <c r="E579" s="223" t="s">
        <v>1</v>
      </c>
      <c r="F579" s="224" t="s">
        <v>1320</v>
      </c>
      <c r="G579" s="222"/>
      <c r="H579" s="225">
        <v>4.5010000000000003</v>
      </c>
      <c r="I579" s="226"/>
      <c r="J579" s="222"/>
      <c r="K579" s="222"/>
      <c r="L579" s="227"/>
      <c r="M579" s="228"/>
      <c r="N579" s="229"/>
      <c r="O579" s="229"/>
      <c r="P579" s="229"/>
      <c r="Q579" s="229"/>
      <c r="R579" s="229"/>
      <c r="S579" s="229"/>
      <c r="T579" s="230"/>
      <c r="AT579" s="231" t="s">
        <v>166</v>
      </c>
      <c r="AU579" s="231" t="s">
        <v>156</v>
      </c>
      <c r="AV579" s="14" t="s">
        <v>156</v>
      </c>
      <c r="AW579" s="14" t="s">
        <v>31</v>
      </c>
      <c r="AX579" s="14" t="s">
        <v>82</v>
      </c>
      <c r="AY579" s="231" t="s">
        <v>157</v>
      </c>
    </row>
    <row r="580" spans="1:65" s="2" customFormat="1" ht="24.2" customHeight="1">
      <c r="A580" s="35"/>
      <c r="B580" s="36"/>
      <c r="C580" s="248" t="s">
        <v>617</v>
      </c>
      <c r="D580" s="248" t="s">
        <v>204</v>
      </c>
      <c r="E580" s="249" t="s">
        <v>1321</v>
      </c>
      <c r="F580" s="250" t="s">
        <v>1322</v>
      </c>
      <c r="G580" s="251" t="s">
        <v>448</v>
      </c>
      <c r="H580" s="252">
        <v>0.13500000000000001</v>
      </c>
      <c r="I580" s="253"/>
      <c r="J580" s="254">
        <f>ROUND(I580*H580,2)</f>
        <v>0</v>
      </c>
      <c r="K580" s="255"/>
      <c r="L580" s="256"/>
      <c r="M580" s="257" t="s">
        <v>1</v>
      </c>
      <c r="N580" s="258" t="s">
        <v>40</v>
      </c>
      <c r="O580" s="76"/>
      <c r="P580" s="206">
        <f>O580*H580</f>
        <v>0</v>
      </c>
      <c r="Q580" s="206">
        <v>1E-3</v>
      </c>
      <c r="R580" s="206">
        <f>Q580*H580</f>
        <v>1.35E-4</v>
      </c>
      <c r="S580" s="206">
        <v>0</v>
      </c>
      <c r="T580" s="207">
        <f>S580*H580</f>
        <v>0</v>
      </c>
      <c r="U580" s="35"/>
      <c r="V580" s="35"/>
      <c r="W580" s="35"/>
      <c r="X580" s="35"/>
      <c r="Y580" s="35"/>
      <c r="Z580" s="35"/>
      <c r="AA580" s="35"/>
      <c r="AB580" s="35"/>
      <c r="AC580" s="35"/>
      <c r="AD580" s="35"/>
      <c r="AE580" s="35"/>
      <c r="AR580" s="208" t="s">
        <v>211</v>
      </c>
      <c r="AT580" s="208" t="s">
        <v>204</v>
      </c>
      <c r="AU580" s="208" t="s">
        <v>156</v>
      </c>
      <c r="AY580" s="18" t="s">
        <v>157</v>
      </c>
      <c r="BE580" s="209">
        <f>IF(N580="základná",J580,0)</f>
        <v>0</v>
      </c>
      <c r="BF580" s="209">
        <f>IF(N580="znížená",J580,0)</f>
        <v>0</v>
      </c>
      <c r="BG580" s="209">
        <f>IF(N580="zákl. prenesená",J580,0)</f>
        <v>0</v>
      </c>
      <c r="BH580" s="209">
        <f>IF(N580="zníž. prenesená",J580,0)</f>
        <v>0</v>
      </c>
      <c r="BI580" s="209">
        <f>IF(N580="nulová",J580,0)</f>
        <v>0</v>
      </c>
      <c r="BJ580" s="18" t="s">
        <v>156</v>
      </c>
      <c r="BK580" s="209">
        <f>ROUND(I580*H580,2)</f>
        <v>0</v>
      </c>
      <c r="BL580" s="18" t="s">
        <v>174</v>
      </c>
      <c r="BM580" s="208" t="s">
        <v>1323</v>
      </c>
    </row>
    <row r="581" spans="1:65" s="2" customFormat="1" ht="55.5" customHeight="1">
      <c r="A581" s="35"/>
      <c r="B581" s="36"/>
      <c r="C581" s="196" t="s">
        <v>623</v>
      </c>
      <c r="D581" s="196" t="s">
        <v>160</v>
      </c>
      <c r="E581" s="197" t="s">
        <v>1324</v>
      </c>
      <c r="F581" s="198" t="s">
        <v>1325</v>
      </c>
      <c r="G581" s="199" t="s">
        <v>225</v>
      </c>
      <c r="H581" s="200">
        <v>4</v>
      </c>
      <c r="I581" s="201"/>
      <c r="J581" s="202">
        <f>ROUND(I581*H581,2)</f>
        <v>0</v>
      </c>
      <c r="K581" s="203"/>
      <c r="L581" s="40"/>
      <c r="M581" s="204" t="s">
        <v>1</v>
      </c>
      <c r="N581" s="205" t="s">
        <v>40</v>
      </c>
      <c r="O581" s="76"/>
      <c r="P581" s="206">
        <f>O581*H581</f>
        <v>0</v>
      </c>
      <c r="Q581" s="206">
        <v>3.9759999999999997E-2</v>
      </c>
      <c r="R581" s="206">
        <f>Q581*H581</f>
        <v>0.15903999999999999</v>
      </c>
      <c r="S581" s="206">
        <v>0</v>
      </c>
      <c r="T581" s="207">
        <f>S581*H581</f>
        <v>0</v>
      </c>
      <c r="U581" s="35"/>
      <c r="V581" s="35"/>
      <c r="W581" s="35"/>
      <c r="X581" s="35"/>
      <c r="Y581" s="35"/>
      <c r="Z581" s="35"/>
      <c r="AA581" s="35"/>
      <c r="AB581" s="35"/>
      <c r="AC581" s="35"/>
      <c r="AD581" s="35"/>
      <c r="AE581" s="35"/>
      <c r="AR581" s="208" t="s">
        <v>174</v>
      </c>
      <c r="AT581" s="208" t="s">
        <v>160</v>
      </c>
      <c r="AU581" s="208" t="s">
        <v>156</v>
      </c>
      <c r="AY581" s="18" t="s">
        <v>157</v>
      </c>
      <c r="BE581" s="209">
        <f>IF(N581="základná",J581,0)</f>
        <v>0</v>
      </c>
      <c r="BF581" s="209">
        <f>IF(N581="znížená",J581,0)</f>
        <v>0</v>
      </c>
      <c r="BG581" s="209">
        <f>IF(N581="zákl. prenesená",J581,0)</f>
        <v>0</v>
      </c>
      <c r="BH581" s="209">
        <f>IF(N581="zníž. prenesená",J581,0)</f>
        <v>0</v>
      </c>
      <c r="BI581" s="209">
        <f>IF(N581="nulová",J581,0)</f>
        <v>0</v>
      </c>
      <c r="BJ581" s="18" t="s">
        <v>156</v>
      </c>
      <c r="BK581" s="209">
        <f>ROUND(I581*H581,2)</f>
        <v>0</v>
      </c>
      <c r="BL581" s="18" t="s">
        <v>174</v>
      </c>
      <c r="BM581" s="208" t="s">
        <v>1326</v>
      </c>
    </row>
    <row r="582" spans="1:65" s="13" customFormat="1">
      <c r="B582" s="210"/>
      <c r="C582" s="211"/>
      <c r="D582" s="212" t="s">
        <v>166</v>
      </c>
      <c r="E582" s="213" t="s">
        <v>1</v>
      </c>
      <c r="F582" s="214" t="s">
        <v>1067</v>
      </c>
      <c r="G582" s="211"/>
      <c r="H582" s="213" t="s">
        <v>1</v>
      </c>
      <c r="I582" s="215"/>
      <c r="J582" s="211"/>
      <c r="K582" s="211"/>
      <c r="L582" s="216"/>
      <c r="M582" s="217"/>
      <c r="N582" s="218"/>
      <c r="O582" s="218"/>
      <c r="P582" s="218"/>
      <c r="Q582" s="218"/>
      <c r="R582" s="218"/>
      <c r="S582" s="218"/>
      <c r="T582" s="219"/>
      <c r="AT582" s="220" t="s">
        <v>166</v>
      </c>
      <c r="AU582" s="220" t="s">
        <v>156</v>
      </c>
      <c r="AV582" s="13" t="s">
        <v>82</v>
      </c>
      <c r="AW582" s="13" t="s">
        <v>31</v>
      </c>
      <c r="AX582" s="13" t="s">
        <v>74</v>
      </c>
      <c r="AY582" s="220" t="s">
        <v>157</v>
      </c>
    </row>
    <row r="583" spans="1:65" s="13" customFormat="1">
      <c r="B583" s="210"/>
      <c r="C583" s="211"/>
      <c r="D583" s="212" t="s">
        <v>166</v>
      </c>
      <c r="E583" s="213" t="s">
        <v>1</v>
      </c>
      <c r="F583" s="214" t="s">
        <v>1327</v>
      </c>
      <c r="G583" s="211"/>
      <c r="H583" s="213" t="s">
        <v>1</v>
      </c>
      <c r="I583" s="215"/>
      <c r="J583" s="211"/>
      <c r="K583" s="211"/>
      <c r="L583" s="216"/>
      <c r="M583" s="217"/>
      <c r="N583" s="218"/>
      <c r="O583" s="218"/>
      <c r="P583" s="218"/>
      <c r="Q583" s="218"/>
      <c r="R583" s="218"/>
      <c r="S583" s="218"/>
      <c r="T583" s="219"/>
      <c r="AT583" s="220" t="s">
        <v>166</v>
      </c>
      <c r="AU583" s="220" t="s">
        <v>156</v>
      </c>
      <c r="AV583" s="13" t="s">
        <v>82</v>
      </c>
      <c r="AW583" s="13" t="s">
        <v>31</v>
      </c>
      <c r="AX583" s="13" t="s">
        <v>74</v>
      </c>
      <c r="AY583" s="220" t="s">
        <v>157</v>
      </c>
    </row>
    <row r="584" spans="1:65" s="14" customFormat="1">
      <c r="B584" s="221"/>
      <c r="C584" s="222"/>
      <c r="D584" s="212" t="s">
        <v>166</v>
      </c>
      <c r="E584" s="223" t="s">
        <v>1</v>
      </c>
      <c r="F584" s="224" t="s">
        <v>1328</v>
      </c>
      <c r="G584" s="222"/>
      <c r="H584" s="225">
        <v>4</v>
      </c>
      <c r="I584" s="226"/>
      <c r="J584" s="222"/>
      <c r="K584" s="222"/>
      <c r="L584" s="227"/>
      <c r="M584" s="228"/>
      <c r="N584" s="229"/>
      <c r="O584" s="229"/>
      <c r="P584" s="229"/>
      <c r="Q584" s="229"/>
      <c r="R584" s="229"/>
      <c r="S584" s="229"/>
      <c r="T584" s="230"/>
      <c r="AT584" s="231" t="s">
        <v>166</v>
      </c>
      <c r="AU584" s="231" t="s">
        <v>156</v>
      </c>
      <c r="AV584" s="14" t="s">
        <v>156</v>
      </c>
      <c r="AW584" s="14" t="s">
        <v>31</v>
      </c>
      <c r="AX584" s="14" t="s">
        <v>82</v>
      </c>
      <c r="AY584" s="231" t="s">
        <v>157</v>
      </c>
    </row>
    <row r="585" spans="1:65" s="2" customFormat="1" ht="33" customHeight="1">
      <c r="A585" s="35"/>
      <c r="B585" s="36"/>
      <c r="C585" s="196" t="s">
        <v>629</v>
      </c>
      <c r="D585" s="196" t="s">
        <v>160</v>
      </c>
      <c r="E585" s="197" t="s">
        <v>1329</v>
      </c>
      <c r="F585" s="198" t="s">
        <v>1330</v>
      </c>
      <c r="G585" s="199" t="s">
        <v>225</v>
      </c>
      <c r="H585" s="200">
        <v>1.5</v>
      </c>
      <c r="I585" s="201"/>
      <c r="J585" s="202">
        <f>ROUND(I585*H585,2)</f>
        <v>0</v>
      </c>
      <c r="K585" s="203"/>
      <c r="L585" s="40"/>
      <c r="M585" s="204" t="s">
        <v>1</v>
      </c>
      <c r="N585" s="205" t="s">
        <v>40</v>
      </c>
      <c r="O585" s="76"/>
      <c r="P585" s="206">
        <f>O585*H585</f>
        <v>0</v>
      </c>
      <c r="Q585" s="206">
        <v>1.9E-2</v>
      </c>
      <c r="R585" s="206">
        <f>Q585*H585</f>
        <v>2.8499999999999998E-2</v>
      </c>
      <c r="S585" s="206">
        <v>0</v>
      </c>
      <c r="T585" s="207">
        <f>S585*H585</f>
        <v>0</v>
      </c>
      <c r="U585" s="35"/>
      <c r="V585" s="35"/>
      <c r="W585" s="35"/>
      <c r="X585" s="35"/>
      <c r="Y585" s="35"/>
      <c r="Z585" s="35"/>
      <c r="AA585" s="35"/>
      <c r="AB585" s="35"/>
      <c r="AC585" s="35"/>
      <c r="AD585" s="35"/>
      <c r="AE585" s="35"/>
      <c r="AR585" s="208" t="s">
        <v>174</v>
      </c>
      <c r="AT585" s="208" t="s">
        <v>160</v>
      </c>
      <c r="AU585" s="208" t="s">
        <v>156</v>
      </c>
      <c r="AY585" s="18" t="s">
        <v>157</v>
      </c>
      <c r="BE585" s="209">
        <f>IF(N585="základná",J585,0)</f>
        <v>0</v>
      </c>
      <c r="BF585" s="209">
        <f>IF(N585="znížená",J585,0)</f>
        <v>0</v>
      </c>
      <c r="BG585" s="209">
        <f>IF(N585="zákl. prenesená",J585,0)</f>
        <v>0</v>
      </c>
      <c r="BH585" s="209">
        <f>IF(N585="zníž. prenesená",J585,0)</f>
        <v>0</v>
      </c>
      <c r="BI585" s="209">
        <f>IF(N585="nulová",J585,0)</f>
        <v>0</v>
      </c>
      <c r="BJ585" s="18" t="s">
        <v>156</v>
      </c>
      <c r="BK585" s="209">
        <f>ROUND(I585*H585,2)</f>
        <v>0</v>
      </c>
      <c r="BL585" s="18" t="s">
        <v>174</v>
      </c>
      <c r="BM585" s="208" t="s">
        <v>1331</v>
      </c>
    </row>
    <row r="586" spans="1:65" s="13" customFormat="1">
      <c r="B586" s="210"/>
      <c r="C586" s="211"/>
      <c r="D586" s="212" t="s">
        <v>166</v>
      </c>
      <c r="E586" s="213" t="s">
        <v>1</v>
      </c>
      <c r="F586" s="214" t="s">
        <v>1332</v>
      </c>
      <c r="G586" s="211"/>
      <c r="H586" s="213" t="s">
        <v>1</v>
      </c>
      <c r="I586" s="215"/>
      <c r="J586" s="211"/>
      <c r="K586" s="211"/>
      <c r="L586" s="216"/>
      <c r="M586" s="217"/>
      <c r="N586" s="218"/>
      <c r="O586" s="218"/>
      <c r="P586" s="218"/>
      <c r="Q586" s="218"/>
      <c r="R586" s="218"/>
      <c r="S586" s="218"/>
      <c r="T586" s="219"/>
      <c r="AT586" s="220" t="s">
        <v>166</v>
      </c>
      <c r="AU586" s="220" t="s">
        <v>156</v>
      </c>
      <c r="AV586" s="13" t="s">
        <v>82</v>
      </c>
      <c r="AW586" s="13" t="s">
        <v>31</v>
      </c>
      <c r="AX586" s="13" t="s">
        <v>74</v>
      </c>
      <c r="AY586" s="220" t="s">
        <v>157</v>
      </c>
    </row>
    <row r="587" spans="1:65" s="14" customFormat="1">
      <c r="B587" s="221"/>
      <c r="C587" s="222"/>
      <c r="D587" s="212" t="s">
        <v>166</v>
      </c>
      <c r="E587" s="223" t="s">
        <v>1</v>
      </c>
      <c r="F587" s="224" t="s">
        <v>1333</v>
      </c>
      <c r="G587" s="222"/>
      <c r="H587" s="225">
        <v>1.5</v>
      </c>
      <c r="I587" s="226"/>
      <c r="J587" s="222"/>
      <c r="K587" s="222"/>
      <c r="L587" s="227"/>
      <c r="M587" s="228"/>
      <c r="N587" s="229"/>
      <c r="O587" s="229"/>
      <c r="P587" s="229"/>
      <c r="Q587" s="229"/>
      <c r="R587" s="229"/>
      <c r="S587" s="229"/>
      <c r="T587" s="230"/>
      <c r="AT587" s="231" t="s">
        <v>166</v>
      </c>
      <c r="AU587" s="231" t="s">
        <v>156</v>
      </c>
      <c r="AV587" s="14" t="s">
        <v>156</v>
      </c>
      <c r="AW587" s="14" t="s">
        <v>31</v>
      </c>
      <c r="AX587" s="14" t="s">
        <v>82</v>
      </c>
      <c r="AY587" s="231" t="s">
        <v>157</v>
      </c>
    </row>
    <row r="588" spans="1:65" s="2" customFormat="1" ht="24.2" customHeight="1">
      <c r="A588" s="35"/>
      <c r="B588" s="36"/>
      <c r="C588" s="248" t="s">
        <v>632</v>
      </c>
      <c r="D588" s="248" t="s">
        <v>204</v>
      </c>
      <c r="E588" s="249" t="s">
        <v>1334</v>
      </c>
      <c r="F588" s="250" t="s">
        <v>1335</v>
      </c>
      <c r="G588" s="251" t="s">
        <v>225</v>
      </c>
      <c r="H588" s="252">
        <v>1.8</v>
      </c>
      <c r="I588" s="253"/>
      <c r="J588" s="254">
        <f>ROUND(I588*H588,2)</f>
        <v>0</v>
      </c>
      <c r="K588" s="255"/>
      <c r="L588" s="256"/>
      <c r="M588" s="257" t="s">
        <v>1</v>
      </c>
      <c r="N588" s="258" t="s">
        <v>40</v>
      </c>
      <c r="O588" s="76"/>
      <c r="P588" s="206">
        <f>O588*H588</f>
        <v>0</v>
      </c>
      <c r="Q588" s="206">
        <v>1.2E-2</v>
      </c>
      <c r="R588" s="206">
        <f>Q588*H588</f>
        <v>2.1600000000000001E-2</v>
      </c>
      <c r="S588" s="206">
        <v>0</v>
      </c>
      <c r="T588" s="207">
        <f>S588*H588</f>
        <v>0</v>
      </c>
      <c r="U588" s="35"/>
      <c r="V588" s="35"/>
      <c r="W588" s="35"/>
      <c r="X588" s="35"/>
      <c r="Y588" s="35"/>
      <c r="Z588" s="35"/>
      <c r="AA588" s="35"/>
      <c r="AB588" s="35"/>
      <c r="AC588" s="35"/>
      <c r="AD588" s="35"/>
      <c r="AE588" s="35"/>
      <c r="AR588" s="208" t="s">
        <v>211</v>
      </c>
      <c r="AT588" s="208" t="s">
        <v>204</v>
      </c>
      <c r="AU588" s="208" t="s">
        <v>156</v>
      </c>
      <c r="AY588" s="18" t="s">
        <v>157</v>
      </c>
      <c r="BE588" s="209">
        <f>IF(N588="základná",J588,0)</f>
        <v>0</v>
      </c>
      <c r="BF588" s="209">
        <f>IF(N588="znížená",J588,0)</f>
        <v>0</v>
      </c>
      <c r="BG588" s="209">
        <f>IF(N588="zákl. prenesená",J588,0)</f>
        <v>0</v>
      </c>
      <c r="BH588" s="209">
        <f>IF(N588="zníž. prenesená",J588,0)</f>
        <v>0</v>
      </c>
      <c r="BI588" s="209">
        <f>IF(N588="nulová",J588,0)</f>
        <v>0</v>
      </c>
      <c r="BJ588" s="18" t="s">
        <v>156</v>
      </c>
      <c r="BK588" s="209">
        <f>ROUND(I588*H588,2)</f>
        <v>0</v>
      </c>
      <c r="BL588" s="18" t="s">
        <v>174</v>
      </c>
      <c r="BM588" s="208" t="s">
        <v>1336</v>
      </c>
    </row>
    <row r="589" spans="1:65" s="13" customFormat="1">
      <c r="B589" s="210"/>
      <c r="C589" s="211"/>
      <c r="D589" s="212" t="s">
        <v>166</v>
      </c>
      <c r="E589" s="213" t="s">
        <v>1</v>
      </c>
      <c r="F589" s="214" t="s">
        <v>1332</v>
      </c>
      <c r="G589" s="211"/>
      <c r="H589" s="213" t="s">
        <v>1</v>
      </c>
      <c r="I589" s="215"/>
      <c r="J589" s="211"/>
      <c r="K589" s="211"/>
      <c r="L589" s="216"/>
      <c r="M589" s="217"/>
      <c r="N589" s="218"/>
      <c r="O589" s="218"/>
      <c r="P589" s="218"/>
      <c r="Q589" s="218"/>
      <c r="R589" s="218"/>
      <c r="S589" s="218"/>
      <c r="T589" s="219"/>
      <c r="AT589" s="220" t="s">
        <v>166</v>
      </c>
      <c r="AU589" s="220" t="s">
        <v>156</v>
      </c>
      <c r="AV589" s="13" t="s">
        <v>82</v>
      </c>
      <c r="AW589" s="13" t="s">
        <v>31</v>
      </c>
      <c r="AX589" s="13" t="s">
        <v>74</v>
      </c>
      <c r="AY589" s="220" t="s">
        <v>157</v>
      </c>
    </row>
    <row r="590" spans="1:65" s="14" customFormat="1">
      <c r="B590" s="221"/>
      <c r="C590" s="222"/>
      <c r="D590" s="212" t="s">
        <v>166</v>
      </c>
      <c r="E590" s="223" t="s">
        <v>1</v>
      </c>
      <c r="F590" s="224" t="s">
        <v>1333</v>
      </c>
      <c r="G590" s="222"/>
      <c r="H590" s="225">
        <v>1.5</v>
      </c>
      <c r="I590" s="226"/>
      <c r="J590" s="222"/>
      <c r="K590" s="222"/>
      <c r="L590" s="227"/>
      <c r="M590" s="228"/>
      <c r="N590" s="229"/>
      <c r="O590" s="229"/>
      <c r="P590" s="229"/>
      <c r="Q590" s="229"/>
      <c r="R590" s="229"/>
      <c r="S590" s="229"/>
      <c r="T590" s="230"/>
      <c r="AT590" s="231" t="s">
        <v>166</v>
      </c>
      <c r="AU590" s="231" t="s">
        <v>156</v>
      </c>
      <c r="AV590" s="14" t="s">
        <v>156</v>
      </c>
      <c r="AW590" s="14" t="s">
        <v>31</v>
      </c>
      <c r="AX590" s="14" t="s">
        <v>74</v>
      </c>
      <c r="AY590" s="231" t="s">
        <v>157</v>
      </c>
    </row>
    <row r="591" spans="1:65" s="14" customFormat="1">
      <c r="B591" s="221"/>
      <c r="C591" s="222"/>
      <c r="D591" s="212" t="s">
        <v>166</v>
      </c>
      <c r="E591" s="223" t="s">
        <v>1</v>
      </c>
      <c r="F591" s="224" t="s">
        <v>1337</v>
      </c>
      <c r="G591" s="222"/>
      <c r="H591" s="225">
        <v>1.8</v>
      </c>
      <c r="I591" s="226"/>
      <c r="J591" s="222"/>
      <c r="K591" s="222"/>
      <c r="L591" s="227"/>
      <c r="M591" s="228"/>
      <c r="N591" s="229"/>
      <c r="O591" s="229"/>
      <c r="P591" s="229"/>
      <c r="Q591" s="229"/>
      <c r="R591" s="229"/>
      <c r="S591" s="229"/>
      <c r="T591" s="230"/>
      <c r="AT591" s="231" t="s">
        <v>166</v>
      </c>
      <c r="AU591" s="231" t="s">
        <v>156</v>
      </c>
      <c r="AV591" s="14" t="s">
        <v>156</v>
      </c>
      <c r="AW591" s="14" t="s">
        <v>31</v>
      </c>
      <c r="AX591" s="14" t="s">
        <v>82</v>
      </c>
      <c r="AY591" s="231" t="s">
        <v>157</v>
      </c>
    </row>
    <row r="592" spans="1:65" s="2" customFormat="1" ht="24.2" customHeight="1">
      <c r="A592" s="35"/>
      <c r="B592" s="36"/>
      <c r="C592" s="196" t="s">
        <v>636</v>
      </c>
      <c r="D592" s="196" t="s">
        <v>160</v>
      </c>
      <c r="E592" s="197" t="s">
        <v>1338</v>
      </c>
      <c r="F592" s="198" t="s">
        <v>1339</v>
      </c>
      <c r="G592" s="199" t="s">
        <v>225</v>
      </c>
      <c r="H592" s="200">
        <v>89.15</v>
      </c>
      <c r="I592" s="201"/>
      <c r="J592" s="202">
        <f>ROUND(I592*H592,2)</f>
        <v>0</v>
      </c>
      <c r="K592" s="203"/>
      <c r="L592" s="40"/>
      <c r="M592" s="204" t="s">
        <v>1</v>
      </c>
      <c r="N592" s="205" t="s">
        <v>40</v>
      </c>
      <c r="O592" s="76"/>
      <c r="P592" s="206">
        <f>O592*H592</f>
        <v>0</v>
      </c>
      <c r="Q592" s="206">
        <v>3.4680000000000002E-2</v>
      </c>
      <c r="R592" s="206">
        <f>Q592*H592</f>
        <v>3.0917220000000003</v>
      </c>
      <c r="S592" s="206">
        <v>0</v>
      </c>
      <c r="T592" s="207">
        <f>S592*H592</f>
        <v>0</v>
      </c>
      <c r="U592" s="35"/>
      <c r="V592" s="35"/>
      <c r="W592" s="35"/>
      <c r="X592" s="35"/>
      <c r="Y592" s="35"/>
      <c r="Z592" s="35"/>
      <c r="AA592" s="35"/>
      <c r="AB592" s="35"/>
      <c r="AC592" s="35"/>
      <c r="AD592" s="35"/>
      <c r="AE592" s="35"/>
      <c r="AR592" s="208" t="s">
        <v>174</v>
      </c>
      <c r="AT592" s="208" t="s">
        <v>160</v>
      </c>
      <c r="AU592" s="208" t="s">
        <v>156</v>
      </c>
      <c r="AY592" s="18" t="s">
        <v>157</v>
      </c>
      <c r="BE592" s="209">
        <f>IF(N592="základná",J592,0)</f>
        <v>0</v>
      </c>
      <c r="BF592" s="209">
        <f>IF(N592="znížená",J592,0)</f>
        <v>0</v>
      </c>
      <c r="BG592" s="209">
        <f>IF(N592="zákl. prenesená",J592,0)</f>
        <v>0</v>
      </c>
      <c r="BH592" s="209">
        <f>IF(N592="zníž. prenesená",J592,0)</f>
        <v>0</v>
      </c>
      <c r="BI592" s="209">
        <f>IF(N592="nulová",J592,0)</f>
        <v>0</v>
      </c>
      <c r="BJ592" s="18" t="s">
        <v>156</v>
      </c>
      <c r="BK592" s="209">
        <f>ROUND(I592*H592,2)</f>
        <v>0</v>
      </c>
      <c r="BL592" s="18" t="s">
        <v>174</v>
      </c>
      <c r="BM592" s="208" t="s">
        <v>1340</v>
      </c>
    </row>
    <row r="593" spans="1:65" s="14" customFormat="1">
      <c r="B593" s="221"/>
      <c r="C593" s="222"/>
      <c r="D593" s="212" t="s">
        <v>166</v>
      </c>
      <c r="E593" s="223" t="s">
        <v>1</v>
      </c>
      <c r="F593" s="224" t="s">
        <v>1341</v>
      </c>
      <c r="G593" s="222"/>
      <c r="H593" s="225">
        <v>17.690000000000001</v>
      </c>
      <c r="I593" s="226"/>
      <c r="J593" s="222"/>
      <c r="K593" s="222"/>
      <c r="L593" s="227"/>
      <c r="M593" s="228"/>
      <c r="N593" s="229"/>
      <c r="O593" s="229"/>
      <c r="P593" s="229"/>
      <c r="Q593" s="229"/>
      <c r="R593" s="229"/>
      <c r="S593" s="229"/>
      <c r="T593" s="230"/>
      <c r="AT593" s="231" t="s">
        <v>166</v>
      </c>
      <c r="AU593" s="231" t="s">
        <v>156</v>
      </c>
      <c r="AV593" s="14" t="s">
        <v>156</v>
      </c>
      <c r="AW593" s="14" t="s">
        <v>31</v>
      </c>
      <c r="AX593" s="14" t="s">
        <v>74</v>
      </c>
      <c r="AY593" s="231" t="s">
        <v>157</v>
      </c>
    </row>
    <row r="594" spans="1:65" s="14" customFormat="1">
      <c r="B594" s="221"/>
      <c r="C594" s="222"/>
      <c r="D594" s="212" t="s">
        <v>166</v>
      </c>
      <c r="E594" s="223" t="s">
        <v>1</v>
      </c>
      <c r="F594" s="224" t="s">
        <v>1342</v>
      </c>
      <c r="G594" s="222"/>
      <c r="H594" s="225">
        <v>39.56</v>
      </c>
      <c r="I594" s="226"/>
      <c r="J594" s="222"/>
      <c r="K594" s="222"/>
      <c r="L594" s="227"/>
      <c r="M594" s="228"/>
      <c r="N594" s="229"/>
      <c r="O594" s="229"/>
      <c r="P594" s="229"/>
      <c r="Q594" s="229"/>
      <c r="R594" s="229"/>
      <c r="S594" s="229"/>
      <c r="T594" s="230"/>
      <c r="AT594" s="231" t="s">
        <v>166</v>
      </c>
      <c r="AU594" s="231" t="s">
        <v>156</v>
      </c>
      <c r="AV594" s="14" t="s">
        <v>156</v>
      </c>
      <c r="AW594" s="14" t="s">
        <v>31</v>
      </c>
      <c r="AX594" s="14" t="s">
        <v>74</v>
      </c>
      <c r="AY594" s="231" t="s">
        <v>157</v>
      </c>
    </row>
    <row r="595" spans="1:65" s="14" customFormat="1">
      <c r="B595" s="221"/>
      <c r="C595" s="222"/>
      <c r="D595" s="212" t="s">
        <v>166</v>
      </c>
      <c r="E595" s="223" t="s">
        <v>1</v>
      </c>
      <c r="F595" s="224" t="s">
        <v>1343</v>
      </c>
      <c r="G595" s="222"/>
      <c r="H595" s="225">
        <v>31.9</v>
      </c>
      <c r="I595" s="226"/>
      <c r="J595" s="222"/>
      <c r="K595" s="222"/>
      <c r="L595" s="227"/>
      <c r="M595" s="228"/>
      <c r="N595" s="229"/>
      <c r="O595" s="229"/>
      <c r="P595" s="229"/>
      <c r="Q595" s="229"/>
      <c r="R595" s="229"/>
      <c r="S595" s="229"/>
      <c r="T595" s="230"/>
      <c r="AT595" s="231" t="s">
        <v>166</v>
      </c>
      <c r="AU595" s="231" t="s">
        <v>156</v>
      </c>
      <c r="AV595" s="14" t="s">
        <v>156</v>
      </c>
      <c r="AW595" s="14" t="s">
        <v>31</v>
      </c>
      <c r="AX595" s="14" t="s">
        <v>74</v>
      </c>
      <c r="AY595" s="231" t="s">
        <v>157</v>
      </c>
    </row>
    <row r="596" spans="1:65" s="15" customFormat="1">
      <c r="B596" s="232"/>
      <c r="C596" s="233"/>
      <c r="D596" s="212" t="s">
        <v>166</v>
      </c>
      <c r="E596" s="234" t="s">
        <v>1</v>
      </c>
      <c r="F596" s="235" t="s">
        <v>173</v>
      </c>
      <c r="G596" s="233"/>
      <c r="H596" s="236">
        <v>89.15</v>
      </c>
      <c r="I596" s="237"/>
      <c r="J596" s="233"/>
      <c r="K596" s="233"/>
      <c r="L596" s="238"/>
      <c r="M596" s="239"/>
      <c r="N596" s="240"/>
      <c r="O596" s="240"/>
      <c r="P596" s="240"/>
      <c r="Q596" s="240"/>
      <c r="R596" s="240"/>
      <c r="S596" s="240"/>
      <c r="T596" s="241"/>
      <c r="AT596" s="242" t="s">
        <v>166</v>
      </c>
      <c r="AU596" s="242" t="s">
        <v>156</v>
      </c>
      <c r="AV596" s="15" t="s">
        <v>174</v>
      </c>
      <c r="AW596" s="15" t="s">
        <v>31</v>
      </c>
      <c r="AX596" s="15" t="s">
        <v>82</v>
      </c>
      <c r="AY596" s="242" t="s">
        <v>157</v>
      </c>
    </row>
    <row r="597" spans="1:65" s="2" customFormat="1" ht="24.2" customHeight="1">
      <c r="A597" s="35"/>
      <c r="B597" s="36"/>
      <c r="C597" s="196" t="s">
        <v>641</v>
      </c>
      <c r="D597" s="196" t="s">
        <v>160</v>
      </c>
      <c r="E597" s="197" t="s">
        <v>1344</v>
      </c>
      <c r="F597" s="198" t="s">
        <v>1345</v>
      </c>
      <c r="G597" s="199" t="s">
        <v>184</v>
      </c>
      <c r="H597" s="200">
        <v>3</v>
      </c>
      <c r="I597" s="201"/>
      <c r="J597" s="202">
        <f>ROUND(I597*H597,2)</f>
        <v>0</v>
      </c>
      <c r="K597" s="203"/>
      <c r="L597" s="40"/>
      <c r="M597" s="204" t="s">
        <v>1</v>
      </c>
      <c r="N597" s="205" t="s">
        <v>40</v>
      </c>
      <c r="O597" s="76"/>
      <c r="P597" s="206">
        <f>O597*H597</f>
        <v>0</v>
      </c>
      <c r="Q597" s="206">
        <v>8.0000000000000007E-5</v>
      </c>
      <c r="R597" s="206">
        <f>Q597*H597</f>
        <v>2.4000000000000003E-4</v>
      </c>
      <c r="S597" s="206">
        <v>0</v>
      </c>
      <c r="T597" s="207">
        <f>S597*H597</f>
        <v>0</v>
      </c>
      <c r="U597" s="35"/>
      <c r="V597" s="35"/>
      <c r="W597" s="35"/>
      <c r="X597" s="35"/>
      <c r="Y597" s="35"/>
      <c r="Z597" s="35"/>
      <c r="AA597" s="35"/>
      <c r="AB597" s="35"/>
      <c r="AC597" s="35"/>
      <c r="AD597" s="35"/>
      <c r="AE597" s="35"/>
      <c r="AR597" s="208" t="s">
        <v>174</v>
      </c>
      <c r="AT597" s="208" t="s">
        <v>160</v>
      </c>
      <c r="AU597" s="208" t="s">
        <v>156</v>
      </c>
      <c r="AY597" s="18" t="s">
        <v>157</v>
      </c>
      <c r="BE597" s="209">
        <f>IF(N597="základná",J597,0)</f>
        <v>0</v>
      </c>
      <c r="BF597" s="209">
        <f>IF(N597="znížená",J597,0)</f>
        <v>0</v>
      </c>
      <c r="BG597" s="209">
        <f>IF(N597="zákl. prenesená",J597,0)</f>
        <v>0</v>
      </c>
      <c r="BH597" s="209">
        <f>IF(N597="zníž. prenesená",J597,0)</f>
        <v>0</v>
      </c>
      <c r="BI597" s="209">
        <f>IF(N597="nulová",J597,0)</f>
        <v>0</v>
      </c>
      <c r="BJ597" s="18" t="s">
        <v>156</v>
      </c>
      <c r="BK597" s="209">
        <f>ROUND(I597*H597,2)</f>
        <v>0</v>
      </c>
      <c r="BL597" s="18" t="s">
        <v>174</v>
      </c>
      <c r="BM597" s="208" t="s">
        <v>1346</v>
      </c>
    </row>
    <row r="598" spans="1:65" s="12" customFormat="1" ht="22.9" customHeight="1">
      <c r="B598" s="180"/>
      <c r="C598" s="181"/>
      <c r="D598" s="182" t="s">
        <v>73</v>
      </c>
      <c r="E598" s="194" t="s">
        <v>250</v>
      </c>
      <c r="F598" s="194" t="s">
        <v>342</v>
      </c>
      <c r="G598" s="181"/>
      <c r="H598" s="181"/>
      <c r="I598" s="184"/>
      <c r="J598" s="195">
        <f>BK598</f>
        <v>0</v>
      </c>
      <c r="K598" s="181"/>
      <c r="L598" s="186"/>
      <c r="M598" s="187"/>
      <c r="N598" s="188"/>
      <c r="O598" s="188"/>
      <c r="P598" s="189">
        <f>SUM(P599:P829)</f>
        <v>0</v>
      </c>
      <c r="Q598" s="188"/>
      <c r="R598" s="189">
        <f>SUM(R599:R829)</f>
        <v>5.9169371400000008</v>
      </c>
      <c r="S598" s="188"/>
      <c r="T598" s="190">
        <f>SUM(T599:T829)</f>
        <v>12.283329000000002</v>
      </c>
      <c r="AR598" s="191" t="s">
        <v>82</v>
      </c>
      <c r="AT598" s="192" t="s">
        <v>73</v>
      </c>
      <c r="AU598" s="192" t="s">
        <v>82</v>
      </c>
      <c r="AY598" s="191" t="s">
        <v>157</v>
      </c>
      <c r="BK598" s="193">
        <f>SUM(BK599:BK829)</f>
        <v>0</v>
      </c>
    </row>
    <row r="599" spans="1:65" s="2" customFormat="1" ht="24.2" customHeight="1">
      <c r="A599" s="35"/>
      <c r="B599" s="36"/>
      <c r="C599" s="196" t="s">
        <v>646</v>
      </c>
      <c r="D599" s="196" t="s">
        <v>160</v>
      </c>
      <c r="E599" s="197" t="s">
        <v>1347</v>
      </c>
      <c r="F599" s="198" t="s">
        <v>1348</v>
      </c>
      <c r="G599" s="199" t="s">
        <v>354</v>
      </c>
      <c r="H599" s="200">
        <v>1.5</v>
      </c>
      <c r="I599" s="201"/>
      <c r="J599" s="202">
        <f>ROUND(I599*H599,2)</f>
        <v>0</v>
      </c>
      <c r="K599" s="203"/>
      <c r="L599" s="40"/>
      <c r="M599" s="204" t="s">
        <v>1</v>
      </c>
      <c r="N599" s="205" t="s">
        <v>40</v>
      </c>
      <c r="O599" s="76"/>
      <c r="P599" s="206">
        <f>O599*H599</f>
        <v>0</v>
      </c>
      <c r="Q599" s="206">
        <v>0</v>
      </c>
      <c r="R599" s="206">
        <f>Q599*H599</f>
        <v>0</v>
      </c>
      <c r="S599" s="206">
        <v>0</v>
      </c>
      <c r="T599" s="207">
        <f>S599*H599</f>
        <v>0</v>
      </c>
      <c r="U599" s="35"/>
      <c r="V599" s="35"/>
      <c r="W599" s="35"/>
      <c r="X599" s="35"/>
      <c r="Y599" s="35"/>
      <c r="Z599" s="35"/>
      <c r="AA599" s="35"/>
      <c r="AB599" s="35"/>
      <c r="AC599" s="35"/>
      <c r="AD599" s="35"/>
      <c r="AE599" s="35"/>
      <c r="AR599" s="208" t="s">
        <v>174</v>
      </c>
      <c r="AT599" s="208" t="s">
        <v>160</v>
      </c>
      <c r="AU599" s="208" t="s">
        <v>156</v>
      </c>
      <c r="AY599" s="18" t="s">
        <v>157</v>
      </c>
      <c r="BE599" s="209">
        <f>IF(N599="základná",J599,0)</f>
        <v>0</v>
      </c>
      <c r="BF599" s="209">
        <f>IF(N599="znížená",J599,0)</f>
        <v>0</v>
      </c>
      <c r="BG599" s="209">
        <f>IF(N599="zákl. prenesená",J599,0)</f>
        <v>0</v>
      </c>
      <c r="BH599" s="209">
        <f>IF(N599="zníž. prenesená",J599,0)</f>
        <v>0</v>
      </c>
      <c r="BI599" s="209">
        <f>IF(N599="nulová",J599,0)</f>
        <v>0</v>
      </c>
      <c r="BJ599" s="18" t="s">
        <v>156</v>
      </c>
      <c r="BK599" s="209">
        <f>ROUND(I599*H599,2)</f>
        <v>0</v>
      </c>
      <c r="BL599" s="18" t="s">
        <v>174</v>
      </c>
      <c r="BM599" s="208" t="s">
        <v>1349</v>
      </c>
    </row>
    <row r="600" spans="1:65" s="13" customFormat="1">
      <c r="B600" s="210"/>
      <c r="C600" s="211"/>
      <c r="D600" s="212" t="s">
        <v>166</v>
      </c>
      <c r="E600" s="213" t="s">
        <v>1</v>
      </c>
      <c r="F600" s="214" t="s">
        <v>1199</v>
      </c>
      <c r="G600" s="211"/>
      <c r="H600" s="213" t="s">
        <v>1</v>
      </c>
      <c r="I600" s="215"/>
      <c r="J600" s="211"/>
      <c r="K600" s="211"/>
      <c r="L600" s="216"/>
      <c r="M600" s="217"/>
      <c r="N600" s="218"/>
      <c r="O600" s="218"/>
      <c r="P600" s="218"/>
      <c r="Q600" s="218"/>
      <c r="R600" s="218"/>
      <c r="S600" s="218"/>
      <c r="T600" s="219"/>
      <c r="AT600" s="220" t="s">
        <v>166</v>
      </c>
      <c r="AU600" s="220" t="s">
        <v>156</v>
      </c>
      <c r="AV600" s="13" t="s">
        <v>82</v>
      </c>
      <c r="AW600" s="13" t="s">
        <v>31</v>
      </c>
      <c r="AX600" s="13" t="s">
        <v>74</v>
      </c>
      <c r="AY600" s="220" t="s">
        <v>157</v>
      </c>
    </row>
    <row r="601" spans="1:65" s="13" customFormat="1">
      <c r="B601" s="210"/>
      <c r="C601" s="211"/>
      <c r="D601" s="212" t="s">
        <v>166</v>
      </c>
      <c r="E601" s="213" t="s">
        <v>1</v>
      </c>
      <c r="F601" s="214" t="s">
        <v>1350</v>
      </c>
      <c r="G601" s="211"/>
      <c r="H601" s="213" t="s">
        <v>1</v>
      </c>
      <c r="I601" s="215"/>
      <c r="J601" s="211"/>
      <c r="K601" s="211"/>
      <c r="L601" s="216"/>
      <c r="M601" s="217"/>
      <c r="N601" s="218"/>
      <c r="O601" s="218"/>
      <c r="P601" s="218"/>
      <c r="Q601" s="218"/>
      <c r="R601" s="218"/>
      <c r="S601" s="218"/>
      <c r="T601" s="219"/>
      <c r="AT601" s="220" t="s">
        <v>166</v>
      </c>
      <c r="AU601" s="220" t="s">
        <v>156</v>
      </c>
      <c r="AV601" s="13" t="s">
        <v>82</v>
      </c>
      <c r="AW601" s="13" t="s">
        <v>31</v>
      </c>
      <c r="AX601" s="13" t="s">
        <v>74</v>
      </c>
      <c r="AY601" s="220" t="s">
        <v>157</v>
      </c>
    </row>
    <row r="602" spans="1:65" s="14" customFormat="1">
      <c r="B602" s="221"/>
      <c r="C602" s="222"/>
      <c r="D602" s="212" t="s">
        <v>166</v>
      </c>
      <c r="E602" s="223" t="s">
        <v>1</v>
      </c>
      <c r="F602" s="224" t="s">
        <v>1351</v>
      </c>
      <c r="G602" s="222"/>
      <c r="H602" s="225">
        <v>1.5</v>
      </c>
      <c r="I602" s="226"/>
      <c r="J602" s="222"/>
      <c r="K602" s="222"/>
      <c r="L602" s="227"/>
      <c r="M602" s="228"/>
      <c r="N602" s="229"/>
      <c r="O602" s="229"/>
      <c r="P602" s="229"/>
      <c r="Q602" s="229"/>
      <c r="R602" s="229"/>
      <c r="S602" s="229"/>
      <c r="T602" s="230"/>
      <c r="AT602" s="231" t="s">
        <v>166</v>
      </c>
      <c r="AU602" s="231" t="s">
        <v>156</v>
      </c>
      <c r="AV602" s="14" t="s">
        <v>156</v>
      </c>
      <c r="AW602" s="14" t="s">
        <v>31</v>
      </c>
      <c r="AX602" s="14" t="s">
        <v>82</v>
      </c>
      <c r="AY602" s="231" t="s">
        <v>157</v>
      </c>
    </row>
    <row r="603" spans="1:65" s="2" customFormat="1" ht="33" customHeight="1">
      <c r="A603" s="35"/>
      <c r="B603" s="36"/>
      <c r="C603" s="196" t="s">
        <v>651</v>
      </c>
      <c r="D603" s="196" t="s">
        <v>160</v>
      </c>
      <c r="E603" s="197" t="s">
        <v>1352</v>
      </c>
      <c r="F603" s="198" t="s">
        <v>1353</v>
      </c>
      <c r="G603" s="199" t="s">
        <v>225</v>
      </c>
      <c r="H603" s="200">
        <v>109.616</v>
      </c>
      <c r="I603" s="201"/>
      <c r="J603" s="202">
        <f>ROUND(I603*H603,2)</f>
        <v>0</v>
      </c>
      <c r="K603" s="203"/>
      <c r="L603" s="40"/>
      <c r="M603" s="204" t="s">
        <v>1</v>
      </c>
      <c r="N603" s="205" t="s">
        <v>40</v>
      </c>
      <c r="O603" s="76"/>
      <c r="P603" s="206">
        <f>O603*H603</f>
        <v>0</v>
      </c>
      <c r="Q603" s="206">
        <v>2.572E-2</v>
      </c>
      <c r="R603" s="206">
        <f>Q603*H603</f>
        <v>2.8193235199999997</v>
      </c>
      <c r="S603" s="206">
        <v>0</v>
      </c>
      <c r="T603" s="207">
        <f>S603*H603</f>
        <v>0</v>
      </c>
      <c r="U603" s="35"/>
      <c r="V603" s="35"/>
      <c r="W603" s="35"/>
      <c r="X603" s="35"/>
      <c r="Y603" s="35"/>
      <c r="Z603" s="35"/>
      <c r="AA603" s="35"/>
      <c r="AB603" s="35"/>
      <c r="AC603" s="35"/>
      <c r="AD603" s="35"/>
      <c r="AE603" s="35"/>
      <c r="AR603" s="208" t="s">
        <v>174</v>
      </c>
      <c r="AT603" s="208" t="s">
        <v>160</v>
      </c>
      <c r="AU603" s="208" t="s">
        <v>156</v>
      </c>
      <c r="AY603" s="18" t="s">
        <v>157</v>
      </c>
      <c r="BE603" s="209">
        <f>IF(N603="základná",J603,0)</f>
        <v>0</v>
      </c>
      <c r="BF603" s="209">
        <f>IF(N603="znížená",J603,0)</f>
        <v>0</v>
      </c>
      <c r="BG603" s="209">
        <f>IF(N603="zákl. prenesená",J603,0)</f>
        <v>0</v>
      </c>
      <c r="BH603" s="209">
        <f>IF(N603="zníž. prenesená",J603,0)</f>
        <v>0</v>
      </c>
      <c r="BI603" s="209">
        <f>IF(N603="nulová",J603,0)</f>
        <v>0</v>
      </c>
      <c r="BJ603" s="18" t="s">
        <v>156</v>
      </c>
      <c r="BK603" s="209">
        <f>ROUND(I603*H603,2)</f>
        <v>0</v>
      </c>
      <c r="BL603" s="18" t="s">
        <v>174</v>
      </c>
      <c r="BM603" s="208" t="s">
        <v>1354</v>
      </c>
    </row>
    <row r="604" spans="1:65" s="14" customFormat="1">
      <c r="B604" s="221"/>
      <c r="C604" s="222"/>
      <c r="D604" s="212" t="s">
        <v>166</v>
      </c>
      <c r="E604" s="223" t="s">
        <v>1</v>
      </c>
      <c r="F604" s="224" t="s">
        <v>1355</v>
      </c>
      <c r="G604" s="222"/>
      <c r="H604" s="225">
        <v>109.616</v>
      </c>
      <c r="I604" s="226"/>
      <c r="J604" s="222"/>
      <c r="K604" s="222"/>
      <c r="L604" s="227"/>
      <c r="M604" s="228"/>
      <c r="N604" s="229"/>
      <c r="O604" s="229"/>
      <c r="P604" s="229"/>
      <c r="Q604" s="229"/>
      <c r="R604" s="229"/>
      <c r="S604" s="229"/>
      <c r="T604" s="230"/>
      <c r="AT604" s="231" t="s">
        <v>166</v>
      </c>
      <c r="AU604" s="231" t="s">
        <v>156</v>
      </c>
      <c r="AV604" s="14" t="s">
        <v>156</v>
      </c>
      <c r="AW604" s="14" t="s">
        <v>31</v>
      </c>
      <c r="AX604" s="14" t="s">
        <v>82</v>
      </c>
      <c r="AY604" s="231" t="s">
        <v>157</v>
      </c>
    </row>
    <row r="605" spans="1:65" s="2" customFormat="1" ht="49.15" customHeight="1">
      <c r="A605" s="35"/>
      <c r="B605" s="36"/>
      <c r="C605" s="196" t="s">
        <v>655</v>
      </c>
      <c r="D605" s="196" t="s">
        <v>160</v>
      </c>
      <c r="E605" s="197" t="s">
        <v>1356</v>
      </c>
      <c r="F605" s="198" t="s">
        <v>1357</v>
      </c>
      <c r="G605" s="199" t="s">
        <v>225</v>
      </c>
      <c r="H605" s="200">
        <v>109.616</v>
      </c>
      <c r="I605" s="201"/>
      <c r="J605" s="202">
        <f>ROUND(I605*H605,2)</f>
        <v>0</v>
      </c>
      <c r="K605" s="203"/>
      <c r="L605" s="40"/>
      <c r="M605" s="204" t="s">
        <v>1</v>
      </c>
      <c r="N605" s="205" t="s">
        <v>40</v>
      </c>
      <c r="O605" s="76"/>
      <c r="P605" s="206">
        <f>O605*H605</f>
        <v>0</v>
      </c>
      <c r="Q605" s="206">
        <v>0</v>
      </c>
      <c r="R605" s="206">
        <f>Q605*H605</f>
        <v>0</v>
      </c>
      <c r="S605" s="206">
        <v>0</v>
      </c>
      <c r="T605" s="207">
        <f>S605*H605</f>
        <v>0</v>
      </c>
      <c r="U605" s="35"/>
      <c r="V605" s="35"/>
      <c r="W605" s="35"/>
      <c r="X605" s="35"/>
      <c r="Y605" s="35"/>
      <c r="Z605" s="35"/>
      <c r="AA605" s="35"/>
      <c r="AB605" s="35"/>
      <c r="AC605" s="35"/>
      <c r="AD605" s="35"/>
      <c r="AE605" s="35"/>
      <c r="AR605" s="208" t="s">
        <v>174</v>
      </c>
      <c r="AT605" s="208" t="s">
        <v>160</v>
      </c>
      <c r="AU605" s="208" t="s">
        <v>156</v>
      </c>
      <c r="AY605" s="18" t="s">
        <v>157</v>
      </c>
      <c r="BE605" s="209">
        <f>IF(N605="základná",J605,0)</f>
        <v>0</v>
      </c>
      <c r="BF605" s="209">
        <f>IF(N605="znížená",J605,0)</f>
        <v>0</v>
      </c>
      <c r="BG605" s="209">
        <f>IF(N605="zákl. prenesená",J605,0)</f>
        <v>0</v>
      </c>
      <c r="BH605" s="209">
        <f>IF(N605="zníž. prenesená",J605,0)</f>
        <v>0</v>
      </c>
      <c r="BI605" s="209">
        <f>IF(N605="nulová",J605,0)</f>
        <v>0</v>
      </c>
      <c r="BJ605" s="18" t="s">
        <v>156</v>
      </c>
      <c r="BK605" s="209">
        <f>ROUND(I605*H605,2)</f>
        <v>0</v>
      </c>
      <c r="BL605" s="18" t="s">
        <v>174</v>
      </c>
      <c r="BM605" s="208" t="s">
        <v>1358</v>
      </c>
    </row>
    <row r="606" spans="1:65" s="2" customFormat="1" ht="33" customHeight="1">
      <c r="A606" s="35"/>
      <c r="B606" s="36"/>
      <c r="C606" s="196" t="s">
        <v>660</v>
      </c>
      <c r="D606" s="196" t="s">
        <v>160</v>
      </c>
      <c r="E606" s="197" t="s">
        <v>1359</v>
      </c>
      <c r="F606" s="198" t="s">
        <v>1360</v>
      </c>
      <c r="G606" s="199" t="s">
        <v>225</v>
      </c>
      <c r="H606" s="200">
        <v>109.616</v>
      </c>
      <c r="I606" s="201"/>
      <c r="J606" s="202">
        <f>ROUND(I606*H606,2)</f>
        <v>0</v>
      </c>
      <c r="K606" s="203"/>
      <c r="L606" s="40"/>
      <c r="M606" s="204" t="s">
        <v>1</v>
      </c>
      <c r="N606" s="205" t="s">
        <v>40</v>
      </c>
      <c r="O606" s="76"/>
      <c r="P606" s="206">
        <f>O606*H606</f>
        <v>0</v>
      </c>
      <c r="Q606" s="206">
        <v>2.572E-2</v>
      </c>
      <c r="R606" s="206">
        <f>Q606*H606</f>
        <v>2.8193235199999997</v>
      </c>
      <c r="S606" s="206">
        <v>0</v>
      </c>
      <c r="T606" s="207">
        <f>S606*H606</f>
        <v>0</v>
      </c>
      <c r="U606" s="35"/>
      <c r="V606" s="35"/>
      <c r="W606" s="35"/>
      <c r="X606" s="35"/>
      <c r="Y606" s="35"/>
      <c r="Z606" s="35"/>
      <c r="AA606" s="35"/>
      <c r="AB606" s="35"/>
      <c r="AC606" s="35"/>
      <c r="AD606" s="35"/>
      <c r="AE606" s="35"/>
      <c r="AR606" s="208" t="s">
        <v>174</v>
      </c>
      <c r="AT606" s="208" t="s">
        <v>160</v>
      </c>
      <c r="AU606" s="208" t="s">
        <v>156</v>
      </c>
      <c r="AY606" s="18" t="s">
        <v>157</v>
      </c>
      <c r="BE606" s="209">
        <f>IF(N606="základná",J606,0)</f>
        <v>0</v>
      </c>
      <c r="BF606" s="209">
        <f>IF(N606="znížená",J606,0)</f>
        <v>0</v>
      </c>
      <c r="BG606" s="209">
        <f>IF(N606="zákl. prenesená",J606,0)</f>
        <v>0</v>
      </c>
      <c r="BH606" s="209">
        <f>IF(N606="zníž. prenesená",J606,0)</f>
        <v>0</v>
      </c>
      <c r="BI606" s="209">
        <f>IF(N606="nulová",J606,0)</f>
        <v>0</v>
      </c>
      <c r="BJ606" s="18" t="s">
        <v>156</v>
      </c>
      <c r="BK606" s="209">
        <f>ROUND(I606*H606,2)</f>
        <v>0</v>
      </c>
      <c r="BL606" s="18" t="s">
        <v>174</v>
      </c>
      <c r="BM606" s="208" t="s">
        <v>1361</v>
      </c>
    </row>
    <row r="607" spans="1:65" s="2" customFormat="1" ht="24.2" customHeight="1">
      <c r="A607" s="35"/>
      <c r="B607" s="36"/>
      <c r="C607" s="196" t="s">
        <v>663</v>
      </c>
      <c r="D607" s="196" t="s">
        <v>160</v>
      </c>
      <c r="E607" s="197" t="s">
        <v>1362</v>
      </c>
      <c r="F607" s="198" t="s">
        <v>1363</v>
      </c>
      <c r="G607" s="199" t="s">
        <v>163</v>
      </c>
      <c r="H607" s="200">
        <v>79.823999999999998</v>
      </c>
      <c r="I607" s="201"/>
      <c r="J607" s="202">
        <f>ROUND(I607*H607,2)</f>
        <v>0</v>
      </c>
      <c r="K607" s="203"/>
      <c r="L607" s="40"/>
      <c r="M607" s="204" t="s">
        <v>1</v>
      </c>
      <c r="N607" s="205" t="s">
        <v>40</v>
      </c>
      <c r="O607" s="76"/>
      <c r="P607" s="206">
        <f>O607*H607</f>
        <v>0</v>
      </c>
      <c r="Q607" s="206">
        <v>0</v>
      </c>
      <c r="R607" s="206">
        <f>Q607*H607</f>
        <v>0</v>
      </c>
      <c r="S607" s="206">
        <v>0</v>
      </c>
      <c r="T607" s="207">
        <f>S607*H607</f>
        <v>0</v>
      </c>
      <c r="U607" s="35"/>
      <c r="V607" s="35"/>
      <c r="W607" s="35"/>
      <c r="X607" s="35"/>
      <c r="Y607" s="35"/>
      <c r="Z607" s="35"/>
      <c r="AA607" s="35"/>
      <c r="AB607" s="35"/>
      <c r="AC607" s="35"/>
      <c r="AD607" s="35"/>
      <c r="AE607" s="35"/>
      <c r="AR607" s="208" t="s">
        <v>174</v>
      </c>
      <c r="AT607" s="208" t="s">
        <v>160</v>
      </c>
      <c r="AU607" s="208" t="s">
        <v>156</v>
      </c>
      <c r="AY607" s="18" t="s">
        <v>157</v>
      </c>
      <c r="BE607" s="209">
        <f>IF(N607="základná",J607,0)</f>
        <v>0</v>
      </c>
      <c r="BF607" s="209">
        <f>IF(N607="znížená",J607,0)</f>
        <v>0</v>
      </c>
      <c r="BG607" s="209">
        <f>IF(N607="zákl. prenesená",J607,0)</f>
        <v>0</v>
      </c>
      <c r="BH607" s="209">
        <f>IF(N607="zníž. prenesená",J607,0)</f>
        <v>0</v>
      </c>
      <c r="BI607" s="209">
        <f>IF(N607="nulová",J607,0)</f>
        <v>0</v>
      </c>
      <c r="BJ607" s="18" t="s">
        <v>156</v>
      </c>
      <c r="BK607" s="209">
        <f>ROUND(I607*H607,2)</f>
        <v>0</v>
      </c>
      <c r="BL607" s="18" t="s">
        <v>174</v>
      </c>
      <c r="BM607" s="208" t="s">
        <v>1364</v>
      </c>
    </row>
    <row r="608" spans="1:65" s="13" customFormat="1">
      <c r="B608" s="210"/>
      <c r="C608" s="211"/>
      <c r="D608" s="212" t="s">
        <v>166</v>
      </c>
      <c r="E608" s="213" t="s">
        <v>1</v>
      </c>
      <c r="F608" s="214" t="s">
        <v>284</v>
      </c>
      <c r="G608" s="211"/>
      <c r="H608" s="213" t="s">
        <v>1</v>
      </c>
      <c r="I608" s="215"/>
      <c r="J608" s="211"/>
      <c r="K608" s="211"/>
      <c r="L608" s="216"/>
      <c r="M608" s="217"/>
      <c r="N608" s="218"/>
      <c r="O608" s="218"/>
      <c r="P608" s="218"/>
      <c r="Q608" s="218"/>
      <c r="R608" s="218"/>
      <c r="S608" s="218"/>
      <c r="T608" s="219"/>
      <c r="AT608" s="220" t="s">
        <v>166</v>
      </c>
      <c r="AU608" s="220" t="s">
        <v>156</v>
      </c>
      <c r="AV608" s="13" t="s">
        <v>82</v>
      </c>
      <c r="AW608" s="13" t="s">
        <v>31</v>
      </c>
      <c r="AX608" s="13" t="s">
        <v>74</v>
      </c>
      <c r="AY608" s="220" t="s">
        <v>157</v>
      </c>
    </row>
    <row r="609" spans="1:65" s="14" customFormat="1">
      <c r="B609" s="221"/>
      <c r="C609" s="222"/>
      <c r="D609" s="212" t="s">
        <v>166</v>
      </c>
      <c r="E609" s="223" t="s">
        <v>1</v>
      </c>
      <c r="F609" s="224" t="s">
        <v>1365</v>
      </c>
      <c r="G609" s="222"/>
      <c r="H609" s="225">
        <v>10.824</v>
      </c>
      <c r="I609" s="226"/>
      <c r="J609" s="222"/>
      <c r="K609" s="222"/>
      <c r="L609" s="227"/>
      <c r="M609" s="228"/>
      <c r="N609" s="229"/>
      <c r="O609" s="229"/>
      <c r="P609" s="229"/>
      <c r="Q609" s="229"/>
      <c r="R609" s="229"/>
      <c r="S609" s="229"/>
      <c r="T609" s="230"/>
      <c r="AT609" s="231" t="s">
        <v>166</v>
      </c>
      <c r="AU609" s="231" t="s">
        <v>156</v>
      </c>
      <c r="AV609" s="14" t="s">
        <v>156</v>
      </c>
      <c r="AW609" s="14" t="s">
        <v>31</v>
      </c>
      <c r="AX609" s="14" t="s">
        <v>74</v>
      </c>
      <c r="AY609" s="231" t="s">
        <v>157</v>
      </c>
    </row>
    <row r="610" spans="1:65" s="14" customFormat="1">
      <c r="B610" s="221"/>
      <c r="C610" s="222"/>
      <c r="D610" s="212" t="s">
        <v>166</v>
      </c>
      <c r="E610" s="223" t="s">
        <v>1</v>
      </c>
      <c r="F610" s="224" t="s">
        <v>1366</v>
      </c>
      <c r="G610" s="222"/>
      <c r="H610" s="225">
        <v>13.164</v>
      </c>
      <c r="I610" s="226"/>
      <c r="J610" s="222"/>
      <c r="K610" s="222"/>
      <c r="L610" s="227"/>
      <c r="M610" s="228"/>
      <c r="N610" s="229"/>
      <c r="O610" s="229"/>
      <c r="P610" s="229"/>
      <c r="Q610" s="229"/>
      <c r="R610" s="229"/>
      <c r="S610" s="229"/>
      <c r="T610" s="230"/>
      <c r="AT610" s="231" t="s">
        <v>166</v>
      </c>
      <c r="AU610" s="231" t="s">
        <v>156</v>
      </c>
      <c r="AV610" s="14" t="s">
        <v>156</v>
      </c>
      <c r="AW610" s="14" t="s">
        <v>31</v>
      </c>
      <c r="AX610" s="14" t="s">
        <v>74</v>
      </c>
      <c r="AY610" s="231" t="s">
        <v>157</v>
      </c>
    </row>
    <row r="611" spans="1:65" s="14" customFormat="1">
      <c r="B611" s="221"/>
      <c r="C611" s="222"/>
      <c r="D611" s="212" t="s">
        <v>166</v>
      </c>
      <c r="E611" s="223" t="s">
        <v>1</v>
      </c>
      <c r="F611" s="224" t="s">
        <v>1367</v>
      </c>
      <c r="G611" s="222"/>
      <c r="H611" s="225">
        <v>5.22</v>
      </c>
      <c r="I611" s="226"/>
      <c r="J611" s="222"/>
      <c r="K611" s="222"/>
      <c r="L611" s="227"/>
      <c r="M611" s="228"/>
      <c r="N611" s="229"/>
      <c r="O611" s="229"/>
      <c r="P611" s="229"/>
      <c r="Q611" s="229"/>
      <c r="R611" s="229"/>
      <c r="S611" s="229"/>
      <c r="T611" s="230"/>
      <c r="AT611" s="231" t="s">
        <v>166</v>
      </c>
      <c r="AU611" s="231" t="s">
        <v>156</v>
      </c>
      <c r="AV611" s="14" t="s">
        <v>156</v>
      </c>
      <c r="AW611" s="14" t="s">
        <v>31</v>
      </c>
      <c r="AX611" s="14" t="s">
        <v>74</v>
      </c>
      <c r="AY611" s="231" t="s">
        <v>157</v>
      </c>
    </row>
    <row r="612" spans="1:65" s="14" customFormat="1">
      <c r="B612" s="221"/>
      <c r="C612" s="222"/>
      <c r="D612" s="212" t="s">
        <v>166</v>
      </c>
      <c r="E612" s="223" t="s">
        <v>1</v>
      </c>
      <c r="F612" s="224" t="s">
        <v>1368</v>
      </c>
      <c r="G612" s="222"/>
      <c r="H612" s="225">
        <v>11.7</v>
      </c>
      <c r="I612" s="226"/>
      <c r="J612" s="222"/>
      <c r="K612" s="222"/>
      <c r="L612" s="227"/>
      <c r="M612" s="228"/>
      <c r="N612" s="229"/>
      <c r="O612" s="229"/>
      <c r="P612" s="229"/>
      <c r="Q612" s="229"/>
      <c r="R612" s="229"/>
      <c r="S612" s="229"/>
      <c r="T612" s="230"/>
      <c r="AT612" s="231" t="s">
        <v>166</v>
      </c>
      <c r="AU612" s="231" t="s">
        <v>156</v>
      </c>
      <c r="AV612" s="14" t="s">
        <v>156</v>
      </c>
      <c r="AW612" s="14" t="s">
        <v>31</v>
      </c>
      <c r="AX612" s="14" t="s">
        <v>74</v>
      </c>
      <c r="AY612" s="231" t="s">
        <v>157</v>
      </c>
    </row>
    <row r="613" spans="1:65" s="14" customFormat="1">
      <c r="B613" s="221"/>
      <c r="C613" s="222"/>
      <c r="D613" s="212" t="s">
        <v>166</v>
      </c>
      <c r="E613" s="223" t="s">
        <v>1</v>
      </c>
      <c r="F613" s="224" t="s">
        <v>1369</v>
      </c>
      <c r="G613" s="222"/>
      <c r="H613" s="225">
        <v>11.256</v>
      </c>
      <c r="I613" s="226"/>
      <c r="J613" s="222"/>
      <c r="K613" s="222"/>
      <c r="L613" s="227"/>
      <c r="M613" s="228"/>
      <c r="N613" s="229"/>
      <c r="O613" s="229"/>
      <c r="P613" s="229"/>
      <c r="Q613" s="229"/>
      <c r="R613" s="229"/>
      <c r="S613" s="229"/>
      <c r="T613" s="230"/>
      <c r="AT613" s="231" t="s">
        <v>166</v>
      </c>
      <c r="AU613" s="231" t="s">
        <v>156</v>
      </c>
      <c r="AV613" s="14" t="s">
        <v>156</v>
      </c>
      <c r="AW613" s="14" t="s">
        <v>31</v>
      </c>
      <c r="AX613" s="14" t="s">
        <v>74</v>
      </c>
      <c r="AY613" s="231" t="s">
        <v>157</v>
      </c>
    </row>
    <row r="614" spans="1:65" s="14" customFormat="1">
      <c r="B614" s="221"/>
      <c r="C614" s="222"/>
      <c r="D614" s="212" t="s">
        <v>166</v>
      </c>
      <c r="E614" s="223" t="s">
        <v>1</v>
      </c>
      <c r="F614" s="224" t="s">
        <v>1370</v>
      </c>
      <c r="G614" s="222"/>
      <c r="H614" s="225">
        <v>3.7559999999999998</v>
      </c>
      <c r="I614" s="226"/>
      <c r="J614" s="222"/>
      <c r="K614" s="222"/>
      <c r="L614" s="227"/>
      <c r="M614" s="228"/>
      <c r="N614" s="229"/>
      <c r="O614" s="229"/>
      <c r="P614" s="229"/>
      <c r="Q614" s="229"/>
      <c r="R614" s="229"/>
      <c r="S614" s="229"/>
      <c r="T614" s="230"/>
      <c r="AT614" s="231" t="s">
        <v>166</v>
      </c>
      <c r="AU614" s="231" t="s">
        <v>156</v>
      </c>
      <c r="AV614" s="14" t="s">
        <v>156</v>
      </c>
      <c r="AW614" s="14" t="s">
        <v>31</v>
      </c>
      <c r="AX614" s="14" t="s">
        <v>74</v>
      </c>
      <c r="AY614" s="231" t="s">
        <v>157</v>
      </c>
    </row>
    <row r="615" spans="1:65" s="14" customFormat="1">
      <c r="B615" s="221"/>
      <c r="C615" s="222"/>
      <c r="D615" s="212" t="s">
        <v>166</v>
      </c>
      <c r="E615" s="223" t="s">
        <v>1</v>
      </c>
      <c r="F615" s="224" t="s">
        <v>1371</v>
      </c>
      <c r="G615" s="222"/>
      <c r="H615" s="225">
        <v>3.66</v>
      </c>
      <c r="I615" s="226"/>
      <c r="J615" s="222"/>
      <c r="K615" s="222"/>
      <c r="L615" s="227"/>
      <c r="M615" s="228"/>
      <c r="N615" s="229"/>
      <c r="O615" s="229"/>
      <c r="P615" s="229"/>
      <c r="Q615" s="229"/>
      <c r="R615" s="229"/>
      <c r="S615" s="229"/>
      <c r="T615" s="230"/>
      <c r="AT615" s="231" t="s">
        <v>166</v>
      </c>
      <c r="AU615" s="231" t="s">
        <v>156</v>
      </c>
      <c r="AV615" s="14" t="s">
        <v>156</v>
      </c>
      <c r="AW615" s="14" t="s">
        <v>31</v>
      </c>
      <c r="AX615" s="14" t="s">
        <v>74</v>
      </c>
      <c r="AY615" s="231" t="s">
        <v>157</v>
      </c>
    </row>
    <row r="616" spans="1:65" s="14" customFormat="1">
      <c r="B616" s="221"/>
      <c r="C616" s="222"/>
      <c r="D616" s="212" t="s">
        <v>166</v>
      </c>
      <c r="E616" s="223" t="s">
        <v>1</v>
      </c>
      <c r="F616" s="224" t="s">
        <v>1372</v>
      </c>
      <c r="G616" s="222"/>
      <c r="H616" s="225">
        <v>4.62</v>
      </c>
      <c r="I616" s="226"/>
      <c r="J616" s="222"/>
      <c r="K616" s="222"/>
      <c r="L616" s="227"/>
      <c r="M616" s="228"/>
      <c r="N616" s="229"/>
      <c r="O616" s="229"/>
      <c r="P616" s="229"/>
      <c r="Q616" s="229"/>
      <c r="R616" s="229"/>
      <c r="S616" s="229"/>
      <c r="T616" s="230"/>
      <c r="AT616" s="231" t="s">
        <v>166</v>
      </c>
      <c r="AU616" s="231" t="s">
        <v>156</v>
      </c>
      <c r="AV616" s="14" t="s">
        <v>156</v>
      </c>
      <c r="AW616" s="14" t="s">
        <v>31</v>
      </c>
      <c r="AX616" s="14" t="s">
        <v>74</v>
      </c>
      <c r="AY616" s="231" t="s">
        <v>157</v>
      </c>
    </row>
    <row r="617" spans="1:65" s="14" customFormat="1">
      <c r="B617" s="221"/>
      <c r="C617" s="222"/>
      <c r="D617" s="212" t="s">
        <v>166</v>
      </c>
      <c r="E617" s="223" t="s">
        <v>1</v>
      </c>
      <c r="F617" s="224" t="s">
        <v>1373</v>
      </c>
      <c r="G617" s="222"/>
      <c r="H617" s="225">
        <v>3.1920000000000002</v>
      </c>
      <c r="I617" s="226"/>
      <c r="J617" s="222"/>
      <c r="K617" s="222"/>
      <c r="L617" s="227"/>
      <c r="M617" s="228"/>
      <c r="N617" s="229"/>
      <c r="O617" s="229"/>
      <c r="P617" s="229"/>
      <c r="Q617" s="229"/>
      <c r="R617" s="229"/>
      <c r="S617" s="229"/>
      <c r="T617" s="230"/>
      <c r="AT617" s="231" t="s">
        <v>166</v>
      </c>
      <c r="AU617" s="231" t="s">
        <v>156</v>
      </c>
      <c r="AV617" s="14" t="s">
        <v>156</v>
      </c>
      <c r="AW617" s="14" t="s">
        <v>31</v>
      </c>
      <c r="AX617" s="14" t="s">
        <v>74</v>
      </c>
      <c r="AY617" s="231" t="s">
        <v>157</v>
      </c>
    </row>
    <row r="618" spans="1:65" s="14" customFormat="1">
      <c r="B618" s="221"/>
      <c r="C618" s="222"/>
      <c r="D618" s="212" t="s">
        <v>166</v>
      </c>
      <c r="E618" s="223" t="s">
        <v>1</v>
      </c>
      <c r="F618" s="224" t="s">
        <v>1374</v>
      </c>
      <c r="G618" s="222"/>
      <c r="H618" s="225">
        <v>1.32</v>
      </c>
      <c r="I618" s="226"/>
      <c r="J618" s="222"/>
      <c r="K618" s="222"/>
      <c r="L618" s="227"/>
      <c r="M618" s="228"/>
      <c r="N618" s="229"/>
      <c r="O618" s="229"/>
      <c r="P618" s="229"/>
      <c r="Q618" s="229"/>
      <c r="R618" s="229"/>
      <c r="S618" s="229"/>
      <c r="T618" s="230"/>
      <c r="AT618" s="231" t="s">
        <v>166</v>
      </c>
      <c r="AU618" s="231" t="s">
        <v>156</v>
      </c>
      <c r="AV618" s="14" t="s">
        <v>156</v>
      </c>
      <c r="AW618" s="14" t="s">
        <v>31</v>
      </c>
      <c r="AX618" s="14" t="s">
        <v>74</v>
      </c>
      <c r="AY618" s="231" t="s">
        <v>157</v>
      </c>
    </row>
    <row r="619" spans="1:65" s="14" customFormat="1">
      <c r="B619" s="221"/>
      <c r="C619" s="222"/>
      <c r="D619" s="212" t="s">
        <v>166</v>
      </c>
      <c r="E619" s="223" t="s">
        <v>1</v>
      </c>
      <c r="F619" s="224" t="s">
        <v>1375</v>
      </c>
      <c r="G619" s="222"/>
      <c r="H619" s="225">
        <v>1.32</v>
      </c>
      <c r="I619" s="226"/>
      <c r="J619" s="222"/>
      <c r="K619" s="222"/>
      <c r="L619" s="227"/>
      <c r="M619" s="228"/>
      <c r="N619" s="229"/>
      <c r="O619" s="229"/>
      <c r="P619" s="229"/>
      <c r="Q619" s="229"/>
      <c r="R619" s="229"/>
      <c r="S619" s="229"/>
      <c r="T619" s="230"/>
      <c r="AT619" s="231" t="s">
        <v>166</v>
      </c>
      <c r="AU619" s="231" t="s">
        <v>156</v>
      </c>
      <c r="AV619" s="14" t="s">
        <v>156</v>
      </c>
      <c r="AW619" s="14" t="s">
        <v>31</v>
      </c>
      <c r="AX619" s="14" t="s">
        <v>74</v>
      </c>
      <c r="AY619" s="231" t="s">
        <v>157</v>
      </c>
    </row>
    <row r="620" spans="1:65" s="14" customFormat="1">
      <c r="B620" s="221"/>
      <c r="C620" s="222"/>
      <c r="D620" s="212" t="s">
        <v>166</v>
      </c>
      <c r="E620" s="223" t="s">
        <v>1</v>
      </c>
      <c r="F620" s="224" t="s">
        <v>1376</v>
      </c>
      <c r="G620" s="222"/>
      <c r="H620" s="225">
        <v>4.0919999999999996</v>
      </c>
      <c r="I620" s="226"/>
      <c r="J620" s="222"/>
      <c r="K620" s="222"/>
      <c r="L620" s="227"/>
      <c r="M620" s="228"/>
      <c r="N620" s="229"/>
      <c r="O620" s="229"/>
      <c r="P620" s="229"/>
      <c r="Q620" s="229"/>
      <c r="R620" s="229"/>
      <c r="S620" s="229"/>
      <c r="T620" s="230"/>
      <c r="AT620" s="231" t="s">
        <v>166</v>
      </c>
      <c r="AU620" s="231" t="s">
        <v>156</v>
      </c>
      <c r="AV620" s="14" t="s">
        <v>156</v>
      </c>
      <c r="AW620" s="14" t="s">
        <v>31</v>
      </c>
      <c r="AX620" s="14" t="s">
        <v>74</v>
      </c>
      <c r="AY620" s="231" t="s">
        <v>157</v>
      </c>
    </row>
    <row r="621" spans="1:65" s="14" customFormat="1">
      <c r="B621" s="221"/>
      <c r="C621" s="222"/>
      <c r="D621" s="212" t="s">
        <v>166</v>
      </c>
      <c r="E621" s="223" t="s">
        <v>1</v>
      </c>
      <c r="F621" s="224" t="s">
        <v>1377</v>
      </c>
      <c r="G621" s="222"/>
      <c r="H621" s="225">
        <v>1.86</v>
      </c>
      <c r="I621" s="226"/>
      <c r="J621" s="222"/>
      <c r="K621" s="222"/>
      <c r="L621" s="227"/>
      <c r="M621" s="228"/>
      <c r="N621" s="229"/>
      <c r="O621" s="229"/>
      <c r="P621" s="229"/>
      <c r="Q621" s="229"/>
      <c r="R621" s="229"/>
      <c r="S621" s="229"/>
      <c r="T621" s="230"/>
      <c r="AT621" s="231" t="s">
        <v>166</v>
      </c>
      <c r="AU621" s="231" t="s">
        <v>156</v>
      </c>
      <c r="AV621" s="14" t="s">
        <v>156</v>
      </c>
      <c r="AW621" s="14" t="s">
        <v>31</v>
      </c>
      <c r="AX621" s="14" t="s">
        <v>74</v>
      </c>
      <c r="AY621" s="231" t="s">
        <v>157</v>
      </c>
    </row>
    <row r="622" spans="1:65" s="14" customFormat="1">
      <c r="B622" s="221"/>
      <c r="C622" s="222"/>
      <c r="D622" s="212" t="s">
        <v>166</v>
      </c>
      <c r="E622" s="223" t="s">
        <v>1</v>
      </c>
      <c r="F622" s="224" t="s">
        <v>1378</v>
      </c>
      <c r="G622" s="222"/>
      <c r="H622" s="225">
        <v>3.84</v>
      </c>
      <c r="I622" s="226"/>
      <c r="J622" s="222"/>
      <c r="K622" s="222"/>
      <c r="L622" s="227"/>
      <c r="M622" s="228"/>
      <c r="N622" s="229"/>
      <c r="O622" s="229"/>
      <c r="P622" s="229"/>
      <c r="Q622" s="229"/>
      <c r="R622" s="229"/>
      <c r="S622" s="229"/>
      <c r="T622" s="230"/>
      <c r="AT622" s="231" t="s">
        <v>166</v>
      </c>
      <c r="AU622" s="231" t="s">
        <v>156</v>
      </c>
      <c r="AV622" s="14" t="s">
        <v>156</v>
      </c>
      <c r="AW622" s="14" t="s">
        <v>31</v>
      </c>
      <c r="AX622" s="14" t="s">
        <v>74</v>
      </c>
      <c r="AY622" s="231" t="s">
        <v>157</v>
      </c>
    </row>
    <row r="623" spans="1:65" s="15" customFormat="1">
      <c r="B623" s="232"/>
      <c r="C623" s="233"/>
      <c r="D623" s="212" t="s">
        <v>166</v>
      </c>
      <c r="E623" s="234" t="s">
        <v>1</v>
      </c>
      <c r="F623" s="235" t="s">
        <v>173</v>
      </c>
      <c r="G623" s="233"/>
      <c r="H623" s="236">
        <v>79.823999999999998</v>
      </c>
      <c r="I623" s="237"/>
      <c r="J623" s="233"/>
      <c r="K623" s="233"/>
      <c r="L623" s="238"/>
      <c r="M623" s="239"/>
      <c r="N623" s="240"/>
      <c r="O623" s="240"/>
      <c r="P623" s="240"/>
      <c r="Q623" s="240"/>
      <c r="R623" s="240"/>
      <c r="S623" s="240"/>
      <c r="T623" s="241"/>
      <c r="AT623" s="242" t="s">
        <v>166</v>
      </c>
      <c r="AU623" s="242" t="s">
        <v>156</v>
      </c>
      <c r="AV623" s="15" t="s">
        <v>174</v>
      </c>
      <c r="AW623" s="15" t="s">
        <v>31</v>
      </c>
      <c r="AX623" s="15" t="s">
        <v>82</v>
      </c>
      <c r="AY623" s="242" t="s">
        <v>157</v>
      </c>
    </row>
    <row r="624" spans="1:65" s="2" customFormat="1" ht="24.2" customHeight="1">
      <c r="A624" s="35"/>
      <c r="B624" s="36"/>
      <c r="C624" s="196" t="s">
        <v>667</v>
      </c>
      <c r="D624" s="196" t="s">
        <v>160</v>
      </c>
      <c r="E624" s="197" t="s">
        <v>1379</v>
      </c>
      <c r="F624" s="198" t="s">
        <v>1363</v>
      </c>
      <c r="G624" s="199" t="s">
        <v>225</v>
      </c>
      <c r="H624" s="200">
        <v>88.67</v>
      </c>
      <c r="I624" s="201"/>
      <c r="J624" s="202">
        <f>ROUND(I624*H624,2)</f>
        <v>0</v>
      </c>
      <c r="K624" s="203"/>
      <c r="L624" s="40"/>
      <c r="M624" s="204" t="s">
        <v>1</v>
      </c>
      <c r="N624" s="205" t="s">
        <v>40</v>
      </c>
      <c r="O624" s="76"/>
      <c r="P624" s="206">
        <f>O624*H624</f>
        <v>0</v>
      </c>
      <c r="Q624" s="206">
        <v>1.92E-3</v>
      </c>
      <c r="R624" s="206">
        <f>Q624*H624</f>
        <v>0.17024640000000002</v>
      </c>
      <c r="S624" s="206">
        <v>0</v>
      </c>
      <c r="T624" s="207">
        <f>S624*H624</f>
        <v>0</v>
      </c>
      <c r="U624" s="35"/>
      <c r="V624" s="35"/>
      <c r="W624" s="35"/>
      <c r="X624" s="35"/>
      <c r="Y624" s="35"/>
      <c r="Z624" s="35"/>
      <c r="AA624" s="35"/>
      <c r="AB624" s="35"/>
      <c r="AC624" s="35"/>
      <c r="AD624" s="35"/>
      <c r="AE624" s="35"/>
      <c r="AR624" s="208" t="s">
        <v>174</v>
      </c>
      <c r="AT624" s="208" t="s">
        <v>160</v>
      </c>
      <c r="AU624" s="208" t="s">
        <v>156</v>
      </c>
      <c r="AY624" s="18" t="s">
        <v>157</v>
      </c>
      <c r="BE624" s="209">
        <f>IF(N624="základná",J624,0)</f>
        <v>0</v>
      </c>
      <c r="BF624" s="209">
        <f>IF(N624="znížená",J624,0)</f>
        <v>0</v>
      </c>
      <c r="BG624" s="209">
        <f>IF(N624="zákl. prenesená",J624,0)</f>
        <v>0</v>
      </c>
      <c r="BH624" s="209">
        <f>IF(N624="zníž. prenesená",J624,0)</f>
        <v>0</v>
      </c>
      <c r="BI624" s="209">
        <f>IF(N624="nulová",J624,0)</f>
        <v>0</v>
      </c>
      <c r="BJ624" s="18" t="s">
        <v>156</v>
      </c>
      <c r="BK624" s="209">
        <f>ROUND(I624*H624,2)</f>
        <v>0</v>
      </c>
      <c r="BL624" s="18" t="s">
        <v>174</v>
      </c>
      <c r="BM624" s="208" t="s">
        <v>1380</v>
      </c>
    </row>
    <row r="625" spans="1:65" s="14" customFormat="1">
      <c r="B625" s="221"/>
      <c r="C625" s="222"/>
      <c r="D625" s="212" t="s">
        <v>166</v>
      </c>
      <c r="E625" s="223" t="s">
        <v>1</v>
      </c>
      <c r="F625" s="224" t="s">
        <v>1381</v>
      </c>
      <c r="G625" s="222"/>
      <c r="H625" s="225">
        <v>88.67</v>
      </c>
      <c r="I625" s="226"/>
      <c r="J625" s="222"/>
      <c r="K625" s="222"/>
      <c r="L625" s="227"/>
      <c r="M625" s="228"/>
      <c r="N625" s="229"/>
      <c r="O625" s="229"/>
      <c r="P625" s="229"/>
      <c r="Q625" s="229"/>
      <c r="R625" s="229"/>
      <c r="S625" s="229"/>
      <c r="T625" s="230"/>
      <c r="AT625" s="231" t="s">
        <v>166</v>
      </c>
      <c r="AU625" s="231" t="s">
        <v>156</v>
      </c>
      <c r="AV625" s="14" t="s">
        <v>156</v>
      </c>
      <c r="AW625" s="14" t="s">
        <v>31</v>
      </c>
      <c r="AX625" s="14" t="s">
        <v>82</v>
      </c>
      <c r="AY625" s="231" t="s">
        <v>157</v>
      </c>
    </row>
    <row r="626" spans="1:65" s="2" customFormat="1" ht="24.2" customHeight="1">
      <c r="A626" s="35"/>
      <c r="B626" s="36"/>
      <c r="C626" s="196" t="s">
        <v>671</v>
      </c>
      <c r="D626" s="196" t="s">
        <v>160</v>
      </c>
      <c r="E626" s="197" t="s">
        <v>1382</v>
      </c>
      <c r="F626" s="198" t="s">
        <v>1383</v>
      </c>
      <c r="G626" s="199" t="s">
        <v>225</v>
      </c>
      <c r="H626" s="200">
        <v>124.59</v>
      </c>
      <c r="I626" s="201"/>
      <c r="J626" s="202">
        <f>ROUND(I626*H626,2)</f>
        <v>0</v>
      </c>
      <c r="K626" s="203"/>
      <c r="L626" s="40"/>
      <c r="M626" s="204" t="s">
        <v>1</v>
      </c>
      <c r="N626" s="205" t="s">
        <v>40</v>
      </c>
      <c r="O626" s="76"/>
      <c r="P626" s="206">
        <f>O626*H626</f>
        <v>0</v>
      </c>
      <c r="Q626" s="206">
        <v>3.0000000000000001E-5</v>
      </c>
      <c r="R626" s="206">
        <f>Q626*H626</f>
        <v>3.7377000000000001E-3</v>
      </c>
      <c r="S626" s="206">
        <v>0</v>
      </c>
      <c r="T626" s="207">
        <f>S626*H626</f>
        <v>0</v>
      </c>
      <c r="U626" s="35"/>
      <c r="V626" s="35"/>
      <c r="W626" s="35"/>
      <c r="X626" s="35"/>
      <c r="Y626" s="35"/>
      <c r="Z626" s="35"/>
      <c r="AA626" s="35"/>
      <c r="AB626" s="35"/>
      <c r="AC626" s="35"/>
      <c r="AD626" s="35"/>
      <c r="AE626" s="35"/>
      <c r="AR626" s="208" t="s">
        <v>174</v>
      </c>
      <c r="AT626" s="208" t="s">
        <v>160</v>
      </c>
      <c r="AU626" s="208" t="s">
        <v>156</v>
      </c>
      <c r="AY626" s="18" t="s">
        <v>157</v>
      </c>
      <c r="BE626" s="209">
        <f>IF(N626="základná",J626,0)</f>
        <v>0</v>
      </c>
      <c r="BF626" s="209">
        <f>IF(N626="znížená",J626,0)</f>
        <v>0</v>
      </c>
      <c r="BG626" s="209">
        <f>IF(N626="zákl. prenesená",J626,0)</f>
        <v>0</v>
      </c>
      <c r="BH626" s="209">
        <f>IF(N626="zníž. prenesená",J626,0)</f>
        <v>0</v>
      </c>
      <c r="BI626" s="209">
        <f>IF(N626="nulová",J626,0)</f>
        <v>0</v>
      </c>
      <c r="BJ626" s="18" t="s">
        <v>156</v>
      </c>
      <c r="BK626" s="209">
        <f>ROUND(I626*H626,2)</f>
        <v>0</v>
      </c>
      <c r="BL626" s="18" t="s">
        <v>174</v>
      </c>
      <c r="BM626" s="208" t="s">
        <v>1384</v>
      </c>
    </row>
    <row r="627" spans="1:65" s="13" customFormat="1">
      <c r="B627" s="210"/>
      <c r="C627" s="211"/>
      <c r="D627" s="212" t="s">
        <v>166</v>
      </c>
      <c r="E627" s="213" t="s">
        <v>1</v>
      </c>
      <c r="F627" s="214" t="s">
        <v>1050</v>
      </c>
      <c r="G627" s="211"/>
      <c r="H627" s="213" t="s">
        <v>1</v>
      </c>
      <c r="I627" s="215"/>
      <c r="J627" s="211"/>
      <c r="K627" s="211"/>
      <c r="L627" s="216"/>
      <c r="M627" s="217"/>
      <c r="N627" s="218"/>
      <c r="O627" s="218"/>
      <c r="P627" s="218"/>
      <c r="Q627" s="218"/>
      <c r="R627" s="218"/>
      <c r="S627" s="218"/>
      <c r="T627" s="219"/>
      <c r="AT627" s="220" t="s">
        <v>166</v>
      </c>
      <c r="AU627" s="220" t="s">
        <v>156</v>
      </c>
      <c r="AV627" s="13" t="s">
        <v>82</v>
      </c>
      <c r="AW627" s="13" t="s">
        <v>31</v>
      </c>
      <c r="AX627" s="13" t="s">
        <v>74</v>
      </c>
      <c r="AY627" s="220" t="s">
        <v>157</v>
      </c>
    </row>
    <row r="628" spans="1:65" s="13" customFormat="1">
      <c r="B628" s="210"/>
      <c r="C628" s="211"/>
      <c r="D628" s="212" t="s">
        <v>166</v>
      </c>
      <c r="E628" s="213" t="s">
        <v>1</v>
      </c>
      <c r="F628" s="214" t="s">
        <v>1197</v>
      </c>
      <c r="G628" s="211"/>
      <c r="H628" s="213" t="s">
        <v>1</v>
      </c>
      <c r="I628" s="215"/>
      <c r="J628" s="211"/>
      <c r="K628" s="211"/>
      <c r="L628" s="216"/>
      <c r="M628" s="217"/>
      <c r="N628" s="218"/>
      <c r="O628" s="218"/>
      <c r="P628" s="218"/>
      <c r="Q628" s="218"/>
      <c r="R628" s="218"/>
      <c r="S628" s="218"/>
      <c r="T628" s="219"/>
      <c r="AT628" s="220" t="s">
        <v>166</v>
      </c>
      <c r="AU628" s="220" t="s">
        <v>156</v>
      </c>
      <c r="AV628" s="13" t="s">
        <v>82</v>
      </c>
      <c r="AW628" s="13" t="s">
        <v>31</v>
      </c>
      <c r="AX628" s="13" t="s">
        <v>74</v>
      </c>
      <c r="AY628" s="220" t="s">
        <v>157</v>
      </c>
    </row>
    <row r="629" spans="1:65" s="14" customFormat="1">
      <c r="B629" s="221"/>
      <c r="C629" s="222"/>
      <c r="D629" s="212" t="s">
        <v>166</v>
      </c>
      <c r="E629" s="223" t="s">
        <v>1</v>
      </c>
      <c r="F629" s="224" t="s">
        <v>1385</v>
      </c>
      <c r="G629" s="222"/>
      <c r="H629" s="225">
        <v>20.28</v>
      </c>
      <c r="I629" s="226"/>
      <c r="J629" s="222"/>
      <c r="K629" s="222"/>
      <c r="L629" s="227"/>
      <c r="M629" s="228"/>
      <c r="N629" s="229"/>
      <c r="O629" s="229"/>
      <c r="P629" s="229"/>
      <c r="Q629" s="229"/>
      <c r="R629" s="229"/>
      <c r="S629" s="229"/>
      <c r="T629" s="230"/>
      <c r="AT629" s="231" t="s">
        <v>166</v>
      </c>
      <c r="AU629" s="231" t="s">
        <v>156</v>
      </c>
      <c r="AV629" s="14" t="s">
        <v>156</v>
      </c>
      <c r="AW629" s="14" t="s">
        <v>31</v>
      </c>
      <c r="AX629" s="14" t="s">
        <v>74</v>
      </c>
      <c r="AY629" s="231" t="s">
        <v>157</v>
      </c>
    </row>
    <row r="630" spans="1:65" s="13" customFormat="1">
      <c r="B630" s="210"/>
      <c r="C630" s="211"/>
      <c r="D630" s="212" t="s">
        <v>166</v>
      </c>
      <c r="E630" s="213" t="s">
        <v>1</v>
      </c>
      <c r="F630" s="214" t="s">
        <v>1199</v>
      </c>
      <c r="G630" s="211"/>
      <c r="H630" s="213" t="s">
        <v>1</v>
      </c>
      <c r="I630" s="215"/>
      <c r="J630" s="211"/>
      <c r="K630" s="211"/>
      <c r="L630" s="216"/>
      <c r="M630" s="217"/>
      <c r="N630" s="218"/>
      <c r="O630" s="218"/>
      <c r="P630" s="218"/>
      <c r="Q630" s="218"/>
      <c r="R630" s="218"/>
      <c r="S630" s="218"/>
      <c r="T630" s="219"/>
      <c r="AT630" s="220" t="s">
        <v>166</v>
      </c>
      <c r="AU630" s="220" t="s">
        <v>156</v>
      </c>
      <c r="AV630" s="13" t="s">
        <v>82</v>
      </c>
      <c r="AW630" s="13" t="s">
        <v>31</v>
      </c>
      <c r="AX630" s="13" t="s">
        <v>74</v>
      </c>
      <c r="AY630" s="220" t="s">
        <v>157</v>
      </c>
    </row>
    <row r="631" spans="1:65" s="14" customFormat="1">
      <c r="B631" s="221"/>
      <c r="C631" s="222"/>
      <c r="D631" s="212" t="s">
        <v>166</v>
      </c>
      <c r="E631" s="223" t="s">
        <v>1</v>
      </c>
      <c r="F631" s="224" t="s">
        <v>1386</v>
      </c>
      <c r="G631" s="222"/>
      <c r="H631" s="225">
        <v>17.16</v>
      </c>
      <c r="I631" s="226"/>
      <c r="J631" s="222"/>
      <c r="K631" s="222"/>
      <c r="L631" s="227"/>
      <c r="M631" s="228"/>
      <c r="N631" s="229"/>
      <c r="O631" s="229"/>
      <c r="P631" s="229"/>
      <c r="Q631" s="229"/>
      <c r="R631" s="229"/>
      <c r="S631" s="229"/>
      <c r="T631" s="230"/>
      <c r="AT631" s="231" t="s">
        <v>166</v>
      </c>
      <c r="AU631" s="231" t="s">
        <v>156</v>
      </c>
      <c r="AV631" s="14" t="s">
        <v>156</v>
      </c>
      <c r="AW631" s="14" t="s">
        <v>31</v>
      </c>
      <c r="AX631" s="14" t="s">
        <v>74</v>
      </c>
      <c r="AY631" s="231" t="s">
        <v>157</v>
      </c>
    </row>
    <row r="632" spans="1:65" s="13" customFormat="1">
      <c r="B632" s="210"/>
      <c r="C632" s="211"/>
      <c r="D632" s="212" t="s">
        <v>166</v>
      </c>
      <c r="E632" s="213" t="s">
        <v>1</v>
      </c>
      <c r="F632" s="214" t="s">
        <v>1201</v>
      </c>
      <c r="G632" s="211"/>
      <c r="H632" s="213" t="s">
        <v>1</v>
      </c>
      <c r="I632" s="215"/>
      <c r="J632" s="211"/>
      <c r="K632" s="211"/>
      <c r="L632" s="216"/>
      <c r="M632" s="217"/>
      <c r="N632" s="218"/>
      <c r="O632" s="218"/>
      <c r="P632" s="218"/>
      <c r="Q632" s="218"/>
      <c r="R632" s="218"/>
      <c r="S632" s="218"/>
      <c r="T632" s="219"/>
      <c r="AT632" s="220" t="s">
        <v>166</v>
      </c>
      <c r="AU632" s="220" t="s">
        <v>156</v>
      </c>
      <c r="AV632" s="13" t="s">
        <v>82</v>
      </c>
      <c r="AW632" s="13" t="s">
        <v>31</v>
      </c>
      <c r="AX632" s="13" t="s">
        <v>74</v>
      </c>
      <c r="AY632" s="220" t="s">
        <v>157</v>
      </c>
    </row>
    <row r="633" spans="1:65" s="14" customFormat="1">
      <c r="B633" s="221"/>
      <c r="C633" s="222"/>
      <c r="D633" s="212" t="s">
        <v>166</v>
      </c>
      <c r="E633" s="223" t="s">
        <v>1</v>
      </c>
      <c r="F633" s="224" t="s">
        <v>1387</v>
      </c>
      <c r="G633" s="222"/>
      <c r="H633" s="225">
        <v>7.21</v>
      </c>
      <c r="I633" s="226"/>
      <c r="J633" s="222"/>
      <c r="K633" s="222"/>
      <c r="L633" s="227"/>
      <c r="M633" s="228"/>
      <c r="N633" s="229"/>
      <c r="O633" s="229"/>
      <c r="P633" s="229"/>
      <c r="Q633" s="229"/>
      <c r="R633" s="229"/>
      <c r="S633" s="229"/>
      <c r="T633" s="230"/>
      <c r="AT633" s="231" t="s">
        <v>166</v>
      </c>
      <c r="AU633" s="231" t="s">
        <v>156</v>
      </c>
      <c r="AV633" s="14" t="s">
        <v>156</v>
      </c>
      <c r="AW633" s="14" t="s">
        <v>31</v>
      </c>
      <c r="AX633" s="14" t="s">
        <v>74</v>
      </c>
      <c r="AY633" s="231" t="s">
        <v>157</v>
      </c>
    </row>
    <row r="634" spans="1:65" s="13" customFormat="1">
      <c r="B634" s="210"/>
      <c r="C634" s="211"/>
      <c r="D634" s="212" t="s">
        <v>166</v>
      </c>
      <c r="E634" s="213" t="s">
        <v>1</v>
      </c>
      <c r="F634" s="214" t="s">
        <v>1203</v>
      </c>
      <c r="G634" s="211"/>
      <c r="H634" s="213" t="s">
        <v>1</v>
      </c>
      <c r="I634" s="215"/>
      <c r="J634" s="211"/>
      <c r="K634" s="211"/>
      <c r="L634" s="216"/>
      <c r="M634" s="217"/>
      <c r="N634" s="218"/>
      <c r="O634" s="218"/>
      <c r="P634" s="218"/>
      <c r="Q634" s="218"/>
      <c r="R634" s="218"/>
      <c r="S634" s="218"/>
      <c r="T634" s="219"/>
      <c r="AT634" s="220" t="s">
        <v>166</v>
      </c>
      <c r="AU634" s="220" t="s">
        <v>156</v>
      </c>
      <c r="AV634" s="13" t="s">
        <v>82</v>
      </c>
      <c r="AW634" s="13" t="s">
        <v>31</v>
      </c>
      <c r="AX634" s="13" t="s">
        <v>74</v>
      </c>
      <c r="AY634" s="220" t="s">
        <v>157</v>
      </c>
    </row>
    <row r="635" spans="1:65" s="14" customFormat="1">
      <c r="B635" s="221"/>
      <c r="C635" s="222"/>
      <c r="D635" s="212" t="s">
        <v>166</v>
      </c>
      <c r="E635" s="223" t="s">
        <v>1</v>
      </c>
      <c r="F635" s="224" t="s">
        <v>1388</v>
      </c>
      <c r="G635" s="222"/>
      <c r="H635" s="225">
        <v>4.29</v>
      </c>
      <c r="I635" s="226"/>
      <c r="J635" s="222"/>
      <c r="K635" s="222"/>
      <c r="L635" s="227"/>
      <c r="M635" s="228"/>
      <c r="N635" s="229"/>
      <c r="O635" s="229"/>
      <c r="P635" s="229"/>
      <c r="Q635" s="229"/>
      <c r="R635" s="229"/>
      <c r="S635" s="229"/>
      <c r="T635" s="230"/>
      <c r="AT635" s="231" t="s">
        <v>166</v>
      </c>
      <c r="AU635" s="231" t="s">
        <v>156</v>
      </c>
      <c r="AV635" s="14" t="s">
        <v>156</v>
      </c>
      <c r="AW635" s="14" t="s">
        <v>31</v>
      </c>
      <c r="AX635" s="14" t="s">
        <v>74</v>
      </c>
      <c r="AY635" s="231" t="s">
        <v>157</v>
      </c>
    </row>
    <row r="636" spans="1:65" s="13" customFormat="1">
      <c r="B636" s="210"/>
      <c r="C636" s="211"/>
      <c r="D636" s="212" t="s">
        <v>166</v>
      </c>
      <c r="E636" s="213" t="s">
        <v>1</v>
      </c>
      <c r="F636" s="214" t="s">
        <v>1176</v>
      </c>
      <c r="G636" s="211"/>
      <c r="H636" s="213" t="s">
        <v>1</v>
      </c>
      <c r="I636" s="215"/>
      <c r="J636" s="211"/>
      <c r="K636" s="211"/>
      <c r="L636" s="216"/>
      <c r="M636" s="217"/>
      <c r="N636" s="218"/>
      <c r="O636" s="218"/>
      <c r="P636" s="218"/>
      <c r="Q636" s="218"/>
      <c r="R636" s="218"/>
      <c r="S636" s="218"/>
      <c r="T636" s="219"/>
      <c r="AT636" s="220" t="s">
        <v>166</v>
      </c>
      <c r="AU636" s="220" t="s">
        <v>156</v>
      </c>
      <c r="AV636" s="13" t="s">
        <v>82</v>
      </c>
      <c r="AW636" s="13" t="s">
        <v>31</v>
      </c>
      <c r="AX636" s="13" t="s">
        <v>74</v>
      </c>
      <c r="AY636" s="220" t="s">
        <v>157</v>
      </c>
    </row>
    <row r="637" spans="1:65" s="14" customFormat="1">
      <c r="B637" s="221"/>
      <c r="C637" s="222"/>
      <c r="D637" s="212" t="s">
        <v>166</v>
      </c>
      <c r="E637" s="223" t="s">
        <v>1</v>
      </c>
      <c r="F637" s="224" t="s">
        <v>1389</v>
      </c>
      <c r="G637" s="222"/>
      <c r="H637" s="225">
        <v>5.07</v>
      </c>
      <c r="I637" s="226"/>
      <c r="J637" s="222"/>
      <c r="K637" s="222"/>
      <c r="L637" s="227"/>
      <c r="M637" s="228"/>
      <c r="N637" s="229"/>
      <c r="O637" s="229"/>
      <c r="P637" s="229"/>
      <c r="Q637" s="229"/>
      <c r="R637" s="229"/>
      <c r="S637" s="229"/>
      <c r="T637" s="230"/>
      <c r="AT637" s="231" t="s">
        <v>166</v>
      </c>
      <c r="AU637" s="231" t="s">
        <v>156</v>
      </c>
      <c r="AV637" s="14" t="s">
        <v>156</v>
      </c>
      <c r="AW637" s="14" t="s">
        <v>31</v>
      </c>
      <c r="AX637" s="14" t="s">
        <v>74</v>
      </c>
      <c r="AY637" s="231" t="s">
        <v>157</v>
      </c>
    </row>
    <row r="638" spans="1:65" s="13" customFormat="1">
      <c r="B638" s="210"/>
      <c r="C638" s="211"/>
      <c r="D638" s="212" t="s">
        <v>166</v>
      </c>
      <c r="E638" s="213" t="s">
        <v>1</v>
      </c>
      <c r="F638" s="214" t="s">
        <v>1061</v>
      </c>
      <c r="G638" s="211"/>
      <c r="H638" s="213" t="s">
        <v>1</v>
      </c>
      <c r="I638" s="215"/>
      <c r="J638" s="211"/>
      <c r="K638" s="211"/>
      <c r="L638" s="216"/>
      <c r="M638" s="217"/>
      <c r="N638" s="218"/>
      <c r="O638" s="218"/>
      <c r="P638" s="218"/>
      <c r="Q638" s="218"/>
      <c r="R638" s="218"/>
      <c r="S638" s="218"/>
      <c r="T638" s="219"/>
      <c r="AT638" s="220" t="s">
        <v>166</v>
      </c>
      <c r="AU638" s="220" t="s">
        <v>156</v>
      </c>
      <c r="AV638" s="13" t="s">
        <v>82</v>
      </c>
      <c r="AW638" s="13" t="s">
        <v>31</v>
      </c>
      <c r="AX638" s="13" t="s">
        <v>74</v>
      </c>
      <c r="AY638" s="220" t="s">
        <v>157</v>
      </c>
    </row>
    <row r="639" spans="1:65" s="14" customFormat="1">
      <c r="B639" s="221"/>
      <c r="C639" s="222"/>
      <c r="D639" s="212" t="s">
        <v>166</v>
      </c>
      <c r="E639" s="223" t="s">
        <v>1</v>
      </c>
      <c r="F639" s="224" t="s">
        <v>1390</v>
      </c>
      <c r="G639" s="222"/>
      <c r="H639" s="225">
        <v>1.5</v>
      </c>
      <c r="I639" s="226"/>
      <c r="J639" s="222"/>
      <c r="K639" s="222"/>
      <c r="L639" s="227"/>
      <c r="M639" s="228"/>
      <c r="N639" s="229"/>
      <c r="O639" s="229"/>
      <c r="P639" s="229"/>
      <c r="Q639" s="229"/>
      <c r="R639" s="229"/>
      <c r="S639" s="229"/>
      <c r="T639" s="230"/>
      <c r="AT639" s="231" t="s">
        <v>166</v>
      </c>
      <c r="AU639" s="231" t="s">
        <v>156</v>
      </c>
      <c r="AV639" s="14" t="s">
        <v>156</v>
      </c>
      <c r="AW639" s="14" t="s">
        <v>31</v>
      </c>
      <c r="AX639" s="14" t="s">
        <v>74</v>
      </c>
      <c r="AY639" s="231" t="s">
        <v>157</v>
      </c>
    </row>
    <row r="640" spans="1:65" s="16" customFormat="1">
      <c r="B640" s="261"/>
      <c r="C640" s="262"/>
      <c r="D640" s="212" t="s">
        <v>166</v>
      </c>
      <c r="E640" s="263" t="s">
        <v>1</v>
      </c>
      <c r="F640" s="264" t="s">
        <v>468</v>
      </c>
      <c r="G640" s="262"/>
      <c r="H640" s="265">
        <v>55.51</v>
      </c>
      <c r="I640" s="266"/>
      <c r="J640" s="262"/>
      <c r="K640" s="262"/>
      <c r="L640" s="267"/>
      <c r="M640" s="268"/>
      <c r="N640" s="269"/>
      <c r="O640" s="269"/>
      <c r="P640" s="269"/>
      <c r="Q640" s="269"/>
      <c r="R640" s="269"/>
      <c r="S640" s="269"/>
      <c r="T640" s="270"/>
      <c r="AT640" s="271" t="s">
        <v>166</v>
      </c>
      <c r="AU640" s="271" t="s">
        <v>156</v>
      </c>
      <c r="AV640" s="16" t="s">
        <v>181</v>
      </c>
      <c r="AW640" s="16" t="s">
        <v>31</v>
      </c>
      <c r="AX640" s="16" t="s">
        <v>74</v>
      </c>
      <c r="AY640" s="271" t="s">
        <v>157</v>
      </c>
    </row>
    <row r="641" spans="2:51" s="13" customFormat="1">
      <c r="B641" s="210"/>
      <c r="C641" s="211"/>
      <c r="D641" s="212" t="s">
        <v>166</v>
      </c>
      <c r="E641" s="213" t="s">
        <v>1</v>
      </c>
      <c r="F641" s="214" t="s">
        <v>1205</v>
      </c>
      <c r="G641" s="211"/>
      <c r="H641" s="213" t="s">
        <v>1</v>
      </c>
      <c r="I641" s="215"/>
      <c r="J641" s="211"/>
      <c r="K641" s="211"/>
      <c r="L641" s="216"/>
      <c r="M641" s="217"/>
      <c r="N641" s="218"/>
      <c r="O641" s="218"/>
      <c r="P641" s="218"/>
      <c r="Q641" s="218"/>
      <c r="R641" s="218"/>
      <c r="S641" s="218"/>
      <c r="T641" s="219"/>
      <c r="AT641" s="220" t="s">
        <v>166</v>
      </c>
      <c r="AU641" s="220" t="s">
        <v>156</v>
      </c>
      <c r="AV641" s="13" t="s">
        <v>82</v>
      </c>
      <c r="AW641" s="13" t="s">
        <v>31</v>
      </c>
      <c r="AX641" s="13" t="s">
        <v>74</v>
      </c>
      <c r="AY641" s="220" t="s">
        <v>157</v>
      </c>
    </row>
    <row r="642" spans="2:51" s="14" customFormat="1">
      <c r="B642" s="221"/>
      <c r="C642" s="222"/>
      <c r="D642" s="212" t="s">
        <v>166</v>
      </c>
      <c r="E642" s="223" t="s">
        <v>1</v>
      </c>
      <c r="F642" s="224" t="s">
        <v>1391</v>
      </c>
      <c r="G642" s="222"/>
      <c r="H642" s="225">
        <v>6.76</v>
      </c>
      <c r="I642" s="226"/>
      <c r="J642" s="222"/>
      <c r="K642" s="222"/>
      <c r="L642" s="227"/>
      <c r="M642" s="228"/>
      <c r="N642" s="229"/>
      <c r="O642" s="229"/>
      <c r="P642" s="229"/>
      <c r="Q642" s="229"/>
      <c r="R642" s="229"/>
      <c r="S642" s="229"/>
      <c r="T642" s="230"/>
      <c r="AT642" s="231" t="s">
        <v>166</v>
      </c>
      <c r="AU642" s="231" t="s">
        <v>156</v>
      </c>
      <c r="AV642" s="14" t="s">
        <v>156</v>
      </c>
      <c r="AW642" s="14" t="s">
        <v>31</v>
      </c>
      <c r="AX642" s="14" t="s">
        <v>74</v>
      </c>
      <c r="AY642" s="231" t="s">
        <v>157</v>
      </c>
    </row>
    <row r="643" spans="2:51" s="13" customFormat="1">
      <c r="B643" s="210"/>
      <c r="C643" s="211"/>
      <c r="D643" s="212" t="s">
        <v>166</v>
      </c>
      <c r="E643" s="213" t="s">
        <v>1</v>
      </c>
      <c r="F643" s="214" t="s">
        <v>1207</v>
      </c>
      <c r="G643" s="211"/>
      <c r="H643" s="213" t="s">
        <v>1</v>
      </c>
      <c r="I643" s="215"/>
      <c r="J643" s="211"/>
      <c r="K643" s="211"/>
      <c r="L643" s="216"/>
      <c r="M643" s="217"/>
      <c r="N643" s="218"/>
      <c r="O643" s="218"/>
      <c r="P643" s="218"/>
      <c r="Q643" s="218"/>
      <c r="R643" s="218"/>
      <c r="S643" s="218"/>
      <c r="T643" s="219"/>
      <c r="AT643" s="220" t="s">
        <v>166</v>
      </c>
      <c r="AU643" s="220" t="s">
        <v>156</v>
      </c>
      <c r="AV643" s="13" t="s">
        <v>82</v>
      </c>
      <c r="AW643" s="13" t="s">
        <v>31</v>
      </c>
      <c r="AX643" s="13" t="s">
        <v>74</v>
      </c>
      <c r="AY643" s="220" t="s">
        <v>157</v>
      </c>
    </row>
    <row r="644" spans="2:51" s="14" customFormat="1">
      <c r="B644" s="221"/>
      <c r="C644" s="222"/>
      <c r="D644" s="212" t="s">
        <v>166</v>
      </c>
      <c r="E644" s="223" t="s">
        <v>1</v>
      </c>
      <c r="F644" s="224" t="s">
        <v>1391</v>
      </c>
      <c r="G644" s="222"/>
      <c r="H644" s="225">
        <v>6.76</v>
      </c>
      <c r="I644" s="226"/>
      <c r="J644" s="222"/>
      <c r="K644" s="222"/>
      <c r="L644" s="227"/>
      <c r="M644" s="228"/>
      <c r="N644" s="229"/>
      <c r="O644" s="229"/>
      <c r="P644" s="229"/>
      <c r="Q644" s="229"/>
      <c r="R644" s="229"/>
      <c r="S644" s="229"/>
      <c r="T644" s="230"/>
      <c r="AT644" s="231" t="s">
        <v>166</v>
      </c>
      <c r="AU644" s="231" t="s">
        <v>156</v>
      </c>
      <c r="AV644" s="14" t="s">
        <v>156</v>
      </c>
      <c r="AW644" s="14" t="s">
        <v>31</v>
      </c>
      <c r="AX644" s="14" t="s">
        <v>74</v>
      </c>
      <c r="AY644" s="231" t="s">
        <v>157</v>
      </c>
    </row>
    <row r="645" spans="2:51" s="13" customFormat="1">
      <c r="B645" s="210"/>
      <c r="C645" s="211"/>
      <c r="D645" s="212" t="s">
        <v>166</v>
      </c>
      <c r="E645" s="213" t="s">
        <v>1</v>
      </c>
      <c r="F645" s="214" t="s">
        <v>1208</v>
      </c>
      <c r="G645" s="211"/>
      <c r="H645" s="213" t="s">
        <v>1</v>
      </c>
      <c r="I645" s="215"/>
      <c r="J645" s="211"/>
      <c r="K645" s="211"/>
      <c r="L645" s="216"/>
      <c r="M645" s="217"/>
      <c r="N645" s="218"/>
      <c r="O645" s="218"/>
      <c r="P645" s="218"/>
      <c r="Q645" s="218"/>
      <c r="R645" s="218"/>
      <c r="S645" s="218"/>
      <c r="T645" s="219"/>
      <c r="AT645" s="220" t="s">
        <v>166</v>
      </c>
      <c r="AU645" s="220" t="s">
        <v>156</v>
      </c>
      <c r="AV645" s="13" t="s">
        <v>82</v>
      </c>
      <c r="AW645" s="13" t="s">
        <v>31</v>
      </c>
      <c r="AX645" s="13" t="s">
        <v>74</v>
      </c>
      <c r="AY645" s="220" t="s">
        <v>157</v>
      </c>
    </row>
    <row r="646" spans="2:51" s="14" customFormat="1">
      <c r="B646" s="221"/>
      <c r="C646" s="222"/>
      <c r="D646" s="212" t="s">
        <v>166</v>
      </c>
      <c r="E646" s="223" t="s">
        <v>1</v>
      </c>
      <c r="F646" s="224" t="s">
        <v>1392</v>
      </c>
      <c r="G646" s="222"/>
      <c r="H646" s="225">
        <v>11.44</v>
      </c>
      <c r="I646" s="226"/>
      <c r="J646" s="222"/>
      <c r="K646" s="222"/>
      <c r="L646" s="227"/>
      <c r="M646" s="228"/>
      <c r="N646" s="229"/>
      <c r="O646" s="229"/>
      <c r="P646" s="229"/>
      <c r="Q646" s="229"/>
      <c r="R646" s="229"/>
      <c r="S646" s="229"/>
      <c r="T646" s="230"/>
      <c r="AT646" s="231" t="s">
        <v>166</v>
      </c>
      <c r="AU646" s="231" t="s">
        <v>156</v>
      </c>
      <c r="AV646" s="14" t="s">
        <v>156</v>
      </c>
      <c r="AW646" s="14" t="s">
        <v>31</v>
      </c>
      <c r="AX646" s="14" t="s">
        <v>74</v>
      </c>
      <c r="AY646" s="231" t="s">
        <v>157</v>
      </c>
    </row>
    <row r="647" spans="2:51" s="13" customFormat="1">
      <c r="B647" s="210"/>
      <c r="C647" s="211"/>
      <c r="D647" s="212" t="s">
        <v>166</v>
      </c>
      <c r="E647" s="213" t="s">
        <v>1</v>
      </c>
      <c r="F647" s="214" t="s">
        <v>1210</v>
      </c>
      <c r="G647" s="211"/>
      <c r="H647" s="213" t="s">
        <v>1</v>
      </c>
      <c r="I647" s="215"/>
      <c r="J647" s="211"/>
      <c r="K647" s="211"/>
      <c r="L647" s="216"/>
      <c r="M647" s="217"/>
      <c r="N647" s="218"/>
      <c r="O647" s="218"/>
      <c r="P647" s="218"/>
      <c r="Q647" s="218"/>
      <c r="R647" s="218"/>
      <c r="S647" s="218"/>
      <c r="T647" s="219"/>
      <c r="AT647" s="220" t="s">
        <v>166</v>
      </c>
      <c r="AU647" s="220" t="s">
        <v>156</v>
      </c>
      <c r="AV647" s="13" t="s">
        <v>82</v>
      </c>
      <c r="AW647" s="13" t="s">
        <v>31</v>
      </c>
      <c r="AX647" s="13" t="s">
        <v>74</v>
      </c>
      <c r="AY647" s="220" t="s">
        <v>157</v>
      </c>
    </row>
    <row r="648" spans="2:51" s="14" customFormat="1">
      <c r="B648" s="221"/>
      <c r="C648" s="222"/>
      <c r="D648" s="212" t="s">
        <v>166</v>
      </c>
      <c r="E648" s="223" t="s">
        <v>1</v>
      </c>
      <c r="F648" s="224" t="s">
        <v>1393</v>
      </c>
      <c r="G648" s="222"/>
      <c r="H648" s="225">
        <v>5.72</v>
      </c>
      <c r="I648" s="226"/>
      <c r="J648" s="222"/>
      <c r="K648" s="222"/>
      <c r="L648" s="227"/>
      <c r="M648" s="228"/>
      <c r="N648" s="229"/>
      <c r="O648" s="229"/>
      <c r="P648" s="229"/>
      <c r="Q648" s="229"/>
      <c r="R648" s="229"/>
      <c r="S648" s="229"/>
      <c r="T648" s="230"/>
      <c r="AT648" s="231" t="s">
        <v>166</v>
      </c>
      <c r="AU648" s="231" t="s">
        <v>156</v>
      </c>
      <c r="AV648" s="14" t="s">
        <v>156</v>
      </c>
      <c r="AW648" s="14" t="s">
        <v>31</v>
      </c>
      <c r="AX648" s="14" t="s">
        <v>74</v>
      </c>
      <c r="AY648" s="231" t="s">
        <v>157</v>
      </c>
    </row>
    <row r="649" spans="2:51" s="13" customFormat="1">
      <c r="B649" s="210"/>
      <c r="C649" s="211"/>
      <c r="D649" s="212" t="s">
        <v>166</v>
      </c>
      <c r="E649" s="213" t="s">
        <v>1</v>
      </c>
      <c r="F649" s="214" t="s">
        <v>1211</v>
      </c>
      <c r="G649" s="211"/>
      <c r="H649" s="213" t="s">
        <v>1</v>
      </c>
      <c r="I649" s="215"/>
      <c r="J649" s="211"/>
      <c r="K649" s="211"/>
      <c r="L649" s="216"/>
      <c r="M649" s="217"/>
      <c r="N649" s="218"/>
      <c r="O649" s="218"/>
      <c r="P649" s="218"/>
      <c r="Q649" s="218"/>
      <c r="R649" s="218"/>
      <c r="S649" s="218"/>
      <c r="T649" s="219"/>
      <c r="AT649" s="220" t="s">
        <v>166</v>
      </c>
      <c r="AU649" s="220" t="s">
        <v>156</v>
      </c>
      <c r="AV649" s="13" t="s">
        <v>82</v>
      </c>
      <c r="AW649" s="13" t="s">
        <v>31</v>
      </c>
      <c r="AX649" s="13" t="s">
        <v>74</v>
      </c>
      <c r="AY649" s="220" t="s">
        <v>157</v>
      </c>
    </row>
    <row r="650" spans="2:51" s="14" customFormat="1">
      <c r="B650" s="221"/>
      <c r="C650" s="222"/>
      <c r="D650" s="212" t="s">
        <v>166</v>
      </c>
      <c r="E650" s="223" t="s">
        <v>1</v>
      </c>
      <c r="F650" s="224" t="s">
        <v>1393</v>
      </c>
      <c r="G650" s="222"/>
      <c r="H650" s="225">
        <v>5.72</v>
      </c>
      <c r="I650" s="226"/>
      <c r="J650" s="222"/>
      <c r="K650" s="222"/>
      <c r="L650" s="227"/>
      <c r="M650" s="228"/>
      <c r="N650" s="229"/>
      <c r="O650" s="229"/>
      <c r="P650" s="229"/>
      <c r="Q650" s="229"/>
      <c r="R650" s="229"/>
      <c r="S650" s="229"/>
      <c r="T650" s="230"/>
      <c r="AT650" s="231" t="s">
        <v>166</v>
      </c>
      <c r="AU650" s="231" t="s">
        <v>156</v>
      </c>
      <c r="AV650" s="14" t="s">
        <v>156</v>
      </c>
      <c r="AW650" s="14" t="s">
        <v>31</v>
      </c>
      <c r="AX650" s="14" t="s">
        <v>74</v>
      </c>
      <c r="AY650" s="231" t="s">
        <v>157</v>
      </c>
    </row>
    <row r="651" spans="2:51" s="13" customFormat="1">
      <c r="B651" s="210"/>
      <c r="C651" s="211"/>
      <c r="D651" s="212" t="s">
        <v>166</v>
      </c>
      <c r="E651" s="213" t="s">
        <v>1</v>
      </c>
      <c r="F651" s="214" t="s">
        <v>1213</v>
      </c>
      <c r="G651" s="211"/>
      <c r="H651" s="213" t="s">
        <v>1</v>
      </c>
      <c r="I651" s="215"/>
      <c r="J651" s="211"/>
      <c r="K651" s="211"/>
      <c r="L651" s="216"/>
      <c r="M651" s="217"/>
      <c r="N651" s="218"/>
      <c r="O651" s="218"/>
      <c r="P651" s="218"/>
      <c r="Q651" s="218"/>
      <c r="R651" s="218"/>
      <c r="S651" s="218"/>
      <c r="T651" s="219"/>
      <c r="AT651" s="220" t="s">
        <v>166</v>
      </c>
      <c r="AU651" s="220" t="s">
        <v>156</v>
      </c>
      <c r="AV651" s="13" t="s">
        <v>82</v>
      </c>
      <c r="AW651" s="13" t="s">
        <v>31</v>
      </c>
      <c r="AX651" s="13" t="s">
        <v>74</v>
      </c>
      <c r="AY651" s="220" t="s">
        <v>157</v>
      </c>
    </row>
    <row r="652" spans="2:51" s="14" customFormat="1">
      <c r="B652" s="221"/>
      <c r="C652" s="222"/>
      <c r="D652" s="212" t="s">
        <v>166</v>
      </c>
      <c r="E652" s="223" t="s">
        <v>1</v>
      </c>
      <c r="F652" s="224" t="s">
        <v>1393</v>
      </c>
      <c r="G652" s="222"/>
      <c r="H652" s="225">
        <v>5.72</v>
      </c>
      <c r="I652" s="226"/>
      <c r="J652" s="222"/>
      <c r="K652" s="222"/>
      <c r="L652" s="227"/>
      <c r="M652" s="228"/>
      <c r="N652" s="229"/>
      <c r="O652" s="229"/>
      <c r="P652" s="229"/>
      <c r="Q652" s="229"/>
      <c r="R652" s="229"/>
      <c r="S652" s="229"/>
      <c r="T652" s="230"/>
      <c r="AT652" s="231" t="s">
        <v>166</v>
      </c>
      <c r="AU652" s="231" t="s">
        <v>156</v>
      </c>
      <c r="AV652" s="14" t="s">
        <v>156</v>
      </c>
      <c r="AW652" s="14" t="s">
        <v>31</v>
      </c>
      <c r="AX652" s="14" t="s">
        <v>74</v>
      </c>
      <c r="AY652" s="231" t="s">
        <v>157</v>
      </c>
    </row>
    <row r="653" spans="2:51" s="13" customFormat="1">
      <c r="B653" s="210"/>
      <c r="C653" s="211"/>
      <c r="D653" s="212" t="s">
        <v>166</v>
      </c>
      <c r="E653" s="213" t="s">
        <v>1</v>
      </c>
      <c r="F653" s="214" t="s">
        <v>1214</v>
      </c>
      <c r="G653" s="211"/>
      <c r="H653" s="213" t="s">
        <v>1</v>
      </c>
      <c r="I653" s="215"/>
      <c r="J653" s="211"/>
      <c r="K653" s="211"/>
      <c r="L653" s="216"/>
      <c r="M653" s="217"/>
      <c r="N653" s="218"/>
      <c r="O653" s="218"/>
      <c r="P653" s="218"/>
      <c r="Q653" s="218"/>
      <c r="R653" s="218"/>
      <c r="S653" s="218"/>
      <c r="T653" s="219"/>
      <c r="AT653" s="220" t="s">
        <v>166</v>
      </c>
      <c r="AU653" s="220" t="s">
        <v>156</v>
      </c>
      <c r="AV653" s="13" t="s">
        <v>82</v>
      </c>
      <c r="AW653" s="13" t="s">
        <v>31</v>
      </c>
      <c r="AX653" s="13" t="s">
        <v>74</v>
      </c>
      <c r="AY653" s="220" t="s">
        <v>157</v>
      </c>
    </row>
    <row r="654" spans="2:51" s="14" customFormat="1">
      <c r="B654" s="221"/>
      <c r="C654" s="222"/>
      <c r="D654" s="212" t="s">
        <v>166</v>
      </c>
      <c r="E654" s="223" t="s">
        <v>1</v>
      </c>
      <c r="F654" s="224" t="s">
        <v>1391</v>
      </c>
      <c r="G654" s="222"/>
      <c r="H654" s="225">
        <v>6.76</v>
      </c>
      <c r="I654" s="226"/>
      <c r="J654" s="222"/>
      <c r="K654" s="222"/>
      <c r="L654" s="227"/>
      <c r="M654" s="228"/>
      <c r="N654" s="229"/>
      <c r="O654" s="229"/>
      <c r="P654" s="229"/>
      <c r="Q654" s="229"/>
      <c r="R654" s="229"/>
      <c r="S654" s="229"/>
      <c r="T654" s="230"/>
      <c r="AT654" s="231" t="s">
        <v>166</v>
      </c>
      <c r="AU654" s="231" t="s">
        <v>156</v>
      </c>
      <c r="AV654" s="14" t="s">
        <v>156</v>
      </c>
      <c r="AW654" s="14" t="s">
        <v>31</v>
      </c>
      <c r="AX654" s="14" t="s">
        <v>74</v>
      </c>
      <c r="AY654" s="231" t="s">
        <v>157</v>
      </c>
    </row>
    <row r="655" spans="2:51" s="13" customFormat="1">
      <c r="B655" s="210"/>
      <c r="C655" s="211"/>
      <c r="D655" s="212" t="s">
        <v>166</v>
      </c>
      <c r="E655" s="213" t="s">
        <v>1</v>
      </c>
      <c r="F655" s="214" t="s">
        <v>1215</v>
      </c>
      <c r="G655" s="211"/>
      <c r="H655" s="213" t="s">
        <v>1</v>
      </c>
      <c r="I655" s="215"/>
      <c r="J655" s="211"/>
      <c r="K655" s="211"/>
      <c r="L655" s="216"/>
      <c r="M655" s="217"/>
      <c r="N655" s="218"/>
      <c r="O655" s="218"/>
      <c r="P655" s="218"/>
      <c r="Q655" s="218"/>
      <c r="R655" s="218"/>
      <c r="S655" s="218"/>
      <c r="T655" s="219"/>
      <c r="AT655" s="220" t="s">
        <v>166</v>
      </c>
      <c r="AU655" s="220" t="s">
        <v>156</v>
      </c>
      <c r="AV655" s="13" t="s">
        <v>82</v>
      </c>
      <c r="AW655" s="13" t="s">
        <v>31</v>
      </c>
      <c r="AX655" s="13" t="s">
        <v>74</v>
      </c>
      <c r="AY655" s="220" t="s">
        <v>157</v>
      </c>
    </row>
    <row r="656" spans="2:51" s="14" customFormat="1">
      <c r="B656" s="221"/>
      <c r="C656" s="222"/>
      <c r="D656" s="212" t="s">
        <v>166</v>
      </c>
      <c r="E656" s="223" t="s">
        <v>1</v>
      </c>
      <c r="F656" s="224" t="s">
        <v>1391</v>
      </c>
      <c r="G656" s="222"/>
      <c r="H656" s="225">
        <v>6.76</v>
      </c>
      <c r="I656" s="226"/>
      <c r="J656" s="222"/>
      <c r="K656" s="222"/>
      <c r="L656" s="227"/>
      <c r="M656" s="228"/>
      <c r="N656" s="229"/>
      <c r="O656" s="229"/>
      <c r="P656" s="229"/>
      <c r="Q656" s="229"/>
      <c r="R656" s="229"/>
      <c r="S656" s="229"/>
      <c r="T656" s="230"/>
      <c r="AT656" s="231" t="s">
        <v>166</v>
      </c>
      <c r="AU656" s="231" t="s">
        <v>156</v>
      </c>
      <c r="AV656" s="14" t="s">
        <v>156</v>
      </c>
      <c r="AW656" s="14" t="s">
        <v>31</v>
      </c>
      <c r="AX656" s="14" t="s">
        <v>74</v>
      </c>
      <c r="AY656" s="231" t="s">
        <v>157</v>
      </c>
    </row>
    <row r="657" spans="1:65" s="16" customFormat="1">
      <c r="B657" s="261"/>
      <c r="C657" s="262"/>
      <c r="D657" s="212" t="s">
        <v>166</v>
      </c>
      <c r="E657" s="263" t="s">
        <v>1</v>
      </c>
      <c r="F657" s="264" t="s">
        <v>468</v>
      </c>
      <c r="G657" s="262"/>
      <c r="H657" s="265">
        <v>55.64</v>
      </c>
      <c r="I657" s="266"/>
      <c r="J657" s="262"/>
      <c r="K657" s="262"/>
      <c r="L657" s="267"/>
      <c r="M657" s="268"/>
      <c r="N657" s="269"/>
      <c r="O657" s="269"/>
      <c r="P657" s="269"/>
      <c r="Q657" s="269"/>
      <c r="R657" s="269"/>
      <c r="S657" s="269"/>
      <c r="T657" s="270"/>
      <c r="AT657" s="271" t="s">
        <v>166</v>
      </c>
      <c r="AU657" s="271" t="s">
        <v>156</v>
      </c>
      <c r="AV657" s="16" t="s">
        <v>181</v>
      </c>
      <c r="AW657" s="16" t="s">
        <v>31</v>
      </c>
      <c r="AX657" s="16" t="s">
        <v>74</v>
      </c>
      <c r="AY657" s="271" t="s">
        <v>157</v>
      </c>
    </row>
    <row r="658" spans="1:65" s="14" customFormat="1">
      <c r="B658" s="221"/>
      <c r="C658" s="222"/>
      <c r="D658" s="212" t="s">
        <v>166</v>
      </c>
      <c r="E658" s="223" t="s">
        <v>1</v>
      </c>
      <c r="F658" s="224" t="s">
        <v>1394</v>
      </c>
      <c r="G658" s="222"/>
      <c r="H658" s="225">
        <v>4.62</v>
      </c>
      <c r="I658" s="226"/>
      <c r="J658" s="222"/>
      <c r="K658" s="222"/>
      <c r="L658" s="227"/>
      <c r="M658" s="228"/>
      <c r="N658" s="229"/>
      <c r="O658" s="229"/>
      <c r="P658" s="229"/>
      <c r="Q658" s="229"/>
      <c r="R658" s="229"/>
      <c r="S658" s="229"/>
      <c r="T658" s="230"/>
      <c r="AT658" s="231" t="s">
        <v>166</v>
      </c>
      <c r="AU658" s="231" t="s">
        <v>156</v>
      </c>
      <c r="AV658" s="14" t="s">
        <v>156</v>
      </c>
      <c r="AW658" s="14" t="s">
        <v>31</v>
      </c>
      <c r="AX658" s="14" t="s">
        <v>74</v>
      </c>
      <c r="AY658" s="231" t="s">
        <v>157</v>
      </c>
    </row>
    <row r="659" spans="1:65" s="14" customFormat="1">
      <c r="B659" s="221"/>
      <c r="C659" s="222"/>
      <c r="D659" s="212" t="s">
        <v>166</v>
      </c>
      <c r="E659" s="223" t="s">
        <v>1</v>
      </c>
      <c r="F659" s="224" t="s">
        <v>1395</v>
      </c>
      <c r="G659" s="222"/>
      <c r="H659" s="225">
        <v>3.36</v>
      </c>
      <c r="I659" s="226"/>
      <c r="J659" s="222"/>
      <c r="K659" s="222"/>
      <c r="L659" s="227"/>
      <c r="M659" s="228"/>
      <c r="N659" s="229"/>
      <c r="O659" s="229"/>
      <c r="P659" s="229"/>
      <c r="Q659" s="229"/>
      <c r="R659" s="229"/>
      <c r="S659" s="229"/>
      <c r="T659" s="230"/>
      <c r="AT659" s="231" t="s">
        <v>166</v>
      </c>
      <c r="AU659" s="231" t="s">
        <v>156</v>
      </c>
      <c r="AV659" s="14" t="s">
        <v>156</v>
      </c>
      <c r="AW659" s="14" t="s">
        <v>31</v>
      </c>
      <c r="AX659" s="14" t="s">
        <v>74</v>
      </c>
      <c r="AY659" s="231" t="s">
        <v>157</v>
      </c>
    </row>
    <row r="660" spans="1:65" s="14" customFormat="1">
      <c r="B660" s="221"/>
      <c r="C660" s="222"/>
      <c r="D660" s="212" t="s">
        <v>166</v>
      </c>
      <c r="E660" s="223" t="s">
        <v>1</v>
      </c>
      <c r="F660" s="224" t="s">
        <v>1396</v>
      </c>
      <c r="G660" s="222"/>
      <c r="H660" s="225">
        <v>5.46</v>
      </c>
      <c r="I660" s="226"/>
      <c r="J660" s="222"/>
      <c r="K660" s="222"/>
      <c r="L660" s="227"/>
      <c r="M660" s="228"/>
      <c r="N660" s="229"/>
      <c r="O660" s="229"/>
      <c r="P660" s="229"/>
      <c r="Q660" s="229"/>
      <c r="R660" s="229"/>
      <c r="S660" s="229"/>
      <c r="T660" s="230"/>
      <c r="AT660" s="231" t="s">
        <v>166</v>
      </c>
      <c r="AU660" s="231" t="s">
        <v>156</v>
      </c>
      <c r="AV660" s="14" t="s">
        <v>156</v>
      </c>
      <c r="AW660" s="14" t="s">
        <v>31</v>
      </c>
      <c r="AX660" s="14" t="s">
        <v>74</v>
      </c>
      <c r="AY660" s="231" t="s">
        <v>157</v>
      </c>
    </row>
    <row r="661" spans="1:65" s="16" customFormat="1">
      <c r="B661" s="261"/>
      <c r="C661" s="262"/>
      <c r="D661" s="212" t="s">
        <v>166</v>
      </c>
      <c r="E661" s="263" t="s">
        <v>1</v>
      </c>
      <c r="F661" s="264" t="s">
        <v>468</v>
      </c>
      <c r="G661" s="262"/>
      <c r="H661" s="265">
        <v>13.44</v>
      </c>
      <c r="I661" s="266"/>
      <c r="J661" s="262"/>
      <c r="K661" s="262"/>
      <c r="L661" s="267"/>
      <c r="M661" s="268"/>
      <c r="N661" s="269"/>
      <c r="O661" s="269"/>
      <c r="P661" s="269"/>
      <c r="Q661" s="269"/>
      <c r="R661" s="269"/>
      <c r="S661" s="269"/>
      <c r="T661" s="270"/>
      <c r="AT661" s="271" t="s">
        <v>166</v>
      </c>
      <c r="AU661" s="271" t="s">
        <v>156</v>
      </c>
      <c r="AV661" s="16" t="s">
        <v>181</v>
      </c>
      <c r="AW661" s="16" t="s">
        <v>31</v>
      </c>
      <c r="AX661" s="16" t="s">
        <v>74</v>
      </c>
      <c r="AY661" s="271" t="s">
        <v>157</v>
      </c>
    </row>
    <row r="662" spans="1:65" s="15" customFormat="1">
      <c r="B662" s="232"/>
      <c r="C662" s="233"/>
      <c r="D662" s="212" t="s">
        <v>166</v>
      </c>
      <c r="E662" s="234" t="s">
        <v>1</v>
      </c>
      <c r="F662" s="235" t="s">
        <v>173</v>
      </c>
      <c r="G662" s="233"/>
      <c r="H662" s="236">
        <v>124.59</v>
      </c>
      <c r="I662" s="237"/>
      <c r="J662" s="233"/>
      <c r="K662" s="233"/>
      <c r="L662" s="238"/>
      <c r="M662" s="239"/>
      <c r="N662" s="240"/>
      <c r="O662" s="240"/>
      <c r="P662" s="240"/>
      <c r="Q662" s="240"/>
      <c r="R662" s="240"/>
      <c r="S662" s="240"/>
      <c r="T662" s="241"/>
      <c r="AT662" s="242" t="s">
        <v>166</v>
      </c>
      <c r="AU662" s="242" t="s">
        <v>156</v>
      </c>
      <c r="AV662" s="15" t="s">
        <v>174</v>
      </c>
      <c r="AW662" s="15" t="s">
        <v>31</v>
      </c>
      <c r="AX662" s="15" t="s">
        <v>82</v>
      </c>
      <c r="AY662" s="242" t="s">
        <v>157</v>
      </c>
    </row>
    <row r="663" spans="1:65" s="2" customFormat="1" ht="90" customHeight="1">
      <c r="A663" s="35"/>
      <c r="B663" s="36"/>
      <c r="C663" s="196" t="s">
        <v>674</v>
      </c>
      <c r="D663" s="196" t="s">
        <v>160</v>
      </c>
      <c r="E663" s="197" t="s">
        <v>1397</v>
      </c>
      <c r="F663" s="198" t="s">
        <v>1398</v>
      </c>
      <c r="G663" s="199" t="s">
        <v>225</v>
      </c>
      <c r="H663" s="200">
        <v>51.12</v>
      </c>
      <c r="I663" s="201"/>
      <c r="J663" s="202">
        <f>ROUND(I663*H663,2)</f>
        <v>0</v>
      </c>
      <c r="K663" s="203"/>
      <c r="L663" s="40"/>
      <c r="M663" s="204" t="s">
        <v>1</v>
      </c>
      <c r="N663" s="205" t="s">
        <v>40</v>
      </c>
      <c r="O663" s="76"/>
      <c r="P663" s="206">
        <f>O663*H663</f>
        <v>0</v>
      </c>
      <c r="Q663" s="206">
        <v>5.0000000000000002E-5</v>
      </c>
      <c r="R663" s="206">
        <f>Q663*H663</f>
        <v>2.5560000000000001E-3</v>
      </c>
      <c r="S663" s="206">
        <v>0</v>
      </c>
      <c r="T663" s="207">
        <f>S663*H663</f>
        <v>0</v>
      </c>
      <c r="U663" s="35"/>
      <c r="V663" s="35"/>
      <c r="W663" s="35"/>
      <c r="X663" s="35"/>
      <c r="Y663" s="35"/>
      <c r="Z663" s="35"/>
      <c r="AA663" s="35"/>
      <c r="AB663" s="35"/>
      <c r="AC663" s="35"/>
      <c r="AD663" s="35"/>
      <c r="AE663" s="35"/>
      <c r="AR663" s="208" t="s">
        <v>174</v>
      </c>
      <c r="AT663" s="208" t="s">
        <v>160</v>
      </c>
      <c r="AU663" s="208" t="s">
        <v>156</v>
      </c>
      <c r="AY663" s="18" t="s">
        <v>157</v>
      </c>
      <c r="BE663" s="209">
        <f>IF(N663="základná",J663,0)</f>
        <v>0</v>
      </c>
      <c r="BF663" s="209">
        <f>IF(N663="znížená",J663,0)</f>
        <v>0</v>
      </c>
      <c r="BG663" s="209">
        <f>IF(N663="zákl. prenesená",J663,0)</f>
        <v>0</v>
      </c>
      <c r="BH663" s="209">
        <f>IF(N663="zníž. prenesená",J663,0)</f>
        <v>0</v>
      </c>
      <c r="BI663" s="209">
        <f>IF(N663="nulová",J663,0)</f>
        <v>0</v>
      </c>
      <c r="BJ663" s="18" t="s">
        <v>156</v>
      </c>
      <c r="BK663" s="209">
        <f>ROUND(I663*H663,2)</f>
        <v>0</v>
      </c>
      <c r="BL663" s="18" t="s">
        <v>174</v>
      </c>
      <c r="BM663" s="208" t="s">
        <v>1399</v>
      </c>
    </row>
    <row r="664" spans="1:65" s="13" customFormat="1">
      <c r="B664" s="210"/>
      <c r="C664" s="211"/>
      <c r="D664" s="212" t="s">
        <v>166</v>
      </c>
      <c r="E664" s="213" t="s">
        <v>1</v>
      </c>
      <c r="F664" s="214" t="s">
        <v>1050</v>
      </c>
      <c r="G664" s="211"/>
      <c r="H664" s="213" t="s">
        <v>1</v>
      </c>
      <c r="I664" s="215"/>
      <c r="J664" s="211"/>
      <c r="K664" s="211"/>
      <c r="L664" s="216"/>
      <c r="M664" s="217"/>
      <c r="N664" s="218"/>
      <c r="O664" s="218"/>
      <c r="P664" s="218"/>
      <c r="Q664" s="218"/>
      <c r="R664" s="218"/>
      <c r="S664" s="218"/>
      <c r="T664" s="219"/>
      <c r="AT664" s="220" t="s">
        <v>166</v>
      </c>
      <c r="AU664" s="220" t="s">
        <v>156</v>
      </c>
      <c r="AV664" s="13" t="s">
        <v>82</v>
      </c>
      <c r="AW664" s="13" t="s">
        <v>31</v>
      </c>
      <c r="AX664" s="13" t="s">
        <v>74</v>
      </c>
      <c r="AY664" s="220" t="s">
        <v>157</v>
      </c>
    </row>
    <row r="665" spans="1:65" s="14" customFormat="1">
      <c r="B665" s="221"/>
      <c r="C665" s="222"/>
      <c r="D665" s="212" t="s">
        <v>166</v>
      </c>
      <c r="E665" s="223" t="s">
        <v>1</v>
      </c>
      <c r="F665" s="224" t="s">
        <v>1400</v>
      </c>
      <c r="G665" s="222"/>
      <c r="H665" s="225">
        <v>101.38</v>
      </c>
      <c r="I665" s="226"/>
      <c r="J665" s="222"/>
      <c r="K665" s="222"/>
      <c r="L665" s="227"/>
      <c r="M665" s="228"/>
      <c r="N665" s="229"/>
      <c r="O665" s="229"/>
      <c r="P665" s="229"/>
      <c r="Q665" s="229"/>
      <c r="R665" s="229"/>
      <c r="S665" s="229"/>
      <c r="T665" s="230"/>
      <c r="AT665" s="231" t="s">
        <v>166</v>
      </c>
      <c r="AU665" s="231" t="s">
        <v>156</v>
      </c>
      <c r="AV665" s="14" t="s">
        <v>156</v>
      </c>
      <c r="AW665" s="14" t="s">
        <v>31</v>
      </c>
      <c r="AX665" s="14" t="s">
        <v>74</v>
      </c>
      <c r="AY665" s="231" t="s">
        <v>157</v>
      </c>
    </row>
    <row r="666" spans="1:65" s="14" customFormat="1">
      <c r="B666" s="221"/>
      <c r="C666" s="222"/>
      <c r="D666" s="212" t="s">
        <v>166</v>
      </c>
      <c r="E666" s="223" t="s">
        <v>1</v>
      </c>
      <c r="F666" s="224" t="s">
        <v>1401</v>
      </c>
      <c r="G666" s="222"/>
      <c r="H666" s="225">
        <v>63.2</v>
      </c>
      <c r="I666" s="226"/>
      <c r="J666" s="222"/>
      <c r="K666" s="222"/>
      <c r="L666" s="227"/>
      <c r="M666" s="228"/>
      <c r="N666" s="229"/>
      <c r="O666" s="229"/>
      <c r="P666" s="229"/>
      <c r="Q666" s="229"/>
      <c r="R666" s="229"/>
      <c r="S666" s="229"/>
      <c r="T666" s="230"/>
      <c r="AT666" s="231" t="s">
        <v>166</v>
      </c>
      <c r="AU666" s="231" t="s">
        <v>156</v>
      </c>
      <c r="AV666" s="14" t="s">
        <v>156</v>
      </c>
      <c r="AW666" s="14" t="s">
        <v>31</v>
      </c>
      <c r="AX666" s="14" t="s">
        <v>74</v>
      </c>
      <c r="AY666" s="231" t="s">
        <v>157</v>
      </c>
    </row>
    <row r="667" spans="1:65" s="14" customFormat="1">
      <c r="B667" s="221"/>
      <c r="C667" s="222"/>
      <c r="D667" s="212" t="s">
        <v>166</v>
      </c>
      <c r="E667" s="223" t="s">
        <v>1</v>
      </c>
      <c r="F667" s="224" t="s">
        <v>1402</v>
      </c>
      <c r="G667" s="222"/>
      <c r="H667" s="225">
        <v>9.23</v>
      </c>
      <c r="I667" s="226"/>
      <c r="J667" s="222"/>
      <c r="K667" s="222"/>
      <c r="L667" s="227"/>
      <c r="M667" s="228"/>
      <c r="N667" s="229"/>
      <c r="O667" s="229"/>
      <c r="P667" s="229"/>
      <c r="Q667" s="229"/>
      <c r="R667" s="229"/>
      <c r="S667" s="229"/>
      <c r="T667" s="230"/>
      <c r="AT667" s="231" t="s">
        <v>166</v>
      </c>
      <c r="AU667" s="231" t="s">
        <v>156</v>
      </c>
      <c r="AV667" s="14" t="s">
        <v>156</v>
      </c>
      <c r="AW667" s="14" t="s">
        <v>31</v>
      </c>
      <c r="AX667" s="14" t="s">
        <v>74</v>
      </c>
      <c r="AY667" s="231" t="s">
        <v>157</v>
      </c>
    </row>
    <row r="668" spans="1:65" s="14" customFormat="1">
      <c r="B668" s="221"/>
      <c r="C668" s="222"/>
      <c r="D668" s="212" t="s">
        <v>166</v>
      </c>
      <c r="E668" s="223" t="s">
        <v>1</v>
      </c>
      <c r="F668" s="224" t="s">
        <v>1403</v>
      </c>
      <c r="G668" s="222"/>
      <c r="H668" s="225">
        <v>27.58</v>
      </c>
      <c r="I668" s="226"/>
      <c r="J668" s="222"/>
      <c r="K668" s="222"/>
      <c r="L668" s="227"/>
      <c r="M668" s="228"/>
      <c r="N668" s="229"/>
      <c r="O668" s="229"/>
      <c r="P668" s="229"/>
      <c r="Q668" s="229"/>
      <c r="R668" s="229"/>
      <c r="S668" s="229"/>
      <c r="T668" s="230"/>
      <c r="AT668" s="231" t="s">
        <v>166</v>
      </c>
      <c r="AU668" s="231" t="s">
        <v>156</v>
      </c>
      <c r="AV668" s="14" t="s">
        <v>156</v>
      </c>
      <c r="AW668" s="14" t="s">
        <v>31</v>
      </c>
      <c r="AX668" s="14" t="s">
        <v>74</v>
      </c>
      <c r="AY668" s="231" t="s">
        <v>157</v>
      </c>
    </row>
    <row r="669" spans="1:65" s="14" customFormat="1">
      <c r="B669" s="221"/>
      <c r="C669" s="222"/>
      <c r="D669" s="212" t="s">
        <v>166</v>
      </c>
      <c r="E669" s="223" t="s">
        <v>1</v>
      </c>
      <c r="F669" s="224" t="s">
        <v>1404</v>
      </c>
      <c r="G669" s="222"/>
      <c r="H669" s="225">
        <v>5.27</v>
      </c>
      <c r="I669" s="226"/>
      <c r="J669" s="222"/>
      <c r="K669" s="222"/>
      <c r="L669" s="227"/>
      <c r="M669" s="228"/>
      <c r="N669" s="229"/>
      <c r="O669" s="229"/>
      <c r="P669" s="229"/>
      <c r="Q669" s="229"/>
      <c r="R669" s="229"/>
      <c r="S669" s="229"/>
      <c r="T669" s="230"/>
      <c r="AT669" s="231" t="s">
        <v>166</v>
      </c>
      <c r="AU669" s="231" t="s">
        <v>156</v>
      </c>
      <c r="AV669" s="14" t="s">
        <v>156</v>
      </c>
      <c r="AW669" s="14" t="s">
        <v>31</v>
      </c>
      <c r="AX669" s="14" t="s">
        <v>74</v>
      </c>
      <c r="AY669" s="231" t="s">
        <v>157</v>
      </c>
    </row>
    <row r="670" spans="1:65" s="14" customFormat="1">
      <c r="B670" s="221"/>
      <c r="C670" s="222"/>
      <c r="D670" s="212" t="s">
        <v>166</v>
      </c>
      <c r="E670" s="223" t="s">
        <v>1</v>
      </c>
      <c r="F670" s="224" t="s">
        <v>1405</v>
      </c>
      <c r="G670" s="222"/>
      <c r="H670" s="225">
        <v>8.57</v>
      </c>
      <c r="I670" s="226"/>
      <c r="J670" s="222"/>
      <c r="K670" s="222"/>
      <c r="L670" s="227"/>
      <c r="M670" s="228"/>
      <c r="N670" s="229"/>
      <c r="O670" s="229"/>
      <c r="P670" s="229"/>
      <c r="Q670" s="229"/>
      <c r="R670" s="229"/>
      <c r="S670" s="229"/>
      <c r="T670" s="230"/>
      <c r="AT670" s="231" t="s">
        <v>166</v>
      </c>
      <c r="AU670" s="231" t="s">
        <v>156</v>
      </c>
      <c r="AV670" s="14" t="s">
        <v>156</v>
      </c>
      <c r="AW670" s="14" t="s">
        <v>31</v>
      </c>
      <c r="AX670" s="14" t="s">
        <v>74</v>
      </c>
      <c r="AY670" s="231" t="s">
        <v>157</v>
      </c>
    </row>
    <row r="671" spans="1:65" s="14" customFormat="1">
      <c r="B671" s="221"/>
      <c r="C671" s="222"/>
      <c r="D671" s="212" t="s">
        <v>166</v>
      </c>
      <c r="E671" s="223" t="s">
        <v>1</v>
      </c>
      <c r="F671" s="224" t="s">
        <v>1406</v>
      </c>
      <c r="G671" s="222"/>
      <c r="H671" s="225">
        <v>9.1999999999999993</v>
      </c>
      <c r="I671" s="226"/>
      <c r="J671" s="222"/>
      <c r="K671" s="222"/>
      <c r="L671" s="227"/>
      <c r="M671" s="228"/>
      <c r="N671" s="229"/>
      <c r="O671" s="229"/>
      <c r="P671" s="229"/>
      <c r="Q671" s="229"/>
      <c r="R671" s="229"/>
      <c r="S671" s="229"/>
      <c r="T671" s="230"/>
      <c r="AT671" s="231" t="s">
        <v>166</v>
      </c>
      <c r="AU671" s="231" t="s">
        <v>156</v>
      </c>
      <c r="AV671" s="14" t="s">
        <v>156</v>
      </c>
      <c r="AW671" s="14" t="s">
        <v>31</v>
      </c>
      <c r="AX671" s="14" t="s">
        <v>74</v>
      </c>
      <c r="AY671" s="231" t="s">
        <v>157</v>
      </c>
    </row>
    <row r="672" spans="1:65" s="14" customFormat="1">
      <c r="B672" s="221"/>
      <c r="C672" s="222"/>
      <c r="D672" s="212" t="s">
        <v>166</v>
      </c>
      <c r="E672" s="223" t="s">
        <v>1</v>
      </c>
      <c r="F672" s="224" t="s">
        <v>1407</v>
      </c>
      <c r="G672" s="222"/>
      <c r="H672" s="225">
        <v>5.29</v>
      </c>
      <c r="I672" s="226"/>
      <c r="J672" s="222"/>
      <c r="K672" s="222"/>
      <c r="L672" s="227"/>
      <c r="M672" s="228"/>
      <c r="N672" s="229"/>
      <c r="O672" s="229"/>
      <c r="P672" s="229"/>
      <c r="Q672" s="229"/>
      <c r="R672" s="229"/>
      <c r="S672" s="229"/>
      <c r="T672" s="230"/>
      <c r="AT672" s="231" t="s">
        <v>166</v>
      </c>
      <c r="AU672" s="231" t="s">
        <v>156</v>
      </c>
      <c r="AV672" s="14" t="s">
        <v>156</v>
      </c>
      <c r="AW672" s="14" t="s">
        <v>31</v>
      </c>
      <c r="AX672" s="14" t="s">
        <v>74</v>
      </c>
      <c r="AY672" s="231" t="s">
        <v>157</v>
      </c>
    </row>
    <row r="673" spans="2:51" s="14" customFormat="1">
      <c r="B673" s="221"/>
      <c r="C673" s="222"/>
      <c r="D673" s="212" t="s">
        <v>166</v>
      </c>
      <c r="E673" s="223" t="s">
        <v>1</v>
      </c>
      <c r="F673" s="224" t="s">
        <v>1408</v>
      </c>
      <c r="G673" s="222"/>
      <c r="H673" s="225">
        <v>58.84</v>
      </c>
      <c r="I673" s="226"/>
      <c r="J673" s="222"/>
      <c r="K673" s="222"/>
      <c r="L673" s="227"/>
      <c r="M673" s="228"/>
      <c r="N673" s="229"/>
      <c r="O673" s="229"/>
      <c r="P673" s="229"/>
      <c r="Q673" s="229"/>
      <c r="R673" s="229"/>
      <c r="S673" s="229"/>
      <c r="T673" s="230"/>
      <c r="AT673" s="231" t="s">
        <v>166</v>
      </c>
      <c r="AU673" s="231" t="s">
        <v>156</v>
      </c>
      <c r="AV673" s="14" t="s">
        <v>156</v>
      </c>
      <c r="AW673" s="14" t="s">
        <v>31</v>
      </c>
      <c r="AX673" s="14" t="s">
        <v>74</v>
      </c>
      <c r="AY673" s="231" t="s">
        <v>157</v>
      </c>
    </row>
    <row r="674" spans="2:51" s="14" customFormat="1">
      <c r="B674" s="221"/>
      <c r="C674" s="222"/>
      <c r="D674" s="212" t="s">
        <v>166</v>
      </c>
      <c r="E674" s="223" t="s">
        <v>1</v>
      </c>
      <c r="F674" s="224" t="s">
        <v>1409</v>
      </c>
      <c r="G674" s="222"/>
      <c r="H674" s="225">
        <v>57.32</v>
      </c>
      <c r="I674" s="226"/>
      <c r="J674" s="222"/>
      <c r="K674" s="222"/>
      <c r="L674" s="227"/>
      <c r="M674" s="228"/>
      <c r="N674" s="229"/>
      <c r="O674" s="229"/>
      <c r="P674" s="229"/>
      <c r="Q674" s="229"/>
      <c r="R674" s="229"/>
      <c r="S674" s="229"/>
      <c r="T674" s="230"/>
      <c r="AT674" s="231" t="s">
        <v>166</v>
      </c>
      <c r="AU674" s="231" t="s">
        <v>156</v>
      </c>
      <c r="AV674" s="14" t="s">
        <v>156</v>
      </c>
      <c r="AW674" s="14" t="s">
        <v>31</v>
      </c>
      <c r="AX674" s="14" t="s">
        <v>74</v>
      </c>
      <c r="AY674" s="231" t="s">
        <v>157</v>
      </c>
    </row>
    <row r="675" spans="2:51" s="14" customFormat="1">
      <c r="B675" s="221"/>
      <c r="C675" s="222"/>
      <c r="D675" s="212" t="s">
        <v>166</v>
      </c>
      <c r="E675" s="223" t="s">
        <v>1</v>
      </c>
      <c r="F675" s="224" t="s">
        <v>1410</v>
      </c>
      <c r="G675" s="222"/>
      <c r="H675" s="225">
        <v>8.7100000000000009</v>
      </c>
      <c r="I675" s="226"/>
      <c r="J675" s="222"/>
      <c r="K675" s="222"/>
      <c r="L675" s="227"/>
      <c r="M675" s="228"/>
      <c r="N675" s="229"/>
      <c r="O675" s="229"/>
      <c r="P675" s="229"/>
      <c r="Q675" s="229"/>
      <c r="R675" s="229"/>
      <c r="S675" s="229"/>
      <c r="T675" s="230"/>
      <c r="AT675" s="231" t="s">
        <v>166</v>
      </c>
      <c r="AU675" s="231" t="s">
        <v>156</v>
      </c>
      <c r="AV675" s="14" t="s">
        <v>156</v>
      </c>
      <c r="AW675" s="14" t="s">
        <v>31</v>
      </c>
      <c r="AX675" s="14" t="s">
        <v>74</v>
      </c>
      <c r="AY675" s="231" t="s">
        <v>157</v>
      </c>
    </row>
    <row r="676" spans="2:51" s="14" customFormat="1">
      <c r="B676" s="221"/>
      <c r="C676" s="222"/>
      <c r="D676" s="212" t="s">
        <v>166</v>
      </c>
      <c r="E676" s="223" t="s">
        <v>1</v>
      </c>
      <c r="F676" s="224" t="s">
        <v>1411</v>
      </c>
      <c r="G676" s="222"/>
      <c r="H676" s="225">
        <v>5.94</v>
      </c>
      <c r="I676" s="226"/>
      <c r="J676" s="222"/>
      <c r="K676" s="222"/>
      <c r="L676" s="227"/>
      <c r="M676" s="228"/>
      <c r="N676" s="229"/>
      <c r="O676" s="229"/>
      <c r="P676" s="229"/>
      <c r="Q676" s="229"/>
      <c r="R676" s="229"/>
      <c r="S676" s="229"/>
      <c r="T676" s="230"/>
      <c r="AT676" s="231" t="s">
        <v>166</v>
      </c>
      <c r="AU676" s="231" t="s">
        <v>156</v>
      </c>
      <c r="AV676" s="14" t="s">
        <v>156</v>
      </c>
      <c r="AW676" s="14" t="s">
        <v>31</v>
      </c>
      <c r="AX676" s="14" t="s">
        <v>74</v>
      </c>
      <c r="AY676" s="231" t="s">
        <v>157</v>
      </c>
    </row>
    <row r="677" spans="2:51" s="14" customFormat="1">
      <c r="B677" s="221"/>
      <c r="C677" s="222"/>
      <c r="D677" s="212" t="s">
        <v>166</v>
      </c>
      <c r="E677" s="223" t="s">
        <v>1</v>
      </c>
      <c r="F677" s="224" t="s">
        <v>1412</v>
      </c>
      <c r="G677" s="222"/>
      <c r="H677" s="225">
        <v>12.1</v>
      </c>
      <c r="I677" s="226"/>
      <c r="J677" s="222"/>
      <c r="K677" s="222"/>
      <c r="L677" s="227"/>
      <c r="M677" s="228"/>
      <c r="N677" s="229"/>
      <c r="O677" s="229"/>
      <c r="P677" s="229"/>
      <c r="Q677" s="229"/>
      <c r="R677" s="229"/>
      <c r="S677" s="229"/>
      <c r="T677" s="230"/>
      <c r="AT677" s="231" t="s">
        <v>166</v>
      </c>
      <c r="AU677" s="231" t="s">
        <v>156</v>
      </c>
      <c r="AV677" s="14" t="s">
        <v>156</v>
      </c>
      <c r="AW677" s="14" t="s">
        <v>31</v>
      </c>
      <c r="AX677" s="14" t="s">
        <v>74</v>
      </c>
      <c r="AY677" s="231" t="s">
        <v>157</v>
      </c>
    </row>
    <row r="678" spans="2:51" s="14" customFormat="1">
      <c r="B678" s="221"/>
      <c r="C678" s="222"/>
      <c r="D678" s="212" t="s">
        <v>166</v>
      </c>
      <c r="E678" s="223" t="s">
        <v>1</v>
      </c>
      <c r="F678" s="224" t="s">
        <v>1413</v>
      </c>
      <c r="G678" s="222"/>
      <c r="H678" s="225">
        <v>18.87</v>
      </c>
      <c r="I678" s="226"/>
      <c r="J678" s="222"/>
      <c r="K678" s="222"/>
      <c r="L678" s="227"/>
      <c r="M678" s="228"/>
      <c r="N678" s="229"/>
      <c r="O678" s="229"/>
      <c r="P678" s="229"/>
      <c r="Q678" s="229"/>
      <c r="R678" s="229"/>
      <c r="S678" s="229"/>
      <c r="T678" s="230"/>
      <c r="AT678" s="231" t="s">
        <v>166</v>
      </c>
      <c r="AU678" s="231" t="s">
        <v>156</v>
      </c>
      <c r="AV678" s="14" t="s">
        <v>156</v>
      </c>
      <c r="AW678" s="14" t="s">
        <v>31</v>
      </c>
      <c r="AX678" s="14" t="s">
        <v>74</v>
      </c>
      <c r="AY678" s="231" t="s">
        <v>157</v>
      </c>
    </row>
    <row r="679" spans="2:51" s="14" customFormat="1">
      <c r="B679" s="221"/>
      <c r="C679" s="222"/>
      <c r="D679" s="212" t="s">
        <v>166</v>
      </c>
      <c r="E679" s="223" t="s">
        <v>1</v>
      </c>
      <c r="F679" s="224" t="s">
        <v>1414</v>
      </c>
      <c r="G679" s="222"/>
      <c r="H679" s="225">
        <v>4.7300000000000004</v>
      </c>
      <c r="I679" s="226"/>
      <c r="J679" s="222"/>
      <c r="K679" s="222"/>
      <c r="L679" s="227"/>
      <c r="M679" s="228"/>
      <c r="N679" s="229"/>
      <c r="O679" s="229"/>
      <c r="P679" s="229"/>
      <c r="Q679" s="229"/>
      <c r="R679" s="229"/>
      <c r="S679" s="229"/>
      <c r="T679" s="230"/>
      <c r="AT679" s="231" t="s">
        <v>166</v>
      </c>
      <c r="AU679" s="231" t="s">
        <v>156</v>
      </c>
      <c r="AV679" s="14" t="s">
        <v>156</v>
      </c>
      <c r="AW679" s="14" t="s">
        <v>31</v>
      </c>
      <c r="AX679" s="14" t="s">
        <v>74</v>
      </c>
      <c r="AY679" s="231" t="s">
        <v>157</v>
      </c>
    </row>
    <row r="680" spans="2:51" s="14" customFormat="1">
      <c r="B680" s="221"/>
      <c r="C680" s="222"/>
      <c r="D680" s="212" t="s">
        <v>166</v>
      </c>
      <c r="E680" s="223" t="s">
        <v>1</v>
      </c>
      <c r="F680" s="224" t="s">
        <v>1415</v>
      </c>
      <c r="G680" s="222"/>
      <c r="H680" s="225">
        <v>13.11</v>
      </c>
      <c r="I680" s="226"/>
      <c r="J680" s="222"/>
      <c r="K680" s="222"/>
      <c r="L680" s="227"/>
      <c r="M680" s="228"/>
      <c r="N680" s="229"/>
      <c r="O680" s="229"/>
      <c r="P680" s="229"/>
      <c r="Q680" s="229"/>
      <c r="R680" s="229"/>
      <c r="S680" s="229"/>
      <c r="T680" s="230"/>
      <c r="AT680" s="231" t="s">
        <v>166</v>
      </c>
      <c r="AU680" s="231" t="s">
        <v>156</v>
      </c>
      <c r="AV680" s="14" t="s">
        <v>156</v>
      </c>
      <c r="AW680" s="14" t="s">
        <v>31</v>
      </c>
      <c r="AX680" s="14" t="s">
        <v>74</v>
      </c>
      <c r="AY680" s="231" t="s">
        <v>157</v>
      </c>
    </row>
    <row r="681" spans="2:51" s="14" customFormat="1">
      <c r="B681" s="221"/>
      <c r="C681" s="222"/>
      <c r="D681" s="212" t="s">
        <v>166</v>
      </c>
      <c r="E681" s="223" t="s">
        <v>1</v>
      </c>
      <c r="F681" s="224" t="s">
        <v>1416</v>
      </c>
      <c r="G681" s="222"/>
      <c r="H681" s="225">
        <v>42.6</v>
      </c>
      <c r="I681" s="226"/>
      <c r="J681" s="222"/>
      <c r="K681" s="222"/>
      <c r="L681" s="227"/>
      <c r="M681" s="228"/>
      <c r="N681" s="229"/>
      <c r="O681" s="229"/>
      <c r="P681" s="229"/>
      <c r="Q681" s="229"/>
      <c r="R681" s="229"/>
      <c r="S681" s="229"/>
      <c r="T681" s="230"/>
      <c r="AT681" s="231" t="s">
        <v>166</v>
      </c>
      <c r="AU681" s="231" t="s">
        <v>156</v>
      </c>
      <c r="AV681" s="14" t="s">
        <v>156</v>
      </c>
      <c r="AW681" s="14" t="s">
        <v>31</v>
      </c>
      <c r="AX681" s="14" t="s">
        <v>74</v>
      </c>
      <c r="AY681" s="231" t="s">
        <v>157</v>
      </c>
    </row>
    <row r="682" spans="2:51" s="14" customFormat="1">
      <c r="B682" s="221"/>
      <c r="C682" s="222"/>
      <c r="D682" s="212" t="s">
        <v>166</v>
      </c>
      <c r="E682" s="223" t="s">
        <v>1</v>
      </c>
      <c r="F682" s="224" t="s">
        <v>1417</v>
      </c>
      <c r="G682" s="222"/>
      <c r="H682" s="225">
        <v>10.17</v>
      </c>
      <c r="I682" s="226"/>
      <c r="J682" s="222"/>
      <c r="K682" s="222"/>
      <c r="L682" s="227"/>
      <c r="M682" s="228"/>
      <c r="N682" s="229"/>
      <c r="O682" s="229"/>
      <c r="P682" s="229"/>
      <c r="Q682" s="229"/>
      <c r="R682" s="229"/>
      <c r="S682" s="229"/>
      <c r="T682" s="230"/>
      <c r="AT682" s="231" t="s">
        <v>166</v>
      </c>
      <c r="AU682" s="231" t="s">
        <v>156</v>
      </c>
      <c r="AV682" s="14" t="s">
        <v>156</v>
      </c>
      <c r="AW682" s="14" t="s">
        <v>31</v>
      </c>
      <c r="AX682" s="14" t="s">
        <v>74</v>
      </c>
      <c r="AY682" s="231" t="s">
        <v>157</v>
      </c>
    </row>
    <row r="683" spans="2:51" s="14" customFormat="1">
      <c r="B683" s="221"/>
      <c r="C683" s="222"/>
      <c r="D683" s="212" t="s">
        <v>166</v>
      </c>
      <c r="E683" s="223" t="s">
        <v>1</v>
      </c>
      <c r="F683" s="224" t="s">
        <v>1418</v>
      </c>
      <c r="G683" s="222"/>
      <c r="H683" s="225">
        <v>20.22</v>
      </c>
      <c r="I683" s="226"/>
      <c r="J683" s="222"/>
      <c r="K683" s="222"/>
      <c r="L683" s="227"/>
      <c r="M683" s="228"/>
      <c r="N683" s="229"/>
      <c r="O683" s="229"/>
      <c r="P683" s="229"/>
      <c r="Q683" s="229"/>
      <c r="R683" s="229"/>
      <c r="S683" s="229"/>
      <c r="T683" s="230"/>
      <c r="AT683" s="231" t="s">
        <v>166</v>
      </c>
      <c r="AU683" s="231" t="s">
        <v>156</v>
      </c>
      <c r="AV683" s="14" t="s">
        <v>156</v>
      </c>
      <c r="AW683" s="14" t="s">
        <v>31</v>
      </c>
      <c r="AX683" s="14" t="s">
        <v>74</v>
      </c>
      <c r="AY683" s="231" t="s">
        <v>157</v>
      </c>
    </row>
    <row r="684" spans="2:51" s="14" customFormat="1">
      <c r="B684" s="221"/>
      <c r="C684" s="222"/>
      <c r="D684" s="212" t="s">
        <v>166</v>
      </c>
      <c r="E684" s="223" t="s">
        <v>1</v>
      </c>
      <c r="F684" s="224" t="s">
        <v>1419</v>
      </c>
      <c r="G684" s="222"/>
      <c r="H684" s="225">
        <v>44.2</v>
      </c>
      <c r="I684" s="226"/>
      <c r="J684" s="222"/>
      <c r="K684" s="222"/>
      <c r="L684" s="227"/>
      <c r="M684" s="228"/>
      <c r="N684" s="229"/>
      <c r="O684" s="229"/>
      <c r="P684" s="229"/>
      <c r="Q684" s="229"/>
      <c r="R684" s="229"/>
      <c r="S684" s="229"/>
      <c r="T684" s="230"/>
      <c r="AT684" s="231" t="s">
        <v>166</v>
      </c>
      <c r="AU684" s="231" t="s">
        <v>156</v>
      </c>
      <c r="AV684" s="14" t="s">
        <v>156</v>
      </c>
      <c r="AW684" s="14" t="s">
        <v>31</v>
      </c>
      <c r="AX684" s="14" t="s">
        <v>74</v>
      </c>
      <c r="AY684" s="231" t="s">
        <v>157</v>
      </c>
    </row>
    <row r="685" spans="2:51" s="14" customFormat="1">
      <c r="B685" s="221"/>
      <c r="C685" s="222"/>
      <c r="D685" s="212" t="s">
        <v>166</v>
      </c>
      <c r="E685" s="223" t="s">
        <v>1</v>
      </c>
      <c r="F685" s="224" t="s">
        <v>1420</v>
      </c>
      <c r="G685" s="222"/>
      <c r="H685" s="225">
        <v>24.25</v>
      </c>
      <c r="I685" s="226"/>
      <c r="J685" s="222"/>
      <c r="K685" s="222"/>
      <c r="L685" s="227"/>
      <c r="M685" s="228"/>
      <c r="N685" s="229"/>
      <c r="O685" s="229"/>
      <c r="P685" s="229"/>
      <c r="Q685" s="229"/>
      <c r="R685" s="229"/>
      <c r="S685" s="229"/>
      <c r="T685" s="230"/>
      <c r="AT685" s="231" t="s">
        <v>166</v>
      </c>
      <c r="AU685" s="231" t="s">
        <v>156</v>
      </c>
      <c r="AV685" s="14" t="s">
        <v>156</v>
      </c>
      <c r="AW685" s="14" t="s">
        <v>31</v>
      </c>
      <c r="AX685" s="14" t="s">
        <v>74</v>
      </c>
      <c r="AY685" s="231" t="s">
        <v>157</v>
      </c>
    </row>
    <row r="686" spans="2:51" s="14" customFormat="1">
      <c r="B686" s="221"/>
      <c r="C686" s="222"/>
      <c r="D686" s="212" t="s">
        <v>166</v>
      </c>
      <c r="E686" s="223" t="s">
        <v>1</v>
      </c>
      <c r="F686" s="224" t="s">
        <v>1421</v>
      </c>
      <c r="G686" s="222"/>
      <c r="H686" s="225">
        <v>2.33</v>
      </c>
      <c r="I686" s="226"/>
      <c r="J686" s="222"/>
      <c r="K686" s="222"/>
      <c r="L686" s="227"/>
      <c r="M686" s="228"/>
      <c r="N686" s="229"/>
      <c r="O686" s="229"/>
      <c r="P686" s="229"/>
      <c r="Q686" s="229"/>
      <c r="R686" s="229"/>
      <c r="S686" s="229"/>
      <c r="T686" s="230"/>
      <c r="AT686" s="231" t="s">
        <v>166</v>
      </c>
      <c r="AU686" s="231" t="s">
        <v>156</v>
      </c>
      <c r="AV686" s="14" t="s">
        <v>156</v>
      </c>
      <c r="AW686" s="14" t="s">
        <v>31</v>
      </c>
      <c r="AX686" s="14" t="s">
        <v>74</v>
      </c>
      <c r="AY686" s="231" t="s">
        <v>157</v>
      </c>
    </row>
    <row r="687" spans="2:51" s="15" customFormat="1">
      <c r="B687" s="232"/>
      <c r="C687" s="233"/>
      <c r="D687" s="212" t="s">
        <v>166</v>
      </c>
      <c r="E687" s="234" t="s">
        <v>1</v>
      </c>
      <c r="F687" s="235" t="s">
        <v>173</v>
      </c>
      <c r="G687" s="233"/>
      <c r="H687" s="236">
        <v>553.11</v>
      </c>
      <c r="I687" s="237"/>
      <c r="J687" s="233"/>
      <c r="K687" s="233"/>
      <c r="L687" s="238"/>
      <c r="M687" s="239"/>
      <c r="N687" s="240"/>
      <c r="O687" s="240"/>
      <c r="P687" s="240"/>
      <c r="Q687" s="240"/>
      <c r="R687" s="240"/>
      <c r="S687" s="240"/>
      <c r="T687" s="241"/>
      <c r="AT687" s="242" t="s">
        <v>166</v>
      </c>
      <c r="AU687" s="242" t="s">
        <v>156</v>
      </c>
      <c r="AV687" s="15" t="s">
        <v>174</v>
      </c>
      <c r="AW687" s="15" t="s">
        <v>31</v>
      </c>
      <c r="AX687" s="15" t="s">
        <v>74</v>
      </c>
      <c r="AY687" s="242" t="s">
        <v>157</v>
      </c>
    </row>
    <row r="688" spans="2:51" s="14" customFormat="1">
      <c r="B688" s="221"/>
      <c r="C688" s="222"/>
      <c r="D688" s="212" t="s">
        <v>166</v>
      </c>
      <c r="E688" s="223" t="s">
        <v>1</v>
      </c>
      <c r="F688" s="224" t="s">
        <v>1422</v>
      </c>
      <c r="G688" s="222"/>
      <c r="H688" s="225">
        <v>51.12</v>
      </c>
      <c r="I688" s="226"/>
      <c r="J688" s="222"/>
      <c r="K688" s="222"/>
      <c r="L688" s="227"/>
      <c r="M688" s="228"/>
      <c r="N688" s="229"/>
      <c r="O688" s="229"/>
      <c r="P688" s="229"/>
      <c r="Q688" s="229"/>
      <c r="R688" s="229"/>
      <c r="S688" s="229"/>
      <c r="T688" s="230"/>
      <c r="AT688" s="231" t="s">
        <v>166</v>
      </c>
      <c r="AU688" s="231" t="s">
        <v>156</v>
      </c>
      <c r="AV688" s="14" t="s">
        <v>156</v>
      </c>
      <c r="AW688" s="14" t="s">
        <v>31</v>
      </c>
      <c r="AX688" s="14" t="s">
        <v>82</v>
      </c>
      <c r="AY688" s="231" t="s">
        <v>157</v>
      </c>
    </row>
    <row r="689" spans="1:65" s="2" customFormat="1" ht="90" customHeight="1">
      <c r="A689" s="35"/>
      <c r="B689" s="36"/>
      <c r="C689" s="196" t="s">
        <v>680</v>
      </c>
      <c r="D689" s="196" t="s">
        <v>160</v>
      </c>
      <c r="E689" s="197" t="s">
        <v>1423</v>
      </c>
      <c r="F689" s="198" t="s">
        <v>1424</v>
      </c>
      <c r="G689" s="199" t="s">
        <v>225</v>
      </c>
      <c r="H689" s="200">
        <v>24.2</v>
      </c>
      <c r="I689" s="201"/>
      <c r="J689" s="202">
        <f>ROUND(I689*H689,2)</f>
        <v>0</v>
      </c>
      <c r="K689" s="203"/>
      <c r="L689" s="40"/>
      <c r="M689" s="204" t="s">
        <v>1</v>
      </c>
      <c r="N689" s="205" t="s">
        <v>40</v>
      </c>
      <c r="O689" s="76"/>
      <c r="P689" s="206">
        <f>O689*H689</f>
        <v>0</v>
      </c>
      <c r="Q689" s="206">
        <v>5.0000000000000002E-5</v>
      </c>
      <c r="R689" s="206">
        <f>Q689*H689</f>
        <v>1.2099999999999999E-3</v>
      </c>
      <c r="S689" s="206">
        <v>0</v>
      </c>
      <c r="T689" s="207">
        <f>S689*H689</f>
        <v>0</v>
      </c>
      <c r="U689" s="35"/>
      <c r="V689" s="35"/>
      <c r="W689" s="35"/>
      <c r="X689" s="35"/>
      <c r="Y689" s="35"/>
      <c r="Z689" s="35"/>
      <c r="AA689" s="35"/>
      <c r="AB689" s="35"/>
      <c r="AC689" s="35"/>
      <c r="AD689" s="35"/>
      <c r="AE689" s="35"/>
      <c r="AR689" s="208" t="s">
        <v>174</v>
      </c>
      <c r="AT689" s="208" t="s">
        <v>160</v>
      </c>
      <c r="AU689" s="208" t="s">
        <v>156</v>
      </c>
      <c r="AY689" s="18" t="s">
        <v>157</v>
      </c>
      <c r="BE689" s="209">
        <f>IF(N689="základná",J689,0)</f>
        <v>0</v>
      </c>
      <c r="BF689" s="209">
        <f>IF(N689="znížená",J689,0)</f>
        <v>0</v>
      </c>
      <c r="BG689" s="209">
        <f>IF(N689="zákl. prenesená",J689,0)</f>
        <v>0</v>
      </c>
      <c r="BH689" s="209">
        <f>IF(N689="zníž. prenesená",J689,0)</f>
        <v>0</v>
      </c>
      <c r="BI689" s="209">
        <f>IF(N689="nulová",J689,0)</f>
        <v>0</v>
      </c>
      <c r="BJ689" s="18" t="s">
        <v>156</v>
      </c>
      <c r="BK689" s="209">
        <f>ROUND(I689*H689,2)</f>
        <v>0</v>
      </c>
      <c r="BL689" s="18" t="s">
        <v>174</v>
      </c>
      <c r="BM689" s="208" t="s">
        <v>1425</v>
      </c>
    </row>
    <row r="690" spans="1:65" s="14" customFormat="1">
      <c r="B690" s="221"/>
      <c r="C690" s="222"/>
      <c r="D690" s="212" t="s">
        <v>166</v>
      </c>
      <c r="E690" s="223" t="s">
        <v>1</v>
      </c>
      <c r="F690" s="224" t="s">
        <v>1426</v>
      </c>
      <c r="G690" s="222"/>
      <c r="H690" s="225">
        <v>18.87</v>
      </c>
      <c r="I690" s="226"/>
      <c r="J690" s="222"/>
      <c r="K690" s="222"/>
      <c r="L690" s="227"/>
      <c r="M690" s="228"/>
      <c r="N690" s="229"/>
      <c r="O690" s="229"/>
      <c r="P690" s="229"/>
      <c r="Q690" s="229"/>
      <c r="R690" s="229"/>
      <c r="S690" s="229"/>
      <c r="T690" s="230"/>
      <c r="AT690" s="231" t="s">
        <v>166</v>
      </c>
      <c r="AU690" s="231" t="s">
        <v>156</v>
      </c>
      <c r="AV690" s="14" t="s">
        <v>156</v>
      </c>
      <c r="AW690" s="14" t="s">
        <v>31</v>
      </c>
      <c r="AX690" s="14" t="s">
        <v>74</v>
      </c>
      <c r="AY690" s="231" t="s">
        <v>157</v>
      </c>
    </row>
    <row r="691" spans="1:65" s="14" customFormat="1">
      <c r="B691" s="221"/>
      <c r="C691" s="222"/>
      <c r="D691" s="212" t="s">
        <v>166</v>
      </c>
      <c r="E691" s="223" t="s">
        <v>1</v>
      </c>
      <c r="F691" s="224" t="s">
        <v>1427</v>
      </c>
      <c r="G691" s="222"/>
      <c r="H691" s="225">
        <v>5.33</v>
      </c>
      <c r="I691" s="226"/>
      <c r="J691" s="222"/>
      <c r="K691" s="222"/>
      <c r="L691" s="227"/>
      <c r="M691" s="228"/>
      <c r="N691" s="229"/>
      <c r="O691" s="229"/>
      <c r="P691" s="229"/>
      <c r="Q691" s="229"/>
      <c r="R691" s="229"/>
      <c r="S691" s="229"/>
      <c r="T691" s="230"/>
      <c r="AT691" s="231" t="s">
        <v>166</v>
      </c>
      <c r="AU691" s="231" t="s">
        <v>156</v>
      </c>
      <c r="AV691" s="14" t="s">
        <v>156</v>
      </c>
      <c r="AW691" s="14" t="s">
        <v>31</v>
      </c>
      <c r="AX691" s="14" t="s">
        <v>74</v>
      </c>
      <c r="AY691" s="231" t="s">
        <v>157</v>
      </c>
    </row>
    <row r="692" spans="1:65" s="15" customFormat="1">
      <c r="B692" s="232"/>
      <c r="C692" s="233"/>
      <c r="D692" s="212" t="s">
        <v>166</v>
      </c>
      <c r="E692" s="234" t="s">
        <v>1</v>
      </c>
      <c r="F692" s="235" t="s">
        <v>173</v>
      </c>
      <c r="G692" s="233"/>
      <c r="H692" s="236">
        <v>24.2</v>
      </c>
      <c r="I692" s="237"/>
      <c r="J692" s="233"/>
      <c r="K692" s="233"/>
      <c r="L692" s="238"/>
      <c r="M692" s="239"/>
      <c r="N692" s="240"/>
      <c r="O692" s="240"/>
      <c r="P692" s="240"/>
      <c r="Q692" s="240"/>
      <c r="R692" s="240"/>
      <c r="S692" s="240"/>
      <c r="T692" s="241"/>
      <c r="AT692" s="242" t="s">
        <v>166</v>
      </c>
      <c r="AU692" s="242" t="s">
        <v>156</v>
      </c>
      <c r="AV692" s="15" t="s">
        <v>174</v>
      </c>
      <c r="AW692" s="15" t="s">
        <v>31</v>
      </c>
      <c r="AX692" s="15" t="s">
        <v>82</v>
      </c>
      <c r="AY692" s="242" t="s">
        <v>157</v>
      </c>
    </row>
    <row r="693" spans="1:65" s="2" customFormat="1" ht="55.5" customHeight="1">
      <c r="A693" s="35"/>
      <c r="B693" s="36"/>
      <c r="C693" s="196" t="s">
        <v>687</v>
      </c>
      <c r="D693" s="196" t="s">
        <v>160</v>
      </c>
      <c r="E693" s="197" t="s">
        <v>1428</v>
      </c>
      <c r="F693" s="198" t="s">
        <v>1429</v>
      </c>
      <c r="G693" s="199" t="s">
        <v>225</v>
      </c>
      <c r="H693" s="200">
        <v>553.11</v>
      </c>
      <c r="I693" s="201"/>
      <c r="J693" s="202">
        <f>ROUND(I693*H693,2)</f>
        <v>0</v>
      </c>
      <c r="K693" s="203"/>
      <c r="L693" s="40"/>
      <c r="M693" s="204" t="s">
        <v>1</v>
      </c>
      <c r="N693" s="205" t="s">
        <v>40</v>
      </c>
      <c r="O693" s="76"/>
      <c r="P693" s="206">
        <f>O693*H693</f>
        <v>0</v>
      </c>
      <c r="Q693" s="206">
        <v>0</v>
      </c>
      <c r="R693" s="206">
        <f>Q693*H693</f>
        <v>0</v>
      </c>
      <c r="S693" s="206">
        <v>0</v>
      </c>
      <c r="T693" s="207">
        <f>S693*H693</f>
        <v>0</v>
      </c>
      <c r="U693" s="35"/>
      <c r="V693" s="35"/>
      <c r="W693" s="35"/>
      <c r="X693" s="35"/>
      <c r="Y693" s="35"/>
      <c r="Z693" s="35"/>
      <c r="AA693" s="35"/>
      <c r="AB693" s="35"/>
      <c r="AC693" s="35"/>
      <c r="AD693" s="35"/>
      <c r="AE693" s="35"/>
      <c r="AR693" s="208" t="s">
        <v>174</v>
      </c>
      <c r="AT693" s="208" t="s">
        <v>160</v>
      </c>
      <c r="AU693" s="208" t="s">
        <v>156</v>
      </c>
      <c r="AY693" s="18" t="s">
        <v>157</v>
      </c>
      <c r="BE693" s="209">
        <f>IF(N693="základná",J693,0)</f>
        <v>0</v>
      </c>
      <c r="BF693" s="209">
        <f>IF(N693="znížená",J693,0)</f>
        <v>0</v>
      </c>
      <c r="BG693" s="209">
        <f>IF(N693="zákl. prenesená",J693,0)</f>
        <v>0</v>
      </c>
      <c r="BH693" s="209">
        <f>IF(N693="zníž. prenesená",J693,0)</f>
        <v>0</v>
      </c>
      <c r="BI693" s="209">
        <f>IF(N693="nulová",J693,0)</f>
        <v>0</v>
      </c>
      <c r="BJ693" s="18" t="s">
        <v>156</v>
      </c>
      <c r="BK693" s="209">
        <f>ROUND(I693*H693,2)</f>
        <v>0</v>
      </c>
      <c r="BL693" s="18" t="s">
        <v>174</v>
      </c>
      <c r="BM693" s="208" t="s">
        <v>1430</v>
      </c>
    </row>
    <row r="694" spans="1:65" s="13" customFormat="1">
      <c r="B694" s="210"/>
      <c r="C694" s="211"/>
      <c r="D694" s="212" t="s">
        <v>166</v>
      </c>
      <c r="E694" s="213" t="s">
        <v>1</v>
      </c>
      <c r="F694" s="214" t="s">
        <v>1050</v>
      </c>
      <c r="G694" s="211"/>
      <c r="H694" s="213" t="s">
        <v>1</v>
      </c>
      <c r="I694" s="215"/>
      <c r="J694" s="211"/>
      <c r="K694" s="211"/>
      <c r="L694" s="216"/>
      <c r="M694" s="217"/>
      <c r="N694" s="218"/>
      <c r="O694" s="218"/>
      <c r="P694" s="218"/>
      <c r="Q694" s="218"/>
      <c r="R694" s="218"/>
      <c r="S694" s="218"/>
      <c r="T694" s="219"/>
      <c r="AT694" s="220" t="s">
        <v>166</v>
      </c>
      <c r="AU694" s="220" t="s">
        <v>156</v>
      </c>
      <c r="AV694" s="13" t="s">
        <v>82</v>
      </c>
      <c r="AW694" s="13" t="s">
        <v>31</v>
      </c>
      <c r="AX694" s="13" t="s">
        <v>74</v>
      </c>
      <c r="AY694" s="220" t="s">
        <v>157</v>
      </c>
    </row>
    <row r="695" spans="1:65" s="14" customFormat="1">
      <c r="B695" s="221"/>
      <c r="C695" s="222"/>
      <c r="D695" s="212" t="s">
        <v>166</v>
      </c>
      <c r="E695" s="223" t="s">
        <v>1</v>
      </c>
      <c r="F695" s="224" t="s">
        <v>1400</v>
      </c>
      <c r="G695" s="222"/>
      <c r="H695" s="225">
        <v>101.38</v>
      </c>
      <c r="I695" s="226"/>
      <c r="J695" s="222"/>
      <c r="K695" s="222"/>
      <c r="L695" s="227"/>
      <c r="M695" s="228"/>
      <c r="N695" s="229"/>
      <c r="O695" s="229"/>
      <c r="P695" s="229"/>
      <c r="Q695" s="229"/>
      <c r="R695" s="229"/>
      <c r="S695" s="229"/>
      <c r="T695" s="230"/>
      <c r="AT695" s="231" t="s">
        <v>166</v>
      </c>
      <c r="AU695" s="231" t="s">
        <v>156</v>
      </c>
      <c r="AV695" s="14" t="s">
        <v>156</v>
      </c>
      <c r="AW695" s="14" t="s">
        <v>31</v>
      </c>
      <c r="AX695" s="14" t="s">
        <v>74</v>
      </c>
      <c r="AY695" s="231" t="s">
        <v>157</v>
      </c>
    </row>
    <row r="696" spans="1:65" s="14" customFormat="1">
      <c r="B696" s="221"/>
      <c r="C696" s="222"/>
      <c r="D696" s="212" t="s">
        <v>166</v>
      </c>
      <c r="E696" s="223" t="s">
        <v>1</v>
      </c>
      <c r="F696" s="224" t="s">
        <v>1401</v>
      </c>
      <c r="G696" s="222"/>
      <c r="H696" s="225">
        <v>63.2</v>
      </c>
      <c r="I696" s="226"/>
      <c r="J696" s="222"/>
      <c r="K696" s="222"/>
      <c r="L696" s="227"/>
      <c r="M696" s="228"/>
      <c r="N696" s="229"/>
      <c r="O696" s="229"/>
      <c r="P696" s="229"/>
      <c r="Q696" s="229"/>
      <c r="R696" s="229"/>
      <c r="S696" s="229"/>
      <c r="T696" s="230"/>
      <c r="AT696" s="231" t="s">
        <v>166</v>
      </c>
      <c r="AU696" s="231" t="s">
        <v>156</v>
      </c>
      <c r="AV696" s="14" t="s">
        <v>156</v>
      </c>
      <c r="AW696" s="14" t="s">
        <v>31</v>
      </c>
      <c r="AX696" s="14" t="s">
        <v>74</v>
      </c>
      <c r="AY696" s="231" t="s">
        <v>157</v>
      </c>
    </row>
    <row r="697" spans="1:65" s="14" customFormat="1">
      <c r="B697" s="221"/>
      <c r="C697" s="222"/>
      <c r="D697" s="212" t="s">
        <v>166</v>
      </c>
      <c r="E697" s="223" t="s">
        <v>1</v>
      </c>
      <c r="F697" s="224" t="s">
        <v>1402</v>
      </c>
      <c r="G697" s="222"/>
      <c r="H697" s="225">
        <v>9.23</v>
      </c>
      <c r="I697" s="226"/>
      <c r="J697" s="222"/>
      <c r="K697" s="222"/>
      <c r="L697" s="227"/>
      <c r="M697" s="228"/>
      <c r="N697" s="229"/>
      <c r="O697" s="229"/>
      <c r="P697" s="229"/>
      <c r="Q697" s="229"/>
      <c r="R697" s="229"/>
      <c r="S697" s="229"/>
      <c r="T697" s="230"/>
      <c r="AT697" s="231" t="s">
        <v>166</v>
      </c>
      <c r="AU697" s="231" t="s">
        <v>156</v>
      </c>
      <c r="AV697" s="14" t="s">
        <v>156</v>
      </c>
      <c r="AW697" s="14" t="s">
        <v>31</v>
      </c>
      <c r="AX697" s="14" t="s">
        <v>74</v>
      </c>
      <c r="AY697" s="231" t="s">
        <v>157</v>
      </c>
    </row>
    <row r="698" spans="1:65" s="14" customFormat="1">
      <c r="B698" s="221"/>
      <c r="C698" s="222"/>
      <c r="D698" s="212" t="s">
        <v>166</v>
      </c>
      <c r="E698" s="223" t="s">
        <v>1</v>
      </c>
      <c r="F698" s="224" t="s">
        <v>1403</v>
      </c>
      <c r="G698" s="222"/>
      <c r="H698" s="225">
        <v>27.58</v>
      </c>
      <c r="I698" s="226"/>
      <c r="J698" s="222"/>
      <c r="K698" s="222"/>
      <c r="L698" s="227"/>
      <c r="M698" s="228"/>
      <c r="N698" s="229"/>
      <c r="O698" s="229"/>
      <c r="P698" s="229"/>
      <c r="Q698" s="229"/>
      <c r="R698" s="229"/>
      <c r="S698" s="229"/>
      <c r="T698" s="230"/>
      <c r="AT698" s="231" t="s">
        <v>166</v>
      </c>
      <c r="AU698" s="231" t="s">
        <v>156</v>
      </c>
      <c r="AV698" s="14" t="s">
        <v>156</v>
      </c>
      <c r="AW698" s="14" t="s">
        <v>31</v>
      </c>
      <c r="AX698" s="14" t="s">
        <v>74</v>
      </c>
      <c r="AY698" s="231" t="s">
        <v>157</v>
      </c>
    </row>
    <row r="699" spans="1:65" s="14" customFormat="1">
      <c r="B699" s="221"/>
      <c r="C699" s="222"/>
      <c r="D699" s="212" t="s">
        <v>166</v>
      </c>
      <c r="E699" s="223" t="s">
        <v>1</v>
      </c>
      <c r="F699" s="224" t="s">
        <v>1404</v>
      </c>
      <c r="G699" s="222"/>
      <c r="H699" s="225">
        <v>5.27</v>
      </c>
      <c r="I699" s="226"/>
      <c r="J699" s="222"/>
      <c r="K699" s="222"/>
      <c r="L699" s="227"/>
      <c r="M699" s="228"/>
      <c r="N699" s="229"/>
      <c r="O699" s="229"/>
      <c r="P699" s="229"/>
      <c r="Q699" s="229"/>
      <c r="R699" s="229"/>
      <c r="S699" s="229"/>
      <c r="T699" s="230"/>
      <c r="AT699" s="231" t="s">
        <v>166</v>
      </c>
      <c r="AU699" s="231" t="s">
        <v>156</v>
      </c>
      <c r="AV699" s="14" t="s">
        <v>156</v>
      </c>
      <c r="AW699" s="14" t="s">
        <v>31</v>
      </c>
      <c r="AX699" s="14" t="s">
        <v>74</v>
      </c>
      <c r="AY699" s="231" t="s">
        <v>157</v>
      </c>
    </row>
    <row r="700" spans="1:65" s="14" customFormat="1">
      <c r="B700" s="221"/>
      <c r="C700" s="222"/>
      <c r="D700" s="212" t="s">
        <v>166</v>
      </c>
      <c r="E700" s="223" t="s">
        <v>1</v>
      </c>
      <c r="F700" s="224" t="s">
        <v>1405</v>
      </c>
      <c r="G700" s="222"/>
      <c r="H700" s="225">
        <v>8.57</v>
      </c>
      <c r="I700" s="226"/>
      <c r="J700" s="222"/>
      <c r="K700" s="222"/>
      <c r="L700" s="227"/>
      <c r="M700" s="228"/>
      <c r="N700" s="229"/>
      <c r="O700" s="229"/>
      <c r="P700" s="229"/>
      <c r="Q700" s="229"/>
      <c r="R700" s="229"/>
      <c r="S700" s="229"/>
      <c r="T700" s="230"/>
      <c r="AT700" s="231" t="s">
        <v>166</v>
      </c>
      <c r="AU700" s="231" t="s">
        <v>156</v>
      </c>
      <c r="AV700" s="14" t="s">
        <v>156</v>
      </c>
      <c r="AW700" s="14" t="s">
        <v>31</v>
      </c>
      <c r="AX700" s="14" t="s">
        <v>74</v>
      </c>
      <c r="AY700" s="231" t="s">
        <v>157</v>
      </c>
    </row>
    <row r="701" spans="1:65" s="14" customFormat="1">
      <c r="B701" s="221"/>
      <c r="C701" s="222"/>
      <c r="D701" s="212" t="s">
        <v>166</v>
      </c>
      <c r="E701" s="223" t="s">
        <v>1</v>
      </c>
      <c r="F701" s="224" t="s">
        <v>1406</v>
      </c>
      <c r="G701" s="222"/>
      <c r="H701" s="225">
        <v>9.1999999999999993</v>
      </c>
      <c r="I701" s="226"/>
      <c r="J701" s="222"/>
      <c r="K701" s="222"/>
      <c r="L701" s="227"/>
      <c r="M701" s="228"/>
      <c r="N701" s="229"/>
      <c r="O701" s="229"/>
      <c r="P701" s="229"/>
      <c r="Q701" s="229"/>
      <c r="R701" s="229"/>
      <c r="S701" s="229"/>
      <c r="T701" s="230"/>
      <c r="AT701" s="231" t="s">
        <v>166</v>
      </c>
      <c r="AU701" s="231" t="s">
        <v>156</v>
      </c>
      <c r="AV701" s="14" t="s">
        <v>156</v>
      </c>
      <c r="AW701" s="14" t="s">
        <v>31</v>
      </c>
      <c r="AX701" s="14" t="s">
        <v>74</v>
      </c>
      <c r="AY701" s="231" t="s">
        <v>157</v>
      </c>
    </row>
    <row r="702" spans="1:65" s="14" customFormat="1">
      <c r="B702" s="221"/>
      <c r="C702" s="222"/>
      <c r="D702" s="212" t="s">
        <v>166</v>
      </c>
      <c r="E702" s="223" t="s">
        <v>1</v>
      </c>
      <c r="F702" s="224" t="s">
        <v>1407</v>
      </c>
      <c r="G702" s="222"/>
      <c r="H702" s="225">
        <v>5.29</v>
      </c>
      <c r="I702" s="226"/>
      <c r="J702" s="222"/>
      <c r="K702" s="222"/>
      <c r="L702" s="227"/>
      <c r="M702" s="228"/>
      <c r="N702" s="229"/>
      <c r="O702" s="229"/>
      <c r="P702" s="229"/>
      <c r="Q702" s="229"/>
      <c r="R702" s="229"/>
      <c r="S702" s="229"/>
      <c r="T702" s="230"/>
      <c r="AT702" s="231" t="s">
        <v>166</v>
      </c>
      <c r="AU702" s="231" t="s">
        <v>156</v>
      </c>
      <c r="AV702" s="14" t="s">
        <v>156</v>
      </c>
      <c r="AW702" s="14" t="s">
        <v>31</v>
      </c>
      <c r="AX702" s="14" t="s">
        <v>74</v>
      </c>
      <c r="AY702" s="231" t="s">
        <v>157</v>
      </c>
    </row>
    <row r="703" spans="1:65" s="14" customFormat="1">
      <c r="B703" s="221"/>
      <c r="C703" s="222"/>
      <c r="D703" s="212" t="s">
        <v>166</v>
      </c>
      <c r="E703" s="223" t="s">
        <v>1</v>
      </c>
      <c r="F703" s="224" t="s">
        <v>1408</v>
      </c>
      <c r="G703" s="222"/>
      <c r="H703" s="225">
        <v>58.84</v>
      </c>
      <c r="I703" s="226"/>
      <c r="J703" s="222"/>
      <c r="K703" s="222"/>
      <c r="L703" s="227"/>
      <c r="M703" s="228"/>
      <c r="N703" s="229"/>
      <c r="O703" s="229"/>
      <c r="P703" s="229"/>
      <c r="Q703" s="229"/>
      <c r="R703" s="229"/>
      <c r="S703" s="229"/>
      <c r="T703" s="230"/>
      <c r="AT703" s="231" t="s">
        <v>166</v>
      </c>
      <c r="AU703" s="231" t="s">
        <v>156</v>
      </c>
      <c r="AV703" s="14" t="s">
        <v>156</v>
      </c>
      <c r="AW703" s="14" t="s">
        <v>31</v>
      </c>
      <c r="AX703" s="14" t="s">
        <v>74</v>
      </c>
      <c r="AY703" s="231" t="s">
        <v>157</v>
      </c>
    </row>
    <row r="704" spans="1:65" s="14" customFormat="1">
      <c r="B704" s="221"/>
      <c r="C704" s="222"/>
      <c r="D704" s="212" t="s">
        <v>166</v>
      </c>
      <c r="E704" s="223" t="s">
        <v>1</v>
      </c>
      <c r="F704" s="224" t="s">
        <v>1409</v>
      </c>
      <c r="G704" s="222"/>
      <c r="H704" s="225">
        <v>57.32</v>
      </c>
      <c r="I704" s="226"/>
      <c r="J704" s="222"/>
      <c r="K704" s="222"/>
      <c r="L704" s="227"/>
      <c r="M704" s="228"/>
      <c r="N704" s="229"/>
      <c r="O704" s="229"/>
      <c r="P704" s="229"/>
      <c r="Q704" s="229"/>
      <c r="R704" s="229"/>
      <c r="S704" s="229"/>
      <c r="T704" s="230"/>
      <c r="AT704" s="231" t="s">
        <v>166</v>
      </c>
      <c r="AU704" s="231" t="s">
        <v>156</v>
      </c>
      <c r="AV704" s="14" t="s">
        <v>156</v>
      </c>
      <c r="AW704" s="14" t="s">
        <v>31</v>
      </c>
      <c r="AX704" s="14" t="s">
        <v>74</v>
      </c>
      <c r="AY704" s="231" t="s">
        <v>157</v>
      </c>
    </row>
    <row r="705" spans="1:65" s="14" customFormat="1">
      <c r="B705" s="221"/>
      <c r="C705" s="222"/>
      <c r="D705" s="212" t="s">
        <v>166</v>
      </c>
      <c r="E705" s="223" t="s">
        <v>1</v>
      </c>
      <c r="F705" s="224" t="s">
        <v>1410</v>
      </c>
      <c r="G705" s="222"/>
      <c r="H705" s="225">
        <v>8.7100000000000009</v>
      </c>
      <c r="I705" s="226"/>
      <c r="J705" s="222"/>
      <c r="K705" s="222"/>
      <c r="L705" s="227"/>
      <c r="M705" s="228"/>
      <c r="N705" s="229"/>
      <c r="O705" s="229"/>
      <c r="P705" s="229"/>
      <c r="Q705" s="229"/>
      <c r="R705" s="229"/>
      <c r="S705" s="229"/>
      <c r="T705" s="230"/>
      <c r="AT705" s="231" t="s">
        <v>166</v>
      </c>
      <c r="AU705" s="231" t="s">
        <v>156</v>
      </c>
      <c r="AV705" s="14" t="s">
        <v>156</v>
      </c>
      <c r="AW705" s="14" t="s">
        <v>31</v>
      </c>
      <c r="AX705" s="14" t="s">
        <v>74</v>
      </c>
      <c r="AY705" s="231" t="s">
        <v>157</v>
      </c>
    </row>
    <row r="706" spans="1:65" s="14" customFormat="1">
      <c r="B706" s="221"/>
      <c r="C706" s="222"/>
      <c r="D706" s="212" t="s">
        <v>166</v>
      </c>
      <c r="E706" s="223" t="s">
        <v>1</v>
      </c>
      <c r="F706" s="224" t="s">
        <v>1411</v>
      </c>
      <c r="G706" s="222"/>
      <c r="H706" s="225">
        <v>5.94</v>
      </c>
      <c r="I706" s="226"/>
      <c r="J706" s="222"/>
      <c r="K706" s="222"/>
      <c r="L706" s="227"/>
      <c r="M706" s="228"/>
      <c r="N706" s="229"/>
      <c r="O706" s="229"/>
      <c r="P706" s="229"/>
      <c r="Q706" s="229"/>
      <c r="R706" s="229"/>
      <c r="S706" s="229"/>
      <c r="T706" s="230"/>
      <c r="AT706" s="231" t="s">
        <v>166</v>
      </c>
      <c r="AU706" s="231" t="s">
        <v>156</v>
      </c>
      <c r="AV706" s="14" t="s">
        <v>156</v>
      </c>
      <c r="AW706" s="14" t="s">
        <v>31</v>
      </c>
      <c r="AX706" s="14" t="s">
        <v>74</v>
      </c>
      <c r="AY706" s="231" t="s">
        <v>157</v>
      </c>
    </row>
    <row r="707" spans="1:65" s="14" customFormat="1">
      <c r="B707" s="221"/>
      <c r="C707" s="222"/>
      <c r="D707" s="212" t="s">
        <v>166</v>
      </c>
      <c r="E707" s="223" t="s">
        <v>1</v>
      </c>
      <c r="F707" s="224" t="s">
        <v>1412</v>
      </c>
      <c r="G707" s="222"/>
      <c r="H707" s="225">
        <v>12.1</v>
      </c>
      <c r="I707" s="226"/>
      <c r="J707" s="222"/>
      <c r="K707" s="222"/>
      <c r="L707" s="227"/>
      <c r="M707" s="228"/>
      <c r="N707" s="229"/>
      <c r="O707" s="229"/>
      <c r="P707" s="229"/>
      <c r="Q707" s="229"/>
      <c r="R707" s="229"/>
      <c r="S707" s="229"/>
      <c r="T707" s="230"/>
      <c r="AT707" s="231" t="s">
        <v>166</v>
      </c>
      <c r="AU707" s="231" t="s">
        <v>156</v>
      </c>
      <c r="AV707" s="14" t="s">
        <v>156</v>
      </c>
      <c r="AW707" s="14" t="s">
        <v>31</v>
      </c>
      <c r="AX707" s="14" t="s">
        <v>74</v>
      </c>
      <c r="AY707" s="231" t="s">
        <v>157</v>
      </c>
    </row>
    <row r="708" spans="1:65" s="14" customFormat="1">
      <c r="B708" s="221"/>
      <c r="C708" s="222"/>
      <c r="D708" s="212" t="s">
        <v>166</v>
      </c>
      <c r="E708" s="223" t="s">
        <v>1</v>
      </c>
      <c r="F708" s="224" t="s">
        <v>1413</v>
      </c>
      <c r="G708" s="222"/>
      <c r="H708" s="225">
        <v>18.87</v>
      </c>
      <c r="I708" s="226"/>
      <c r="J708" s="222"/>
      <c r="K708" s="222"/>
      <c r="L708" s="227"/>
      <c r="M708" s="228"/>
      <c r="N708" s="229"/>
      <c r="O708" s="229"/>
      <c r="P708" s="229"/>
      <c r="Q708" s="229"/>
      <c r="R708" s="229"/>
      <c r="S708" s="229"/>
      <c r="T708" s="230"/>
      <c r="AT708" s="231" t="s">
        <v>166</v>
      </c>
      <c r="AU708" s="231" t="s">
        <v>156</v>
      </c>
      <c r="AV708" s="14" t="s">
        <v>156</v>
      </c>
      <c r="AW708" s="14" t="s">
        <v>31</v>
      </c>
      <c r="AX708" s="14" t="s">
        <v>74</v>
      </c>
      <c r="AY708" s="231" t="s">
        <v>157</v>
      </c>
    </row>
    <row r="709" spans="1:65" s="14" customFormat="1">
      <c r="B709" s="221"/>
      <c r="C709" s="222"/>
      <c r="D709" s="212" t="s">
        <v>166</v>
      </c>
      <c r="E709" s="223" t="s">
        <v>1</v>
      </c>
      <c r="F709" s="224" t="s">
        <v>1414</v>
      </c>
      <c r="G709" s="222"/>
      <c r="H709" s="225">
        <v>4.7300000000000004</v>
      </c>
      <c r="I709" s="226"/>
      <c r="J709" s="222"/>
      <c r="K709" s="222"/>
      <c r="L709" s="227"/>
      <c r="M709" s="228"/>
      <c r="N709" s="229"/>
      <c r="O709" s="229"/>
      <c r="P709" s="229"/>
      <c r="Q709" s="229"/>
      <c r="R709" s="229"/>
      <c r="S709" s="229"/>
      <c r="T709" s="230"/>
      <c r="AT709" s="231" t="s">
        <v>166</v>
      </c>
      <c r="AU709" s="231" t="s">
        <v>156</v>
      </c>
      <c r="AV709" s="14" t="s">
        <v>156</v>
      </c>
      <c r="AW709" s="14" t="s">
        <v>31</v>
      </c>
      <c r="AX709" s="14" t="s">
        <v>74</v>
      </c>
      <c r="AY709" s="231" t="s">
        <v>157</v>
      </c>
    </row>
    <row r="710" spans="1:65" s="14" customFormat="1">
      <c r="B710" s="221"/>
      <c r="C710" s="222"/>
      <c r="D710" s="212" t="s">
        <v>166</v>
      </c>
      <c r="E710" s="223" t="s">
        <v>1</v>
      </c>
      <c r="F710" s="224" t="s">
        <v>1415</v>
      </c>
      <c r="G710" s="222"/>
      <c r="H710" s="225">
        <v>13.11</v>
      </c>
      <c r="I710" s="226"/>
      <c r="J710" s="222"/>
      <c r="K710" s="222"/>
      <c r="L710" s="227"/>
      <c r="M710" s="228"/>
      <c r="N710" s="229"/>
      <c r="O710" s="229"/>
      <c r="P710" s="229"/>
      <c r="Q710" s="229"/>
      <c r="R710" s="229"/>
      <c r="S710" s="229"/>
      <c r="T710" s="230"/>
      <c r="AT710" s="231" t="s">
        <v>166</v>
      </c>
      <c r="AU710" s="231" t="s">
        <v>156</v>
      </c>
      <c r="AV710" s="14" t="s">
        <v>156</v>
      </c>
      <c r="AW710" s="14" t="s">
        <v>31</v>
      </c>
      <c r="AX710" s="14" t="s">
        <v>74</v>
      </c>
      <c r="AY710" s="231" t="s">
        <v>157</v>
      </c>
    </row>
    <row r="711" spans="1:65" s="14" customFormat="1">
      <c r="B711" s="221"/>
      <c r="C711" s="222"/>
      <c r="D711" s="212" t="s">
        <v>166</v>
      </c>
      <c r="E711" s="223" t="s">
        <v>1</v>
      </c>
      <c r="F711" s="224" t="s">
        <v>1416</v>
      </c>
      <c r="G711" s="222"/>
      <c r="H711" s="225">
        <v>42.6</v>
      </c>
      <c r="I711" s="226"/>
      <c r="J711" s="222"/>
      <c r="K711" s="222"/>
      <c r="L711" s="227"/>
      <c r="M711" s="228"/>
      <c r="N711" s="229"/>
      <c r="O711" s="229"/>
      <c r="P711" s="229"/>
      <c r="Q711" s="229"/>
      <c r="R711" s="229"/>
      <c r="S711" s="229"/>
      <c r="T711" s="230"/>
      <c r="AT711" s="231" t="s">
        <v>166</v>
      </c>
      <c r="AU711" s="231" t="s">
        <v>156</v>
      </c>
      <c r="AV711" s="14" t="s">
        <v>156</v>
      </c>
      <c r="AW711" s="14" t="s">
        <v>31</v>
      </c>
      <c r="AX711" s="14" t="s">
        <v>74</v>
      </c>
      <c r="AY711" s="231" t="s">
        <v>157</v>
      </c>
    </row>
    <row r="712" spans="1:65" s="14" customFormat="1">
      <c r="B712" s="221"/>
      <c r="C712" s="222"/>
      <c r="D712" s="212" t="s">
        <v>166</v>
      </c>
      <c r="E712" s="223" t="s">
        <v>1</v>
      </c>
      <c r="F712" s="224" t="s">
        <v>1417</v>
      </c>
      <c r="G712" s="222"/>
      <c r="H712" s="225">
        <v>10.17</v>
      </c>
      <c r="I712" s="226"/>
      <c r="J712" s="222"/>
      <c r="K712" s="222"/>
      <c r="L712" s="227"/>
      <c r="M712" s="228"/>
      <c r="N712" s="229"/>
      <c r="O712" s="229"/>
      <c r="P712" s="229"/>
      <c r="Q712" s="229"/>
      <c r="R712" s="229"/>
      <c r="S712" s="229"/>
      <c r="T712" s="230"/>
      <c r="AT712" s="231" t="s">
        <v>166</v>
      </c>
      <c r="AU712" s="231" t="s">
        <v>156</v>
      </c>
      <c r="AV712" s="14" t="s">
        <v>156</v>
      </c>
      <c r="AW712" s="14" t="s">
        <v>31</v>
      </c>
      <c r="AX712" s="14" t="s">
        <v>74</v>
      </c>
      <c r="AY712" s="231" t="s">
        <v>157</v>
      </c>
    </row>
    <row r="713" spans="1:65" s="14" customFormat="1">
      <c r="B713" s="221"/>
      <c r="C713" s="222"/>
      <c r="D713" s="212" t="s">
        <v>166</v>
      </c>
      <c r="E713" s="223" t="s">
        <v>1</v>
      </c>
      <c r="F713" s="224" t="s">
        <v>1418</v>
      </c>
      <c r="G713" s="222"/>
      <c r="H713" s="225">
        <v>20.22</v>
      </c>
      <c r="I713" s="226"/>
      <c r="J713" s="222"/>
      <c r="K713" s="222"/>
      <c r="L713" s="227"/>
      <c r="M713" s="228"/>
      <c r="N713" s="229"/>
      <c r="O713" s="229"/>
      <c r="P713" s="229"/>
      <c r="Q713" s="229"/>
      <c r="R713" s="229"/>
      <c r="S713" s="229"/>
      <c r="T713" s="230"/>
      <c r="AT713" s="231" t="s">
        <v>166</v>
      </c>
      <c r="AU713" s="231" t="s">
        <v>156</v>
      </c>
      <c r="AV713" s="14" t="s">
        <v>156</v>
      </c>
      <c r="AW713" s="14" t="s">
        <v>31</v>
      </c>
      <c r="AX713" s="14" t="s">
        <v>74</v>
      </c>
      <c r="AY713" s="231" t="s">
        <v>157</v>
      </c>
    </row>
    <row r="714" spans="1:65" s="14" customFormat="1">
      <c r="B714" s="221"/>
      <c r="C714" s="222"/>
      <c r="D714" s="212" t="s">
        <v>166</v>
      </c>
      <c r="E714" s="223" t="s">
        <v>1</v>
      </c>
      <c r="F714" s="224" t="s">
        <v>1419</v>
      </c>
      <c r="G714" s="222"/>
      <c r="H714" s="225">
        <v>44.2</v>
      </c>
      <c r="I714" s="226"/>
      <c r="J714" s="222"/>
      <c r="K714" s="222"/>
      <c r="L714" s="227"/>
      <c r="M714" s="228"/>
      <c r="N714" s="229"/>
      <c r="O714" s="229"/>
      <c r="P714" s="229"/>
      <c r="Q714" s="229"/>
      <c r="R714" s="229"/>
      <c r="S714" s="229"/>
      <c r="T714" s="230"/>
      <c r="AT714" s="231" t="s">
        <v>166</v>
      </c>
      <c r="AU714" s="231" t="s">
        <v>156</v>
      </c>
      <c r="AV714" s="14" t="s">
        <v>156</v>
      </c>
      <c r="AW714" s="14" t="s">
        <v>31</v>
      </c>
      <c r="AX714" s="14" t="s">
        <v>74</v>
      </c>
      <c r="AY714" s="231" t="s">
        <v>157</v>
      </c>
    </row>
    <row r="715" spans="1:65" s="14" customFormat="1">
      <c r="B715" s="221"/>
      <c r="C715" s="222"/>
      <c r="D715" s="212" t="s">
        <v>166</v>
      </c>
      <c r="E715" s="223" t="s">
        <v>1</v>
      </c>
      <c r="F715" s="224" t="s">
        <v>1420</v>
      </c>
      <c r="G715" s="222"/>
      <c r="H715" s="225">
        <v>24.25</v>
      </c>
      <c r="I715" s="226"/>
      <c r="J715" s="222"/>
      <c r="K715" s="222"/>
      <c r="L715" s="227"/>
      <c r="M715" s="228"/>
      <c r="N715" s="229"/>
      <c r="O715" s="229"/>
      <c r="P715" s="229"/>
      <c r="Q715" s="229"/>
      <c r="R715" s="229"/>
      <c r="S715" s="229"/>
      <c r="T715" s="230"/>
      <c r="AT715" s="231" t="s">
        <v>166</v>
      </c>
      <c r="AU715" s="231" t="s">
        <v>156</v>
      </c>
      <c r="AV715" s="14" t="s">
        <v>156</v>
      </c>
      <c r="AW715" s="14" t="s">
        <v>31</v>
      </c>
      <c r="AX715" s="14" t="s">
        <v>74</v>
      </c>
      <c r="AY715" s="231" t="s">
        <v>157</v>
      </c>
    </row>
    <row r="716" spans="1:65" s="14" customFormat="1">
      <c r="B716" s="221"/>
      <c r="C716" s="222"/>
      <c r="D716" s="212" t="s">
        <v>166</v>
      </c>
      <c r="E716" s="223" t="s">
        <v>1</v>
      </c>
      <c r="F716" s="224" t="s">
        <v>1421</v>
      </c>
      <c r="G716" s="222"/>
      <c r="H716" s="225">
        <v>2.33</v>
      </c>
      <c r="I716" s="226"/>
      <c r="J716" s="222"/>
      <c r="K716" s="222"/>
      <c r="L716" s="227"/>
      <c r="M716" s="228"/>
      <c r="N716" s="229"/>
      <c r="O716" s="229"/>
      <c r="P716" s="229"/>
      <c r="Q716" s="229"/>
      <c r="R716" s="229"/>
      <c r="S716" s="229"/>
      <c r="T716" s="230"/>
      <c r="AT716" s="231" t="s">
        <v>166</v>
      </c>
      <c r="AU716" s="231" t="s">
        <v>156</v>
      </c>
      <c r="AV716" s="14" t="s">
        <v>156</v>
      </c>
      <c r="AW716" s="14" t="s">
        <v>31</v>
      </c>
      <c r="AX716" s="14" t="s">
        <v>74</v>
      </c>
      <c r="AY716" s="231" t="s">
        <v>157</v>
      </c>
    </row>
    <row r="717" spans="1:65" s="15" customFormat="1">
      <c r="B717" s="232"/>
      <c r="C717" s="233"/>
      <c r="D717" s="212" t="s">
        <v>166</v>
      </c>
      <c r="E717" s="234" t="s">
        <v>1</v>
      </c>
      <c r="F717" s="235" t="s">
        <v>173</v>
      </c>
      <c r="G717" s="233"/>
      <c r="H717" s="236">
        <v>553.11</v>
      </c>
      <c r="I717" s="237"/>
      <c r="J717" s="233"/>
      <c r="K717" s="233"/>
      <c r="L717" s="238"/>
      <c r="M717" s="239"/>
      <c r="N717" s="240"/>
      <c r="O717" s="240"/>
      <c r="P717" s="240"/>
      <c r="Q717" s="240"/>
      <c r="R717" s="240"/>
      <c r="S717" s="240"/>
      <c r="T717" s="241"/>
      <c r="AT717" s="242" t="s">
        <v>166</v>
      </c>
      <c r="AU717" s="242" t="s">
        <v>156</v>
      </c>
      <c r="AV717" s="15" t="s">
        <v>174</v>
      </c>
      <c r="AW717" s="15" t="s">
        <v>31</v>
      </c>
      <c r="AX717" s="15" t="s">
        <v>82</v>
      </c>
      <c r="AY717" s="242" t="s">
        <v>157</v>
      </c>
    </row>
    <row r="718" spans="1:65" s="2" customFormat="1" ht="55.5" customHeight="1">
      <c r="A718" s="35"/>
      <c r="B718" s="36"/>
      <c r="C718" s="196" t="s">
        <v>694</v>
      </c>
      <c r="D718" s="196" t="s">
        <v>160</v>
      </c>
      <c r="E718" s="197" t="s">
        <v>1431</v>
      </c>
      <c r="F718" s="198" t="s">
        <v>1432</v>
      </c>
      <c r="G718" s="199" t="s">
        <v>184</v>
      </c>
      <c r="H718" s="200">
        <v>7</v>
      </c>
      <c r="I718" s="201"/>
      <c r="J718" s="202">
        <f>ROUND(I718*H718,2)</f>
        <v>0</v>
      </c>
      <c r="K718" s="203"/>
      <c r="L718" s="40"/>
      <c r="M718" s="204" t="s">
        <v>1</v>
      </c>
      <c r="N718" s="205" t="s">
        <v>40</v>
      </c>
      <c r="O718" s="76"/>
      <c r="P718" s="206">
        <f>O718*H718</f>
        <v>0</v>
      </c>
      <c r="Q718" s="206">
        <v>8.3999999999999995E-3</v>
      </c>
      <c r="R718" s="206">
        <f>Q718*H718</f>
        <v>5.8799999999999998E-2</v>
      </c>
      <c r="S718" s="206">
        <v>0</v>
      </c>
      <c r="T718" s="207">
        <f>S718*H718</f>
        <v>0</v>
      </c>
      <c r="U718" s="35"/>
      <c r="V718" s="35"/>
      <c r="W718" s="35"/>
      <c r="X718" s="35"/>
      <c r="Y718" s="35"/>
      <c r="Z718" s="35"/>
      <c r="AA718" s="35"/>
      <c r="AB718" s="35"/>
      <c r="AC718" s="35"/>
      <c r="AD718" s="35"/>
      <c r="AE718" s="35"/>
      <c r="AR718" s="208" t="s">
        <v>174</v>
      </c>
      <c r="AT718" s="208" t="s">
        <v>160</v>
      </c>
      <c r="AU718" s="208" t="s">
        <v>156</v>
      </c>
      <c r="AY718" s="18" t="s">
        <v>157</v>
      </c>
      <c r="BE718" s="209">
        <f>IF(N718="základná",J718,0)</f>
        <v>0</v>
      </c>
      <c r="BF718" s="209">
        <f>IF(N718="znížená",J718,0)</f>
        <v>0</v>
      </c>
      <c r="BG718" s="209">
        <f>IF(N718="zákl. prenesená",J718,0)</f>
        <v>0</v>
      </c>
      <c r="BH718" s="209">
        <f>IF(N718="zníž. prenesená",J718,0)</f>
        <v>0</v>
      </c>
      <c r="BI718" s="209">
        <f>IF(N718="nulová",J718,0)</f>
        <v>0</v>
      </c>
      <c r="BJ718" s="18" t="s">
        <v>156</v>
      </c>
      <c r="BK718" s="209">
        <f>ROUND(I718*H718,2)</f>
        <v>0</v>
      </c>
      <c r="BL718" s="18" t="s">
        <v>174</v>
      </c>
      <c r="BM718" s="208" t="s">
        <v>1433</v>
      </c>
    </row>
    <row r="719" spans="1:65" s="13" customFormat="1">
      <c r="B719" s="210"/>
      <c r="C719" s="211"/>
      <c r="D719" s="212" t="s">
        <v>166</v>
      </c>
      <c r="E719" s="213" t="s">
        <v>1</v>
      </c>
      <c r="F719" s="214" t="s">
        <v>1050</v>
      </c>
      <c r="G719" s="211"/>
      <c r="H719" s="213" t="s">
        <v>1</v>
      </c>
      <c r="I719" s="215"/>
      <c r="J719" s="211"/>
      <c r="K719" s="211"/>
      <c r="L719" s="216"/>
      <c r="M719" s="217"/>
      <c r="N719" s="218"/>
      <c r="O719" s="218"/>
      <c r="P719" s="218"/>
      <c r="Q719" s="218"/>
      <c r="R719" s="218"/>
      <c r="S719" s="218"/>
      <c r="T719" s="219"/>
      <c r="AT719" s="220" t="s">
        <v>166</v>
      </c>
      <c r="AU719" s="220" t="s">
        <v>156</v>
      </c>
      <c r="AV719" s="13" t="s">
        <v>82</v>
      </c>
      <c r="AW719" s="13" t="s">
        <v>31</v>
      </c>
      <c r="AX719" s="13" t="s">
        <v>74</v>
      </c>
      <c r="AY719" s="220" t="s">
        <v>157</v>
      </c>
    </row>
    <row r="720" spans="1:65" s="14" customFormat="1">
      <c r="B720" s="221"/>
      <c r="C720" s="222"/>
      <c r="D720" s="212" t="s">
        <v>166</v>
      </c>
      <c r="E720" s="223" t="s">
        <v>1</v>
      </c>
      <c r="F720" s="224" t="s">
        <v>1434</v>
      </c>
      <c r="G720" s="222"/>
      <c r="H720" s="225">
        <v>7</v>
      </c>
      <c r="I720" s="226"/>
      <c r="J720" s="222"/>
      <c r="K720" s="222"/>
      <c r="L720" s="227"/>
      <c r="M720" s="228"/>
      <c r="N720" s="229"/>
      <c r="O720" s="229"/>
      <c r="P720" s="229"/>
      <c r="Q720" s="229"/>
      <c r="R720" s="229"/>
      <c r="S720" s="229"/>
      <c r="T720" s="230"/>
      <c r="AT720" s="231" t="s">
        <v>166</v>
      </c>
      <c r="AU720" s="231" t="s">
        <v>156</v>
      </c>
      <c r="AV720" s="14" t="s">
        <v>156</v>
      </c>
      <c r="AW720" s="14" t="s">
        <v>31</v>
      </c>
      <c r="AX720" s="14" t="s">
        <v>82</v>
      </c>
      <c r="AY720" s="231" t="s">
        <v>157</v>
      </c>
    </row>
    <row r="721" spans="1:65" s="2" customFormat="1" ht="16.5" customHeight="1">
      <c r="A721" s="35"/>
      <c r="B721" s="36"/>
      <c r="C721" s="248" t="s">
        <v>698</v>
      </c>
      <c r="D721" s="248" t="s">
        <v>204</v>
      </c>
      <c r="E721" s="249" t="s">
        <v>1435</v>
      </c>
      <c r="F721" s="250" t="s">
        <v>1436</v>
      </c>
      <c r="G721" s="251" t="s">
        <v>184</v>
      </c>
      <c r="H721" s="252">
        <v>7</v>
      </c>
      <c r="I721" s="253"/>
      <c r="J721" s="254">
        <f>ROUND(I721*H721,2)</f>
        <v>0</v>
      </c>
      <c r="K721" s="255"/>
      <c r="L721" s="256"/>
      <c r="M721" s="257" t="s">
        <v>1</v>
      </c>
      <c r="N721" s="258" t="s">
        <v>40</v>
      </c>
      <c r="O721" s="76"/>
      <c r="P721" s="206">
        <f>O721*H721</f>
        <v>0</v>
      </c>
      <c r="Q721" s="206">
        <v>5.0000000000000001E-4</v>
      </c>
      <c r="R721" s="206">
        <f>Q721*H721</f>
        <v>3.5000000000000001E-3</v>
      </c>
      <c r="S721" s="206">
        <v>0</v>
      </c>
      <c r="T721" s="207">
        <f>S721*H721</f>
        <v>0</v>
      </c>
      <c r="U721" s="35"/>
      <c r="V721" s="35"/>
      <c r="W721" s="35"/>
      <c r="X721" s="35"/>
      <c r="Y721" s="35"/>
      <c r="Z721" s="35"/>
      <c r="AA721" s="35"/>
      <c r="AB721" s="35"/>
      <c r="AC721" s="35"/>
      <c r="AD721" s="35"/>
      <c r="AE721" s="35"/>
      <c r="AR721" s="208" t="s">
        <v>211</v>
      </c>
      <c r="AT721" s="208" t="s">
        <v>204</v>
      </c>
      <c r="AU721" s="208" t="s">
        <v>156</v>
      </c>
      <c r="AY721" s="18" t="s">
        <v>157</v>
      </c>
      <c r="BE721" s="209">
        <f>IF(N721="základná",J721,0)</f>
        <v>0</v>
      </c>
      <c r="BF721" s="209">
        <f>IF(N721="znížená",J721,0)</f>
        <v>0</v>
      </c>
      <c r="BG721" s="209">
        <f>IF(N721="zákl. prenesená",J721,0)</f>
        <v>0</v>
      </c>
      <c r="BH721" s="209">
        <f>IF(N721="zníž. prenesená",J721,0)</f>
        <v>0</v>
      </c>
      <c r="BI721" s="209">
        <f>IF(N721="nulová",J721,0)</f>
        <v>0</v>
      </c>
      <c r="BJ721" s="18" t="s">
        <v>156</v>
      </c>
      <c r="BK721" s="209">
        <f>ROUND(I721*H721,2)</f>
        <v>0</v>
      </c>
      <c r="BL721" s="18" t="s">
        <v>174</v>
      </c>
      <c r="BM721" s="208" t="s">
        <v>1437</v>
      </c>
    </row>
    <row r="722" spans="1:65" s="2" customFormat="1" ht="76.349999999999994" customHeight="1">
      <c r="A722" s="35"/>
      <c r="B722" s="36"/>
      <c r="C722" s="196" t="s">
        <v>703</v>
      </c>
      <c r="D722" s="196" t="s">
        <v>160</v>
      </c>
      <c r="E722" s="197" t="s">
        <v>1438</v>
      </c>
      <c r="F722" s="198" t="s">
        <v>1439</v>
      </c>
      <c r="G722" s="199" t="s">
        <v>184</v>
      </c>
      <c r="H722" s="200">
        <v>1</v>
      </c>
      <c r="I722" s="201"/>
      <c r="J722" s="202">
        <f>ROUND(I722*H722,2)</f>
        <v>0</v>
      </c>
      <c r="K722" s="203"/>
      <c r="L722" s="40"/>
      <c r="M722" s="204" t="s">
        <v>1</v>
      </c>
      <c r="N722" s="205" t="s">
        <v>40</v>
      </c>
      <c r="O722" s="76"/>
      <c r="P722" s="206">
        <f>O722*H722</f>
        <v>0</v>
      </c>
      <c r="Q722" s="206">
        <v>1.47E-2</v>
      </c>
      <c r="R722" s="206">
        <f>Q722*H722</f>
        <v>1.47E-2</v>
      </c>
      <c r="S722" s="206">
        <v>0</v>
      </c>
      <c r="T722" s="207">
        <f>S722*H722</f>
        <v>0</v>
      </c>
      <c r="U722" s="35"/>
      <c r="V722" s="35"/>
      <c r="W722" s="35"/>
      <c r="X722" s="35"/>
      <c r="Y722" s="35"/>
      <c r="Z722" s="35"/>
      <c r="AA722" s="35"/>
      <c r="AB722" s="35"/>
      <c r="AC722" s="35"/>
      <c r="AD722" s="35"/>
      <c r="AE722" s="35"/>
      <c r="AR722" s="208" t="s">
        <v>174</v>
      </c>
      <c r="AT722" s="208" t="s">
        <v>160</v>
      </c>
      <c r="AU722" s="208" t="s">
        <v>156</v>
      </c>
      <c r="AY722" s="18" t="s">
        <v>157</v>
      </c>
      <c r="BE722" s="209">
        <f>IF(N722="základná",J722,0)</f>
        <v>0</v>
      </c>
      <c r="BF722" s="209">
        <f>IF(N722="znížená",J722,0)</f>
        <v>0</v>
      </c>
      <c r="BG722" s="209">
        <f>IF(N722="zákl. prenesená",J722,0)</f>
        <v>0</v>
      </c>
      <c r="BH722" s="209">
        <f>IF(N722="zníž. prenesená",J722,0)</f>
        <v>0</v>
      </c>
      <c r="BI722" s="209">
        <f>IF(N722="nulová",J722,0)</f>
        <v>0</v>
      </c>
      <c r="BJ722" s="18" t="s">
        <v>156</v>
      </c>
      <c r="BK722" s="209">
        <f>ROUND(I722*H722,2)</f>
        <v>0</v>
      </c>
      <c r="BL722" s="18" t="s">
        <v>174</v>
      </c>
      <c r="BM722" s="208" t="s">
        <v>1440</v>
      </c>
    </row>
    <row r="723" spans="1:65" s="2" customFormat="1" ht="24.2" customHeight="1">
      <c r="A723" s="35"/>
      <c r="B723" s="36"/>
      <c r="C723" s="248" t="s">
        <v>708</v>
      </c>
      <c r="D723" s="248" t="s">
        <v>204</v>
      </c>
      <c r="E723" s="249" t="s">
        <v>1441</v>
      </c>
      <c r="F723" s="250" t="s">
        <v>1436</v>
      </c>
      <c r="G723" s="251" t="s">
        <v>184</v>
      </c>
      <c r="H723" s="252">
        <v>1</v>
      </c>
      <c r="I723" s="253"/>
      <c r="J723" s="254">
        <f>ROUND(I723*H723,2)</f>
        <v>0</v>
      </c>
      <c r="K723" s="255"/>
      <c r="L723" s="256"/>
      <c r="M723" s="257" t="s">
        <v>1</v>
      </c>
      <c r="N723" s="258" t="s">
        <v>40</v>
      </c>
      <c r="O723" s="76"/>
      <c r="P723" s="206">
        <f>O723*H723</f>
        <v>0</v>
      </c>
      <c r="Q723" s="206">
        <v>5.0000000000000001E-4</v>
      </c>
      <c r="R723" s="206">
        <f>Q723*H723</f>
        <v>5.0000000000000001E-4</v>
      </c>
      <c r="S723" s="206">
        <v>0</v>
      </c>
      <c r="T723" s="207">
        <f>S723*H723</f>
        <v>0</v>
      </c>
      <c r="U723" s="35"/>
      <c r="V723" s="35"/>
      <c r="W723" s="35"/>
      <c r="X723" s="35"/>
      <c r="Y723" s="35"/>
      <c r="Z723" s="35"/>
      <c r="AA723" s="35"/>
      <c r="AB723" s="35"/>
      <c r="AC723" s="35"/>
      <c r="AD723" s="35"/>
      <c r="AE723" s="35"/>
      <c r="AR723" s="208" t="s">
        <v>211</v>
      </c>
      <c r="AT723" s="208" t="s">
        <v>204</v>
      </c>
      <c r="AU723" s="208" t="s">
        <v>156</v>
      </c>
      <c r="AY723" s="18" t="s">
        <v>157</v>
      </c>
      <c r="BE723" s="209">
        <f>IF(N723="základná",J723,0)</f>
        <v>0</v>
      </c>
      <c r="BF723" s="209">
        <f>IF(N723="znížená",J723,0)</f>
        <v>0</v>
      </c>
      <c r="BG723" s="209">
        <f>IF(N723="zákl. prenesená",J723,0)</f>
        <v>0</v>
      </c>
      <c r="BH723" s="209">
        <f>IF(N723="zníž. prenesená",J723,0)</f>
        <v>0</v>
      </c>
      <c r="BI723" s="209">
        <f>IF(N723="nulová",J723,0)</f>
        <v>0</v>
      </c>
      <c r="BJ723" s="18" t="s">
        <v>156</v>
      </c>
      <c r="BK723" s="209">
        <f>ROUND(I723*H723,2)</f>
        <v>0</v>
      </c>
      <c r="BL723" s="18" t="s">
        <v>174</v>
      </c>
      <c r="BM723" s="208" t="s">
        <v>1442</v>
      </c>
    </row>
    <row r="724" spans="1:65" s="2" customFormat="1" ht="24.2" customHeight="1">
      <c r="A724" s="35"/>
      <c r="B724" s="36"/>
      <c r="C724" s="196" t="s">
        <v>713</v>
      </c>
      <c r="D724" s="196" t="s">
        <v>160</v>
      </c>
      <c r="E724" s="197" t="s">
        <v>1443</v>
      </c>
      <c r="F724" s="198" t="s">
        <v>1444</v>
      </c>
      <c r="G724" s="199" t="s">
        <v>184</v>
      </c>
      <c r="H724" s="200">
        <v>2</v>
      </c>
      <c r="I724" s="201"/>
      <c r="J724" s="202">
        <f>ROUND(I724*H724,2)</f>
        <v>0</v>
      </c>
      <c r="K724" s="203"/>
      <c r="L724" s="40"/>
      <c r="M724" s="204" t="s">
        <v>1</v>
      </c>
      <c r="N724" s="205" t="s">
        <v>40</v>
      </c>
      <c r="O724" s="76"/>
      <c r="P724" s="206">
        <f>O724*H724</f>
        <v>0</v>
      </c>
      <c r="Q724" s="206">
        <v>2.0000000000000002E-5</v>
      </c>
      <c r="R724" s="206">
        <f>Q724*H724</f>
        <v>4.0000000000000003E-5</v>
      </c>
      <c r="S724" s="206">
        <v>0</v>
      </c>
      <c r="T724" s="207">
        <f>S724*H724</f>
        <v>0</v>
      </c>
      <c r="U724" s="35"/>
      <c r="V724" s="35"/>
      <c r="W724" s="35"/>
      <c r="X724" s="35"/>
      <c r="Y724" s="35"/>
      <c r="Z724" s="35"/>
      <c r="AA724" s="35"/>
      <c r="AB724" s="35"/>
      <c r="AC724" s="35"/>
      <c r="AD724" s="35"/>
      <c r="AE724" s="35"/>
      <c r="AR724" s="208" t="s">
        <v>174</v>
      </c>
      <c r="AT724" s="208" t="s">
        <v>160</v>
      </c>
      <c r="AU724" s="208" t="s">
        <v>156</v>
      </c>
      <c r="AY724" s="18" t="s">
        <v>157</v>
      </c>
      <c r="BE724" s="209">
        <f>IF(N724="základná",J724,0)</f>
        <v>0</v>
      </c>
      <c r="BF724" s="209">
        <f>IF(N724="znížená",J724,0)</f>
        <v>0</v>
      </c>
      <c r="BG724" s="209">
        <f>IF(N724="zákl. prenesená",J724,0)</f>
        <v>0</v>
      </c>
      <c r="BH724" s="209">
        <f>IF(N724="zníž. prenesená",J724,0)</f>
        <v>0</v>
      </c>
      <c r="BI724" s="209">
        <f>IF(N724="nulová",J724,0)</f>
        <v>0</v>
      </c>
      <c r="BJ724" s="18" t="s">
        <v>156</v>
      </c>
      <c r="BK724" s="209">
        <f>ROUND(I724*H724,2)</f>
        <v>0</v>
      </c>
      <c r="BL724" s="18" t="s">
        <v>174</v>
      </c>
      <c r="BM724" s="208" t="s">
        <v>1445</v>
      </c>
    </row>
    <row r="725" spans="1:65" s="13" customFormat="1">
      <c r="B725" s="210"/>
      <c r="C725" s="211"/>
      <c r="D725" s="212" t="s">
        <v>166</v>
      </c>
      <c r="E725" s="213" t="s">
        <v>1</v>
      </c>
      <c r="F725" s="214" t="s">
        <v>1446</v>
      </c>
      <c r="G725" s="211"/>
      <c r="H725" s="213" t="s">
        <v>1</v>
      </c>
      <c r="I725" s="215"/>
      <c r="J725" s="211"/>
      <c r="K725" s="211"/>
      <c r="L725" s="216"/>
      <c r="M725" s="217"/>
      <c r="N725" s="218"/>
      <c r="O725" s="218"/>
      <c r="P725" s="218"/>
      <c r="Q725" s="218"/>
      <c r="R725" s="218"/>
      <c r="S725" s="218"/>
      <c r="T725" s="219"/>
      <c r="AT725" s="220" t="s">
        <v>166</v>
      </c>
      <c r="AU725" s="220" t="s">
        <v>156</v>
      </c>
      <c r="AV725" s="13" t="s">
        <v>82</v>
      </c>
      <c r="AW725" s="13" t="s">
        <v>31</v>
      </c>
      <c r="AX725" s="13" t="s">
        <v>74</v>
      </c>
      <c r="AY725" s="220" t="s">
        <v>157</v>
      </c>
    </row>
    <row r="726" spans="1:65" s="14" customFormat="1">
      <c r="B726" s="221"/>
      <c r="C726" s="222"/>
      <c r="D726" s="212" t="s">
        <v>166</v>
      </c>
      <c r="E726" s="223" t="s">
        <v>1</v>
      </c>
      <c r="F726" s="224" t="s">
        <v>1447</v>
      </c>
      <c r="G726" s="222"/>
      <c r="H726" s="225">
        <v>2</v>
      </c>
      <c r="I726" s="226"/>
      <c r="J726" s="222"/>
      <c r="K726" s="222"/>
      <c r="L726" s="227"/>
      <c r="M726" s="228"/>
      <c r="N726" s="229"/>
      <c r="O726" s="229"/>
      <c r="P726" s="229"/>
      <c r="Q726" s="229"/>
      <c r="R726" s="229"/>
      <c r="S726" s="229"/>
      <c r="T726" s="230"/>
      <c r="AT726" s="231" t="s">
        <v>166</v>
      </c>
      <c r="AU726" s="231" t="s">
        <v>156</v>
      </c>
      <c r="AV726" s="14" t="s">
        <v>156</v>
      </c>
      <c r="AW726" s="14" t="s">
        <v>31</v>
      </c>
      <c r="AX726" s="14" t="s">
        <v>82</v>
      </c>
      <c r="AY726" s="231" t="s">
        <v>157</v>
      </c>
    </row>
    <row r="727" spans="1:65" s="2" customFormat="1" ht="24.2" customHeight="1">
      <c r="A727" s="35"/>
      <c r="B727" s="36"/>
      <c r="C727" s="248" t="s">
        <v>717</v>
      </c>
      <c r="D727" s="248" t="s">
        <v>204</v>
      </c>
      <c r="E727" s="249" t="s">
        <v>1448</v>
      </c>
      <c r="F727" s="250" t="s">
        <v>1449</v>
      </c>
      <c r="G727" s="251" t="s">
        <v>184</v>
      </c>
      <c r="H727" s="252">
        <v>2</v>
      </c>
      <c r="I727" s="253"/>
      <c r="J727" s="254">
        <f>ROUND(I727*H727,2)</f>
        <v>0</v>
      </c>
      <c r="K727" s="255"/>
      <c r="L727" s="256"/>
      <c r="M727" s="257" t="s">
        <v>1</v>
      </c>
      <c r="N727" s="258" t="s">
        <v>40</v>
      </c>
      <c r="O727" s="76"/>
      <c r="P727" s="206">
        <f>O727*H727</f>
        <v>0</v>
      </c>
      <c r="Q727" s="206">
        <v>1.6000000000000001E-4</v>
      </c>
      <c r="R727" s="206">
        <f>Q727*H727</f>
        <v>3.2000000000000003E-4</v>
      </c>
      <c r="S727" s="206">
        <v>0</v>
      </c>
      <c r="T727" s="207">
        <f>S727*H727</f>
        <v>0</v>
      </c>
      <c r="U727" s="35"/>
      <c r="V727" s="35"/>
      <c r="W727" s="35"/>
      <c r="X727" s="35"/>
      <c r="Y727" s="35"/>
      <c r="Z727" s="35"/>
      <c r="AA727" s="35"/>
      <c r="AB727" s="35"/>
      <c r="AC727" s="35"/>
      <c r="AD727" s="35"/>
      <c r="AE727" s="35"/>
      <c r="AR727" s="208" t="s">
        <v>211</v>
      </c>
      <c r="AT727" s="208" t="s">
        <v>204</v>
      </c>
      <c r="AU727" s="208" t="s">
        <v>156</v>
      </c>
      <c r="AY727" s="18" t="s">
        <v>157</v>
      </c>
      <c r="BE727" s="209">
        <f>IF(N727="základná",J727,0)</f>
        <v>0</v>
      </c>
      <c r="BF727" s="209">
        <f>IF(N727="znížená",J727,0)</f>
        <v>0</v>
      </c>
      <c r="BG727" s="209">
        <f>IF(N727="zákl. prenesená",J727,0)</f>
        <v>0</v>
      </c>
      <c r="BH727" s="209">
        <f>IF(N727="zníž. prenesená",J727,0)</f>
        <v>0</v>
      </c>
      <c r="BI727" s="209">
        <f>IF(N727="nulová",J727,0)</f>
        <v>0</v>
      </c>
      <c r="BJ727" s="18" t="s">
        <v>156</v>
      </c>
      <c r="BK727" s="209">
        <f>ROUND(I727*H727,2)</f>
        <v>0</v>
      </c>
      <c r="BL727" s="18" t="s">
        <v>174</v>
      </c>
      <c r="BM727" s="208" t="s">
        <v>1450</v>
      </c>
    </row>
    <row r="728" spans="1:65" s="2" customFormat="1" ht="49.15" customHeight="1">
      <c r="A728" s="35"/>
      <c r="B728" s="36"/>
      <c r="C728" s="196" t="s">
        <v>721</v>
      </c>
      <c r="D728" s="196" t="s">
        <v>160</v>
      </c>
      <c r="E728" s="197" t="s">
        <v>1451</v>
      </c>
      <c r="F728" s="198" t="s">
        <v>1452</v>
      </c>
      <c r="G728" s="199" t="s">
        <v>184</v>
      </c>
      <c r="H728" s="200">
        <v>250</v>
      </c>
      <c r="I728" s="201"/>
      <c r="J728" s="202">
        <f>ROUND(I728*H728,2)</f>
        <v>0</v>
      </c>
      <c r="K728" s="203"/>
      <c r="L728" s="40"/>
      <c r="M728" s="204" t="s">
        <v>1</v>
      </c>
      <c r="N728" s="205" t="s">
        <v>40</v>
      </c>
      <c r="O728" s="76"/>
      <c r="P728" s="206">
        <f>O728*H728</f>
        <v>0</v>
      </c>
      <c r="Q728" s="206">
        <v>6.9999999999999994E-5</v>
      </c>
      <c r="R728" s="206">
        <f>Q728*H728</f>
        <v>1.7499999999999998E-2</v>
      </c>
      <c r="S728" s="206">
        <v>0</v>
      </c>
      <c r="T728" s="207">
        <f>S728*H728</f>
        <v>0</v>
      </c>
      <c r="U728" s="35"/>
      <c r="V728" s="35"/>
      <c r="W728" s="35"/>
      <c r="X728" s="35"/>
      <c r="Y728" s="35"/>
      <c r="Z728" s="35"/>
      <c r="AA728" s="35"/>
      <c r="AB728" s="35"/>
      <c r="AC728" s="35"/>
      <c r="AD728" s="35"/>
      <c r="AE728" s="35"/>
      <c r="AR728" s="208" t="s">
        <v>174</v>
      </c>
      <c r="AT728" s="208" t="s">
        <v>160</v>
      </c>
      <c r="AU728" s="208" t="s">
        <v>156</v>
      </c>
      <c r="AY728" s="18" t="s">
        <v>157</v>
      </c>
      <c r="BE728" s="209">
        <f>IF(N728="základná",J728,0)</f>
        <v>0</v>
      </c>
      <c r="BF728" s="209">
        <f>IF(N728="znížená",J728,0)</f>
        <v>0</v>
      </c>
      <c r="BG728" s="209">
        <f>IF(N728="zákl. prenesená",J728,0)</f>
        <v>0</v>
      </c>
      <c r="BH728" s="209">
        <f>IF(N728="zníž. prenesená",J728,0)</f>
        <v>0</v>
      </c>
      <c r="BI728" s="209">
        <f>IF(N728="nulová",J728,0)</f>
        <v>0</v>
      </c>
      <c r="BJ728" s="18" t="s">
        <v>156</v>
      </c>
      <c r="BK728" s="209">
        <f>ROUND(I728*H728,2)</f>
        <v>0</v>
      </c>
      <c r="BL728" s="18" t="s">
        <v>174</v>
      </c>
      <c r="BM728" s="208" t="s">
        <v>1453</v>
      </c>
    </row>
    <row r="729" spans="1:65" s="13" customFormat="1">
      <c r="B729" s="210"/>
      <c r="C729" s="211"/>
      <c r="D729" s="212" t="s">
        <v>166</v>
      </c>
      <c r="E729" s="213" t="s">
        <v>1</v>
      </c>
      <c r="F729" s="214" t="s">
        <v>1050</v>
      </c>
      <c r="G729" s="211"/>
      <c r="H729" s="213" t="s">
        <v>1</v>
      </c>
      <c r="I729" s="215"/>
      <c r="J729" s="211"/>
      <c r="K729" s="211"/>
      <c r="L729" s="216"/>
      <c r="M729" s="217"/>
      <c r="N729" s="218"/>
      <c r="O729" s="218"/>
      <c r="P729" s="218"/>
      <c r="Q729" s="218"/>
      <c r="R729" s="218"/>
      <c r="S729" s="218"/>
      <c r="T729" s="219"/>
      <c r="AT729" s="220" t="s">
        <v>166</v>
      </c>
      <c r="AU729" s="220" t="s">
        <v>156</v>
      </c>
      <c r="AV729" s="13" t="s">
        <v>82</v>
      </c>
      <c r="AW729" s="13" t="s">
        <v>31</v>
      </c>
      <c r="AX729" s="13" t="s">
        <v>74</v>
      </c>
      <c r="AY729" s="220" t="s">
        <v>157</v>
      </c>
    </row>
    <row r="730" spans="1:65" s="14" customFormat="1">
      <c r="B730" s="221"/>
      <c r="C730" s="222"/>
      <c r="D730" s="212" t="s">
        <v>166</v>
      </c>
      <c r="E730" s="223" t="s">
        <v>1</v>
      </c>
      <c r="F730" s="224" t="s">
        <v>1454</v>
      </c>
      <c r="G730" s="222"/>
      <c r="H730" s="225">
        <v>250</v>
      </c>
      <c r="I730" s="226"/>
      <c r="J730" s="222"/>
      <c r="K730" s="222"/>
      <c r="L730" s="227"/>
      <c r="M730" s="228"/>
      <c r="N730" s="229"/>
      <c r="O730" s="229"/>
      <c r="P730" s="229"/>
      <c r="Q730" s="229"/>
      <c r="R730" s="229"/>
      <c r="S730" s="229"/>
      <c r="T730" s="230"/>
      <c r="AT730" s="231" t="s">
        <v>166</v>
      </c>
      <c r="AU730" s="231" t="s">
        <v>156</v>
      </c>
      <c r="AV730" s="14" t="s">
        <v>156</v>
      </c>
      <c r="AW730" s="14" t="s">
        <v>31</v>
      </c>
      <c r="AX730" s="14" t="s">
        <v>82</v>
      </c>
      <c r="AY730" s="231" t="s">
        <v>157</v>
      </c>
    </row>
    <row r="731" spans="1:65" s="2" customFormat="1" ht="24.2" customHeight="1">
      <c r="A731" s="35"/>
      <c r="B731" s="36"/>
      <c r="C731" s="196" t="s">
        <v>726</v>
      </c>
      <c r="D731" s="196" t="s">
        <v>160</v>
      </c>
      <c r="E731" s="197" t="s">
        <v>1455</v>
      </c>
      <c r="F731" s="198" t="s">
        <v>1456</v>
      </c>
      <c r="G731" s="199" t="s">
        <v>184</v>
      </c>
      <c r="H731" s="200">
        <v>2</v>
      </c>
      <c r="I731" s="201"/>
      <c r="J731" s="202">
        <f>ROUND(I731*H731,2)</f>
        <v>0</v>
      </c>
      <c r="K731" s="203"/>
      <c r="L731" s="40"/>
      <c r="M731" s="204" t="s">
        <v>1</v>
      </c>
      <c r="N731" s="205" t="s">
        <v>40</v>
      </c>
      <c r="O731" s="76"/>
      <c r="P731" s="206">
        <f>O731*H731</f>
        <v>0</v>
      </c>
      <c r="Q731" s="206">
        <v>1.0000000000000001E-5</v>
      </c>
      <c r="R731" s="206">
        <f>Q731*H731</f>
        <v>2.0000000000000002E-5</v>
      </c>
      <c r="S731" s="206">
        <v>0</v>
      </c>
      <c r="T731" s="207">
        <f>S731*H731</f>
        <v>0</v>
      </c>
      <c r="U731" s="35"/>
      <c r="V731" s="35"/>
      <c r="W731" s="35"/>
      <c r="X731" s="35"/>
      <c r="Y731" s="35"/>
      <c r="Z731" s="35"/>
      <c r="AA731" s="35"/>
      <c r="AB731" s="35"/>
      <c r="AC731" s="35"/>
      <c r="AD731" s="35"/>
      <c r="AE731" s="35"/>
      <c r="AR731" s="208" t="s">
        <v>174</v>
      </c>
      <c r="AT731" s="208" t="s">
        <v>160</v>
      </c>
      <c r="AU731" s="208" t="s">
        <v>156</v>
      </c>
      <c r="AY731" s="18" t="s">
        <v>157</v>
      </c>
      <c r="BE731" s="209">
        <f>IF(N731="základná",J731,0)</f>
        <v>0</v>
      </c>
      <c r="BF731" s="209">
        <f>IF(N731="znížená",J731,0)</f>
        <v>0</v>
      </c>
      <c r="BG731" s="209">
        <f>IF(N731="zákl. prenesená",J731,0)</f>
        <v>0</v>
      </c>
      <c r="BH731" s="209">
        <f>IF(N731="zníž. prenesená",J731,0)</f>
        <v>0</v>
      </c>
      <c r="BI731" s="209">
        <f>IF(N731="nulová",J731,0)</f>
        <v>0</v>
      </c>
      <c r="BJ731" s="18" t="s">
        <v>156</v>
      </c>
      <c r="BK731" s="209">
        <f>ROUND(I731*H731,2)</f>
        <v>0</v>
      </c>
      <c r="BL731" s="18" t="s">
        <v>174</v>
      </c>
      <c r="BM731" s="208" t="s">
        <v>1457</v>
      </c>
    </row>
    <row r="732" spans="1:65" s="14" customFormat="1">
      <c r="B732" s="221"/>
      <c r="C732" s="222"/>
      <c r="D732" s="212" t="s">
        <v>166</v>
      </c>
      <c r="E732" s="223" t="s">
        <v>1</v>
      </c>
      <c r="F732" s="224" t="s">
        <v>1458</v>
      </c>
      <c r="G732" s="222"/>
      <c r="H732" s="225">
        <v>2</v>
      </c>
      <c r="I732" s="226"/>
      <c r="J732" s="222"/>
      <c r="K732" s="222"/>
      <c r="L732" s="227"/>
      <c r="M732" s="228"/>
      <c r="N732" s="229"/>
      <c r="O732" s="229"/>
      <c r="P732" s="229"/>
      <c r="Q732" s="229"/>
      <c r="R732" s="229"/>
      <c r="S732" s="229"/>
      <c r="T732" s="230"/>
      <c r="AT732" s="231" t="s">
        <v>166</v>
      </c>
      <c r="AU732" s="231" t="s">
        <v>156</v>
      </c>
      <c r="AV732" s="14" t="s">
        <v>156</v>
      </c>
      <c r="AW732" s="14" t="s">
        <v>31</v>
      </c>
      <c r="AX732" s="14" t="s">
        <v>82</v>
      </c>
      <c r="AY732" s="231" t="s">
        <v>157</v>
      </c>
    </row>
    <row r="733" spans="1:65" s="2" customFormat="1" ht="21.75" customHeight="1">
      <c r="A733" s="35"/>
      <c r="B733" s="36"/>
      <c r="C733" s="248" t="s">
        <v>731</v>
      </c>
      <c r="D733" s="248" t="s">
        <v>204</v>
      </c>
      <c r="E733" s="249" t="s">
        <v>1459</v>
      </c>
      <c r="F733" s="250" t="s">
        <v>1460</v>
      </c>
      <c r="G733" s="251" t="s">
        <v>184</v>
      </c>
      <c r="H733" s="252">
        <v>2</v>
      </c>
      <c r="I733" s="253"/>
      <c r="J733" s="254">
        <f>ROUND(I733*H733,2)</f>
        <v>0</v>
      </c>
      <c r="K733" s="255"/>
      <c r="L733" s="256"/>
      <c r="M733" s="257" t="s">
        <v>1</v>
      </c>
      <c r="N733" s="258" t="s">
        <v>40</v>
      </c>
      <c r="O733" s="76"/>
      <c r="P733" s="206">
        <f>O733*H733</f>
        <v>0</v>
      </c>
      <c r="Q733" s="206">
        <v>1E-4</v>
      </c>
      <c r="R733" s="206">
        <f>Q733*H733</f>
        <v>2.0000000000000001E-4</v>
      </c>
      <c r="S733" s="206">
        <v>0</v>
      </c>
      <c r="T733" s="207">
        <f>S733*H733</f>
        <v>0</v>
      </c>
      <c r="U733" s="35"/>
      <c r="V733" s="35"/>
      <c r="W733" s="35"/>
      <c r="X733" s="35"/>
      <c r="Y733" s="35"/>
      <c r="Z733" s="35"/>
      <c r="AA733" s="35"/>
      <c r="AB733" s="35"/>
      <c r="AC733" s="35"/>
      <c r="AD733" s="35"/>
      <c r="AE733" s="35"/>
      <c r="AR733" s="208" t="s">
        <v>211</v>
      </c>
      <c r="AT733" s="208" t="s">
        <v>204</v>
      </c>
      <c r="AU733" s="208" t="s">
        <v>156</v>
      </c>
      <c r="AY733" s="18" t="s">
        <v>157</v>
      </c>
      <c r="BE733" s="209">
        <f>IF(N733="základná",J733,0)</f>
        <v>0</v>
      </c>
      <c r="BF733" s="209">
        <f>IF(N733="znížená",J733,0)</f>
        <v>0</v>
      </c>
      <c r="BG733" s="209">
        <f>IF(N733="zákl. prenesená",J733,0)</f>
        <v>0</v>
      </c>
      <c r="BH733" s="209">
        <f>IF(N733="zníž. prenesená",J733,0)</f>
        <v>0</v>
      </c>
      <c r="BI733" s="209">
        <f>IF(N733="nulová",J733,0)</f>
        <v>0</v>
      </c>
      <c r="BJ733" s="18" t="s">
        <v>156</v>
      </c>
      <c r="BK733" s="209">
        <f>ROUND(I733*H733,2)</f>
        <v>0</v>
      </c>
      <c r="BL733" s="18" t="s">
        <v>174</v>
      </c>
      <c r="BM733" s="208" t="s">
        <v>1461</v>
      </c>
    </row>
    <row r="734" spans="1:65" s="2" customFormat="1" ht="49.15" customHeight="1">
      <c r="A734" s="35"/>
      <c r="B734" s="36"/>
      <c r="C734" s="196" t="s">
        <v>735</v>
      </c>
      <c r="D734" s="196" t="s">
        <v>160</v>
      </c>
      <c r="E734" s="197" t="s">
        <v>1462</v>
      </c>
      <c r="F734" s="198" t="s">
        <v>1463</v>
      </c>
      <c r="G734" s="199" t="s">
        <v>184</v>
      </c>
      <c r="H734" s="200">
        <v>6</v>
      </c>
      <c r="I734" s="201"/>
      <c r="J734" s="202">
        <f>ROUND(I734*H734,2)</f>
        <v>0</v>
      </c>
      <c r="K734" s="203"/>
      <c r="L734" s="40"/>
      <c r="M734" s="204" t="s">
        <v>1</v>
      </c>
      <c r="N734" s="205" t="s">
        <v>40</v>
      </c>
      <c r="O734" s="76"/>
      <c r="P734" s="206">
        <f>O734*H734</f>
        <v>0</v>
      </c>
      <c r="Q734" s="206">
        <v>1.3999999999999999E-4</v>
      </c>
      <c r="R734" s="206">
        <f>Q734*H734</f>
        <v>8.3999999999999993E-4</v>
      </c>
      <c r="S734" s="206">
        <v>0</v>
      </c>
      <c r="T734" s="207">
        <f>S734*H734</f>
        <v>0</v>
      </c>
      <c r="U734" s="35"/>
      <c r="V734" s="35"/>
      <c r="W734" s="35"/>
      <c r="X734" s="35"/>
      <c r="Y734" s="35"/>
      <c r="Z734" s="35"/>
      <c r="AA734" s="35"/>
      <c r="AB734" s="35"/>
      <c r="AC734" s="35"/>
      <c r="AD734" s="35"/>
      <c r="AE734" s="35"/>
      <c r="AR734" s="208" t="s">
        <v>174</v>
      </c>
      <c r="AT734" s="208" t="s">
        <v>160</v>
      </c>
      <c r="AU734" s="208" t="s">
        <v>156</v>
      </c>
      <c r="AY734" s="18" t="s">
        <v>157</v>
      </c>
      <c r="BE734" s="209">
        <f>IF(N734="základná",J734,0)</f>
        <v>0</v>
      </c>
      <c r="BF734" s="209">
        <f>IF(N734="znížená",J734,0)</f>
        <v>0</v>
      </c>
      <c r="BG734" s="209">
        <f>IF(N734="zákl. prenesená",J734,0)</f>
        <v>0</v>
      </c>
      <c r="BH734" s="209">
        <f>IF(N734="zníž. prenesená",J734,0)</f>
        <v>0</v>
      </c>
      <c r="BI734" s="209">
        <f>IF(N734="nulová",J734,0)</f>
        <v>0</v>
      </c>
      <c r="BJ734" s="18" t="s">
        <v>156</v>
      </c>
      <c r="BK734" s="209">
        <f>ROUND(I734*H734,2)</f>
        <v>0</v>
      </c>
      <c r="BL734" s="18" t="s">
        <v>174</v>
      </c>
      <c r="BM734" s="208" t="s">
        <v>1464</v>
      </c>
    </row>
    <row r="735" spans="1:65" s="13" customFormat="1">
      <c r="B735" s="210"/>
      <c r="C735" s="211"/>
      <c r="D735" s="212" t="s">
        <v>166</v>
      </c>
      <c r="E735" s="213" t="s">
        <v>1</v>
      </c>
      <c r="F735" s="214" t="s">
        <v>1050</v>
      </c>
      <c r="G735" s="211"/>
      <c r="H735" s="213" t="s">
        <v>1</v>
      </c>
      <c r="I735" s="215"/>
      <c r="J735" s="211"/>
      <c r="K735" s="211"/>
      <c r="L735" s="216"/>
      <c r="M735" s="217"/>
      <c r="N735" s="218"/>
      <c r="O735" s="218"/>
      <c r="P735" s="218"/>
      <c r="Q735" s="218"/>
      <c r="R735" s="218"/>
      <c r="S735" s="218"/>
      <c r="T735" s="219"/>
      <c r="AT735" s="220" t="s">
        <v>166</v>
      </c>
      <c r="AU735" s="220" t="s">
        <v>156</v>
      </c>
      <c r="AV735" s="13" t="s">
        <v>82</v>
      </c>
      <c r="AW735" s="13" t="s">
        <v>31</v>
      </c>
      <c r="AX735" s="13" t="s">
        <v>74</v>
      </c>
      <c r="AY735" s="220" t="s">
        <v>157</v>
      </c>
    </row>
    <row r="736" spans="1:65" s="14" customFormat="1">
      <c r="B736" s="221"/>
      <c r="C736" s="222"/>
      <c r="D736" s="212" t="s">
        <v>166</v>
      </c>
      <c r="E736" s="223" t="s">
        <v>1</v>
      </c>
      <c r="F736" s="224" t="s">
        <v>201</v>
      </c>
      <c r="G736" s="222"/>
      <c r="H736" s="225">
        <v>6</v>
      </c>
      <c r="I736" s="226"/>
      <c r="J736" s="222"/>
      <c r="K736" s="222"/>
      <c r="L736" s="227"/>
      <c r="M736" s="228"/>
      <c r="N736" s="229"/>
      <c r="O736" s="229"/>
      <c r="P736" s="229"/>
      <c r="Q736" s="229"/>
      <c r="R736" s="229"/>
      <c r="S736" s="229"/>
      <c r="T736" s="230"/>
      <c r="AT736" s="231" t="s">
        <v>166</v>
      </c>
      <c r="AU736" s="231" t="s">
        <v>156</v>
      </c>
      <c r="AV736" s="14" t="s">
        <v>156</v>
      </c>
      <c r="AW736" s="14" t="s">
        <v>31</v>
      </c>
      <c r="AX736" s="14" t="s">
        <v>82</v>
      </c>
      <c r="AY736" s="231" t="s">
        <v>157</v>
      </c>
    </row>
    <row r="737" spans="1:65" s="2" customFormat="1" ht="49.15" customHeight="1">
      <c r="A737" s="35"/>
      <c r="B737" s="36"/>
      <c r="C737" s="196" t="s">
        <v>739</v>
      </c>
      <c r="D737" s="196" t="s">
        <v>160</v>
      </c>
      <c r="E737" s="197" t="s">
        <v>1465</v>
      </c>
      <c r="F737" s="198" t="s">
        <v>1466</v>
      </c>
      <c r="G737" s="199" t="s">
        <v>184</v>
      </c>
      <c r="H737" s="200">
        <v>4</v>
      </c>
      <c r="I737" s="201"/>
      <c r="J737" s="202">
        <f>ROUND(I737*H737,2)</f>
        <v>0</v>
      </c>
      <c r="K737" s="203"/>
      <c r="L737" s="40"/>
      <c r="M737" s="204" t="s">
        <v>1</v>
      </c>
      <c r="N737" s="205" t="s">
        <v>40</v>
      </c>
      <c r="O737" s="76"/>
      <c r="P737" s="206">
        <f>O737*H737</f>
        <v>0</v>
      </c>
      <c r="Q737" s="206">
        <v>7.6999999999999996E-4</v>
      </c>
      <c r="R737" s="206">
        <f>Q737*H737</f>
        <v>3.0799999999999998E-3</v>
      </c>
      <c r="S737" s="206">
        <v>0</v>
      </c>
      <c r="T737" s="207">
        <f>S737*H737</f>
        <v>0</v>
      </c>
      <c r="U737" s="35"/>
      <c r="V737" s="35"/>
      <c r="W737" s="35"/>
      <c r="X737" s="35"/>
      <c r="Y737" s="35"/>
      <c r="Z737" s="35"/>
      <c r="AA737" s="35"/>
      <c r="AB737" s="35"/>
      <c r="AC737" s="35"/>
      <c r="AD737" s="35"/>
      <c r="AE737" s="35"/>
      <c r="AR737" s="208" t="s">
        <v>174</v>
      </c>
      <c r="AT737" s="208" t="s">
        <v>160</v>
      </c>
      <c r="AU737" s="208" t="s">
        <v>156</v>
      </c>
      <c r="AY737" s="18" t="s">
        <v>157</v>
      </c>
      <c r="BE737" s="209">
        <f>IF(N737="základná",J737,0)</f>
        <v>0</v>
      </c>
      <c r="BF737" s="209">
        <f>IF(N737="znížená",J737,0)</f>
        <v>0</v>
      </c>
      <c r="BG737" s="209">
        <f>IF(N737="zákl. prenesená",J737,0)</f>
        <v>0</v>
      </c>
      <c r="BH737" s="209">
        <f>IF(N737="zníž. prenesená",J737,0)</f>
        <v>0</v>
      </c>
      <c r="BI737" s="209">
        <f>IF(N737="nulová",J737,0)</f>
        <v>0</v>
      </c>
      <c r="BJ737" s="18" t="s">
        <v>156</v>
      </c>
      <c r="BK737" s="209">
        <f>ROUND(I737*H737,2)</f>
        <v>0</v>
      </c>
      <c r="BL737" s="18" t="s">
        <v>174</v>
      </c>
      <c r="BM737" s="208" t="s">
        <v>1467</v>
      </c>
    </row>
    <row r="738" spans="1:65" s="13" customFormat="1">
      <c r="B738" s="210"/>
      <c r="C738" s="211"/>
      <c r="D738" s="212" t="s">
        <v>166</v>
      </c>
      <c r="E738" s="213" t="s">
        <v>1</v>
      </c>
      <c r="F738" s="214" t="s">
        <v>1187</v>
      </c>
      <c r="G738" s="211"/>
      <c r="H738" s="213" t="s">
        <v>1</v>
      </c>
      <c r="I738" s="215"/>
      <c r="J738" s="211"/>
      <c r="K738" s="211"/>
      <c r="L738" s="216"/>
      <c r="M738" s="217"/>
      <c r="N738" s="218"/>
      <c r="O738" s="218"/>
      <c r="P738" s="218"/>
      <c r="Q738" s="218"/>
      <c r="R738" s="218"/>
      <c r="S738" s="218"/>
      <c r="T738" s="219"/>
      <c r="AT738" s="220" t="s">
        <v>166</v>
      </c>
      <c r="AU738" s="220" t="s">
        <v>156</v>
      </c>
      <c r="AV738" s="13" t="s">
        <v>82</v>
      </c>
      <c r="AW738" s="13" t="s">
        <v>31</v>
      </c>
      <c r="AX738" s="13" t="s">
        <v>74</v>
      </c>
      <c r="AY738" s="220" t="s">
        <v>157</v>
      </c>
    </row>
    <row r="739" spans="1:65" s="13" customFormat="1" ht="22.5">
      <c r="B739" s="210"/>
      <c r="C739" s="211"/>
      <c r="D739" s="212" t="s">
        <v>166</v>
      </c>
      <c r="E739" s="213" t="s">
        <v>1</v>
      </c>
      <c r="F739" s="214" t="s">
        <v>1468</v>
      </c>
      <c r="G739" s="211"/>
      <c r="H739" s="213" t="s">
        <v>1</v>
      </c>
      <c r="I739" s="215"/>
      <c r="J739" s="211"/>
      <c r="K739" s="211"/>
      <c r="L739" s="216"/>
      <c r="M739" s="217"/>
      <c r="N739" s="218"/>
      <c r="O739" s="218"/>
      <c r="P739" s="218"/>
      <c r="Q739" s="218"/>
      <c r="R739" s="218"/>
      <c r="S739" s="218"/>
      <c r="T739" s="219"/>
      <c r="AT739" s="220" t="s">
        <v>166</v>
      </c>
      <c r="AU739" s="220" t="s">
        <v>156</v>
      </c>
      <c r="AV739" s="13" t="s">
        <v>82</v>
      </c>
      <c r="AW739" s="13" t="s">
        <v>31</v>
      </c>
      <c r="AX739" s="13" t="s">
        <v>74</v>
      </c>
      <c r="AY739" s="220" t="s">
        <v>157</v>
      </c>
    </row>
    <row r="740" spans="1:65" s="13" customFormat="1">
      <c r="B740" s="210"/>
      <c r="C740" s="211"/>
      <c r="D740" s="212" t="s">
        <v>166</v>
      </c>
      <c r="E740" s="213" t="s">
        <v>1</v>
      </c>
      <c r="F740" s="214" t="s">
        <v>1177</v>
      </c>
      <c r="G740" s="211"/>
      <c r="H740" s="213" t="s">
        <v>1</v>
      </c>
      <c r="I740" s="215"/>
      <c r="J740" s="211"/>
      <c r="K740" s="211"/>
      <c r="L740" s="216"/>
      <c r="M740" s="217"/>
      <c r="N740" s="218"/>
      <c r="O740" s="218"/>
      <c r="P740" s="218"/>
      <c r="Q740" s="218"/>
      <c r="R740" s="218"/>
      <c r="S740" s="218"/>
      <c r="T740" s="219"/>
      <c r="AT740" s="220" t="s">
        <v>166</v>
      </c>
      <c r="AU740" s="220" t="s">
        <v>156</v>
      </c>
      <c r="AV740" s="13" t="s">
        <v>82</v>
      </c>
      <c r="AW740" s="13" t="s">
        <v>31</v>
      </c>
      <c r="AX740" s="13" t="s">
        <v>74</v>
      </c>
      <c r="AY740" s="220" t="s">
        <v>157</v>
      </c>
    </row>
    <row r="741" spans="1:65" s="14" customFormat="1">
      <c r="B741" s="221"/>
      <c r="C741" s="222"/>
      <c r="D741" s="212" t="s">
        <v>166</v>
      </c>
      <c r="E741" s="223" t="s">
        <v>1</v>
      </c>
      <c r="F741" s="224" t="s">
        <v>174</v>
      </c>
      <c r="G741" s="222"/>
      <c r="H741" s="225">
        <v>4</v>
      </c>
      <c r="I741" s="226"/>
      <c r="J741" s="222"/>
      <c r="K741" s="222"/>
      <c r="L741" s="227"/>
      <c r="M741" s="228"/>
      <c r="N741" s="229"/>
      <c r="O741" s="229"/>
      <c r="P741" s="229"/>
      <c r="Q741" s="229"/>
      <c r="R741" s="229"/>
      <c r="S741" s="229"/>
      <c r="T741" s="230"/>
      <c r="AT741" s="231" t="s">
        <v>166</v>
      </c>
      <c r="AU741" s="231" t="s">
        <v>156</v>
      </c>
      <c r="AV741" s="14" t="s">
        <v>156</v>
      </c>
      <c r="AW741" s="14" t="s">
        <v>31</v>
      </c>
      <c r="AX741" s="14" t="s">
        <v>82</v>
      </c>
      <c r="AY741" s="231" t="s">
        <v>157</v>
      </c>
    </row>
    <row r="742" spans="1:65" s="2" customFormat="1" ht="55.5" customHeight="1">
      <c r="A742" s="35"/>
      <c r="B742" s="36"/>
      <c r="C742" s="196" t="s">
        <v>745</v>
      </c>
      <c r="D742" s="196" t="s">
        <v>160</v>
      </c>
      <c r="E742" s="197" t="s">
        <v>1469</v>
      </c>
      <c r="F742" s="198" t="s">
        <v>1470</v>
      </c>
      <c r="G742" s="199" t="s">
        <v>225</v>
      </c>
      <c r="H742" s="200">
        <v>25</v>
      </c>
      <c r="I742" s="201"/>
      <c r="J742" s="202">
        <f>ROUND(I742*H742,2)</f>
        <v>0</v>
      </c>
      <c r="K742" s="203"/>
      <c r="L742" s="40"/>
      <c r="M742" s="204" t="s">
        <v>1</v>
      </c>
      <c r="N742" s="205" t="s">
        <v>40</v>
      </c>
      <c r="O742" s="76"/>
      <c r="P742" s="206">
        <f>O742*H742</f>
        <v>0</v>
      </c>
      <c r="Q742" s="206">
        <v>0</v>
      </c>
      <c r="R742" s="206">
        <f>Q742*H742</f>
        <v>0</v>
      </c>
      <c r="S742" s="206">
        <v>0.19600000000000001</v>
      </c>
      <c r="T742" s="207">
        <f>S742*H742</f>
        <v>4.9000000000000004</v>
      </c>
      <c r="U742" s="35"/>
      <c r="V742" s="35"/>
      <c r="W742" s="35"/>
      <c r="X742" s="35"/>
      <c r="Y742" s="35"/>
      <c r="Z742" s="35"/>
      <c r="AA742" s="35"/>
      <c r="AB742" s="35"/>
      <c r="AC742" s="35"/>
      <c r="AD742" s="35"/>
      <c r="AE742" s="35"/>
      <c r="AR742" s="208" t="s">
        <v>174</v>
      </c>
      <c r="AT742" s="208" t="s">
        <v>160</v>
      </c>
      <c r="AU742" s="208" t="s">
        <v>156</v>
      </c>
      <c r="AY742" s="18" t="s">
        <v>157</v>
      </c>
      <c r="BE742" s="209">
        <f>IF(N742="základná",J742,0)</f>
        <v>0</v>
      </c>
      <c r="BF742" s="209">
        <f>IF(N742="znížená",J742,0)</f>
        <v>0</v>
      </c>
      <c r="BG742" s="209">
        <f>IF(N742="zákl. prenesená",J742,0)</f>
        <v>0</v>
      </c>
      <c r="BH742" s="209">
        <f>IF(N742="zníž. prenesená",J742,0)</f>
        <v>0</v>
      </c>
      <c r="BI742" s="209">
        <f>IF(N742="nulová",J742,0)</f>
        <v>0</v>
      </c>
      <c r="BJ742" s="18" t="s">
        <v>156</v>
      </c>
      <c r="BK742" s="209">
        <f>ROUND(I742*H742,2)</f>
        <v>0</v>
      </c>
      <c r="BL742" s="18" t="s">
        <v>174</v>
      </c>
      <c r="BM742" s="208" t="s">
        <v>1471</v>
      </c>
    </row>
    <row r="743" spans="1:65" s="13" customFormat="1">
      <c r="B743" s="210"/>
      <c r="C743" s="211"/>
      <c r="D743" s="212" t="s">
        <v>166</v>
      </c>
      <c r="E743" s="213" t="s">
        <v>1</v>
      </c>
      <c r="F743" s="214" t="s">
        <v>1472</v>
      </c>
      <c r="G743" s="211"/>
      <c r="H743" s="213" t="s">
        <v>1</v>
      </c>
      <c r="I743" s="215"/>
      <c r="J743" s="211"/>
      <c r="K743" s="211"/>
      <c r="L743" s="216"/>
      <c r="M743" s="217"/>
      <c r="N743" s="218"/>
      <c r="O743" s="218"/>
      <c r="P743" s="218"/>
      <c r="Q743" s="218"/>
      <c r="R743" s="218"/>
      <c r="S743" s="218"/>
      <c r="T743" s="219"/>
      <c r="AT743" s="220" t="s">
        <v>166</v>
      </c>
      <c r="AU743" s="220" t="s">
        <v>156</v>
      </c>
      <c r="AV743" s="13" t="s">
        <v>82</v>
      </c>
      <c r="AW743" s="13" t="s">
        <v>31</v>
      </c>
      <c r="AX743" s="13" t="s">
        <v>74</v>
      </c>
      <c r="AY743" s="220" t="s">
        <v>157</v>
      </c>
    </row>
    <row r="744" spans="1:65" s="13" customFormat="1">
      <c r="B744" s="210"/>
      <c r="C744" s="211"/>
      <c r="D744" s="212" t="s">
        <v>166</v>
      </c>
      <c r="E744" s="213" t="s">
        <v>1</v>
      </c>
      <c r="F744" s="214" t="s">
        <v>1473</v>
      </c>
      <c r="G744" s="211"/>
      <c r="H744" s="213" t="s">
        <v>1</v>
      </c>
      <c r="I744" s="215"/>
      <c r="J744" s="211"/>
      <c r="K744" s="211"/>
      <c r="L744" s="216"/>
      <c r="M744" s="217"/>
      <c r="N744" s="218"/>
      <c r="O744" s="218"/>
      <c r="P744" s="218"/>
      <c r="Q744" s="218"/>
      <c r="R744" s="218"/>
      <c r="S744" s="218"/>
      <c r="T744" s="219"/>
      <c r="AT744" s="220" t="s">
        <v>166</v>
      </c>
      <c r="AU744" s="220" t="s">
        <v>156</v>
      </c>
      <c r="AV744" s="13" t="s">
        <v>82</v>
      </c>
      <c r="AW744" s="13" t="s">
        <v>31</v>
      </c>
      <c r="AX744" s="13" t="s">
        <v>74</v>
      </c>
      <c r="AY744" s="220" t="s">
        <v>157</v>
      </c>
    </row>
    <row r="745" spans="1:65" s="14" customFormat="1">
      <c r="B745" s="221"/>
      <c r="C745" s="222"/>
      <c r="D745" s="212" t="s">
        <v>166</v>
      </c>
      <c r="E745" s="223" t="s">
        <v>1</v>
      </c>
      <c r="F745" s="224" t="s">
        <v>1474</v>
      </c>
      <c r="G745" s="222"/>
      <c r="H745" s="225">
        <v>25</v>
      </c>
      <c r="I745" s="226"/>
      <c r="J745" s="222"/>
      <c r="K745" s="222"/>
      <c r="L745" s="227"/>
      <c r="M745" s="228"/>
      <c r="N745" s="229"/>
      <c r="O745" s="229"/>
      <c r="P745" s="229"/>
      <c r="Q745" s="229"/>
      <c r="R745" s="229"/>
      <c r="S745" s="229"/>
      <c r="T745" s="230"/>
      <c r="AT745" s="231" t="s">
        <v>166</v>
      </c>
      <c r="AU745" s="231" t="s">
        <v>156</v>
      </c>
      <c r="AV745" s="14" t="s">
        <v>156</v>
      </c>
      <c r="AW745" s="14" t="s">
        <v>31</v>
      </c>
      <c r="AX745" s="14" t="s">
        <v>82</v>
      </c>
      <c r="AY745" s="231" t="s">
        <v>157</v>
      </c>
    </row>
    <row r="746" spans="1:65" s="2" customFormat="1" ht="62.65" customHeight="1">
      <c r="A746" s="35"/>
      <c r="B746" s="36"/>
      <c r="C746" s="196" t="s">
        <v>750</v>
      </c>
      <c r="D746" s="196" t="s">
        <v>160</v>
      </c>
      <c r="E746" s="197" t="s">
        <v>1475</v>
      </c>
      <c r="F746" s="198" t="s">
        <v>1476</v>
      </c>
      <c r="G746" s="199" t="s">
        <v>318</v>
      </c>
      <c r="H746" s="200">
        <v>0.41399999999999998</v>
      </c>
      <c r="I746" s="201"/>
      <c r="J746" s="202">
        <f>ROUND(I746*H746,2)</f>
        <v>0</v>
      </c>
      <c r="K746" s="203"/>
      <c r="L746" s="40"/>
      <c r="M746" s="204" t="s">
        <v>1</v>
      </c>
      <c r="N746" s="205" t="s">
        <v>40</v>
      </c>
      <c r="O746" s="76"/>
      <c r="P746" s="206">
        <f>O746*H746</f>
        <v>0</v>
      </c>
      <c r="Q746" s="206">
        <v>0</v>
      </c>
      <c r="R746" s="206">
        <f>Q746*H746</f>
        <v>0</v>
      </c>
      <c r="S746" s="206">
        <v>1.905</v>
      </c>
      <c r="T746" s="207">
        <f>S746*H746</f>
        <v>0.78866999999999998</v>
      </c>
      <c r="U746" s="35"/>
      <c r="V746" s="35"/>
      <c r="W746" s="35"/>
      <c r="X746" s="35"/>
      <c r="Y746" s="35"/>
      <c r="Z746" s="35"/>
      <c r="AA746" s="35"/>
      <c r="AB746" s="35"/>
      <c r="AC746" s="35"/>
      <c r="AD746" s="35"/>
      <c r="AE746" s="35"/>
      <c r="AR746" s="208" t="s">
        <v>174</v>
      </c>
      <c r="AT746" s="208" t="s">
        <v>160</v>
      </c>
      <c r="AU746" s="208" t="s">
        <v>156</v>
      </c>
      <c r="AY746" s="18" t="s">
        <v>157</v>
      </c>
      <c r="BE746" s="209">
        <f>IF(N746="základná",J746,0)</f>
        <v>0</v>
      </c>
      <c r="BF746" s="209">
        <f>IF(N746="znížená",J746,0)</f>
        <v>0</v>
      </c>
      <c r="BG746" s="209">
        <f>IF(N746="zákl. prenesená",J746,0)</f>
        <v>0</v>
      </c>
      <c r="BH746" s="209">
        <f>IF(N746="zníž. prenesená",J746,0)</f>
        <v>0</v>
      </c>
      <c r="BI746" s="209">
        <f>IF(N746="nulová",J746,0)</f>
        <v>0</v>
      </c>
      <c r="BJ746" s="18" t="s">
        <v>156</v>
      </c>
      <c r="BK746" s="209">
        <f>ROUND(I746*H746,2)</f>
        <v>0</v>
      </c>
      <c r="BL746" s="18" t="s">
        <v>174</v>
      </c>
      <c r="BM746" s="208" t="s">
        <v>1477</v>
      </c>
    </row>
    <row r="747" spans="1:65" s="14" customFormat="1">
      <c r="B747" s="221"/>
      <c r="C747" s="222"/>
      <c r="D747" s="212" t="s">
        <v>166</v>
      </c>
      <c r="E747" s="223" t="s">
        <v>1</v>
      </c>
      <c r="F747" s="224" t="s">
        <v>1478</v>
      </c>
      <c r="G747" s="222"/>
      <c r="H747" s="225">
        <v>0.41399999999999998</v>
      </c>
      <c r="I747" s="226"/>
      <c r="J747" s="222"/>
      <c r="K747" s="222"/>
      <c r="L747" s="227"/>
      <c r="M747" s="228"/>
      <c r="N747" s="229"/>
      <c r="O747" s="229"/>
      <c r="P747" s="229"/>
      <c r="Q747" s="229"/>
      <c r="R747" s="229"/>
      <c r="S747" s="229"/>
      <c r="T747" s="230"/>
      <c r="AT747" s="231" t="s">
        <v>166</v>
      </c>
      <c r="AU747" s="231" t="s">
        <v>156</v>
      </c>
      <c r="AV747" s="14" t="s">
        <v>156</v>
      </c>
      <c r="AW747" s="14" t="s">
        <v>31</v>
      </c>
      <c r="AX747" s="14" t="s">
        <v>82</v>
      </c>
      <c r="AY747" s="231" t="s">
        <v>157</v>
      </c>
    </row>
    <row r="748" spans="1:65" s="2" customFormat="1" ht="44.25" customHeight="1">
      <c r="A748" s="35"/>
      <c r="B748" s="36"/>
      <c r="C748" s="196" t="s">
        <v>754</v>
      </c>
      <c r="D748" s="196" t="s">
        <v>160</v>
      </c>
      <c r="E748" s="197" t="s">
        <v>1479</v>
      </c>
      <c r="F748" s="198" t="s">
        <v>1480</v>
      </c>
      <c r="G748" s="199" t="s">
        <v>318</v>
      </c>
      <c r="H748" s="200">
        <v>0.2</v>
      </c>
      <c r="I748" s="201"/>
      <c r="J748" s="202">
        <f>ROUND(I748*H748,2)</f>
        <v>0</v>
      </c>
      <c r="K748" s="203"/>
      <c r="L748" s="40"/>
      <c r="M748" s="204" t="s">
        <v>1</v>
      </c>
      <c r="N748" s="205" t="s">
        <v>40</v>
      </c>
      <c r="O748" s="76"/>
      <c r="P748" s="206">
        <f>O748*H748</f>
        <v>0</v>
      </c>
      <c r="Q748" s="206">
        <v>0</v>
      </c>
      <c r="R748" s="206">
        <f>Q748*H748</f>
        <v>0</v>
      </c>
      <c r="S748" s="206">
        <v>2.2000000000000002</v>
      </c>
      <c r="T748" s="207">
        <f>S748*H748</f>
        <v>0.44000000000000006</v>
      </c>
      <c r="U748" s="35"/>
      <c r="V748" s="35"/>
      <c r="W748" s="35"/>
      <c r="X748" s="35"/>
      <c r="Y748" s="35"/>
      <c r="Z748" s="35"/>
      <c r="AA748" s="35"/>
      <c r="AB748" s="35"/>
      <c r="AC748" s="35"/>
      <c r="AD748" s="35"/>
      <c r="AE748" s="35"/>
      <c r="AR748" s="208" t="s">
        <v>174</v>
      </c>
      <c r="AT748" s="208" t="s">
        <v>160</v>
      </c>
      <c r="AU748" s="208" t="s">
        <v>156</v>
      </c>
      <c r="AY748" s="18" t="s">
        <v>157</v>
      </c>
      <c r="BE748" s="209">
        <f>IF(N748="základná",J748,0)</f>
        <v>0</v>
      </c>
      <c r="BF748" s="209">
        <f>IF(N748="znížená",J748,0)</f>
        <v>0</v>
      </c>
      <c r="BG748" s="209">
        <f>IF(N748="zákl. prenesená",J748,0)</f>
        <v>0</v>
      </c>
      <c r="BH748" s="209">
        <f>IF(N748="zníž. prenesená",J748,0)</f>
        <v>0</v>
      </c>
      <c r="BI748" s="209">
        <f>IF(N748="nulová",J748,0)</f>
        <v>0</v>
      </c>
      <c r="BJ748" s="18" t="s">
        <v>156</v>
      </c>
      <c r="BK748" s="209">
        <f>ROUND(I748*H748,2)</f>
        <v>0</v>
      </c>
      <c r="BL748" s="18" t="s">
        <v>174</v>
      </c>
      <c r="BM748" s="208" t="s">
        <v>1481</v>
      </c>
    </row>
    <row r="749" spans="1:65" s="13" customFormat="1">
      <c r="B749" s="210"/>
      <c r="C749" s="211"/>
      <c r="D749" s="212" t="s">
        <v>166</v>
      </c>
      <c r="E749" s="213" t="s">
        <v>1</v>
      </c>
      <c r="F749" s="214" t="s">
        <v>1067</v>
      </c>
      <c r="G749" s="211"/>
      <c r="H749" s="213" t="s">
        <v>1</v>
      </c>
      <c r="I749" s="215"/>
      <c r="J749" s="211"/>
      <c r="K749" s="211"/>
      <c r="L749" s="216"/>
      <c r="M749" s="217"/>
      <c r="N749" s="218"/>
      <c r="O749" s="218"/>
      <c r="P749" s="218"/>
      <c r="Q749" s="218"/>
      <c r="R749" s="218"/>
      <c r="S749" s="218"/>
      <c r="T749" s="219"/>
      <c r="AT749" s="220" t="s">
        <v>166</v>
      </c>
      <c r="AU749" s="220" t="s">
        <v>156</v>
      </c>
      <c r="AV749" s="13" t="s">
        <v>82</v>
      </c>
      <c r="AW749" s="13" t="s">
        <v>31</v>
      </c>
      <c r="AX749" s="13" t="s">
        <v>74</v>
      </c>
      <c r="AY749" s="220" t="s">
        <v>157</v>
      </c>
    </row>
    <row r="750" spans="1:65" s="13" customFormat="1">
      <c r="B750" s="210"/>
      <c r="C750" s="211"/>
      <c r="D750" s="212" t="s">
        <v>166</v>
      </c>
      <c r="E750" s="213" t="s">
        <v>1</v>
      </c>
      <c r="F750" s="214" t="s">
        <v>1482</v>
      </c>
      <c r="G750" s="211"/>
      <c r="H750" s="213" t="s">
        <v>1</v>
      </c>
      <c r="I750" s="215"/>
      <c r="J750" s="211"/>
      <c r="K750" s="211"/>
      <c r="L750" s="216"/>
      <c r="M750" s="217"/>
      <c r="N750" s="218"/>
      <c r="O750" s="218"/>
      <c r="P750" s="218"/>
      <c r="Q750" s="218"/>
      <c r="R750" s="218"/>
      <c r="S750" s="218"/>
      <c r="T750" s="219"/>
      <c r="AT750" s="220" t="s">
        <v>166</v>
      </c>
      <c r="AU750" s="220" t="s">
        <v>156</v>
      </c>
      <c r="AV750" s="13" t="s">
        <v>82</v>
      </c>
      <c r="AW750" s="13" t="s">
        <v>31</v>
      </c>
      <c r="AX750" s="13" t="s">
        <v>74</v>
      </c>
      <c r="AY750" s="220" t="s">
        <v>157</v>
      </c>
    </row>
    <row r="751" spans="1:65" s="14" customFormat="1">
      <c r="B751" s="221"/>
      <c r="C751" s="222"/>
      <c r="D751" s="212" t="s">
        <v>166</v>
      </c>
      <c r="E751" s="223" t="s">
        <v>1</v>
      </c>
      <c r="F751" s="224" t="s">
        <v>1483</v>
      </c>
      <c r="G751" s="222"/>
      <c r="H751" s="225">
        <v>0.2</v>
      </c>
      <c r="I751" s="226"/>
      <c r="J751" s="222"/>
      <c r="K751" s="222"/>
      <c r="L751" s="227"/>
      <c r="M751" s="228"/>
      <c r="N751" s="229"/>
      <c r="O751" s="229"/>
      <c r="P751" s="229"/>
      <c r="Q751" s="229"/>
      <c r="R751" s="229"/>
      <c r="S751" s="229"/>
      <c r="T751" s="230"/>
      <c r="AT751" s="231" t="s">
        <v>166</v>
      </c>
      <c r="AU751" s="231" t="s">
        <v>156</v>
      </c>
      <c r="AV751" s="14" t="s">
        <v>156</v>
      </c>
      <c r="AW751" s="14" t="s">
        <v>31</v>
      </c>
      <c r="AX751" s="14" t="s">
        <v>82</v>
      </c>
      <c r="AY751" s="231" t="s">
        <v>157</v>
      </c>
    </row>
    <row r="752" spans="1:65" s="2" customFormat="1" ht="44.25" customHeight="1">
      <c r="A752" s="35"/>
      <c r="B752" s="36"/>
      <c r="C752" s="196" t="s">
        <v>760</v>
      </c>
      <c r="D752" s="196" t="s">
        <v>160</v>
      </c>
      <c r="E752" s="197" t="s">
        <v>1484</v>
      </c>
      <c r="F752" s="198" t="s">
        <v>1485</v>
      </c>
      <c r="G752" s="199" t="s">
        <v>318</v>
      </c>
      <c r="H752" s="200">
        <v>9.6000000000000002E-2</v>
      </c>
      <c r="I752" s="201"/>
      <c r="J752" s="202">
        <f>ROUND(I752*H752,2)</f>
        <v>0</v>
      </c>
      <c r="K752" s="203"/>
      <c r="L752" s="40"/>
      <c r="M752" s="204" t="s">
        <v>1</v>
      </c>
      <c r="N752" s="205" t="s">
        <v>40</v>
      </c>
      <c r="O752" s="76"/>
      <c r="P752" s="206">
        <f>O752*H752</f>
        <v>0</v>
      </c>
      <c r="Q752" s="206">
        <v>0</v>
      </c>
      <c r="R752" s="206">
        <f>Q752*H752</f>
        <v>0</v>
      </c>
      <c r="S752" s="206">
        <v>2.2000000000000002</v>
      </c>
      <c r="T752" s="207">
        <f>S752*H752</f>
        <v>0.21120000000000003</v>
      </c>
      <c r="U752" s="35"/>
      <c r="V752" s="35"/>
      <c r="W752" s="35"/>
      <c r="X752" s="35"/>
      <c r="Y752" s="35"/>
      <c r="Z752" s="35"/>
      <c r="AA752" s="35"/>
      <c r="AB752" s="35"/>
      <c r="AC752" s="35"/>
      <c r="AD752" s="35"/>
      <c r="AE752" s="35"/>
      <c r="AR752" s="208" t="s">
        <v>174</v>
      </c>
      <c r="AT752" s="208" t="s">
        <v>160</v>
      </c>
      <c r="AU752" s="208" t="s">
        <v>156</v>
      </c>
      <c r="AY752" s="18" t="s">
        <v>157</v>
      </c>
      <c r="BE752" s="209">
        <f>IF(N752="základná",J752,0)</f>
        <v>0</v>
      </c>
      <c r="BF752" s="209">
        <f>IF(N752="znížená",J752,0)</f>
        <v>0</v>
      </c>
      <c r="BG752" s="209">
        <f>IF(N752="zákl. prenesená",J752,0)</f>
        <v>0</v>
      </c>
      <c r="BH752" s="209">
        <f>IF(N752="zníž. prenesená",J752,0)</f>
        <v>0</v>
      </c>
      <c r="BI752" s="209">
        <f>IF(N752="nulová",J752,0)</f>
        <v>0</v>
      </c>
      <c r="BJ752" s="18" t="s">
        <v>156</v>
      </c>
      <c r="BK752" s="209">
        <f>ROUND(I752*H752,2)</f>
        <v>0</v>
      </c>
      <c r="BL752" s="18" t="s">
        <v>174</v>
      </c>
      <c r="BM752" s="208" t="s">
        <v>1486</v>
      </c>
    </row>
    <row r="753" spans="1:65" s="13" customFormat="1">
      <c r="B753" s="210"/>
      <c r="C753" s="211"/>
      <c r="D753" s="212" t="s">
        <v>166</v>
      </c>
      <c r="E753" s="213" t="s">
        <v>1</v>
      </c>
      <c r="F753" s="214" t="s">
        <v>1199</v>
      </c>
      <c r="G753" s="211"/>
      <c r="H753" s="213" t="s">
        <v>1</v>
      </c>
      <c r="I753" s="215"/>
      <c r="J753" s="211"/>
      <c r="K753" s="211"/>
      <c r="L753" s="216"/>
      <c r="M753" s="217"/>
      <c r="N753" s="218"/>
      <c r="O753" s="218"/>
      <c r="P753" s="218"/>
      <c r="Q753" s="218"/>
      <c r="R753" s="218"/>
      <c r="S753" s="218"/>
      <c r="T753" s="219"/>
      <c r="AT753" s="220" t="s">
        <v>166</v>
      </c>
      <c r="AU753" s="220" t="s">
        <v>156</v>
      </c>
      <c r="AV753" s="13" t="s">
        <v>82</v>
      </c>
      <c r="AW753" s="13" t="s">
        <v>31</v>
      </c>
      <c r="AX753" s="13" t="s">
        <v>74</v>
      </c>
      <c r="AY753" s="220" t="s">
        <v>157</v>
      </c>
    </row>
    <row r="754" spans="1:65" s="13" customFormat="1">
      <c r="B754" s="210"/>
      <c r="C754" s="211"/>
      <c r="D754" s="212" t="s">
        <v>166</v>
      </c>
      <c r="E754" s="213" t="s">
        <v>1</v>
      </c>
      <c r="F754" s="214" t="s">
        <v>1350</v>
      </c>
      <c r="G754" s="211"/>
      <c r="H754" s="213" t="s">
        <v>1</v>
      </c>
      <c r="I754" s="215"/>
      <c r="J754" s="211"/>
      <c r="K754" s="211"/>
      <c r="L754" s="216"/>
      <c r="M754" s="217"/>
      <c r="N754" s="218"/>
      <c r="O754" s="218"/>
      <c r="P754" s="218"/>
      <c r="Q754" s="218"/>
      <c r="R754" s="218"/>
      <c r="S754" s="218"/>
      <c r="T754" s="219"/>
      <c r="AT754" s="220" t="s">
        <v>166</v>
      </c>
      <c r="AU754" s="220" t="s">
        <v>156</v>
      </c>
      <c r="AV754" s="13" t="s">
        <v>82</v>
      </c>
      <c r="AW754" s="13" t="s">
        <v>31</v>
      </c>
      <c r="AX754" s="13" t="s">
        <v>74</v>
      </c>
      <c r="AY754" s="220" t="s">
        <v>157</v>
      </c>
    </row>
    <row r="755" spans="1:65" s="14" customFormat="1">
      <c r="B755" s="221"/>
      <c r="C755" s="222"/>
      <c r="D755" s="212" t="s">
        <v>166</v>
      </c>
      <c r="E755" s="223" t="s">
        <v>1</v>
      </c>
      <c r="F755" s="224" t="s">
        <v>1487</v>
      </c>
      <c r="G755" s="222"/>
      <c r="H755" s="225">
        <v>9.6000000000000002E-2</v>
      </c>
      <c r="I755" s="226"/>
      <c r="J755" s="222"/>
      <c r="K755" s="222"/>
      <c r="L755" s="227"/>
      <c r="M755" s="228"/>
      <c r="N755" s="229"/>
      <c r="O755" s="229"/>
      <c r="P755" s="229"/>
      <c r="Q755" s="229"/>
      <c r="R755" s="229"/>
      <c r="S755" s="229"/>
      <c r="T755" s="230"/>
      <c r="AT755" s="231" t="s">
        <v>166</v>
      </c>
      <c r="AU755" s="231" t="s">
        <v>156</v>
      </c>
      <c r="AV755" s="14" t="s">
        <v>156</v>
      </c>
      <c r="AW755" s="14" t="s">
        <v>31</v>
      </c>
      <c r="AX755" s="14" t="s">
        <v>82</v>
      </c>
      <c r="AY755" s="231" t="s">
        <v>157</v>
      </c>
    </row>
    <row r="756" spans="1:65" s="2" customFormat="1" ht="37.9" customHeight="1">
      <c r="A756" s="35"/>
      <c r="B756" s="36"/>
      <c r="C756" s="196" t="s">
        <v>764</v>
      </c>
      <c r="D756" s="196" t="s">
        <v>160</v>
      </c>
      <c r="E756" s="197" t="s">
        <v>1488</v>
      </c>
      <c r="F756" s="198" t="s">
        <v>1489</v>
      </c>
      <c r="G756" s="199" t="s">
        <v>318</v>
      </c>
      <c r="H756" s="200">
        <v>0.128</v>
      </c>
      <c r="I756" s="201"/>
      <c r="J756" s="202">
        <f>ROUND(I756*H756,2)</f>
        <v>0</v>
      </c>
      <c r="K756" s="203"/>
      <c r="L756" s="40"/>
      <c r="M756" s="204" t="s">
        <v>1</v>
      </c>
      <c r="N756" s="205" t="s">
        <v>40</v>
      </c>
      <c r="O756" s="76"/>
      <c r="P756" s="206">
        <f>O756*H756</f>
        <v>0</v>
      </c>
      <c r="Q756" s="206">
        <v>0</v>
      </c>
      <c r="R756" s="206">
        <f>Q756*H756</f>
        <v>0</v>
      </c>
      <c r="S756" s="206">
        <v>0</v>
      </c>
      <c r="T756" s="207">
        <f>S756*H756</f>
        <v>0</v>
      </c>
      <c r="U756" s="35"/>
      <c r="V756" s="35"/>
      <c r="W756" s="35"/>
      <c r="X756" s="35"/>
      <c r="Y756" s="35"/>
      <c r="Z756" s="35"/>
      <c r="AA756" s="35"/>
      <c r="AB756" s="35"/>
      <c r="AC756" s="35"/>
      <c r="AD756" s="35"/>
      <c r="AE756" s="35"/>
      <c r="AR756" s="208" t="s">
        <v>174</v>
      </c>
      <c r="AT756" s="208" t="s">
        <v>160</v>
      </c>
      <c r="AU756" s="208" t="s">
        <v>156</v>
      </c>
      <c r="AY756" s="18" t="s">
        <v>157</v>
      </c>
      <c r="BE756" s="209">
        <f>IF(N756="základná",J756,0)</f>
        <v>0</v>
      </c>
      <c r="BF756" s="209">
        <f>IF(N756="znížená",J756,0)</f>
        <v>0</v>
      </c>
      <c r="BG756" s="209">
        <f>IF(N756="zákl. prenesená",J756,0)</f>
        <v>0</v>
      </c>
      <c r="BH756" s="209">
        <f>IF(N756="zníž. prenesená",J756,0)</f>
        <v>0</v>
      </c>
      <c r="BI756" s="209">
        <f>IF(N756="nulová",J756,0)</f>
        <v>0</v>
      </c>
      <c r="BJ756" s="18" t="s">
        <v>156</v>
      </c>
      <c r="BK756" s="209">
        <f>ROUND(I756*H756,2)</f>
        <v>0</v>
      </c>
      <c r="BL756" s="18" t="s">
        <v>174</v>
      </c>
      <c r="BM756" s="208" t="s">
        <v>1490</v>
      </c>
    </row>
    <row r="757" spans="1:65" s="13" customFormat="1">
      <c r="B757" s="210"/>
      <c r="C757" s="211"/>
      <c r="D757" s="212" t="s">
        <v>166</v>
      </c>
      <c r="E757" s="213" t="s">
        <v>1</v>
      </c>
      <c r="F757" s="214" t="s">
        <v>1199</v>
      </c>
      <c r="G757" s="211"/>
      <c r="H757" s="213" t="s">
        <v>1</v>
      </c>
      <c r="I757" s="215"/>
      <c r="J757" s="211"/>
      <c r="K757" s="211"/>
      <c r="L757" s="216"/>
      <c r="M757" s="217"/>
      <c r="N757" s="218"/>
      <c r="O757" s="218"/>
      <c r="P757" s="218"/>
      <c r="Q757" s="218"/>
      <c r="R757" s="218"/>
      <c r="S757" s="218"/>
      <c r="T757" s="219"/>
      <c r="AT757" s="220" t="s">
        <v>166</v>
      </c>
      <c r="AU757" s="220" t="s">
        <v>156</v>
      </c>
      <c r="AV757" s="13" t="s">
        <v>82</v>
      </c>
      <c r="AW757" s="13" t="s">
        <v>31</v>
      </c>
      <c r="AX757" s="13" t="s">
        <v>74</v>
      </c>
      <c r="AY757" s="220" t="s">
        <v>157</v>
      </c>
    </row>
    <row r="758" spans="1:65" s="13" customFormat="1">
      <c r="B758" s="210"/>
      <c r="C758" s="211"/>
      <c r="D758" s="212" t="s">
        <v>166</v>
      </c>
      <c r="E758" s="213" t="s">
        <v>1</v>
      </c>
      <c r="F758" s="214" t="s">
        <v>1350</v>
      </c>
      <c r="G758" s="211"/>
      <c r="H758" s="213" t="s">
        <v>1</v>
      </c>
      <c r="I758" s="215"/>
      <c r="J758" s="211"/>
      <c r="K758" s="211"/>
      <c r="L758" s="216"/>
      <c r="M758" s="217"/>
      <c r="N758" s="218"/>
      <c r="O758" s="218"/>
      <c r="P758" s="218"/>
      <c r="Q758" s="218"/>
      <c r="R758" s="218"/>
      <c r="S758" s="218"/>
      <c r="T758" s="219"/>
      <c r="AT758" s="220" t="s">
        <v>166</v>
      </c>
      <c r="AU758" s="220" t="s">
        <v>156</v>
      </c>
      <c r="AV758" s="13" t="s">
        <v>82</v>
      </c>
      <c r="AW758" s="13" t="s">
        <v>31</v>
      </c>
      <c r="AX758" s="13" t="s">
        <v>74</v>
      </c>
      <c r="AY758" s="220" t="s">
        <v>157</v>
      </c>
    </row>
    <row r="759" spans="1:65" s="14" customFormat="1">
      <c r="B759" s="221"/>
      <c r="C759" s="222"/>
      <c r="D759" s="212" t="s">
        <v>166</v>
      </c>
      <c r="E759" s="223" t="s">
        <v>1</v>
      </c>
      <c r="F759" s="224" t="s">
        <v>1491</v>
      </c>
      <c r="G759" s="222"/>
      <c r="H759" s="225">
        <v>0.128</v>
      </c>
      <c r="I759" s="226"/>
      <c r="J759" s="222"/>
      <c r="K759" s="222"/>
      <c r="L759" s="227"/>
      <c r="M759" s="228"/>
      <c r="N759" s="229"/>
      <c r="O759" s="229"/>
      <c r="P759" s="229"/>
      <c r="Q759" s="229"/>
      <c r="R759" s="229"/>
      <c r="S759" s="229"/>
      <c r="T759" s="230"/>
      <c r="AT759" s="231" t="s">
        <v>166</v>
      </c>
      <c r="AU759" s="231" t="s">
        <v>156</v>
      </c>
      <c r="AV759" s="14" t="s">
        <v>156</v>
      </c>
      <c r="AW759" s="14" t="s">
        <v>31</v>
      </c>
      <c r="AX759" s="14" t="s">
        <v>82</v>
      </c>
      <c r="AY759" s="231" t="s">
        <v>157</v>
      </c>
    </row>
    <row r="760" spans="1:65" s="2" customFormat="1" ht="33" customHeight="1">
      <c r="A760" s="35"/>
      <c r="B760" s="36"/>
      <c r="C760" s="196" t="s">
        <v>770</v>
      </c>
      <c r="D760" s="196" t="s">
        <v>160</v>
      </c>
      <c r="E760" s="197" t="s">
        <v>1492</v>
      </c>
      <c r="F760" s="198" t="s">
        <v>1493</v>
      </c>
      <c r="G760" s="199" t="s">
        <v>318</v>
      </c>
      <c r="H760" s="200">
        <v>0.75800000000000001</v>
      </c>
      <c r="I760" s="201"/>
      <c r="J760" s="202">
        <f>ROUND(I760*H760,2)</f>
        <v>0</v>
      </c>
      <c r="K760" s="203"/>
      <c r="L760" s="40"/>
      <c r="M760" s="204" t="s">
        <v>1</v>
      </c>
      <c r="N760" s="205" t="s">
        <v>40</v>
      </c>
      <c r="O760" s="76"/>
      <c r="P760" s="206">
        <f>O760*H760</f>
        <v>0</v>
      </c>
      <c r="Q760" s="206">
        <v>0</v>
      </c>
      <c r="R760" s="206">
        <f>Q760*H760</f>
        <v>0</v>
      </c>
      <c r="S760" s="206">
        <v>1.4</v>
      </c>
      <c r="T760" s="207">
        <f>S760*H760</f>
        <v>1.0611999999999999</v>
      </c>
      <c r="U760" s="35"/>
      <c r="V760" s="35"/>
      <c r="W760" s="35"/>
      <c r="X760" s="35"/>
      <c r="Y760" s="35"/>
      <c r="Z760" s="35"/>
      <c r="AA760" s="35"/>
      <c r="AB760" s="35"/>
      <c r="AC760" s="35"/>
      <c r="AD760" s="35"/>
      <c r="AE760" s="35"/>
      <c r="AR760" s="208" t="s">
        <v>174</v>
      </c>
      <c r="AT760" s="208" t="s">
        <v>160</v>
      </c>
      <c r="AU760" s="208" t="s">
        <v>156</v>
      </c>
      <c r="AY760" s="18" t="s">
        <v>157</v>
      </c>
      <c r="BE760" s="209">
        <f>IF(N760="základná",J760,0)</f>
        <v>0</v>
      </c>
      <c r="BF760" s="209">
        <f>IF(N760="znížená",J760,0)</f>
        <v>0</v>
      </c>
      <c r="BG760" s="209">
        <f>IF(N760="zákl. prenesená",J760,0)</f>
        <v>0</v>
      </c>
      <c r="BH760" s="209">
        <f>IF(N760="zníž. prenesená",J760,0)</f>
        <v>0</v>
      </c>
      <c r="BI760" s="209">
        <f>IF(N760="nulová",J760,0)</f>
        <v>0</v>
      </c>
      <c r="BJ760" s="18" t="s">
        <v>156</v>
      </c>
      <c r="BK760" s="209">
        <f>ROUND(I760*H760,2)</f>
        <v>0</v>
      </c>
      <c r="BL760" s="18" t="s">
        <v>174</v>
      </c>
      <c r="BM760" s="208" t="s">
        <v>1494</v>
      </c>
    </row>
    <row r="761" spans="1:65" s="13" customFormat="1">
      <c r="B761" s="210"/>
      <c r="C761" s="211"/>
      <c r="D761" s="212" t="s">
        <v>166</v>
      </c>
      <c r="E761" s="213" t="s">
        <v>1</v>
      </c>
      <c r="F761" s="214" t="s">
        <v>1076</v>
      </c>
      <c r="G761" s="211"/>
      <c r="H761" s="213" t="s">
        <v>1</v>
      </c>
      <c r="I761" s="215"/>
      <c r="J761" s="211"/>
      <c r="K761" s="211"/>
      <c r="L761" s="216"/>
      <c r="M761" s="217"/>
      <c r="N761" s="218"/>
      <c r="O761" s="218"/>
      <c r="P761" s="218"/>
      <c r="Q761" s="218"/>
      <c r="R761" s="218"/>
      <c r="S761" s="218"/>
      <c r="T761" s="219"/>
      <c r="AT761" s="220" t="s">
        <v>166</v>
      </c>
      <c r="AU761" s="220" t="s">
        <v>156</v>
      </c>
      <c r="AV761" s="13" t="s">
        <v>82</v>
      </c>
      <c r="AW761" s="13" t="s">
        <v>31</v>
      </c>
      <c r="AX761" s="13" t="s">
        <v>74</v>
      </c>
      <c r="AY761" s="220" t="s">
        <v>157</v>
      </c>
    </row>
    <row r="762" spans="1:65" s="14" customFormat="1">
      <c r="B762" s="221"/>
      <c r="C762" s="222"/>
      <c r="D762" s="212" t="s">
        <v>166</v>
      </c>
      <c r="E762" s="223" t="s">
        <v>1</v>
      </c>
      <c r="F762" s="224" t="s">
        <v>1307</v>
      </c>
      <c r="G762" s="222"/>
      <c r="H762" s="225">
        <v>0.158</v>
      </c>
      <c r="I762" s="226"/>
      <c r="J762" s="222"/>
      <c r="K762" s="222"/>
      <c r="L762" s="227"/>
      <c r="M762" s="228"/>
      <c r="N762" s="229"/>
      <c r="O762" s="229"/>
      <c r="P762" s="229"/>
      <c r="Q762" s="229"/>
      <c r="R762" s="229"/>
      <c r="S762" s="229"/>
      <c r="T762" s="230"/>
      <c r="AT762" s="231" t="s">
        <v>166</v>
      </c>
      <c r="AU762" s="231" t="s">
        <v>156</v>
      </c>
      <c r="AV762" s="14" t="s">
        <v>156</v>
      </c>
      <c r="AW762" s="14" t="s">
        <v>31</v>
      </c>
      <c r="AX762" s="14" t="s">
        <v>74</v>
      </c>
      <c r="AY762" s="231" t="s">
        <v>157</v>
      </c>
    </row>
    <row r="763" spans="1:65" s="14" customFormat="1">
      <c r="B763" s="221"/>
      <c r="C763" s="222"/>
      <c r="D763" s="212" t="s">
        <v>166</v>
      </c>
      <c r="E763" s="223" t="s">
        <v>1</v>
      </c>
      <c r="F763" s="224" t="s">
        <v>1308</v>
      </c>
      <c r="G763" s="222"/>
      <c r="H763" s="225">
        <v>0.6</v>
      </c>
      <c r="I763" s="226"/>
      <c r="J763" s="222"/>
      <c r="K763" s="222"/>
      <c r="L763" s="227"/>
      <c r="M763" s="228"/>
      <c r="N763" s="229"/>
      <c r="O763" s="229"/>
      <c r="P763" s="229"/>
      <c r="Q763" s="229"/>
      <c r="R763" s="229"/>
      <c r="S763" s="229"/>
      <c r="T763" s="230"/>
      <c r="AT763" s="231" t="s">
        <v>166</v>
      </c>
      <c r="AU763" s="231" t="s">
        <v>156</v>
      </c>
      <c r="AV763" s="14" t="s">
        <v>156</v>
      </c>
      <c r="AW763" s="14" t="s">
        <v>31</v>
      </c>
      <c r="AX763" s="14" t="s">
        <v>74</v>
      </c>
      <c r="AY763" s="231" t="s">
        <v>157</v>
      </c>
    </row>
    <row r="764" spans="1:65" s="15" customFormat="1">
      <c r="B764" s="232"/>
      <c r="C764" s="233"/>
      <c r="D764" s="212" t="s">
        <v>166</v>
      </c>
      <c r="E764" s="234" t="s">
        <v>1</v>
      </c>
      <c r="F764" s="235" t="s">
        <v>173</v>
      </c>
      <c r="G764" s="233"/>
      <c r="H764" s="236">
        <v>0.75800000000000001</v>
      </c>
      <c r="I764" s="237"/>
      <c r="J764" s="233"/>
      <c r="K764" s="233"/>
      <c r="L764" s="238"/>
      <c r="M764" s="239"/>
      <c r="N764" s="240"/>
      <c r="O764" s="240"/>
      <c r="P764" s="240"/>
      <c r="Q764" s="240"/>
      <c r="R764" s="240"/>
      <c r="S764" s="240"/>
      <c r="T764" s="241"/>
      <c r="AT764" s="242" t="s">
        <v>166</v>
      </c>
      <c r="AU764" s="242" t="s">
        <v>156</v>
      </c>
      <c r="AV764" s="15" t="s">
        <v>174</v>
      </c>
      <c r="AW764" s="15" t="s">
        <v>31</v>
      </c>
      <c r="AX764" s="15" t="s">
        <v>82</v>
      </c>
      <c r="AY764" s="242" t="s">
        <v>157</v>
      </c>
    </row>
    <row r="765" spans="1:65" s="2" customFormat="1" ht="24.2" customHeight="1">
      <c r="A765" s="35"/>
      <c r="B765" s="36"/>
      <c r="C765" s="196" t="s">
        <v>774</v>
      </c>
      <c r="D765" s="196" t="s">
        <v>160</v>
      </c>
      <c r="E765" s="197" t="s">
        <v>1495</v>
      </c>
      <c r="F765" s="198" t="s">
        <v>1496</v>
      </c>
      <c r="G765" s="199" t="s">
        <v>184</v>
      </c>
      <c r="H765" s="200">
        <v>100</v>
      </c>
      <c r="I765" s="201"/>
      <c r="J765" s="202">
        <f>ROUND(I765*H765,2)</f>
        <v>0</v>
      </c>
      <c r="K765" s="203"/>
      <c r="L765" s="40"/>
      <c r="M765" s="204" t="s">
        <v>1</v>
      </c>
      <c r="N765" s="205" t="s">
        <v>40</v>
      </c>
      <c r="O765" s="76"/>
      <c r="P765" s="206">
        <f>O765*H765</f>
        <v>0</v>
      </c>
      <c r="Q765" s="206">
        <v>0</v>
      </c>
      <c r="R765" s="206">
        <f>Q765*H765</f>
        <v>0</v>
      </c>
      <c r="S765" s="206">
        <v>0</v>
      </c>
      <c r="T765" s="207">
        <f>S765*H765</f>
        <v>0</v>
      </c>
      <c r="U765" s="35"/>
      <c r="V765" s="35"/>
      <c r="W765" s="35"/>
      <c r="X765" s="35"/>
      <c r="Y765" s="35"/>
      <c r="Z765" s="35"/>
      <c r="AA765" s="35"/>
      <c r="AB765" s="35"/>
      <c r="AC765" s="35"/>
      <c r="AD765" s="35"/>
      <c r="AE765" s="35"/>
      <c r="AR765" s="208" t="s">
        <v>174</v>
      </c>
      <c r="AT765" s="208" t="s">
        <v>160</v>
      </c>
      <c r="AU765" s="208" t="s">
        <v>156</v>
      </c>
      <c r="AY765" s="18" t="s">
        <v>157</v>
      </c>
      <c r="BE765" s="209">
        <f>IF(N765="základná",J765,0)</f>
        <v>0</v>
      </c>
      <c r="BF765" s="209">
        <f>IF(N765="znížená",J765,0)</f>
        <v>0</v>
      </c>
      <c r="BG765" s="209">
        <f>IF(N765="zákl. prenesená",J765,0)</f>
        <v>0</v>
      </c>
      <c r="BH765" s="209">
        <f>IF(N765="zníž. prenesená",J765,0)</f>
        <v>0</v>
      </c>
      <c r="BI765" s="209">
        <f>IF(N765="nulová",J765,0)</f>
        <v>0</v>
      </c>
      <c r="BJ765" s="18" t="s">
        <v>156</v>
      </c>
      <c r="BK765" s="209">
        <f>ROUND(I765*H765,2)</f>
        <v>0</v>
      </c>
      <c r="BL765" s="18" t="s">
        <v>174</v>
      </c>
      <c r="BM765" s="208" t="s">
        <v>1497</v>
      </c>
    </row>
    <row r="766" spans="1:65" s="13" customFormat="1">
      <c r="B766" s="210"/>
      <c r="C766" s="211"/>
      <c r="D766" s="212" t="s">
        <v>166</v>
      </c>
      <c r="E766" s="213" t="s">
        <v>1</v>
      </c>
      <c r="F766" s="214" t="s">
        <v>1050</v>
      </c>
      <c r="G766" s="211"/>
      <c r="H766" s="213" t="s">
        <v>1</v>
      </c>
      <c r="I766" s="215"/>
      <c r="J766" s="211"/>
      <c r="K766" s="211"/>
      <c r="L766" s="216"/>
      <c r="M766" s="217"/>
      <c r="N766" s="218"/>
      <c r="O766" s="218"/>
      <c r="P766" s="218"/>
      <c r="Q766" s="218"/>
      <c r="R766" s="218"/>
      <c r="S766" s="218"/>
      <c r="T766" s="219"/>
      <c r="AT766" s="220" t="s">
        <v>166</v>
      </c>
      <c r="AU766" s="220" t="s">
        <v>156</v>
      </c>
      <c r="AV766" s="13" t="s">
        <v>82</v>
      </c>
      <c r="AW766" s="13" t="s">
        <v>31</v>
      </c>
      <c r="AX766" s="13" t="s">
        <v>74</v>
      </c>
      <c r="AY766" s="220" t="s">
        <v>157</v>
      </c>
    </row>
    <row r="767" spans="1:65" s="13" customFormat="1">
      <c r="B767" s="210"/>
      <c r="C767" s="211"/>
      <c r="D767" s="212" t="s">
        <v>166</v>
      </c>
      <c r="E767" s="213" t="s">
        <v>1</v>
      </c>
      <c r="F767" s="214" t="s">
        <v>1197</v>
      </c>
      <c r="G767" s="211"/>
      <c r="H767" s="213" t="s">
        <v>1</v>
      </c>
      <c r="I767" s="215"/>
      <c r="J767" s="211"/>
      <c r="K767" s="211"/>
      <c r="L767" s="216"/>
      <c r="M767" s="217"/>
      <c r="N767" s="218"/>
      <c r="O767" s="218"/>
      <c r="P767" s="218"/>
      <c r="Q767" s="218"/>
      <c r="R767" s="218"/>
      <c r="S767" s="218"/>
      <c r="T767" s="219"/>
      <c r="AT767" s="220" t="s">
        <v>166</v>
      </c>
      <c r="AU767" s="220" t="s">
        <v>156</v>
      </c>
      <c r="AV767" s="13" t="s">
        <v>82</v>
      </c>
      <c r="AW767" s="13" t="s">
        <v>31</v>
      </c>
      <c r="AX767" s="13" t="s">
        <v>74</v>
      </c>
      <c r="AY767" s="220" t="s">
        <v>157</v>
      </c>
    </row>
    <row r="768" spans="1:65" s="14" customFormat="1">
      <c r="B768" s="221"/>
      <c r="C768" s="222"/>
      <c r="D768" s="212" t="s">
        <v>166</v>
      </c>
      <c r="E768" s="223" t="s">
        <v>1</v>
      </c>
      <c r="F768" s="224" t="s">
        <v>1498</v>
      </c>
      <c r="G768" s="222"/>
      <c r="H768" s="225">
        <v>12</v>
      </c>
      <c r="I768" s="226"/>
      <c r="J768" s="222"/>
      <c r="K768" s="222"/>
      <c r="L768" s="227"/>
      <c r="M768" s="228"/>
      <c r="N768" s="229"/>
      <c r="O768" s="229"/>
      <c r="P768" s="229"/>
      <c r="Q768" s="229"/>
      <c r="R768" s="229"/>
      <c r="S768" s="229"/>
      <c r="T768" s="230"/>
      <c r="AT768" s="231" t="s">
        <v>166</v>
      </c>
      <c r="AU768" s="231" t="s">
        <v>156</v>
      </c>
      <c r="AV768" s="14" t="s">
        <v>156</v>
      </c>
      <c r="AW768" s="14" t="s">
        <v>31</v>
      </c>
      <c r="AX768" s="14" t="s">
        <v>74</v>
      </c>
      <c r="AY768" s="231" t="s">
        <v>157</v>
      </c>
    </row>
    <row r="769" spans="1:65" s="13" customFormat="1">
      <c r="B769" s="210"/>
      <c r="C769" s="211"/>
      <c r="D769" s="212" t="s">
        <v>166</v>
      </c>
      <c r="E769" s="213" t="s">
        <v>1</v>
      </c>
      <c r="F769" s="214" t="s">
        <v>1199</v>
      </c>
      <c r="G769" s="211"/>
      <c r="H769" s="213" t="s">
        <v>1</v>
      </c>
      <c r="I769" s="215"/>
      <c r="J769" s="211"/>
      <c r="K769" s="211"/>
      <c r="L769" s="216"/>
      <c r="M769" s="217"/>
      <c r="N769" s="218"/>
      <c r="O769" s="218"/>
      <c r="P769" s="218"/>
      <c r="Q769" s="218"/>
      <c r="R769" s="218"/>
      <c r="S769" s="218"/>
      <c r="T769" s="219"/>
      <c r="AT769" s="220" t="s">
        <v>166</v>
      </c>
      <c r="AU769" s="220" t="s">
        <v>156</v>
      </c>
      <c r="AV769" s="13" t="s">
        <v>82</v>
      </c>
      <c r="AW769" s="13" t="s">
        <v>31</v>
      </c>
      <c r="AX769" s="13" t="s">
        <v>74</v>
      </c>
      <c r="AY769" s="220" t="s">
        <v>157</v>
      </c>
    </row>
    <row r="770" spans="1:65" s="14" customFormat="1">
      <c r="B770" s="221"/>
      <c r="C770" s="222"/>
      <c r="D770" s="212" t="s">
        <v>166</v>
      </c>
      <c r="E770" s="223" t="s">
        <v>1</v>
      </c>
      <c r="F770" s="224" t="s">
        <v>1499</v>
      </c>
      <c r="G770" s="222"/>
      <c r="H770" s="225">
        <v>12</v>
      </c>
      <c r="I770" s="226"/>
      <c r="J770" s="222"/>
      <c r="K770" s="222"/>
      <c r="L770" s="227"/>
      <c r="M770" s="228"/>
      <c r="N770" s="229"/>
      <c r="O770" s="229"/>
      <c r="P770" s="229"/>
      <c r="Q770" s="229"/>
      <c r="R770" s="229"/>
      <c r="S770" s="229"/>
      <c r="T770" s="230"/>
      <c r="AT770" s="231" t="s">
        <v>166</v>
      </c>
      <c r="AU770" s="231" t="s">
        <v>156</v>
      </c>
      <c r="AV770" s="14" t="s">
        <v>156</v>
      </c>
      <c r="AW770" s="14" t="s">
        <v>31</v>
      </c>
      <c r="AX770" s="14" t="s">
        <v>74</v>
      </c>
      <c r="AY770" s="231" t="s">
        <v>157</v>
      </c>
    </row>
    <row r="771" spans="1:65" s="13" customFormat="1">
      <c r="B771" s="210"/>
      <c r="C771" s="211"/>
      <c r="D771" s="212" t="s">
        <v>166</v>
      </c>
      <c r="E771" s="213" t="s">
        <v>1</v>
      </c>
      <c r="F771" s="214" t="s">
        <v>1201</v>
      </c>
      <c r="G771" s="211"/>
      <c r="H771" s="213" t="s">
        <v>1</v>
      </c>
      <c r="I771" s="215"/>
      <c r="J771" s="211"/>
      <c r="K771" s="211"/>
      <c r="L771" s="216"/>
      <c r="M771" s="217"/>
      <c r="N771" s="218"/>
      <c r="O771" s="218"/>
      <c r="P771" s="218"/>
      <c r="Q771" s="218"/>
      <c r="R771" s="218"/>
      <c r="S771" s="218"/>
      <c r="T771" s="219"/>
      <c r="AT771" s="220" t="s">
        <v>166</v>
      </c>
      <c r="AU771" s="220" t="s">
        <v>156</v>
      </c>
      <c r="AV771" s="13" t="s">
        <v>82</v>
      </c>
      <c r="AW771" s="13" t="s">
        <v>31</v>
      </c>
      <c r="AX771" s="13" t="s">
        <v>74</v>
      </c>
      <c r="AY771" s="220" t="s">
        <v>157</v>
      </c>
    </row>
    <row r="772" spans="1:65" s="14" customFormat="1">
      <c r="B772" s="221"/>
      <c r="C772" s="222"/>
      <c r="D772" s="212" t="s">
        <v>166</v>
      </c>
      <c r="E772" s="223" t="s">
        <v>1</v>
      </c>
      <c r="F772" s="224" t="s">
        <v>1500</v>
      </c>
      <c r="G772" s="222"/>
      <c r="H772" s="225">
        <v>2</v>
      </c>
      <c r="I772" s="226"/>
      <c r="J772" s="222"/>
      <c r="K772" s="222"/>
      <c r="L772" s="227"/>
      <c r="M772" s="228"/>
      <c r="N772" s="229"/>
      <c r="O772" s="229"/>
      <c r="P772" s="229"/>
      <c r="Q772" s="229"/>
      <c r="R772" s="229"/>
      <c r="S772" s="229"/>
      <c r="T772" s="230"/>
      <c r="AT772" s="231" t="s">
        <v>166</v>
      </c>
      <c r="AU772" s="231" t="s">
        <v>156</v>
      </c>
      <c r="AV772" s="14" t="s">
        <v>156</v>
      </c>
      <c r="AW772" s="14" t="s">
        <v>31</v>
      </c>
      <c r="AX772" s="14" t="s">
        <v>74</v>
      </c>
      <c r="AY772" s="231" t="s">
        <v>157</v>
      </c>
    </row>
    <row r="773" spans="1:65" s="13" customFormat="1">
      <c r="B773" s="210"/>
      <c r="C773" s="211"/>
      <c r="D773" s="212" t="s">
        <v>166</v>
      </c>
      <c r="E773" s="213" t="s">
        <v>1</v>
      </c>
      <c r="F773" s="214" t="s">
        <v>1203</v>
      </c>
      <c r="G773" s="211"/>
      <c r="H773" s="213" t="s">
        <v>1</v>
      </c>
      <c r="I773" s="215"/>
      <c r="J773" s="211"/>
      <c r="K773" s="211"/>
      <c r="L773" s="216"/>
      <c r="M773" s="217"/>
      <c r="N773" s="218"/>
      <c r="O773" s="218"/>
      <c r="P773" s="218"/>
      <c r="Q773" s="218"/>
      <c r="R773" s="218"/>
      <c r="S773" s="218"/>
      <c r="T773" s="219"/>
      <c r="AT773" s="220" t="s">
        <v>166</v>
      </c>
      <c r="AU773" s="220" t="s">
        <v>156</v>
      </c>
      <c r="AV773" s="13" t="s">
        <v>82</v>
      </c>
      <c r="AW773" s="13" t="s">
        <v>31</v>
      </c>
      <c r="AX773" s="13" t="s">
        <v>74</v>
      </c>
      <c r="AY773" s="220" t="s">
        <v>157</v>
      </c>
    </row>
    <row r="774" spans="1:65" s="14" customFormat="1">
      <c r="B774" s="221"/>
      <c r="C774" s="222"/>
      <c r="D774" s="212" t="s">
        <v>166</v>
      </c>
      <c r="E774" s="223" t="s">
        <v>1</v>
      </c>
      <c r="F774" s="224" t="s">
        <v>1499</v>
      </c>
      <c r="G774" s="222"/>
      <c r="H774" s="225">
        <v>12</v>
      </c>
      <c r="I774" s="226"/>
      <c r="J774" s="222"/>
      <c r="K774" s="222"/>
      <c r="L774" s="227"/>
      <c r="M774" s="228"/>
      <c r="N774" s="229"/>
      <c r="O774" s="229"/>
      <c r="P774" s="229"/>
      <c r="Q774" s="229"/>
      <c r="R774" s="229"/>
      <c r="S774" s="229"/>
      <c r="T774" s="230"/>
      <c r="AT774" s="231" t="s">
        <v>166</v>
      </c>
      <c r="AU774" s="231" t="s">
        <v>156</v>
      </c>
      <c r="AV774" s="14" t="s">
        <v>156</v>
      </c>
      <c r="AW774" s="14" t="s">
        <v>31</v>
      </c>
      <c r="AX774" s="14" t="s">
        <v>74</v>
      </c>
      <c r="AY774" s="231" t="s">
        <v>157</v>
      </c>
    </row>
    <row r="775" spans="1:65" s="13" customFormat="1">
      <c r="B775" s="210"/>
      <c r="C775" s="211"/>
      <c r="D775" s="212" t="s">
        <v>166</v>
      </c>
      <c r="E775" s="213" t="s">
        <v>1</v>
      </c>
      <c r="F775" s="214" t="s">
        <v>1176</v>
      </c>
      <c r="G775" s="211"/>
      <c r="H775" s="213" t="s">
        <v>1</v>
      </c>
      <c r="I775" s="215"/>
      <c r="J775" s="211"/>
      <c r="K775" s="211"/>
      <c r="L775" s="216"/>
      <c r="M775" s="217"/>
      <c r="N775" s="218"/>
      <c r="O775" s="218"/>
      <c r="P775" s="218"/>
      <c r="Q775" s="218"/>
      <c r="R775" s="218"/>
      <c r="S775" s="218"/>
      <c r="T775" s="219"/>
      <c r="AT775" s="220" t="s">
        <v>166</v>
      </c>
      <c r="AU775" s="220" t="s">
        <v>156</v>
      </c>
      <c r="AV775" s="13" t="s">
        <v>82</v>
      </c>
      <c r="AW775" s="13" t="s">
        <v>31</v>
      </c>
      <c r="AX775" s="13" t="s">
        <v>74</v>
      </c>
      <c r="AY775" s="220" t="s">
        <v>157</v>
      </c>
    </row>
    <row r="776" spans="1:65" s="14" customFormat="1">
      <c r="B776" s="221"/>
      <c r="C776" s="222"/>
      <c r="D776" s="212" t="s">
        <v>166</v>
      </c>
      <c r="E776" s="223" t="s">
        <v>1</v>
      </c>
      <c r="F776" s="224" t="s">
        <v>1498</v>
      </c>
      <c r="G776" s="222"/>
      <c r="H776" s="225">
        <v>12</v>
      </c>
      <c r="I776" s="226"/>
      <c r="J776" s="222"/>
      <c r="K776" s="222"/>
      <c r="L776" s="227"/>
      <c r="M776" s="228"/>
      <c r="N776" s="229"/>
      <c r="O776" s="229"/>
      <c r="P776" s="229"/>
      <c r="Q776" s="229"/>
      <c r="R776" s="229"/>
      <c r="S776" s="229"/>
      <c r="T776" s="230"/>
      <c r="AT776" s="231" t="s">
        <v>166</v>
      </c>
      <c r="AU776" s="231" t="s">
        <v>156</v>
      </c>
      <c r="AV776" s="14" t="s">
        <v>156</v>
      </c>
      <c r="AW776" s="14" t="s">
        <v>31</v>
      </c>
      <c r="AX776" s="14" t="s">
        <v>74</v>
      </c>
      <c r="AY776" s="231" t="s">
        <v>157</v>
      </c>
    </row>
    <row r="777" spans="1:65" s="15" customFormat="1">
      <c r="B777" s="232"/>
      <c r="C777" s="233"/>
      <c r="D777" s="212" t="s">
        <v>166</v>
      </c>
      <c r="E777" s="234" t="s">
        <v>1</v>
      </c>
      <c r="F777" s="235" t="s">
        <v>173</v>
      </c>
      <c r="G777" s="233"/>
      <c r="H777" s="236">
        <v>50</v>
      </c>
      <c r="I777" s="237"/>
      <c r="J777" s="233"/>
      <c r="K777" s="233"/>
      <c r="L777" s="238"/>
      <c r="M777" s="239"/>
      <c r="N777" s="240"/>
      <c r="O777" s="240"/>
      <c r="P777" s="240"/>
      <c r="Q777" s="240"/>
      <c r="R777" s="240"/>
      <c r="S777" s="240"/>
      <c r="T777" s="241"/>
      <c r="AT777" s="242" t="s">
        <v>166</v>
      </c>
      <c r="AU777" s="242" t="s">
        <v>156</v>
      </c>
      <c r="AV777" s="15" t="s">
        <v>174</v>
      </c>
      <c r="AW777" s="15" t="s">
        <v>31</v>
      </c>
      <c r="AX777" s="15" t="s">
        <v>74</v>
      </c>
      <c r="AY777" s="242" t="s">
        <v>157</v>
      </c>
    </row>
    <row r="778" spans="1:65" s="13" customFormat="1">
      <c r="B778" s="210"/>
      <c r="C778" s="211"/>
      <c r="D778" s="212" t="s">
        <v>166</v>
      </c>
      <c r="E778" s="213" t="s">
        <v>1</v>
      </c>
      <c r="F778" s="214" t="s">
        <v>1501</v>
      </c>
      <c r="G778" s="211"/>
      <c r="H778" s="213" t="s">
        <v>1</v>
      </c>
      <c r="I778" s="215"/>
      <c r="J778" s="211"/>
      <c r="K778" s="211"/>
      <c r="L778" s="216"/>
      <c r="M778" s="217"/>
      <c r="N778" s="218"/>
      <c r="O778" s="218"/>
      <c r="P778" s="218"/>
      <c r="Q778" s="218"/>
      <c r="R778" s="218"/>
      <c r="S778" s="218"/>
      <c r="T778" s="219"/>
      <c r="AT778" s="220" t="s">
        <v>166</v>
      </c>
      <c r="AU778" s="220" t="s">
        <v>156</v>
      </c>
      <c r="AV778" s="13" t="s">
        <v>82</v>
      </c>
      <c r="AW778" s="13" t="s">
        <v>31</v>
      </c>
      <c r="AX778" s="13" t="s">
        <v>74</v>
      </c>
      <c r="AY778" s="220" t="s">
        <v>157</v>
      </c>
    </row>
    <row r="779" spans="1:65" s="14" customFormat="1">
      <c r="B779" s="221"/>
      <c r="C779" s="222"/>
      <c r="D779" s="212" t="s">
        <v>166</v>
      </c>
      <c r="E779" s="223" t="s">
        <v>1</v>
      </c>
      <c r="F779" s="224" t="s">
        <v>1502</v>
      </c>
      <c r="G779" s="222"/>
      <c r="H779" s="225">
        <v>100</v>
      </c>
      <c r="I779" s="226"/>
      <c r="J779" s="222"/>
      <c r="K779" s="222"/>
      <c r="L779" s="227"/>
      <c r="M779" s="228"/>
      <c r="N779" s="229"/>
      <c r="O779" s="229"/>
      <c r="P779" s="229"/>
      <c r="Q779" s="229"/>
      <c r="R779" s="229"/>
      <c r="S779" s="229"/>
      <c r="T779" s="230"/>
      <c r="AT779" s="231" t="s">
        <v>166</v>
      </c>
      <c r="AU779" s="231" t="s">
        <v>156</v>
      </c>
      <c r="AV779" s="14" t="s">
        <v>156</v>
      </c>
      <c r="AW779" s="14" t="s">
        <v>31</v>
      </c>
      <c r="AX779" s="14" t="s">
        <v>82</v>
      </c>
      <c r="AY779" s="231" t="s">
        <v>157</v>
      </c>
    </row>
    <row r="780" spans="1:65" s="2" customFormat="1" ht="24.2" customHeight="1">
      <c r="A780" s="35"/>
      <c r="B780" s="36"/>
      <c r="C780" s="196" t="s">
        <v>784</v>
      </c>
      <c r="D780" s="196" t="s">
        <v>160</v>
      </c>
      <c r="E780" s="197" t="s">
        <v>1503</v>
      </c>
      <c r="F780" s="198" t="s">
        <v>1504</v>
      </c>
      <c r="G780" s="199" t="s">
        <v>184</v>
      </c>
      <c r="H780" s="200">
        <v>4</v>
      </c>
      <c r="I780" s="201"/>
      <c r="J780" s="202">
        <f>ROUND(I780*H780,2)</f>
        <v>0</v>
      </c>
      <c r="K780" s="203"/>
      <c r="L780" s="40"/>
      <c r="M780" s="204" t="s">
        <v>1</v>
      </c>
      <c r="N780" s="205" t="s">
        <v>40</v>
      </c>
      <c r="O780" s="76"/>
      <c r="P780" s="206">
        <f>O780*H780</f>
        <v>0</v>
      </c>
      <c r="Q780" s="206">
        <v>0</v>
      </c>
      <c r="R780" s="206">
        <f>Q780*H780</f>
        <v>0</v>
      </c>
      <c r="S780" s="206">
        <v>1.6E-2</v>
      </c>
      <c r="T780" s="207">
        <f>S780*H780</f>
        <v>6.4000000000000001E-2</v>
      </c>
      <c r="U780" s="35"/>
      <c r="V780" s="35"/>
      <c r="W780" s="35"/>
      <c r="X780" s="35"/>
      <c r="Y780" s="35"/>
      <c r="Z780" s="35"/>
      <c r="AA780" s="35"/>
      <c r="AB780" s="35"/>
      <c r="AC780" s="35"/>
      <c r="AD780" s="35"/>
      <c r="AE780" s="35"/>
      <c r="AR780" s="208" t="s">
        <v>174</v>
      </c>
      <c r="AT780" s="208" t="s">
        <v>160</v>
      </c>
      <c r="AU780" s="208" t="s">
        <v>156</v>
      </c>
      <c r="AY780" s="18" t="s">
        <v>157</v>
      </c>
      <c r="BE780" s="209">
        <f>IF(N780="základná",J780,0)</f>
        <v>0</v>
      </c>
      <c r="BF780" s="209">
        <f>IF(N780="znížená",J780,0)</f>
        <v>0</v>
      </c>
      <c r="BG780" s="209">
        <f>IF(N780="zákl. prenesená",J780,0)</f>
        <v>0</v>
      </c>
      <c r="BH780" s="209">
        <f>IF(N780="zníž. prenesená",J780,0)</f>
        <v>0</v>
      </c>
      <c r="BI780" s="209">
        <f>IF(N780="nulová",J780,0)</f>
        <v>0</v>
      </c>
      <c r="BJ780" s="18" t="s">
        <v>156</v>
      </c>
      <c r="BK780" s="209">
        <f>ROUND(I780*H780,2)</f>
        <v>0</v>
      </c>
      <c r="BL780" s="18" t="s">
        <v>174</v>
      </c>
      <c r="BM780" s="208" t="s">
        <v>1505</v>
      </c>
    </row>
    <row r="781" spans="1:65" s="2" customFormat="1" ht="24.2" customHeight="1">
      <c r="A781" s="35"/>
      <c r="B781" s="36"/>
      <c r="C781" s="196" t="s">
        <v>790</v>
      </c>
      <c r="D781" s="196" t="s">
        <v>160</v>
      </c>
      <c r="E781" s="197" t="s">
        <v>1506</v>
      </c>
      <c r="F781" s="198" t="s">
        <v>1507</v>
      </c>
      <c r="G781" s="199" t="s">
        <v>354</v>
      </c>
      <c r="H781" s="200">
        <v>5.85</v>
      </c>
      <c r="I781" s="201"/>
      <c r="J781" s="202">
        <f>ROUND(I781*H781,2)</f>
        <v>0</v>
      </c>
      <c r="K781" s="203"/>
      <c r="L781" s="40"/>
      <c r="M781" s="204" t="s">
        <v>1</v>
      </c>
      <c r="N781" s="205" t="s">
        <v>40</v>
      </c>
      <c r="O781" s="76"/>
      <c r="P781" s="206">
        <f>O781*H781</f>
        <v>0</v>
      </c>
      <c r="Q781" s="206">
        <v>0</v>
      </c>
      <c r="R781" s="206">
        <f>Q781*H781</f>
        <v>0</v>
      </c>
      <c r="S781" s="206">
        <v>1.2E-2</v>
      </c>
      <c r="T781" s="207">
        <f>S781*H781</f>
        <v>7.0199999999999999E-2</v>
      </c>
      <c r="U781" s="35"/>
      <c r="V781" s="35"/>
      <c r="W781" s="35"/>
      <c r="X781" s="35"/>
      <c r="Y781" s="35"/>
      <c r="Z781" s="35"/>
      <c r="AA781" s="35"/>
      <c r="AB781" s="35"/>
      <c r="AC781" s="35"/>
      <c r="AD781" s="35"/>
      <c r="AE781" s="35"/>
      <c r="AR781" s="208" t="s">
        <v>174</v>
      </c>
      <c r="AT781" s="208" t="s">
        <v>160</v>
      </c>
      <c r="AU781" s="208" t="s">
        <v>156</v>
      </c>
      <c r="AY781" s="18" t="s">
        <v>157</v>
      </c>
      <c r="BE781" s="209">
        <f>IF(N781="základná",J781,0)</f>
        <v>0</v>
      </c>
      <c r="BF781" s="209">
        <f>IF(N781="znížená",J781,0)</f>
        <v>0</v>
      </c>
      <c r="BG781" s="209">
        <f>IF(N781="zákl. prenesená",J781,0)</f>
        <v>0</v>
      </c>
      <c r="BH781" s="209">
        <f>IF(N781="zníž. prenesená",J781,0)</f>
        <v>0</v>
      </c>
      <c r="BI781" s="209">
        <f>IF(N781="nulová",J781,0)</f>
        <v>0</v>
      </c>
      <c r="BJ781" s="18" t="s">
        <v>156</v>
      </c>
      <c r="BK781" s="209">
        <f>ROUND(I781*H781,2)</f>
        <v>0</v>
      </c>
      <c r="BL781" s="18" t="s">
        <v>174</v>
      </c>
      <c r="BM781" s="208" t="s">
        <v>1508</v>
      </c>
    </row>
    <row r="782" spans="1:65" s="13" customFormat="1">
      <c r="B782" s="210"/>
      <c r="C782" s="211"/>
      <c r="D782" s="212" t="s">
        <v>166</v>
      </c>
      <c r="E782" s="213" t="s">
        <v>1</v>
      </c>
      <c r="F782" s="214" t="s">
        <v>1168</v>
      </c>
      <c r="G782" s="211"/>
      <c r="H782" s="213" t="s">
        <v>1</v>
      </c>
      <c r="I782" s="215"/>
      <c r="J782" s="211"/>
      <c r="K782" s="211"/>
      <c r="L782" s="216"/>
      <c r="M782" s="217"/>
      <c r="N782" s="218"/>
      <c r="O782" s="218"/>
      <c r="P782" s="218"/>
      <c r="Q782" s="218"/>
      <c r="R782" s="218"/>
      <c r="S782" s="218"/>
      <c r="T782" s="219"/>
      <c r="AT782" s="220" t="s">
        <v>166</v>
      </c>
      <c r="AU782" s="220" t="s">
        <v>156</v>
      </c>
      <c r="AV782" s="13" t="s">
        <v>82</v>
      </c>
      <c r="AW782" s="13" t="s">
        <v>31</v>
      </c>
      <c r="AX782" s="13" t="s">
        <v>74</v>
      </c>
      <c r="AY782" s="220" t="s">
        <v>157</v>
      </c>
    </row>
    <row r="783" spans="1:65" s="13" customFormat="1">
      <c r="B783" s="210"/>
      <c r="C783" s="211"/>
      <c r="D783" s="212" t="s">
        <v>166</v>
      </c>
      <c r="E783" s="213" t="s">
        <v>1</v>
      </c>
      <c r="F783" s="214" t="s">
        <v>1509</v>
      </c>
      <c r="G783" s="211"/>
      <c r="H783" s="213" t="s">
        <v>1</v>
      </c>
      <c r="I783" s="215"/>
      <c r="J783" s="211"/>
      <c r="K783" s="211"/>
      <c r="L783" s="216"/>
      <c r="M783" s="217"/>
      <c r="N783" s="218"/>
      <c r="O783" s="218"/>
      <c r="P783" s="218"/>
      <c r="Q783" s="218"/>
      <c r="R783" s="218"/>
      <c r="S783" s="218"/>
      <c r="T783" s="219"/>
      <c r="AT783" s="220" t="s">
        <v>166</v>
      </c>
      <c r="AU783" s="220" t="s">
        <v>156</v>
      </c>
      <c r="AV783" s="13" t="s">
        <v>82</v>
      </c>
      <c r="AW783" s="13" t="s">
        <v>31</v>
      </c>
      <c r="AX783" s="13" t="s">
        <v>74</v>
      </c>
      <c r="AY783" s="220" t="s">
        <v>157</v>
      </c>
    </row>
    <row r="784" spans="1:65" s="14" customFormat="1">
      <c r="B784" s="221"/>
      <c r="C784" s="222"/>
      <c r="D784" s="212" t="s">
        <v>166</v>
      </c>
      <c r="E784" s="223" t="s">
        <v>1</v>
      </c>
      <c r="F784" s="224" t="s">
        <v>1510</v>
      </c>
      <c r="G784" s="222"/>
      <c r="H784" s="225">
        <v>5.85</v>
      </c>
      <c r="I784" s="226"/>
      <c r="J784" s="222"/>
      <c r="K784" s="222"/>
      <c r="L784" s="227"/>
      <c r="M784" s="228"/>
      <c r="N784" s="229"/>
      <c r="O784" s="229"/>
      <c r="P784" s="229"/>
      <c r="Q784" s="229"/>
      <c r="R784" s="229"/>
      <c r="S784" s="229"/>
      <c r="T784" s="230"/>
      <c r="AT784" s="231" t="s">
        <v>166</v>
      </c>
      <c r="AU784" s="231" t="s">
        <v>156</v>
      </c>
      <c r="AV784" s="14" t="s">
        <v>156</v>
      </c>
      <c r="AW784" s="14" t="s">
        <v>31</v>
      </c>
      <c r="AX784" s="14" t="s">
        <v>82</v>
      </c>
      <c r="AY784" s="231" t="s">
        <v>157</v>
      </c>
    </row>
    <row r="785" spans="1:65" s="2" customFormat="1" ht="37.9" customHeight="1">
      <c r="A785" s="35"/>
      <c r="B785" s="36"/>
      <c r="C785" s="196" t="s">
        <v>794</v>
      </c>
      <c r="D785" s="196" t="s">
        <v>160</v>
      </c>
      <c r="E785" s="197" t="s">
        <v>1511</v>
      </c>
      <c r="F785" s="198" t="s">
        <v>1512</v>
      </c>
      <c r="G785" s="199" t="s">
        <v>225</v>
      </c>
      <c r="H785" s="200">
        <v>23.728999999999999</v>
      </c>
      <c r="I785" s="201"/>
      <c r="J785" s="202">
        <f>ROUND(I785*H785,2)</f>
        <v>0</v>
      </c>
      <c r="K785" s="203"/>
      <c r="L785" s="40"/>
      <c r="M785" s="204" t="s">
        <v>1</v>
      </c>
      <c r="N785" s="205" t="s">
        <v>40</v>
      </c>
      <c r="O785" s="76"/>
      <c r="P785" s="206">
        <f>O785*H785</f>
        <v>0</v>
      </c>
      <c r="Q785" s="206">
        <v>0</v>
      </c>
      <c r="R785" s="206">
        <f>Q785*H785</f>
        <v>0</v>
      </c>
      <c r="S785" s="206">
        <v>3.1E-2</v>
      </c>
      <c r="T785" s="207">
        <f>S785*H785</f>
        <v>0.735599</v>
      </c>
      <c r="U785" s="35"/>
      <c r="V785" s="35"/>
      <c r="W785" s="35"/>
      <c r="X785" s="35"/>
      <c r="Y785" s="35"/>
      <c r="Z785" s="35"/>
      <c r="AA785" s="35"/>
      <c r="AB785" s="35"/>
      <c r="AC785" s="35"/>
      <c r="AD785" s="35"/>
      <c r="AE785" s="35"/>
      <c r="AR785" s="208" t="s">
        <v>174</v>
      </c>
      <c r="AT785" s="208" t="s">
        <v>160</v>
      </c>
      <c r="AU785" s="208" t="s">
        <v>156</v>
      </c>
      <c r="AY785" s="18" t="s">
        <v>157</v>
      </c>
      <c r="BE785" s="209">
        <f>IF(N785="základná",J785,0)</f>
        <v>0</v>
      </c>
      <c r="BF785" s="209">
        <f>IF(N785="znížená",J785,0)</f>
        <v>0</v>
      </c>
      <c r="BG785" s="209">
        <f>IF(N785="zákl. prenesená",J785,0)</f>
        <v>0</v>
      </c>
      <c r="BH785" s="209">
        <f>IF(N785="zníž. prenesená",J785,0)</f>
        <v>0</v>
      </c>
      <c r="BI785" s="209">
        <f>IF(N785="nulová",J785,0)</f>
        <v>0</v>
      </c>
      <c r="BJ785" s="18" t="s">
        <v>156</v>
      </c>
      <c r="BK785" s="209">
        <f>ROUND(I785*H785,2)</f>
        <v>0</v>
      </c>
      <c r="BL785" s="18" t="s">
        <v>174</v>
      </c>
      <c r="BM785" s="208" t="s">
        <v>1513</v>
      </c>
    </row>
    <row r="786" spans="1:65" s="13" customFormat="1">
      <c r="B786" s="210"/>
      <c r="C786" s="211"/>
      <c r="D786" s="212" t="s">
        <v>166</v>
      </c>
      <c r="E786" s="213" t="s">
        <v>1</v>
      </c>
      <c r="F786" s="214" t="s">
        <v>1050</v>
      </c>
      <c r="G786" s="211"/>
      <c r="H786" s="213" t="s">
        <v>1</v>
      </c>
      <c r="I786" s="215"/>
      <c r="J786" s="211"/>
      <c r="K786" s="211"/>
      <c r="L786" s="216"/>
      <c r="M786" s="217"/>
      <c r="N786" s="218"/>
      <c r="O786" s="218"/>
      <c r="P786" s="218"/>
      <c r="Q786" s="218"/>
      <c r="R786" s="218"/>
      <c r="S786" s="218"/>
      <c r="T786" s="219"/>
      <c r="AT786" s="220" t="s">
        <v>166</v>
      </c>
      <c r="AU786" s="220" t="s">
        <v>156</v>
      </c>
      <c r="AV786" s="13" t="s">
        <v>82</v>
      </c>
      <c r="AW786" s="13" t="s">
        <v>31</v>
      </c>
      <c r="AX786" s="13" t="s">
        <v>74</v>
      </c>
      <c r="AY786" s="220" t="s">
        <v>157</v>
      </c>
    </row>
    <row r="787" spans="1:65" s="13" customFormat="1">
      <c r="B787" s="210"/>
      <c r="C787" s="211"/>
      <c r="D787" s="212" t="s">
        <v>166</v>
      </c>
      <c r="E787" s="213" t="s">
        <v>1</v>
      </c>
      <c r="F787" s="214" t="s">
        <v>1197</v>
      </c>
      <c r="G787" s="211"/>
      <c r="H787" s="213" t="s">
        <v>1</v>
      </c>
      <c r="I787" s="215"/>
      <c r="J787" s="211"/>
      <c r="K787" s="211"/>
      <c r="L787" s="216"/>
      <c r="M787" s="217"/>
      <c r="N787" s="218"/>
      <c r="O787" s="218"/>
      <c r="P787" s="218"/>
      <c r="Q787" s="218"/>
      <c r="R787" s="218"/>
      <c r="S787" s="218"/>
      <c r="T787" s="219"/>
      <c r="AT787" s="220" t="s">
        <v>166</v>
      </c>
      <c r="AU787" s="220" t="s">
        <v>156</v>
      </c>
      <c r="AV787" s="13" t="s">
        <v>82</v>
      </c>
      <c r="AW787" s="13" t="s">
        <v>31</v>
      </c>
      <c r="AX787" s="13" t="s">
        <v>74</v>
      </c>
      <c r="AY787" s="220" t="s">
        <v>157</v>
      </c>
    </row>
    <row r="788" spans="1:65" s="14" customFormat="1">
      <c r="B788" s="221"/>
      <c r="C788" s="222"/>
      <c r="D788" s="212" t="s">
        <v>166</v>
      </c>
      <c r="E788" s="223" t="s">
        <v>1</v>
      </c>
      <c r="F788" s="224" t="s">
        <v>1514</v>
      </c>
      <c r="G788" s="222"/>
      <c r="H788" s="225">
        <v>5.07</v>
      </c>
      <c r="I788" s="226"/>
      <c r="J788" s="222"/>
      <c r="K788" s="222"/>
      <c r="L788" s="227"/>
      <c r="M788" s="228"/>
      <c r="N788" s="229"/>
      <c r="O788" s="229"/>
      <c r="P788" s="229"/>
      <c r="Q788" s="229"/>
      <c r="R788" s="229"/>
      <c r="S788" s="229"/>
      <c r="T788" s="230"/>
      <c r="AT788" s="231" t="s">
        <v>166</v>
      </c>
      <c r="AU788" s="231" t="s">
        <v>156</v>
      </c>
      <c r="AV788" s="14" t="s">
        <v>156</v>
      </c>
      <c r="AW788" s="14" t="s">
        <v>31</v>
      </c>
      <c r="AX788" s="14" t="s">
        <v>74</v>
      </c>
      <c r="AY788" s="231" t="s">
        <v>157</v>
      </c>
    </row>
    <row r="789" spans="1:65" s="13" customFormat="1">
      <c r="B789" s="210"/>
      <c r="C789" s="211"/>
      <c r="D789" s="212" t="s">
        <v>166</v>
      </c>
      <c r="E789" s="213" t="s">
        <v>1</v>
      </c>
      <c r="F789" s="214" t="s">
        <v>1199</v>
      </c>
      <c r="G789" s="211"/>
      <c r="H789" s="213" t="s">
        <v>1</v>
      </c>
      <c r="I789" s="215"/>
      <c r="J789" s="211"/>
      <c r="K789" s="211"/>
      <c r="L789" s="216"/>
      <c r="M789" s="217"/>
      <c r="N789" s="218"/>
      <c r="O789" s="218"/>
      <c r="P789" s="218"/>
      <c r="Q789" s="218"/>
      <c r="R789" s="218"/>
      <c r="S789" s="218"/>
      <c r="T789" s="219"/>
      <c r="AT789" s="220" t="s">
        <v>166</v>
      </c>
      <c r="AU789" s="220" t="s">
        <v>156</v>
      </c>
      <c r="AV789" s="13" t="s">
        <v>82</v>
      </c>
      <c r="AW789" s="13" t="s">
        <v>31</v>
      </c>
      <c r="AX789" s="13" t="s">
        <v>74</v>
      </c>
      <c r="AY789" s="220" t="s">
        <v>157</v>
      </c>
    </row>
    <row r="790" spans="1:65" s="14" customFormat="1">
      <c r="B790" s="221"/>
      <c r="C790" s="222"/>
      <c r="D790" s="212" t="s">
        <v>166</v>
      </c>
      <c r="E790" s="223" t="s">
        <v>1</v>
      </c>
      <c r="F790" s="224" t="s">
        <v>1515</v>
      </c>
      <c r="G790" s="222"/>
      <c r="H790" s="225">
        <v>4.29</v>
      </c>
      <c r="I790" s="226"/>
      <c r="J790" s="222"/>
      <c r="K790" s="222"/>
      <c r="L790" s="227"/>
      <c r="M790" s="228"/>
      <c r="N790" s="229"/>
      <c r="O790" s="229"/>
      <c r="P790" s="229"/>
      <c r="Q790" s="229"/>
      <c r="R790" s="229"/>
      <c r="S790" s="229"/>
      <c r="T790" s="230"/>
      <c r="AT790" s="231" t="s">
        <v>166</v>
      </c>
      <c r="AU790" s="231" t="s">
        <v>156</v>
      </c>
      <c r="AV790" s="14" t="s">
        <v>156</v>
      </c>
      <c r="AW790" s="14" t="s">
        <v>31</v>
      </c>
      <c r="AX790" s="14" t="s">
        <v>74</v>
      </c>
      <c r="AY790" s="231" t="s">
        <v>157</v>
      </c>
    </row>
    <row r="791" spans="1:65" s="13" customFormat="1">
      <c r="B791" s="210"/>
      <c r="C791" s="211"/>
      <c r="D791" s="212" t="s">
        <v>166</v>
      </c>
      <c r="E791" s="213" t="s">
        <v>1</v>
      </c>
      <c r="F791" s="214" t="s">
        <v>1201</v>
      </c>
      <c r="G791" s="211"/>
      <c r="H791" s="213" t="s">
        <v>1</v>
      </c>
      <c r="I791" s="215"/>
      <c r="J791" s="211"/>
      <c r="K791" s="211"/>
      <c r="L791" s="216"/>
      <c r="M791" s="217"/>
      <c r="N791" s="218"/>
      <c r="O791" s="218"/>
      <c r="P791" s="218"/>
      <c r="Q791" s="218"/>
      <c r="R791" s="218"/>
      <c r="S791" s="218"/>
      <c r="T791" s="219"/>
      <c r="AT791" s="220" t="s">
        <v>166</v>
      </c>
      <c r="AU791" s="220" t="s">
        <v>156</v>
      </c>
      <c r="AV791" s="13" t="s">
        <v>82</v>
      </c>
      <c r="AW791" s="13" t="s">
        <v>31</v>
      </c>
      <c r="AX791" s="13" t="s">
        <v>74</v>
      </c>
      <c r="AY791" s="220" t="s">
        <v>157</v>
      </c>
    </row>
    <row r="792" spans="1:65" s="14" customFormat="1">
      <c r="B792" s="221"/>
      <c r="C792" s="222"/>
      <c r="D792" s="212" t="s">
        <v>166</v>
      </c>
      <c r="E792" s="223" t="s">
        <v>1</v>
      </c>
      <c r="F792" s="224" t="s">
        <v>1516</v>
      </c>
      <c r="G792" s="222"/>
      <c r="H792" s="225">
        <v>3.02</v>
      </c>
      <c r="I792" s="226"/>
      <c r="J792" s="222"/>
      <c r="K792" s="222"/>
      <c r="L792" s="227"/>
      <c r="M792" s="228"/>
      <c r="N792" s="229"/>
      <c r="O792" s="229"/>
      <c r="P792" s="229"/>
      <c r="Q792" s="229"/>
      <c r="R792" s="229"/>
      <c r="S792" s="229"/>
      <c r="T792" s="230"/>
      <c r="AT792" s="231" t="s">
        <v>166</v>
      </c>
      <c r="AU792" s="231" t="s">
        <v>156</v>
      </c>
      <c r="AV792" s="14" t="s">
        <v>156</v>
      </c>
      <c r="AW792" s="14" t="s">
        <v>31</v>
      </c>
      <c r="AX792" s="14" t="s">
        <v>74</v>
      </c>
      <c r="AY792" s="231" t="s">
        <v>157</v>
      </c>
    </row>
    <row r="793" spans="1:65" s="13" customFormat="1">
      <c r="B793" s="210"/>
      <c r="C793" s="211"/>
      <c r="D793" s="212" t="s">
        <v>166</v>
      </c>
      <c r="E793" s="213" t="s">
        <v>1</v>
      </c>
      <c r="F793" s="214" t="s">
        <v>1203</v>
      </c>
      <c r="G793" s="211"/>
      <c r="H793" s="213" t="s">
        <v>1</v>
      </c>
      <c r="I793" s="215"/>
      <c r="J793" s="211"/>
      <c r="K793" s="211"/>
      <c r="L793" s="216"/>
      <c r="M793" s="217"/>
      <c r="N793" s="218"/>
      <c r="O793" s="218"/>
      <c r="P793" s="218"/>
      <c r="Q793" s="218"/>
      <c r="R793" s="218"/>
      <c r="S793" s="218"/>
      <c r="T793" s="219"/>
      <c r="AT793" s="220" t="s">
        <v>166</v>
      </c>
      <c r="AU793" s="220" t="s">
        <v>156</v>
      </c>
      <c r="AV793" s="13" t="s">
        <v>82</v>
      </c>
      <c r="AW793" s="13" t="s">
        <v>31</v>
      </c>
      <c r="AX793" s="13" t="s">
        <v>74</v>
      </c>
      <c r="AY793" s="220" t="s">
        <v>157</v>
      </c>
    </row>
    <row r="794" spans="1:65" s="14" customFormat="1">
      <c r="B794" s="221"/>
      <c r="C794" s="222"/>
      <c r="D794" s="212" t="s">
        <v>166</v>
      </c>
      <c r="E794" s="223" t="s">
        <v>1</v>
      </c>
      <c r="F794" s="224" t="s">
        <v>1515</v>
      </c>
      <c r="G794" s="222"/>
      <c r="H794" s="225">
        <v>4.29</v>
      </c>
      <c r="I794" s="226"/>
      <c r="J794" s="222"/>
      <c r="K794" s="222"/>
      <c r="L794" s="227"/>
      <c r="M794" s="228"/>
      <c r="N794" s="229"/>
      <c r="O794" s="229"/>
      <c r="P794" s="229"/>
      <c r="Q794" s="229"/>
      <c r="R794" s="229"/>
      <c r="S794" s="229"/>
      <c r="T794" s="230"/>
      <c r="AT794" s="231" t="s">
        <v>166</v>
      </c>
      <c r="AU794" s="231" t="s">
        <v>156</v>
      </c>
      <c r="AV794" s="14" t="s">
        <v>156</v>
      </c>
      <c r="AW794" s="14" t="s">
        <v>31</v>
      </c>
      <c r="AX794" s="14" t="s">
        <v>74</v>
      </c>
      <c r="AY794" s="231" t="s">
        <v>157</v>
      </c>
    </row>
    <row r="795" spans="1:65" s="13" customFormat="1">
      <c r="B795" s="210"/>
      <c r="C795" s="211"/>
      <c r="D795" s="212" t="s">
        <v>166</v>
      </c>
      <c r="E795" s="213" t="s">
        <v>1</v>
      </c>
      <c r="F795" s="214" t="s">
        <v>1176</v>
      </c>
      <c r="G795" s="211"/>
      <c r="H795" s="213" t="s">
        <v>1</v>
      </c>
      <c r="I795" s="215"/>
      <c r="J795" s="211"/>
      <c r="K795" s="211"/>
      <c r="L795" s="216"/>
      <c r="M795" s="217"/>
      <c r="N795" s="218"/>
      <c r="O795" s="218"/>
      <c r="P795" s="218"/>
      <c r="Q795" s="218"/>
      <c r="R795" s="218"/>
      <c r="S795" s="218"/>
      <c r="T795" s="219"/>
      <c r="AT795" s="220" t="s">
        <v>166</v>
      </c>
      <c r="AU795" s="220" t="s">
        <v>156</v>
      </c>
      <c r="AV795" s="13" t="s">
        <v>82</v>
      </c>
      <c r="AW795" s="13" t="s">
        <v>31</v>
      </c>
      <c r="AX795" s="13" t="s">
        <v>74</v>
      </c>
      <c r="AY795" s="220" t="s">
        <v>157</v>
      </c>
    </row>
    <row r="796" spans="1:65" s="14" customFormat="1">
      <c r="B796" s="221"/>
      <c r="C796" s="222"/>
      <c r="D796" s="212" t="s">
        <v>166</v>
      </c>
      <c r="E796" s="223" t="s">
        <v>1</v>
      </c>
      <c r="F796" s="224" t="s">
        <v>1514</v>
      </c>
      <c r="G796" s="222"/>
      <c r="H796" s="225">
        <v>5.07</v>
      </c>
      <c r="I796" s="226"/>
      <c r="J796" s="222"/>
      <c r="K796" s="222"/>
      <c r="L796" s="227"/>
      <c r="M796" s="228"/>
      <c r="N796" s="229"/>
      <c r="O796" s="229"/>
      <c r="P796" s="229"/>
      <c r="Q796" s="229"/>
      <c r="R796" s="229"/>
      <c r="S796" s="229"/>
      <c r="T796" s="230"/>
      <c r="AT796" s="231" t="s">
        <v>166</v>
      </c>
      <c r="AU796" s="231" t="s">
        <v>156</v>
      </c>
      <c r="AV796" s="14" t="s">
        <v>156</v>
      </c>
      <c r="AW796" s="14" t="s">
        <v>31</v>
      </c>
      <c r="AX796" s="14" t="s">
        <v>74</v>
      </c>
      <c r="AY796" s="231" t="s">
        <v>157</v>
      </c>
    </row>
    <row r="797" spans="1:65" s="13" customFormat="1">
      <c r="B797" s="210"/>
      <c r="C797" s="211"/>
      <c r="D797" s="212" t="s">
        <v>166</v>
      </c>
      <c r="E797" s="213" t="s">
        <v>1</v>
      </c>
      <c r="F797" s="214" t="s">
        <v>1061</v>
      </c>
      <c r="G797" s="211"/>
      <c r="H797" s="213" t="s">
        <v>1</v>
      </c>
      <c r="I797" s="215"/>
      <c r="J797" s="211"/>
      <c r="K797" s="211"/>
      <c r="L797" s="216"/>
      <c r="M797" s="217"/>
      <c r="N797" s="218"/>
      <c r="O797" s="218"/>
      <c r="P797" s="218"/>
      <c r="Q797" s="218"/>
      <c r="R797" s="218"/>
      <c r="S797" s="218"/>
      <c r="T797" s="219"/>
      <c r="AT797" s="220" t="s">
        <v>166</v>
      </c>
      <c r="AU797" s="220" t="s">
        <v>156</v>
      </c>
      <c r="AV797" s="13" t="s">
        <v>82</v>
      </c>
      <c r="AW797" s="13" t="s">
        <v>31</v>
      </c>
      <c r="AX797" s="13" t="s">
        <v>74</v>
      </c>
      <c r="AY797" s="220" t="s">
        <v>157</v>
      </c>
    </row>
    <row r="798" spans="1:65" s="14" customFormat="1">
      <c r="B798" s="221"/>
      <c r="C798" s="222"/>
      <c r="D798" s="212" t="s">
        <v>166</v>
      </c>
      <c r="E798" s="223" t="s">
        <v>1</v>
      </c>
      <c r="F798" s="224" t="s">
        <v>1517</v>
      </c>
      <c r="G798" s="222"/>
      <c r="H798" s="225">
        <v>1.9890000000000001</v>
      </c>
      <c r="I798" s="226"/>
      <c r="J798" s="222"/>
      <c r="K798" s="222"/>
      <c r="L798" s="227"/>
      <c r="M798" s="228"/>
      <c r="N798" s="229"/>
      <c r="O798" s="229"/>
      <c r="P798" s="229"/>
      <c r="Q798" s="229"/>
      <c r="R798" s="229"/>
      <c r="S798" s="229"/>
      <c r="T798" s="230"/>
      <c r="AT798" s="231" t="s">
        <v>166</v>
      </c>
      <c r="AU798" s="231" t="s">
        <v>156</v>
      </c>
      <c r="AV798" s="14" t="s">
        <v>156</v>
      </c>
      <c r="AW798" s="14" t="s">
        <v>31</v>
      </c>
      <c r="AX798" s="14" t="s">
        <v>74</v>
      </c>
      <c r="AY798" s="231" t="s">
        <v>157</v>
      </c>
    </row>
    <row r="799" spans="1:65" s="15" customFormat="1">
      <c r="B799" s="232"/>
      <c r="C799" s="233"/>
      <c r="D799" s="212" t="s">
        <v>166</v>
      </c>
      <c r="E799" s="234" t="s">
        <v>1</v>
      </c>
      <c r="F799" s="235" t="s">
        <v>173</v>
      </c>
      <c r="G799" s="233"/>
      <c r="H799" s="236">
        <v>23.728999999999999</v>
      </c>
      <c r="I799" s="237"/>
      <c r="J799" s="233"/>
      <c r="K799" s="233"/>
      <c r="L799" s="238"/>
      <c r="M799" s="239"/>
      <c r="N799" s="240"/>
      <c r="O799" s="240"/>
      <c r="P799" s="240"/>
      <c r="Q799" s="240"/>
      <c r="R799" s="240"/>
      <c r="S799" s="240"/>
      <c r="T799" s="241"/>
      <c r="AT799" s="242" t="s">
        <v>166</v>
      </c>
      <c r="AU799" s="242" t="s">
        <v>156</v>
      </c>
      <c r="AV799" s="15" t="s">
        <v>174</v>
      </c>
      <c r="AW799" s="15" t="s">
        <v>31</v>
      </c>
      <c r="AX799" s="15" t="s">
        <v>82</v>
      </c>
      <c r="AY799" s="242" t="s">
        <v>157</v>
      </c>
    </row>
    <row r="800" spans="1:65" s="2" customFormat="1" ht="24.2" customHeight="1">
      <c r="A800" s="35"/>
      <c r="B800" s="36"/>
      <c r="C800" s="196" t="s">
        <v>801</v>
      </c>
      <c r="D800" s="196" t="s">
        <v>160</v>
      </c>
      <c r="E800" s="197" t="s">
        <v>1518</v>
      </c>
      <c r="F800" s="198" t="s">
        <v>1519</v>
      </c>
      <c r="G800" s="199" t="s">
        <v>225</v>
      </c>
      <c r="H800" s="200">
        <v>3.3759999999999999</v>
      </c>
      <c r="I800" s="201"/>
      <c r="J800" s="202">
        <f>ROUND(I800*H800,2)</f>
        <v>0</v>
      </c>
      <c r="K800" s="203"/>
      <c r="L800" s="40"/>
      <c r="M800" s="204" t="s">
        <v>1</v>
      </c>
      <c r="N800" s="205" t="s">
        <v>40</v>
      </c>
      <c r="O800" s="76"/>
      <c r="P800" s="206">
        <f>O800*H800</f>
        <v>0</v>
      </c>
      <c r="Q800" s="206">
        <v>0</v>
      </c>
      <c r="R800" s="206">
        <f>Q800*H800</f>
        <v>0</v>
      </c>
      <c r="S800" s="206">
        <v>6.2E-2</v>
      </c>
      <c r="T800" s="207">
        <f>S800*H800</f>
        <v>0.209312</v>
      </c>
      <c r="U800" s="35"/>
      <c r="V800" s="35"/>
      <c r="W800" s="35"/>
      <c r="X800" s="35"/>
      <c r="Y800" s="35"/>
      <c r="Z800" s="35"/>
      <c r="AA800" s="35"/>
      <c r="AB800" s="35"/>
      <c r="AC800" s="35"/>
      <c r="AD800" s="35"/>
      <c r="AE800" s="35"/>
      <c r="AR800" s="208" t="s">
        <v>174</v>
      </c>
      <c r="AT800" s="208" t="s">
        <v>160</v>
      </c>
      <c r="AU800" s="208" t="s">
        <v>156</v>
      </c>
      <c r="AY800" s="18" t="s">
        <v>157</v>
      </c>
      <c r="BE800" s="209">
        <f>IF(N800="základná",J800,0)</f>
        <v>0</v>
      </c>
      <c r="BF800" s="209">
        <f>IF(N800="znížená",J800,0)</f>
        <v>0</v>
      </c>
      <c r="BG800" s="209">
        <f>IF(N800="zákl. prenesená",J800,0)</f>
        <v>0</v>
      </c>
      <c r="BH800" s="209">
        <f>IF(N800="zníž. prenesená",J800,0)</f>
        <v>0</v>
      </c>
      <c r="BI800" s="209">
        <f>IF(N800="nulová",J800,0)</f>
        <v>0</v>
      </c>
      <c r="BJ800" s="18" t="s">
        <v>156</v>
      </c>
      <c r="BK800" s="209">
        <f>ROUND(I800*H800,2)</f>
        <v>0</v>
      </c>
      <c r="BL800" s="18" t="s">
        <v>174</v>
      </c>
      <c r="BM800" s="208" t="s">
        <v>1520</v>
      </c>
    </row>
    <row r="801" spans="1:65" s="14" customFormat="1">
      <c r="B801" s="221"/>
      <c r="C801" s="222"/>
      <c r="D801" s="212" t="s">
        <v>166</v>
      </c>
      <c r="E801" s="223" t="s">
        <v>1</v>
      </c>
      <c r="F801" s="224" t="s">
        <v>1521</v>
      </c>
      <c r="G801" s="222"/>
      <c r="H801" s="225">
        <v>1.6879999999999999</v>
      </c>
      <c r="I801" s="226"/>
      <c r="J801" s="222"/>
      <c r="K801" s="222"/>
      <c r="L801" s="227"/>
      <c r="M801" s="228"/>
      <c r="N801" s="229"/>
      <c r="O801" s="229"/>
      <c r="P801" s="229"/>
      <c r="Q801" s="229"/>
      <c r="R801" s="229"/>
      <c r="S801" s="229"/>
      <c r="T801" s="230"/>
      <c r="AT801" s="231" t="s">
        <v>166</v>
      </c>
      <c r="AU801" s="231" t="s">
        <v>156</v>
      </c>
      <c r="AV801" s="14" t="s">
        <v>156</v>
      </c>
      <c r="AW801" s="14" t="s">
        <v>31</v>
      </c>
      <c r="AX801" s="14" t="s">
        <v>74</v>
      </c>
      <c r="AY801" s="231" t="s">
        <v>157</v>
      </c>
    </row>
    <row r="802" spans="1:65" s="14" customFormat="1">
      <c r="B802" s="221"/>
      <c r="C802" s="222"/>
      <c r="D802" s="212" t="s">
        <v>166</v>
      </c>
      <c r="E802" s="223" t="s">
        <v>1</v>
      </c>
      <c r="F802" s="224" t="s">
        <v>1522</v>
      </c>
      <c r="G802" s="222"/>
      <c r="H802" s="225">
        <v>1.6879999999999999</v>
      </c>
      <c r="I802" s="226"/>
      <c r="J802" s="222"/>
      <c r="K802" s="222"/>
      <c r="L802" s="227"/>
      <c r="M802" s="228"/>
      <c r="N802" s="229"/>
      <c r="O802" s="229"/>
      <c r="P802" s="229"/>
      <c r="Q802" s="229"/>
      <c r="R802" s="229"/>
      <c r="S802" s="229"/>
      <c r="T802" s="230"/>
      <c r="AT802" s="231" t="s">
        <v>166</v>
      </c>
      <c r="AU802" s="231" t="s">
        <v>156</v>
      </c>
      <c r="AV802" s="14" t="s">
        <v>156</v>
      </c>
      <c r="AW802" s="14" t="s">
        <v>31</v>
      </c>
      <c r="AX802" s="14" t="s">
        <v>74</v>
      </c>
      <c r="AY802" s="231" t="s">
        <v>157</v>
      </c>
    </row>
    <row r="803" spans="1:65" s="15" customFormat="1">
      <c r="B803" s="232"/>
      <c r="C803" s="233"/>
      <c r="D803" s="212" t="s">
        <v>166</v>
      </c>
      <c r="E803" s="234" t="s">
        <v>1</v>
      </c>
      <c r="F803" s="235" t="s">
        <v>173</v>
      </c>
      <c r="G803" s="233"/>
      <c r="H803" s="236">
        <v>3.3759999999999999</v>
      </c>
      <c r="I803" s="237"/>
      <c r="J803" s="233"/>
      <c r="K803" s="233"/>
      <c r="L803" s="238"/>
      <c r="M803" s="239"/>
      <c r="N803" s="240"/>
      <c r="O803" s="240"/>
      <c r="P803" s="240"/>
      <c r="Q803" s="240"/>
      <c r="R803" s="240"/>
      <c r="S803" s="240"/>
      <c r="T803" s="241"/>
      <c r="AT803" s="242" t="s">
        <v>166</v>
      </c>
      <c r="AU803" s="242" t="s">
        <v>156</v>
      </c>
      <c r="AV803" s="15" t="s">
        <v>174</v>
      </c>
      <c r="AW803" s="15" t="s">
        <v>31</v>
      </c>
      <c r="AX803" s="15" t="s">
        <v>82</v>
      </c>
      <c r="AY803" s="242" t="s">
        <v>157</v>
      </c>
    </row>
    <row r="804" spans="1:65" s="2" customFormat="1" ht="24.2" customHeight="1">
      <c r="A804" s="35"/>
      <c r="B804" s="36"/>
      <c r="C804" s="196" t="s">
        <v>808</v>
      </c>
      <c r="D804" s="196" t="s">
        <v>160</v>
      </c>
      <c r="E804" s="197" t="s">
        <v>826</v>
      </c>
      <c r="F804" s="198" t="s">
        <v>1523</v>
      </c>
      <c r="G804" s="199" t="s">
        <v>225</v>
      </c>
      <c r="H804" s="200">
        <v>3.6</v>
      </c>
      <c r="I804" s="201"/>
      <c r="J804" s="202">
        <f>ROUND(I804*H804,2)</f>
        <v>0</v>
      </c>
      <c r="K804" s="203"/>
      <c r="L804" s="40"/>
      <c r="M804" s="204" t="s">
        <v>1</v>
      </c>
      <c r="N804" s="205" t="s">
        <v>40</v>
      </c>
      <c r="O804" s="76"/>
      <c r="P804" s="206">
        <f>O804*H804</f>
        <v>0</v>
      </c>
      <c r="Q804" s="206">
        <v>0</v>
      </c>
      <c r="R804" s="206">
        <f>Q804*H804</f>
        <v>0</v>
      </c>
      <c r="S804" s="206">
        <v>7.5999999999999998E-2</v>
      </c>
      <c r="T804" s="207">
        <f>S804*H804</f>
        <v>0.27360000000000001</v>
      </c>
      <c r="U804" s="35"/>
      <c r="V804" s="35"/>
      <c r="W804" s="35"/>
      <c r="X804" s="35"/>
      <c r="Y804" s="35"/>
      <c r="Z804" s="35"/>
      <c r="AA804" s="35"/>
      <c r="AB804" s="35"/>
      <c r="AC804" s="35"/>
      <c r="AD804" s="35"/>
      <c r="AE804" s="35"/>
      <c r="AR804" s="208" t="s">
        <v>174</v>
      </c>
      <c r="AT804" s="208" t="s">
        <v>160</v>
      </c>
      <c r="AU804" s="208" t="s">
        <v>156</v>
      </c>
      <c r="AY804" s="18" t="s">
        <v>157</v>
      </c>
      <c r="BE804" s="209">
        <f>IF(N804="základná",J804,0)</f>
        <v>0</v>
      </c>
      <c r="BF804" s="209">
        <f>IF(N804="znížená",J804,0)</f>
        <v>0</v>
      </c>
      <c r="BG804" s="209">
        <f>IF(N804="zákl. prenesená",J804,0)</f>
        <v>0</v>
      </c>
      <c r="BH804" s="209">
        <f>IF(N804="zníž. prenesená",J804,0)</f>
        <v>0</v>
      </c>
      <c r="BI804" s="209">
        <f>IF(N804="nulová",J804,0)</f>
        <v>0</v>
      </c>
      <c r="BJ804" s="18" t="s">
        <v>156</v>
      </c>
      <c r="BK804" s="209">
        <f>ROUND(I804*H804,2)</f>
        <v>0</v>
      </c>
      <c r="BL804" s="18" t="s">
        <v>174</v>
      </c>
      <c r="BM804" s="208" t="s">
        <v>1524</v>
      </c>
    </row>
    <row r="805" spans="1:65" s="14" customFormat="1">
      <c r="B805" s="221"/>
      <c r="C805" s="222"/>
      <c r="D805" s="212" t="s">
        <v>166</v>
      </c>
      <c r="E805" s="223" t="s">
        <v>1</v>
      </c>
      <c r="F805" s="224" t="s">
        <v>1525</v>
      </c>
      <c r="G805" s="222"/>
      <c r="H805" s="225">
        <v>3.6</v>
      </c>
      <c r="I805" s="226"/>
      <c r="J805" s="222"/>
      <c r="K805" s="222"/>
      <c r="L805" s="227"/>
      <c r="M805" s="228"/>
      <c r="N805" s="229"/>
      <c r="O805" s="229"/>
      <c r="P805" s="229"/>
      <c r="Q805" s="229"/>
      <c r="R805" s="229"/>
      <c r="S805" s="229"/>
      <c r="T805" s="230"/>
      <c r="AT805" s="231" t="s">
        <v>166</v>
      </c>
      <c r="AU805" s="231" t="s">
        <v>156</v>
      </c>
      <c r="AV805" s="14" t="s">
        <v>156</v>
      </c>
      <c r="AW805" s="14" t="s">
        <v>31</v>
      </c>
      <c r="AX805" s="14" t="s">
        <v>82</v>
      </c>
      <c r="AY805" s="231" t="s">
        <v>157</v>
      </c>
    </row>
    <row r="806" spans="1:65" s="2" customFormat="1" ht="49.15" customHeight="1">
      <c r="A806" s="35"/>
      <c r="B806" s="36"/>
      <c r="C806" s="196" t="s">
        <v>812</v>
      </c>
      <c r="D806" s="196" t="s">
        <v>160</v>
      </c>
      <c r="E806" s="197" t="s">
        <v>1526</v>
      </c>
      <c r="F806" s="198" t="s">
        <v>1527</v>
      </c>
      <c r="G806" s="199" t="s">
        <v>184</v>
      </c>
      <c r="H806" s="200">
        <v>3</v>
      </c>
      <c r="I806" s="201"/>
      <c r="J806" s="202">
        <f>ROUND(I806*H806,2)</f>
        <v>0</v>
      </c>
      <c r="K806" s="203"/>
      <c r="L806" s="40"/>
      <c r="M806" s="204" t="s">
        <v>1</v>
      </c>
      <c r="N806" s="205" t="s">
        <v>40</v>
      </c>
      <c r="O806" s="76"/>
      <c r="P806" s="206">
        <f>O806*H806</f>
        <v>0</v>
      </c>
      <c r="Q806" s="206">
        <v>0</v>
      </c>
      <c r="R806" s="206">
        <f>Q806*H806</f>
        <v>0</v>
      </c>
      <c r="S806" s="206">
        <v>0.14599999999999999</v>
      </c>
      <c r="T806" s="207">
        <f>S806*H806</f>
        <v>0.43799999999999994</v>
      </c>
      <c r="U806" s="35"/>
      <c r="V806" s="35"/>
      <c r="W806" s="35"/>
      <c r="X806" s="35"/>
      <c r="Y806" s="35"/>
      <c r="Z806" s="35"/>
      <c r="AA806" s="35"/>
      <c r="AB806" s="35"/>
      <c r="AC806" s="35"/>
      <c r="AD806" s="35"/>
      <c r="AE806" s="35"/>
      <c r="AR806" s="208" t="s">
        <v>174</v>
      </c>
      <c r="AT806" s="208" t="s">
        <v>160</v>
      </c>
      <c r="AU806" s="208" t="s">
        <v>156</v>
      </c>
      <c r="AY806" s="18" t="s">
        <v>157</v>
      </c>
      <c r="BE806" s="209">
        <f>IF(N806="základná",J806,0)</f>
        <v>0</v>
      </c>
      <c r="BF806" s="209">
        <f>IF(N806="znížená",J806,0)</f>
        <v>0</v>
      </c>
      <c r="BG806" s="209">
        <f>IF(N806="zákl. prenesená",J806,0)</f>
        <v>0</v>
      </c>
      <c r="BH806" s="209">
        <f>IF(N806="zníž. prenesená",J806,0)</f>
        <v>0</v>
      </c>
      <c r="BI806" s="209">
        <f>IF(N806="nulová",J806,0)</f>
        <v>0</v>
      </c>
      <c r="BJ806" s="18" t="s">
        <v>156</v>
      </c>
      <c r="BK806" s="209">
        <f>ROUND(I806*H806,2)</f>
        <v>0</v>
      </c>
      <c r="BL806" s="18" t="s">
        <v>174</v>
      </c>
      <c r="BM806" s="208" t="s">
        <v>1528</v>
      </c>
    </row>
    <row r="807" spans="1:65" s="13" customFormat="1">
      <c r="B807" s="210"/>
      <c r="C807" s="211"/>
      <c r="D807" s="212" t="s">
        <v>166</v>
      </c>
      <c r="E807" s="213" t="s">
        <v>1</v>
      </c>
      <c r="F807" s="214" t="s">
        <v>1529</v>
      </c>
      <c r="G807" s="211"/>
      <c r="H807" s="213" t="s">
        <v>1</v>
      </c>
      <c r="I807" s="215"/>
      <c r="J807" s="211"/>
      <c r="K807" s="211"/>
      <c r="L807" s="216"/>
      <c r="M807" s="217"/>
      <c r="N807" s="218"/>
      <c r="O807" s="218"/>
      <c r="P807" s="218"/>
      <c r="Q807" s="218"/>
      <c r="R807" s="218"/>
      <c r="S807" s="218"/>
      <c r="T807" s="219"/>
      <c r="AT807" s="220" t="s">
        <v>166</v>
      </c>
      <c r="AU807" s="220" t="s">
        <v>156</v>
      </c>
      <c r="AV807" s="13" t="s">
        <v>82</v>
      </c>
      <c r="AW807" s="13" t="s">
        <v>31</v>
      </c>
      <c r="AX807" s="13" t="s">
        <v>74</v>
      </c>
      <c r="AY807" s="220" t="s">
        <v>157</v>
      </c>
    </row>
    <row r="808" spans="1:65" s="14" customFormat="1">
      <c r="B808" s="221"/>
      <c r="C808" s="222"/>
      <c r="D808" s="212" t="s">
        <v>166</v>
      </c>
      <c r="E808" s="223" t="s">
        <v>1</v>
      </c>
      <c r="F808" s="224" t="s">
        <v>1530</v>
      </c>
      <c r="G808" s="222"/>
      <c r="H808" s="225">
        <v>3</v>
      </c>
      <c r="I808" s="226"/>
      <c r="J808" s="222"/>
      <c r="K808" s="222"/>
      <c r="L808" s="227"/>
      <c r="M808" s="228"/>
      <c r="N808" s="229"/>
      <c r="O808" s="229"/>
      <c r="P808" s="229"/>
      <c r="Q808" s="229"/>
      <c r="R808" s="229"/>
      <c r="S808" s="229"/>
      <c r="T808" s="230"/>
      <c r="AT808" s="231" t="s">
        <v>166</v>
      </c>
      <c r="AU808" s="231" t="s">
        <v>156</v>
      </c>
      <c r="AV808" s="14" t="s">
        <v>156</v>
      </c>
      <c r="AW808" s="14" t="s">
        <v>31</v>
      </c>
      <c r="AX808" s="14" t="s">
        <v>82</v>
      </c>
      <c r="AY808" s="231" t="s">
        <v>157</v>
      </c>
    </row>
    <row r="809" spans="1:65" s="2" customFormat="1" ht="33" customHeight="1">
      <c r="A809" s="35"/>
      <c r="B809" s="36"/>
      <c r="C809" s="196" t="s">
        <v>1531</v>
      </c>
      <c r="D809" s="196" t="s">
        <v>160</v>
      </c>
      <c r="E809" s="197" t="s">
        <v>1532</v>
      </c>
      <c r="F809" s="198" t="s">
        <v>1533</v>
      </c>
      <c r="G809" s="199" t="s">
        <v>550</v>
      </c>
      <c r="H809" s="200">
        <v>104</v>
      </c>
      <c r="I809" s="201"/>
      <c r="J809" s="202">
        <f>ROUND(I809*H809,2)</f>
        <v>0</v>
      </c>
      <c r="K809" s="203"/>
      <c r="L809" s="40"/>
      <c r="M809" s="204" t="s">
        <v>1</v>
      </c>
      <c r="N809" s="205" t="s">
        <v>40</v>
      </c>
      <c r="O809" s="76"/>
      <c r="P809" s="206">
        <f>O809*H809</f>
        <v>0</v>
      </c>
      <c r="Q809" s="206">
        <v>1.0000000000000001E-5</v>
      </c>
      <c r="R809" s="206">
        <f>Q809*H809</f>
        <v>1.0400000000000001E-3</v>
      </c>
      <c r="S809" s="206">
        <v>1.2999999999999999E-4</v>
      </c>
      <c r="T809" s="207">
        <f>S809*H809</f>
        <v>1.3519999999999999E-2</v>
      </c>
      <c r="U809" s="35"/>
      <c r="V809" s="35"/>
      <c r="W809" s="35"/>
      <c r="X809" s="35"/>
      <c r="Y809" s="35"/>
      <c r="Z809" s="35"/>
      <c r="AA809" s="35"/>
      <c r="AB809" s="35"/>
      <c r="AC809" s="35"/>
      <c r="AD809" s="35"/>
      <c r="AE809" s="35"/>
      <c r="AR809" s="208" t="s">
        <v>174</v>
      </c>
      <c r="AT809" s="208" t="s">
        <v>160</v>
      </c>
      <c r="AU809" s="208" t="s">
        <v>156</v>
      </c>
      <c r="AY809" s="18" t="s">
        <v>157</v>
      </c>
      <c r="BE809" s="209">
        <f>IF(N809="základná",J809,0)</f>
        <v>0</v>
      </c>
      <c r="BF809" s="209">
        <f>IF(N809="znížená",J809,0)</f>
        <v>0</v>
      </c>
      <c r="BG809" s="209">
        <f>IF(N809="zákl. prenesená",J809,0)</f>
        <v>0</v>
      </c>
      <c r="BH809" s="209">
        <f>IF(N809="zníž. prenesená",J809,0)</f>
        <v>0</v>
      </c>
      <c r="BI809" s="209">
        <f>IF(N809="nulová",J809,0)</f>
        <v>0</v>
      </c>
      <c r="BJ809" s="18" t="s">
        <v>156</v>
      </c>
      <c r="BK809" s="209">
        <f>ROUND(I809*H809,2)</f>
        <v>0</v>
      </c>
      <c r="BL809" s="18" t="s">
        <v>174</v>
      </c>
      <c r="BM809" s="208" t="s">
        <v>1534</v>
      </c>
    </row>
    <row r="810" spans="1:65" s="14" customFormat="1">
      <c r="B810" s="221"/>
      <c r="C810" s="222"/>
      <c r="D810" s="212" t="s">
        <v>166</v>
      </c>
      <c r="E810" s="223" t="s">
        <v>1</v>
      </c>
      <c r="F810" s="224" t="s">
        <v>1535</v>
      </c>
      <c r="G810" s="222"/>
      <c r="H810" s="225">
        <v>104</v>
      </c>
      <c r="I810" s="226"/>
      <c r="J810" s="222"/>
      <c r="K810" s="222"/>
      <c r="L810" s="227"/>
      <c r="M810" s="228"/>
      <c r="N810" s="229"/>
      <c r="O810" s="229"/>
      <c r="P810" s="229"/>
      <c r="Q810" s="229"/>
      <c r="R810" s="229"/>
      <c r="S810" s="229"/>
      <c r="T810" s="230"/>
      <c r="AT810" s="231" t="s">
        <v>166</v>
      </c>
      <c r="AU810" s="231" t="s">
        <v>156</v>
      </c>
      <c r="AV810" s="14" t="s">
        <v>156</v>
      </c>
      <c r="AW810" s="14" t="s">
        <v>31</v>
      </c>
      <c r="AX810" s="14" t="s">
        <v>82</v>
      </c>
      <c r="AY810" s="231" t="s">
        <v>157</v>
      </c>
    </row>
    <row r="811" spans="1:65" s="2" customFormat="1" ht="37.9" customHeight="1">
      <c r="A811" s="35"/>
      <c r="B811" s="36"/>
      <c r="C811" s="196" t="s">
        <v>1536</v>
      </c>
      <c r="D811" s="196" t="s">
        <v>160</v>
      </c>
      <c r="E811" s="197" t="s">
        <v>1537</v>
      </c>
      <c r="F811" s="198" t="s">
        <v>1538</v>
      </c>
      <c r="G811" s="199" t="s">
        <v>184</v>
      </c>
      <c r="H811" s="200">
        <v>2</v>
      </c>
      <c r="I811" s="201"/>
      <c r="J811" s="202">
        <f>ROUND(I811*H811,2)</f>
        <v>0</v>
      </c>
      <c r="K811" s="203"/>
      <c r="L811" s="40"/>
      <c r="M811" s="204" t="s">
        <v>1</v>
      </c>
      <c r="N811" s="205" t="s">
        <v>40</v>
      </c>
      <c r="O811" s="76"/>
      <c r="P811" s="206">
        <f>O811*H811</f>
        <v>0</v>
      </c>
      <c r="Q811" s="206">
        <v>0</v>
      </c>
      <c r="R811" s="206">
        <f>Q811*H811</f>
        <v>0</v>
      </c>
      <c r="S811" s="206">
        <v>1.4999999999999999E-2</v>
      </c>
      <c r="T811" s="207">
        <f>S811*H811</f>
        <v>0.03</v>
      </c>
      <c r="U811" s="35"/>
      <c r="V811" s="35"/>
      <c r="W811" s="35"/>
      <c r="X811" s="35"/>
      <c r="Y811" s="35"/>
      <c r="Z811" s="35"/>
      <c r="AA811" s="35"/>
      <c r="AB811" s="35"/>
      <c r="AC811" s="35"/>
      <c r="AD811" s="35"/>
      <c r="AE811" s="35"/>
      <c r="AR811" s="208" t="s">
        <v>174</v>
      </c>
      <c r="AT811" s="208" t="s">
        <v>160</v>
      </c>
      <c r="AU811" s="208" t="s">
        <v>156</v>
      </c>
      <c r="AY811" s="18" t="s">
        <v>157</v>
      </c>
      <c r="BE811" s="209">
        <f>IF(N811="základná",J811,0)</f>
        <v>0</v>
      </c>
      <c r="BF811" s="209">
        <f>IF(N811="znížená",J811,0)</f>
        <v>0</v>
      </c>
      <c r="BG811" s="209">
        <f>IF(N811="zákl. prenesená",J811,0)</f>
        <v>0</v>
      </c>
      <c r="BH811" s="209">
        <f>IF(N811="zníž. prenesená",J811,0)</f>
        <v>0</v>
      </c>
      <c r="BI811" s="209">
        <f>IF(N811="nulová",J811,0)</f>
        <v>0</v>
      </c>
      <c r="BJ811" s="18" t="s">
        <v>156</v>
      </c>
      <c r="BK811" s="209">
        <f>ROUND(I811*H811,2)</f>
        <v>0</v>
      </c>
      <c r="BL811" s="18" t="s">
        <v>174</v>
      </c>
      <c r="BM811" s="208" t="s">
        <v>1539</v>
      </c>
    </row>
    <row r="812" spans="1:65" s="13" customFormat="1">
      <c r="B812" s="210"/>
      <c r="C812" s="211"/>
      <c r="D812" s="212" t="s">
        <v>166</v>
      </c>
      <c r="E812" s="213" t="s">
        <v>1</v>
      </c>
      <c r="F812" s="214" t="s">
        <v>1150</v>
      </c>
      <c r="G812" s="211"/>
      <c r="H812" s="213" t="s">
        <v>1</v>
      </c>
      <c r="I812" s="215"/>
      <c r="J812" s="211"/>
      <c r="K812" s="211"/>
      <c r="L812" s="216"/>
      <c r="M812" s="217"/>
      <c r="N812" s="218"/>
      <c r="O812" s="218"/>
      <c r="P812" s="218"/>
      <c r="Q812" s="218"/>
      <c r="R812" s="218"/>
      <c r="S812" s="218"/>
      <c r="T812" s="219"/>
      <c r="AT812" s="220" t="s">
        <v>166</v>
      </c>
      <c r="AU812" s="220" t="s">
        <v>156</v>
      </c>
      <c r="AV812" s="13" t="s">
        <v>82</v>
      </c>
      <c r="AW812" s="13" t="s">
        <v>31</v>
      </c>
      <c r="AX812" s="13" t="s">
        <v>74</v>
      </c>
      <c r="AY812" s="220" t="s">
        <v>157</v>
      </c>
    </row>
    <row r="813" spans="1:65" s="14" customFormat="1">
      <c r="B813" s="221"/>
      <c r="C813" s="222"/>
      <c r="D813" s="212" t="s">
        <v>166</v>
      </c>
      <c r="E813" s="223" t="s">
        <v>1</v>
      </c>
      <c r="F813" s="224" t="s">
        <v>1540</v>
      </c>
      <c r="G813" s="222"/>
      <c r="H813" s="225">
        <v>2</v>
      </c>
      <c r="I813" s="226"/>
      <c r="J813" s="222"/>
      <c r="K813" s="222"/>
      <c r="L813" s="227"/>
      <c r="M813" s="228"/>
      <c r="N813" s="229"/>
      <c r="O813" s="229"/>
      <c r="P813" s="229"/>
      <c r="Q813" s="229"/>
      <c r="R813" s="229"/>
      <c r="S813" s="229"/>
      <c r="T813" s="230"/>
      <c r="AT813" s="231" t="s">
        <v>166</v>
      </c>
      <c r="AU813" s="231" t="s">
        <v>156</v>
      </c>
      <c r="AV813" s="14" t="s">
        <v>156</v>
      </c>
      <c r="AW813" s="14" t="s">
        <v>31</v>
      </c>
      <c r="AX813" s="14" t="s">
        <v>82</v>
      </c>
      <c r="AY813" s="231" t="s">
        <v>157</v>
      </c>
    </row>
    <row r="814" spans="1:65" s="2" customFormat="1" ht="37.9" customHeight="1">
      <c r="A814" s="35"/>
      <c r="B814" s="36"/>
      <c r="C814" s="196" t="s">
        <v>1541</v>
      </c>
      <c r="D814" s="196" t="s">
        <v>160</v>
      </c>
      <c r="E814" s="197" t="s">
        <v>1542</v>
      </c>
      <c r="F814" s="198" t="s">
        <v>1543</v>
      </c>
      <c r="G814" s="199" t="s">
        <v>354</v>
      </c>
      <c r="H814" s="200">
        <v>2.5</v>
      </c>
      <c r="I814" s="201"/>
      <c r="J814" s="202">
        <f>ROUND(I814*H814,2)</f>
        <v>0</v>
      </c>
      <c r="K814" s="203"/>
      <c r="L814" s="40"/>
      <c r="M814" s="204" t="s">
        <v>1</v>
      </c>
      <c r="N814" s="205" t="s">
        <v>40</v>
      </c>
      <c r="O814" s="76"/>
      <c r="P814" s="206">
        <f>O814*H814</f>
        <v>0</v>
      </c>
      <c r="Q814" s="206">
        <v>0</v>
      </c>
      <c r="R814" s="206">
        <f>Q814*H814</f>
        <v>0</v>
      </c>
      <c r="S814" s="206">
        <v>1.2999999999999999E-2</v>
      </c>
      <c r="T814" s="207">
        <f>S814*H814</f>
        <v>3.2500000000000001E-2</v>
      </c>
      <c r="U814" s="35"/>
      <c r="V814" s="35"/>
      <c r="W814" s="35"/>
      <c r="X814" s="35"/>
      <c r="Y814" s="35"/>
      <c r="Z814" s="35"/>
      <c r="AA814" s="35"/>
      <c r="AB814" s="35"/>
      <c r="AC814" s="35"/>
      <c r="AD814" s="35"/>
      <c r="AE814" s="35"/>
      <c r="AR814" s="208" t="s">
        <v>174</v>
      </c>
      <c r="AT814" s="208" t="s">
        <v>160</v>
      </c>
      <c r="AU814" s="208" t="s">
        <v>156</v>
      </c>
      <c r="AY814" s="18" t="s">
        <v>157</v>
      </c>
      <c r="BE814" s="209">
        <f>IF(N814="základná",J814,0)</f>
        <v>0</v>
      </c>
      <c r="BF814" s="209">
        <f>IF(N814="znížená",J814,0)</f>
        <v>0</v>
      </c>
      <c r="BG814" s="209">
        <f>IF(N814="zákl. prenesená",J814,0)</f>
        <v>0</v>
      </c>
      <c r="BH814" s="209">
        <f>IF(N814="zníž. prenesená",J814,0)</f>
        <v>0</v>
      </c>
      <c r="BI814" s="209">
        <f>IF(N814="nulová",J814,0)</f>
        <v>0</v>
      </c>
      <c r="BJ814" s="18" t="s">
        <v>156</v>
      </c>
      <c r="BK814" s="209">
        <f>ROUND(I814*H814,2)</f>
        <v>0</v>
      </c>
      <c r="BL814" s="18" t="s">
        <v>174</v>
      </c>
      <c r="BM814" s="208" t="s">
        <v>1544</v>
      </c>
    </row>
    <row r="815" spans="1:65" s="13" customFormat="1">
      <c r="B815" s="210"/>
      <c r="C815" s="211"/>
      <c r="D815" s="212" t="s">
        <v>166</v>
      </c>
      <c r="E815" s="213" t="s">
        <v>1</v>
      </c>
      <c r="F815" s="214" t="s">
        <v>1156</v>
      </c>
      <c r="G815" s="211"/>
      <c r="H815" s="213" t="s">
        <v>1</v>
      </c>
      <c r="I815" s="215"/>
      <c r="J815" s="211"/>
      <c r="K815" s="211"/>
      <c r="L815" s="216"/>
      <c r="M815" s="217"/>
      <c r="N815" s="218"/>
      <c r="O815" s="218"/>
      <c r="P815" s="218"/>
      <c r="Q815" s="218"/>
      <c r="R815" s="218"/>
      <c r="S815" s="218"/>
      <c r="T815" s="219"/>
      <c r="AT815" s="220" t="s">
        <v>166</v>
      </c>
      <c r="AU815" s="220" t="s">
        <v>156</v>
      </c>
      <c r="AV815" s="13" t="s">
        <v>82</v>
      </c>
      <c r="AW815" s="13" t="s">
        <v>31</v>
      </c>
      <c r="AX815" s="13" t="s">
        <v>74</v>
      </c>
      <c r="AY815" s="220" t="s">
        <v>157</v>
      </c>
    </row>
    <row r="816" spans="1:65" s="14" customFormat="1">
      <c r="B816" s="221"/>
      <c r="C816" s="222"/>
      <c r="D816" s="212" t="s">
        <v>166</v>
      </c>
      <c r="E816" s="223" t="s">
        <v>1</v>
      </c>
      <c r="F816" s="224" t="s">
        <v>1545</v>
      </c>
      <c r="G816" s="222"/>
      <c r="H816" s="225">
        <v>2.5</v>
      </c>
      <c r="I816" s="226"/>
      <c r="J816" s="222"/>
      <c r="K816" s="222"/>
      <c r="L816" s="227"/>
      <c r="M816" s="228"/>
      <c r="N816" s="229"/>
      <c r="O816" s="229"/>
      <c r="P816" s="229"/>
      <c r="Q816" s="229"/>
      <c r="R816" s="229"/>
      <c r="S816" s="229"/>
      <c r="T816" s="230"/>
      <c r="AT816" s="231" t="s">
        <v>166</v>
      </c>
      <c r="AU816" s="231" t="s">
        <v>156</v>
      </c>
      <c r="AV816" s="14" t="s">
        <v>156</v>
      </c>
      <c r="AW816" s="14" t="s">
        <v>31</v>
      </c>
      <c r="AX816" s="14" t="s">
        <v>82</v>
      </c>
      <c r="AY816" s="231" t="s">
        <v>157</v>
      </c>
    </row>
    <row r="817" spans="1:65" s="2" customFormat="1" ht="49.15" customHeight="1">
      <c r="A817" s="35"/>
      <c r="B817" s="36"/>
      <c r="C817" s="196" t="s">
        <v>1546</v>
      </c>
      <c r="D817" s="196" t="s">
        <v>160</v>
      </c>
      <c r="E817" s="197" t="s">
        <v>1547</v>
      </c>
      <c r="F817" s="198" t="s">
        <v>1548</v>
      </c>
      <c r="G817" s="199" t="s">
        <v>225</v>
      </c>
      <c r="H817" s="200">
        <v>44.345999999999997</v>
      </c>
      <c r="I817" s="201"/>
      <c r="J817" s="202">
        <f>ROUND(I817*H817,2)</f>
        <v>0</v>
      </c>
      <c r="K817" s="203"/>
      <c r="L817" s="40"/>
      <c r="M817" s="204" t="s">
        <v>1</v>
      </c>
      <c r="N817" s="205" t="s">
        <v>40</v>
      </c>
      <c r="O817" s="76"/>
      <c r="P817" s="206">
        <f>O817*H817</f>
        <v>0</v>
      </c>
      <c r="Q817" s="206">
        <v>0</v>
      </c>
      <c r="R817" s="206">
        <f>Q817*H817</f>
        <v>0</v>
      </c>
      <c r="S817" s="206">
        <v>6.8000000000000005E-2</v>
      </c>
      <c r="T817" s="207">
        <f>S817*H817</f>
        <v>3.0155279999999998</v>
      </c>
      <c r="U817" s="35"/>
      <c r="V817" s="35"/>
      <c r="W817" s="35"/>
      <c r="X817" s="35"/>
      <c r="Y817" s="35"/>
      <c r="Z817" s="35"/>
      <c r="AA817" s="35"/>
      <c r="AB817" s="35"/>
      <c r="AC817" s="35"/>
      <c r="AD817" s="35"/>
      <c r="AE817" s="35"/>
      <c r="AR817" s="208" t="s">
        <v>174</v>
      </c>
      <c r="AT817" s="208" t="s">
        <v>160</v>
      </c>
      <c r="AU817" s="208" t="s">
        <v>156</v>
      </c>
      <c r="AY817" s="18" t="s">
        <v>157</v>
      </c>
      <c r="BE817" s="209">
        <f>IF(N817="základná",J817,0)</f>
        <v>0</v>
      </c>
      <c r="BF817" s="209">
        <f>IF(N817="znížená",J817,0)</f>
        <v>0</v>
      </c>
      <c r="BG817" s="209">
        <f>IF(N817="zákl. prenesená",J817,0)</f>
        <v>0</v>
      </c>
      <c r="BH817" s="209">
        <f>IF(N817="zníž. prenesená",J817,0)</f>
        <v>0</v>
      </c>
      <c r="BI817" s="209">
        <f>IF(N817="nulová",J817,0)</f>
        <v>0</v>
      </c>
      <c r="BJ817" s="18" t="s">
        <v>156</v>
      </c>
      <c r="BK817" s="209">
        <f>ROUND(I817*H817,2)</f>
        <v>0</v>
      </c>
      <c r="BL817" s="18" t="s">
        <v>174</v>
      </c>
      <c r="BM817" s="208" t="s">
        <v>1549</v>
      </c>
    </row>
    <row r="818" spans="1:65" s="14" customFormat="1">
      <c r="B818" s="221"/>
      <c r="C818" s="222"/>
      <c r="D818" s="212" t="s">
        <v>166</v>
      </c>
      <c r="E818" s="223" t="s">
        <v>1</v>
      </c>
      <c r="F818" s="224" t="s">
        <v>1550</v>
      </c>
      <c r="G818" s="222"/>
      <c r="H818" s="225">
        <v>10.896000000000001</v>
      </c>
      <c r="I818" s="226"/>
      <c r="J818" s="222"/>
      <c r="K818" s="222"/>
      <c r="L818" s="227"/>
      <c r="M818" s="228"/>
      <c r="N818" s="229"/>
      <c r="O818" s="229"/>
      <c r="P818" s="229"/>
      <c r="Q818" s="229"/>
      <c r="R818" s="229"/>
      <c r="S818" s="229"/>
      <c r="T818" s="230"/>
      <c r="AT818" s="231" t="s">
        <v>166</v>
      </c>
      <c r="AU818" s="231" t="s">
        <v>156</v>
      </c>
      <c r="AV818" s="14" t="s">
        <v>156</v>
      </c>
      <c r="AW818" s="14" t="s">
        <v>31</v>
      </c>
      <c r="AX818" s="14" t="s">
        <v>74</v>
      </c>
      <c r="AY818" s="231" t="s">
        <v>157</v>
      </c>
    </row>
    <row r="819" spans="1:65" s="14" customFormat="1">
      <c r="B819" s="221"/>
      <c r="C819" s="222"/>
      <c r="D819" s="212" t="s">
        <v>166</v>
      </c>
      <c r="E819" s="223" t="s">
        <v>1</v>
      </c>
      <c r="F819" s="224" t="s">
        <v>1551</v>
      </c>
      <c r="G819" s="222"/>
      <c r="H819" s="225">
        <v>17.7</v>
      </c>
      <c r="I819" s="226"/>
      <c r="J819" s="222"/>
      <c r="K819" s="222"/>
      <c r="L819" s="227"/>
      <c r="M819" s="228"/>
      <c r="N819" s="229"/>
      <c r="O819" s="229"/>
      <c r="P819" s="229"/>
      <c r="Q819" s="229"/>
      <c r="R819" s="229"/>
      <c r="S819" s="229"/>
      <c r="T819" s="230"/>
      <c r="AT819" s="231" t="s">
        <v>166</v>
      </c>
      <c r="AU819" s="231" t="s">
        <v>156</v>
      </c>
      <c r="AV819" s="14" t="s">
        <v>156</v>
      </c>
      <c r="AW819" s="14" t="s">
        <v>31</v>
      </c>
      <c r="AX819" s="14" t="s">
        <v>74</v>
      </c>
      <c r="AY819" s="231" t="s">
        <v>157</v>
      </c>
    </row>
    <row r="820" spans="1:65" s="14" customFormat="1">
      <c r="B820" s="221"/>
      <c r="C820" s="222"/>
      <c r="D820" s="212" t="s">
        <v>166</v>
      </c>
      <c r="E820" s="223" t="s">
        <v>1</v>
      </c>
      <c r="F820" s="224" t="s">
        <v>1552</v>
      </c>
      <c r="G820" s="222"/>
      <c r="H820" s="225">
        <v>15.75</v>
      </c>
      <c r="I820" s="226"/>
      <c r="J820" s="222"/>
      <c r="K820" s="222"/>
      <c r="L820" s="227"/>
      <c r="M820" s="228"/>
      <c r="N820" s="229"/>
      <c r="O820" s="229"/>
      <c r="P820" s="229"/>
      <c r="Q820" s="229"/>
      <c r="R820" s="229"/>
      <c r="S820" s="229"/>
      <c r="T820" s="230"/>
      <c r="AT820" s="231" t="s">
        <v>166</v>
      </c>
      <c r="AU820" s="231" t="s">
        <v>156</v>
      </c>
      <c r="AV820" s="14" t="s">
        <v>156</v>
      </c>
      <c r="AW820" s="14" t="s">
        <v>31</v>
      </c>
      <c r="AX820" s="14" t="s">
        <v>74</v>
      </c>
      <c r="AY820" s="231" t="s">
        <v>157</v>
      </c>
    </row>
    <row r="821" spans="1:65" s="15" customFormat="1">
      <c r="B821" s="232"/>
      <c r="C821" s="233"/>
      <c r="D821" s="212" t="s">
        <v>166</v>
      </c>
      <c r="E821" s="234" t="s">
        <v>1</v>
      </c>
      <c r="F821" s="235" t="s">
        <v>173</v>
      </c>
      <c r="G821" s="233"/>
      <c r="H821" s="236">
        <v>44.345999999999997</v>
      </c>
      <c r="I821" s="237"/>
      <c r="J821" s="233"/>
      <c r="K821" s="233"/>
      <c r="L821" s="238"/>
      <c r="M821" s="239"/>
      <c r="N821" s="240"/>
      <c r="O821" s="240"/>
      <c r="P821" s="240"/>
      <c r="Q821" s="240"/>
      <c r="R821" s="240"/>
      <c r="S821" s="240"/>
      <c r="T821" s="241"/>
      <c r="AT821" s="242" t="s">
        <v>166</v>
      </c>
      <c r="AU821" s="242" t="s">
        <v>156</v>
      </c>
      <c r="AV821" s="15" t="s">
        <v>174</v>
      </c>
      <c r="AW821" s="15" t="s">
        <v>31</v>
      </c>
      <c r="AX821" s="15" t="s">
        <v>82</v>
      </c>
      <c r="AY821" s="242" t="s">
        <v>157</v>
      </c>
    </row>
    <row r="822" spans="1:65" s="2" customFormat="1" ht="24.2" customHeight="1">
      <c r="A822" s="35"/>
      <c r="B822" s="36"/>
      <c r="C822" s="196" t="s">
        <v>1553</v>
      </c>
      <c r="D822" s="196" t="s">
        <v>160</v>
      </c>
      <c r="E822" s="197" t="s">
        <v>1554</v>
      </c>
      <c r="F822" s="198" t="s">
        <v>837</v>
      </c>
      <c r="G822" s="199" t="s">
        <v>177</v>
      </c>
      <c r="H822" s="200">
        <v>12.282999999999999</v>
      </c>
      <c r="I822" s="201"/>
      <c r="J822" s="202">
        <f>ROUND(I822*H822,2)</f>
        <v>0</v>
      </c>
      <c r="K822" s="203"/>
      <c r="L822" s="40"/>
      <c r="M822" s="204" t="s">
        <v>1</v>
      </c>
      <c r="N822" s="205" t="s">
        <v>40</v>
      </c>
      <c r="O822" s="76"/>
      <c r="P822" s="206">
        <f>O822*H822</f>
        <v>0</v>
      </c>
      <c r="Q822" s="206">
        <v>0</v>
      </c>
      <c r="R822" s="206">
        <f>Q822*H822</f>
        <v>0</v>
      </c>
      <c r="S822" s="206">
        <v>0</v>
      </c>
      <c r="T822" s="207">
        <f>S822*H822</f>
        <v>0</v>
      </c>
      <c r="U822" s="35"/>
      <c r="V822" s="35"/>
      <c r="W822" s="35"/>
      <c r="X822" s="35"/>
      <c r="Y822" s="35"/>
      <c r="Z822" s="35"/>
      <c r="AA822" s="35"/>
      <c r="AB822" s="35"/>
      <c r="AC822" s="35"/>
      <c r="AD822" s="35"/>
      <c r="AE822" s="35"/>
      <c r="AR822" s="208" t="s">
        <v>174</v>
      </c>
      <c r="AT822" s="208" t="s">
        <v>160</v>
      </c>
      <c r="AU822" s="208" t="s">
        <v>156</v>
      </c>
      <c r="AY822" s="18" t="s">
        <v>157</v>
      </c>
      <c r="BE822" s="209">
        <f>IF(N822="základná",J822,0)</f>
        <v>0</v>
      </c>
      <c r="BF822" s="209">
        <f>IF(N822="znížená",J822,0)</f>
        <v>0</v>
      </c>
      <c r="BG822" s="209">
        <f>IF(N822="zákl. prenesená",J822,0)</f>
        <v>0</v>
      </c>
      <c r="BH822" s="209">
        <f>IF(N822="zníž. prenesená",J822,0)</f>
        <v>0</v>
      </c>
      <c r="BI822" s="209">
        <f>IF(N822="nulová",J822,0)</f>
        <v>0</v>
      </c>
      <c r="BJ822" s="18" t="s">
        <v>156</v>
      </c>
      <c r="BK822" s="209">
        <f>ROUND(I822*H822,2)</f>
        <v>0</v>
      </c>
      <c r="BL822" s="18" t="s">
        <v>174</v>
      </c>
      <c r="BM822" s="208" t="s">
        <v>1555</v>
      </c>
    </row>
    <row r="823" spans="1:65" s="2" customFormat="1" ht="21.75" customHeight="1">
      <c r="A823" s="35"/>
      <c r="B823" s="36"/>
      <c r="C823" s="196" t="s">
        <v>1556</v>
      </c>
      <c r="D823" s="196" t="s">
        <v>160</v>
      </c>
      <c r="E823" s="197" t="s">
        <v>1557</v>
      </c>
      <c r="F823" s="198" t="s">
        <v>840</v>
      </c>
      <c r="G823" s="199" t="s">
        <v>177</v>
      </c>
      <c r="H823" s="200">
        <v>12.282999999999999</v>
      </c>
      <c r="I823" s="201"/>
      <c r="J823" s="202">
        <f>ROUND(I823*H823,2)</f>
        <v>0</v>
      </c>
      <c r="K823" s="203"/>
      <c r="L823" s="40"/>
      <c r="M823" s="204" t="s">
        <v>1</v>
      </c>
      <c r="N823" s="205" t="s">
        <v>40</v>
      </c>
      <c r="O823" s="76"/>
      <c r="P823" s="206">
        <f>O823*H823</f>
        <v>0</v>
      </c>
      <c r="Q823" s="206">
        <v>0</v>
      </c>
      <c r="R823" s="206">
        <f>Q823*H823</f>
        <v>0</v>
      </c>
      <c r="S823" s="206">
        <v>0</v>
      </c>
      <c r="T823" s="207">
        <f>S823*H823</f>
        <v>0</v>
      </c>
      <c r="U823" s="35"/>
      <c r="V823" s="35"/>
      <c r="W823" s="35"/>
      <c r="X823" s="35"/>
      <c r="Y823" s="35"/>
      <c r="Z823" s="35"/>
      <c r="AA823" s="35"/>
      <c r="AB823" s="35"/>
      <c r="AC823" s="35"/>
      <c r="AD823" s="35"/>
      <c r="AE823" s="35"/>
      <c r="AR823" s="208" t="s">
        <v>174</v>
      </c>
      <c r="AT823" s="208" t="s">
        <v>160</v>
      </c>
      <c r="AU823" s="208" t="s">
        <v>156</v>
      </c>
      <c r="AY823" s="18" t="s">
        <v>157</v>
      </c>
      <c r="BE823" s="209">
        <f>IF(N823="základná",J823,0)</f>
        <v>0</v>
      </c>
      <c r="BF823" s="209">
        <f>IF(N823="znížená",J823,0)</f>
        <v>0</v>
      </c>
      <c r="BG823" s="209">
        <f>IF(N823="zákl. prenesená",J823,0)</f>
        <v>0</v>
      </c>
      <c r="BH823" s="209">
        <f>IF(N823="zníž. prenesená",J823,0)</f>
        <v>0</v>
      </c>
      <c r="BI823" s="209">
        <f>IF(N823="nulová",J823,0)</f>
        <v>0</v>
      </c>
      <c r="BJ823" s="18" t="s">
        <v>156</v>
      </c>
      <c r="BK823" s="209">
        <f>ROUND(I823*H823,2)</f>
        <v>0</v>
      </c>
      <c r="BL823" s="18" t="s">
        <v>174</v>
      </c>
      <c r="BM823" s="208" t="s">
        <v>1558</v>
      </c>
    </row>
    <row r="824" spans="1:65" s="2" customFormat="1" ht="24.2" customHeight="1">
      <c r="A824" s="35"/>
      <c r="B824" s="36"/>
      <c r="C824" s="196" t="s">
        <v>1559</v>
      </c>
      <c r="D824" s="196" t="s">
        <v>160</v>
      </c>
      <c r="E824" s="197" t="s">
        <v>1560</v>
      </c>
      <c r="F824" s="198" t="s">
        <v>1561</v>
      </c>
      <c r="G824" s="199" t="s">
        <v>177</v>
      </c>
      <c r="H824" s="200">
        <v>368.49</v>
      </c>
      <c r="I824" s="201"/>
      <c r="J824" s="202">
        <f>ROUND(I824*H824,2)</f>
        <v>0</v>
      </c>
      <c r="K824" s="203"/>
      <c r="L824" s="40"/>
      <c r="M824" s="204" t="s">
        <v>1</v>
      </c>
      <c r="N824" s="205" t="s">
        <v>40</v>
      </c>
      <c r="O824" s="76"/>
      <c r="P824" s="206">
        <f>O824*H824</f>
        <v>0</v>
      </c>
      <c r="Q824" s="206">
        <v>0</v>
      </c>
      <c r="R824" s="206">
        <f>Q824*H824</f>
        <v>0</v>
      </c>
      <c r="S824" s="206">
        <v>0</v>
      </c>
      <c r="T824" s="207">
        <f>S824*H824</f>
        <v>0</v>
      </c>
      <c r="U824" s="35"/>
      <c r="V824" s="35"/>
      <c r="W824" s="35"/>
      <c r="X824" s="35"/>
      <c r="Y824" s="35"/>
      <c r="Z824" s="35"/>
      <c r="AA824" s="35"/>
      <c r="AB824" s="35"/>
      <c r="AC824" s="35"/>
      <c r="AD824" s="35"/>
      <c r="AE824" s="35"/>
      <c r="AR824" s="208" t="s">
        <v>174</v>
      </c>
      <c r="AT824" s="208" t="s">
        <v>160</v>
      </c>
      <c r="AU824" s="208" t="s">
        <v>156</v>
      </c>
      <c r="AY824" s="18" t="s">
        <v>157</v>
      </c>
      <c r="BE824" s="209">
        <f>IF(N824="základná",J824,0)</f>
        <v>0</v>
      </c>
      <c r="BF824" s="209">
        <f>IF(N824="znížená",J824,0)</f>
        <v>0</v>
      </c>
      <c r="BG824" s="209">
        <f>IF(N824="zákl. prenesená",J824,0)</f>
        <v>0</v>
      </c>
      <c r="BH824" s="209">
        <f>IF(N824="zníž. prenesená",J824,0)</f>
        <v>0</v>
      </c>
      <c r="BI824" s="209">
        <f>IF(N824="nulová",J824,0)</f>
        <v>0</v>
      </c>
      <c r="BJ824" s="18" t="s">
        <v>156</v>
      </c>
      <c r="BK824" s="209">
        <f>ROUND(I824*H824,2)</f>
        <v>0</v>
      </c>
      <c r="BL824" s="18" t="s">
        <v>174</v>
      </c>
      <c r="BM824" s="208" t="s">
        <v>1562</v>
      </c>
    </row>
    <row r="825" spans="1:65" s="14" customFormat="1">
      <c r="B825" s="221"/>
      <c r="C825" s="222"/>
      <c r="D825" s="212" t="s">
        <v>166</v>
      </c>
      <c r="E825" s="223" t="s">
        <v>1</v>
      </c>
      <c r="F825" s="224" t="s">
        <v>1563</v>
      </c>
      <c r="G825" s="222"/>
      <c r="H825" s="225">
        <v>368.49</v>
      </c>
      <c r="I825" s="226"/>
      <c r="J825" s="222"/>
      <c r="K825" s="222"/>
      <c r="L825" s="227"/>
      <c r="M825" s="228"/>
      <c r="N825" s="229"/>
      <c r="O825" s="229"/>
      <c r="P825" s="229"/>
      <c r="Q825" s="229"/>
      <c r="R825" s="229"/>
      <c r="S825" s="229"/>
      <c r="T825" s="230"/>
      <c r="AT825" s="231" t="s">
        <v>166</v>
      </c>
      <c r="AU825" s="231" t="s">
        <v>156</v>
      </c>
      <c r="AV825" s="14" t="s">
        <v>156</v>
      </c>
      <c r="AW825" s="14" t="s">
        <v>31</v>
      </c>
      <c r="AX825" s="14" t="s">
        <v>82</v>
      </c>
      <c r="AY825" s="231" t="s">
        <v>157</v>
      </c>
    </row>
    <row r="826" spans="1:65" s="2" customFormat="1" ht="24.2" customHeight="1">
      <c r="A826" s="35"/>
      <c r="B826" s="36"/>
      <c r="C826" s="196" t="s">
        <v>1564</v>
      </c>
      <c r="D826" s="196" t="s">
        <v>160</v>
      </c>
      <c r="E826" s="197" t="s">
        <v>1565</v>
      </c>
      <c r="F826" s="198" t="s">
        <v>1566</v>
      </c>
      <c r="G826" s="199" t="s">
        <v>177</v>
      </c>
      <c r="H826" s="200">
        <v>12.282999999999999</v>
      </c>
      <c r="I826" s="201"/>
      <c r="J826" s="202">
        <f>ROUND(I826*H826,2)</f>
        <v>0</v>
      </c>
      <c r="K826" s="203"/>
      <c r="L826" s="40"/>
      <c r="M826" s="204" t="s">
        <v>1</v>
      </c>
      <c r="N826" s="205" t="s">
        <v>40</v>
      </c>
      <c r="O826" s="76"/>
      <c r="P826" s="206">
        <f>O826*H826</f>
        <v>0</v>
      </c>
      <c r="Q826" s="206">
        <v>0</v>
      </c>
      <c r="R826" s="206">
        <f>Q826*H826</f>
        <v>0</v>
      </c>
      <c r="S826" s="206">
        <v>0</v>
      </c>
      <c r="T826" s="207">
        <f>S826*H826</f>
        <v>0</v>
      </c>
      <c r="U826" s="35"/>
      <c r="V826" s="35"/>
      <c r="W826" s="35"/>
      <c r="X826" s="35"/>
      <c r="Y826" s="35"/>
      <c r="Z826" s="35"/>
      <c r="AA826" s="35"/>
      <c r="AB826" s="35"/>
      <c r="AC826" s="35"/>
      <c r="AD826" s="35"/>
      <c r="AE826" s="35"/>
      <c r="AR826" s="208" t="s">
        <v>174</v>
      </c>
      <c r="AT826" s="208" t="s">
        <v>160</v>
      </c>
      <c r="AU826" s="208" t="s">
        <v>156</v>
      </c>
      <c r="AY826" s="18" t="s">
        <v>157</v>
      </c>
      <c r="BE826" s="209">
        <f>IF(N826="základná",J826,0)</f>
        <v>0</v>
      </c>
      <c r="BF826" s="209">
        <f>IF(N826="znížená",J826,0)</f>
        <v>0</v>
      </c>
      <c r="BG826" s="209">
        <f>IF(N826="zákl. prenesená",J826,0)</f>
        <v>0</v>
      </c>
      <c r="BH826" s="209">
        <f>IF(N826="zníž. prenesená",J826,0)</f>
        <v>0</v>
      </c>
      <c r="BI826" s="209">
        <f>IF(N826="nulová",J826,0)</f>
        <v>0</v>
      </c>
      <c r="BJ826" s="18" t="s">
        <v>156</v>
      </c>
      <c r="BK826" s="209">
        <f>ROUND(I826*H826,2)</f>
        <v>0</v>
      </c>
      <c r="BL826" s="18" t="s">
        <v>174</v>
      </c>
      <c r="BM826" s="208" t="s">
        <v>1567</v>
      </c>
    </row>
    <row r="827" spans="1:65" s="2" customFormat="1" ht="24.2" customHeight="1">
      <c r="A827" s="35"/>
      <c r="B827" s="36"/>
      <c r="C827" s="196" t="s">
        <v>1568</v>
      </c>
      <c r="D827" s="196" t="s">
        <v>160</v>
      </c>
      <c r="E827" s="197" t="s">
        <v>1569</v>
      </c>
      <c r="F827" s="198" t="s">
        <v>1570</v>
      </c>
      <c r="G827" s="199" t="s">
        <v>177</v>
      </c>
      <c r="H827" s="200">
        <v>139.67599999999999</v>
      </c>
      <c r="I827" s="201"/>
      <c r="J827" s="202">
        <f>ROUND(I827*H827,2)</f>
        <v>0</v>
      </c>
      <c r="K827" s="203"/>
      <c r="L827" s="40"/>
      <c r="M827" s="204" t="s">
        <v>1</v>
      </c>
      <c r="N827" s="205" t="s">
        <v>40</v>
      </c>
      <c r="O827" s="76"/>
      <c r="P827" s="206">
        <f>O827*H827</f>
        <v>0</v>
      </c>
      <c r="Q827" s="206">
        <v>0</v>
      </c>
      <c r="R827" s="206">
        <f>Q827*H827</f>
        <v>0</v>
      </c>
      <c r="S827" s="206">
        <v>0</v>
      </c>
      <c r="T827" s="207">
        <f>S827*H827</f>
        <v>0</v>
      </c>
      <c r="U827" s="35"/>
      <c r="V827" s="35"/>
      <c r="W827" s="35"/>
      <c r="X827" s="35"/>
      <c r="Y827" s="35"/>
      <c r="Z827" s="35"/>
      <c r="AA827" s="35"/>
      <c r="AB827" s="35"/>
      <c r="AC827" s="35"/>
      <c r="AD827" s="35"/>
      <c r="AE827" s="35"/>
      <c r="AR827" s="208" t="s">
        <v>174</v>
      </c>
      <c r="AT827" s="208" t="s">
        <v>160</v>
      </c>
      <c r="AU827" s="208" t="s">
        <v>156</v>
      </c>
      <c r="AY827" s="18" t="s">
        <v>157</v>
      </c>
      <c r="BE827" s="209">
        <f>IF(N827="základná",J827,0)</f>
        <v>0</v>
      </c>
      <c r="BF827" s="209">
        <f>IF(N827="znížená",J827,0)</f>
        <v>0</v>
      </c>
      <c r="BG827" s="209">
        <f>IF(N827="zákl. prenesená",J827,0)</f>
        <v>0</v>
      </c>
      <c r="BH827" s="209">
        <f>IF(N827="zníž. prenesená",J827,0)</f>
        <v>0</v>
      </c>
      <c r="BI827" s="209">
        <f>IF(N827="nulová",J827,0)</f>
        <v>0</v>
      </c>
      <c r="BJ827" s="18" t="s">
        <v>156</v>
      </c>
      <c r="BK827" s="209">
        <f>ROUND(I827*H827,2)</f>
        <v>0</v>
      </c>
      <c r="BL827" s="18" t="s">
        <v>174</v>
      </c>
      <c r="BM827" s="208" t="s">
        <v>1571</v>
      </c>
    </row>
    <row r="828" spans="1:65" s="14" customFormat="1">
      <c r="B828" s="221"/>
      <c r="C828" s="222"/>
      <c r="D828" s="212" t="s">
        <v>166</v>
      </c>
      <c r="E828" s="223" t="s">
        <v>1</v>
      </c>
      <c r="F828" s="224" t="s">
        <v>1572</v>
      </c>
      <c r="G828" s="222"/>
      <c r="H828" s="225">
        <v>139.67599999999999</v>
      </c>
      <c r="I828" s="226"/>
      <c r="J828" s="222"/>
      <c r="K828" s="222"/>
      <c r="L828" s="227"/>
      <c r="M828" s="228"/>
      <c r="N828" s="229"/>
      <c r="O828" s="229"/>
      <c r="P828" s="229"/>
      <c r="Q828" s="229"/>
      <c r="R828" s="229"/>
      <c r="S828" s="229"/>
      <c r="T828" s="230"/>
      <c r="AT828" s="231" t="s">
        <v>166</v>
      </c>
      <c r="AU828" s="231" t="s">
        <v>156</v>
      </c>
      <c r="AV828" s="14" t="s">
        <v>156</v>
      </c>
      <c r="AW828" s="14" t="s">
        <v>31</v>
      </c>
      <c r="AX828" s="14" t="s">
        <v>82</v>
      </c>
      <c r="AY828" s="231" t="s">
        <v>157</v>
      </c>
    </row>
    <row r="829" spans="1:65" s="2" customFormat="1" ht="37.9" customHeight="1">
      <c r="A829" s="35"/>
      <c r="B829" s="36"/>
      <c r="C829" s="196" t="s">
        <v>1573</v>
      </c>
      <c r="D829" s="196" t="s">
        <v>160</v>
      </c>
      <c r="E829" s="197" t="s">
        <v>1574</v>
      </c>
      <c r="F829" s="198" t="s">
        <v>1575</v>
      </c>
      <c r="G829" s="199" t="s">
        <v>177</v>
      </c>
      <c r="H829" s="200">
        <v>12.282999999999999</v>
      </c>
      <c r="I829" s="201"/>
      <c r="J829" s="202">
        <f>ROUND(I829*H829,2)</f>
        <v>0</v>
      </c>
      <c r="K829" s="203"/>
      <c r="L829" s="40"/>
      <c r="M829" s="204" t="s">
        <v>1</v>
      </c>
      <c r="N829" s="205" t="s">
        <v>40</v>
      </c>
      <c r="O829" s="76"/>
      <c r="P829" s="206">
        <f>O829*H829</f>
        <v>0</v>
      </c>
      <c r="Q829" s="206">
        <v>0</v>
      </c>
      <c r="R829" s="206">
        <f>Q829*H829</f>
        <v>0</v>
      </c>
      <c r="S829" s="206">
        <v>0</v>
      </c>
      <c r="T829" s="207">
        <f>S829*H829</f>
        <v>0</v>
      </c>
      <c r="U829" s="35"/>
      <c r="V829" s="35"/>
      <c r="W829" s="35"/>
      <c r="X829" s="35"/>
      <c r="Y829" s="35"/>
      <c r="Z829" s="35"/>
      <c r="AA829" s="35"/>
      <c r="AB829" s="35"/>
      <c r="AC829" s="35"/>
      <c r="AD829" s="35"/>
      <c r="AE829" s="35"/>
      <c r="AR829" s="208" t="s">
        <v>174</v>
      </c>
      <c r="AT829" s="208" t="s">
        <v>160</v>
      </c>
      <c r="AU829" s="208" t="s">
        <v>156</v>
      </c>
      <c r="AY829" s="18" t="s">
        <v>157</v>
      </c>
      <c r="BE829" s="209">
        <f>IF(N829="základná",J829,0)</f>
        <v>0</v>
      </c>
      <c r="BF829" s="209">
        <f>IF(N829="znížená",J829,0)</f>
        <v>0</v>
      </c>
      <c r="BG829" s="209">
        <f>IF(N829="zákl. prenesená",J829,0)</f>
        <v>0</v>
      </c>
      <c r="BH829" s="209">
        <f>IF(N829="zníž. prenesená",J829,0)</f>
        <v>0</v>
      </c>
      <c r="BI829" s="209">
        <f>IF(N829="nulová",J829,0)</f>
        <v>0</v>
      </c>
      <c r="BJ829" s="18" t="s">
        <v>156</v>
      </c>
      <c r="BK829" s="209">
        <f>ROUND(I829*H829,2)</f>
        <v>0</v>
      </c>
      <c r="BL829" s="18" t="s">
        <v>174</v>
      </c>
      <c r="BM829" s="208" t="s">
        <v>1576</v>
      </c>
    </row>
    <row r="830" spans="1:65" s="12" customFormat="1" ht="22.9" customHeight="1">
      <c r="B830" s="180"/>
      <c r="C830" s="181"/>
      <c r="D830" s="182" t="s">
        <v>73</v>
      </c>
      <c r="E830" s="194" t="s">
        <v>245</v>
      </c>
      <c r="F830" s="194" t="s">
        <v>246</v>
      </c>
      <c r="G830" s="181"/>
      <c r="H830" s="181"/>
      <c r="I830" s="184"/>
      <c r="J830" s="195">
        <f>BK830</f>
        <v>0</v>
      </c>
      <c r="K830" s="181"/>
      <c r="L830" s="186"/>
      <c r="M830" s="187"/>
      <c r="N830" s="188"/>
      <c r="O830" s="188"/>
      <c r="P830" s="189">
        <f>P831</f>
        <v>0</v>
      </c>
      <c r="Q830" s="188"/>
      <c r="R830" s="189">
        <f>R831</f>
        <v>0</v>
      </c>
      <c r="S830" s="188"/>
      <c r="T830" s="190">
        <f>T831</f>
        <v>0</v>
      </c>
      <c r="AR830" s="191" t="s">
        <v>82</v>
      </c>
      <c r="AT830" s="192" t="s">
        <v>73</v>
      </c>
      <c r="AU830" s="192" t="s">
        <v>82</v>
      </c>
      <c r="AY830" s="191" t="s">
        <v>157</v>
      </c>
      <c r="BK830" s="193">
        <f>BK831</f>
        <v>0</v>
      </c>
    </row>
    <row r="831" spans="1:65" s="2" customFormat="1" ht="62.65" customHeight="1">
      <c r="A831" s="35"/>
      <c r="B831" s="36"/>
      <c r="C831" s="196" t="s">
        <v>1577</v>
      </c>
      <c r="D831" s="196" t="s">
        <v>160</v>
      </c>
      <c r="E831" s="197" t="s">
        <v>357</v>
      </c>
      <c r="F831" s="198" t="s">
        <v>358</v>
      </c>
      <c r="G831" s="199" t="s">
        <v>177</v>
      </c>
      <c r="H831" s="200">
        <v>67.094999999999999</v>
      </c>
      <c r="I831" s="201"/>
      <c r="J831" s="202">
        <f>ROUND(I831*H831,2)</f>
        <v>0</v>
      </c>
      <c r="K831" s="203"/>
      <c r="L831" s="40"/>
      <c r="M831" s="204" t="s">
        <v>1</v>
      </c>
      <c r="N831" s="205" t="s">
        <v>40</v>
      </c>
      <c r="O831" s="76"/>
      <c r="P831" s="206">
        <f>O831*H831</f>
        <v>0</v>
      </c>
      <c r="Q831" s="206">
        <v>0</v>
      </c>
      <c r="R831" s="206">
        <f>Q831*H831</f>
        <v>0</v>
      </c>
      <c r="S831" s="206">
        <v>0</v>
      </c>
      <c r="T831" s="207">
        <f>S831*H831</f>
        <v>0</v>
      </c>
      <c r="U831" s="35"/>
      <c r="V831" s="35"/>
      <c r="W831" s="35"/>
      <c r="X831" s="35"/>
      <c r="Y831" s="35"/>
      <c r="Z831" s="35"/>
      <c r="AA831" s="35"/>
      <c r="AB831" s="35"/>
      <c r="AC831" s="35"/>
      <c r="AD831" s="35"/>
      <c r="AE831" s="35"/>
      <c r="AR831" s="208" t="s">
        <v>174</v>
      </c>
      <c r="AT831" s="208" t="s">
        <v>160</v>
      </c>
      <c r="AU831" s="208" t="s">
        <v>156</v>
      </c>
      <c r="AY831" s="18" t="s">
        <v>157</v>
      </c>
      <c r="BE831" s="209">
        <f>IF(N831="základná",J831,0)</f>
        <v>0</v>
      </c>
      <c r="BF831" s="209">
        <f>IF(N831="znížená",J831,0)</f>
        <v>0</v>
      </c>
      <c r="BG831" s="209">
        <f>IF(N831="zákl. prenesená",J831,0)</f>
        <v>0</v>
      </c>
      <c r="BH831" s="209">
        <f>IF(N831="zníž. prenesená",J831,0)</f>
        <v>0</v>
      </c>
      <c r="BI831" s="209">
        <f>IF(N831="nulová",J831,0)</f>
        <v>0</v>
      </c>
      <c r="BJ831" s="18" t="s">
        <v>156</v>
      </c>
      <c r="BK831" s="209">
        <f>ROUND(I831*H831,2)</f>
        <v>0</v>
      </c>
      <c r="BL831" s="18" t="s">
        <v>174</v>
      </c>
      <c r="BM831" s="208" t="s">
        <v>1578</v>
      </c>
    </row>
    <row r="832" spans="1:65" s="12" customFormat="1" ht="25.9" customHeight="1">
      <c r="B832" s="180"/>
      <c r="C832" s="181"/>
      <c r="D832" s="182" t="s">
        <v>73</v>
      </c>
      <c r="E832" s="183" t="s">
        <v>154</v>
      </c>
      <c r="F832" s="183" t="s">
        <v>155</v>
      </c>
      <c r="G832" s="181"/>
      <c r="H832" s="181"/>
      <c r="I832" s="184"/>
      <c r="J832" s="185">
        <f>BK832</f>
        <v>0</v>
      </c>
      <c r="K832" s="181"/>
      <c r="L832" s="186"/>
      <c r="M832" s="187"/>
      <c r="N832" s="188"/>
      <c r="O832" s="188"/>
      <c r="P832" s="189">
        <f>P833+P840+P873+P933+P959+P974+P980+P997+P1006+P1021</f>
        <v>0</v>
      </c>
      <c r="Q832" s="188"/>
      <c r="R832" s="189">
        <f>R833+R840+R873+R933+R959+R974+R980+R997+R1006+R1021</f>
        <v>3.6805493599999997</v>
      </c>
      <c r="S832" s="188"/>
      <c r="T832" s="190">
        <f>T833+T840+T873+T933+T959+T974+T980+T997+T1006+T1021</f>
        <v>0</v>
      </c>
      <c r="AR832" s="191" t="s">
        <v>156</v>
      </c>
      <c r="AT832" s="192" t="s">
        <v>73</v>
      </c>
      <c r="AU832" s="192" t="s">
        <v>74</v>
      </c>
      <c r="AY832" s="191" t="s">
        <v>157</v>
      </c>
      <c r="BK832" s="193">
        <f>BK833+BK840+BK873+BK933+BK959+BK974+BK980+BK997+BK1006+BK1021</f>
        <v>0</v>
      </c>
    </row>
    <row r="833" spans="1:65" s="12" customFormat="1" ht="22.9" customHeight="1">
      <c r="B833" s="180"/>
      <c r="C833" s="181"/>
      <c r="D833" s="182" t="s">
        <v>73</v>
      </c>
      <c r="E833" s="194" t="s">
        <v>158</v>
      </c>
      <c r="F833" s="194" t="s">
        <v>159</v>
      </c>
      <c r="G833" s="181"/>
      <c r="H833" s="181"/>
      <c r="I833" s="184"/>
      <c r="J833" s="195">
        <f>BK833</f>
        <v>0</v>
      </c>
      <c r="K833" s="181"/>
      <c r="L833" s="186"/>
      <c r="M833" s="187"/>
      <c r="N833" s="188"/>
      <c r="O833" s="188"/>
      <c r="P833" s="189">
        <f>SUM(P834:P839)</f>
        <v>0</v>
      </c>
      <c r="Q833" s="188"/>
      <c r="R833" s="189">
        <f>SUM(R834:R839)</f>
        <v>0</v>
      </c>
      <c r="S833" s="188"/>
      <c r="T833" s="190">
        <f>SUM(T834:T839)</f>
        <v>0</v>
      </c>
      <c r="AR833" s="191" t="s">
        <v>156</v>
      </c>
      <c r="AT833" s="192" t="s">
        <v>73</v>
      </c>
      <c r="AU833" s="192" t="s">
        <v>82</v>
      </c>
      <c r="AY833" s="191" t="s">
        <v>157</v>
      </c>
      <c r="BK833" s="193">
        <f>SUM(BK834:BK839)</f>
        <v>0</v>
      </c>
    </row>
    <row r="834" spans="1:65" s="2" customFormat="1" ht="24.2" customHeight="1">
      <c r="A834" s="35"/>
      <c r="B834" s="36"/>
      <c r="C834" s="196" t="s">
        <v>1579</v>
      </c>
      <c r="D834" s="196" t="s">
        <v>160</v>
      </c>
      <c r="E834" s="197" t="s">
        <v>1580</v>
      </c>
      <c r="F834" s="198" t="s">
        <v>1581</v>
      </c>
      <c r="G834" s="199" t="s">
        <v>225</v>
      </c>
      <c r="H834" s="200">
        <v>14.500999999999999</v>
      </c>
      <c r="I834" s="201"/>
      <c r="J834" s="202">
        <f>ROUND(I834*H834,2)</f>
        <v>0</v>
      </c>
      <c r="K834" s="203"/>
      <c r="L834" s="40"/>
      <c r="M834" s="204" t="s">
        <v>1</v>
      </c>
      <c r="N834" s="205" t="s">
        <v>40</v>
      </c>
      <c r="O834" s="76"/>
      <c r="P834" s="206">
        <f>O834*H834</f>
        <v>0</v>
      </c>
      <c r="Q834" s="206">
        <v>0</v>
      </c>
      <c r="R834" s="206">
        <f>Q834*H834</f>
        <v>0</v>
      </c>
      <c r="S834" s="206">
        <v>0</v>
      </c>
      <c r="T834" s="207">
        <f>S834*H834</f>
        <v>0</v>
      </c>
      <c r="U834" s="35"/>
      <c r="V834" s="35"/>
      <c r="W834" s="35"/>
      <c r="X834" s="35"/>
      <c r="Y834" s="35"/>
      <c r="Z834" s="35"/>
      <c r="AA834" s="35"/>
      <c r="AB834" s="35"/>
      <c r="AC834" s="35"/>
      <c r="AD834" s="35"/>
      <c r="AE834" s="35"/>
      <c r="AR834" s="208" t="s">
        <v>164</v>
      </c>
      <c r="AT834" s="208" t="s">
        <v>160</v>
      </c>
      <c r="AU834" s="208" t="s">
        <v>156</v>
      </c>
      <c r="AY834" s="18" t="s">
        <v>157</v>
      </c>
      <c r="BE834" s="209">
        <f>IF(N834="základná",J834,0)</f>
        <v>0</v>
      </c>
      <c r="BF834" s="209">
        <f>IF(N834="znížená",J834,0)</f>
        <v>0</v>
      </c>
      <c r="BG834" s="209">
        <f>IF(N834="zákl. prenesená",J834,0)</f>
        <v>0</v>
      </c>
      <c r="BH834" s="209">
        <f>IF(N834="zníž. prenesená",J834,0)</f>
        <v>0</v>
      </c>
      <c r="BI834" s="209">
        <f>IF(N834="nulová",J834,0)</f>
        <v>0</v>
      </c>
      <c r="BJ834" s="18" t="s">
        <v>156</v>
      </c>
      <c r="BK834" s="209">
        <f>ROUND(I834*H834,2)</f>
        <v>0</v>
      </c>
      <c r="BL834" s="18" t="s">
        <v>164</v>
      </c>
      <c r="BM834" s="208" t="s">
        <v>1582</v>
      </c>
    </row>
    <row r="835" spans="1:65" s="14" customFormat="1" ht="22.5">
      <c r="B835" s="221"/>
      <c r="C835" s="222"/>
      <c r="D835" s="212" t="s">
        <v>166</v>
      </c>
      <c r="E835" s="223" t="s">
        <v>1</v>
      </c>
      <c r="F835" s="224" t="s">
        <v>1583</v>
      </c>
      <c r="G835" s="222"/>
      <c r="H835" s="225">
        <v>11.246</v>
      </c>
      <c r="I835" s="226"/>
      <c r="J835" s="222"/>
      <c r="K835" s="222"/>
      <c r="L835" s="227"/>
      <c r="M835" s="228"/>
      <c r="N835" s="229"/>
      <c r="O835" s="229"/>
      <c r="P835" s="229"/>
      <c r="Q835" s="229"/>
      <c r="R835" s="229"/>
      <c r="S835" s="229"/>
      <c r="T835" s="230"/>
      <c r="AT835" s="231" t="s">
        <v>166</v>
      </c>
      <c r="AU835" s="231" t="s">
        <v>156</v>
      </c>
      <c r="AV835" s="14" t="s">
        <v>156</v>
      </c>
      <c r="AW835" s="14" t="s">
        <v>31</v>
      </c>
      <c r="AX835" s="14" t="s">
        <v>74</v>
      </c>
      <c r="AY835" s="231" t="s">
        <v>157</v>
      </c>
    </row>
    <row r="836" spans="1:65" s="14" customFormat="1">
      <c r="B836" s="221"/>
      <c r="C836" s="222"/>
      <c r="D836" s="212" t="s">
        <v>166</v>
      </c>
      <c r="E836" s="223" t="s">
        <v>1</v>
      </c>
      <c r="F836" s="224" t="s">
        <v>1584</v>
      </c>
      <c r="G836" s="222"/>
      <c r="H836" s="225">
        <v>1.98</v>
      </c>
      <c r="I836" s="226"/>
      <c r="J836" s="222"/>
      <c r="K836" s="222"/>
      <c r="L836" s="227"/>
      <c r="M836" s="228"/>
      <c r="N836" s="229"/>
      <c r="O836" s="229"/>
      <c r="P836" s="229"/>
      <c r="Q836" s="229"/>
      <c r="R836" s="229"/>
      <c r="S836" s="229"/>
      <c r="T836" s="230"/>
      <c r="AT836" s="231" t="s">
        <v>166</v>
      </c>
      <c r="AU836" s="231" t="s">
        <v>156</v>
      </c>
      <c r="AV836" s="14" t="s">
        <v>156</v>
      </c>
      <c r="AW836" s="14" t="s">
        <v>31</v>
      </c>
      <c r="AX836" s="14" t="s">
        <v>74</v>
      </c>
      <c r="AY836" s="231" t="s">
        <v>157</v>
      </c>
    </row>
    <row r="837" spans="1:65" s="14" customFormat="1">
      <c r="B837" s="221"/>
      <c r="C837" s="222"/>
      <c r="D837" s="212" t="s">
        <v>166</v>
      </c>
      <c r="E837" s="223" t="s">
        <v>1</v>
      </c>
      <c r="F837" s="224" t="s">
        <v>1585</v>
      </c>
      <c r="G837" s="222"/>
      <c r="H837" s="225">
        <v>1.2749999999999999</v>
      </c>
      <c r="I837" s="226"/>
      <c r="J837" s="222"/>
      <c r="K837" s="222"/>
      <c r="L837" s="227"/>
      <c r="M837" s="228"/>
      <c r="N837" s="229"/>
      <c r="O837" s="229"/>
      <c r="P837" s="229"/>
      <c r="Q837" s="229"/>
      <c r="R837" s="229"/>
      <c r="S837" s="229"/>
      <c r="T837" s="230"/>
      <c r="AT837" s="231" t="s">
        <v>166</v>
      </c>
      <c r="AU837" s="231" t="s">
        <v>156</v>
      </c>
      <c r="AV837" s="14" t="s">
        <v>156</v>
      </c>
      <c r="AW837" s="14" t="s">
        <v>31</v>
      </c>
      <c r="AX837" s="14" t="s">
        <v>74</v>
      </c>
      <c r="AY837" s="231" t="s">
        <v>157</v>
      </c>
    </row>
    <row r="838" spans="1:65" s="15" customFormat="1">
      <c r="B838" s="232"/>
      <c r="C838" s="233"/>
      <c r="D838" s="212" t="s">
        <v>166</v>
      </c>
      <c r="E838" s="234" t="s">
        <v>1</v>
      </c>
      <c r="F838" s="235" t="s">
        <v>173</v>
      </c>
      <c r="G838" s="233"/>
      <c r="H838" s="236">
        <v>14.500999999999999</v>
      </c>
      <c r="I838" s="237"/>
      <c r="J838" s="233"/>
      <c r="K838" s="233"/>
      <c r="L838" s="238"/>
      <c r="M838" s="239"/>
      <c r="N838" s="240"/>
      <c r="O838" s="240"/>
      <c r="P838" s="240"/>
      <c r="Q838" s="240"/>
      <c r="R838" s="240"/>
      <c r="S838" s="240"/>
      <c r="T838" s="241"/>
      <c r="AT838" s="242" t="s">
        <v>166</v>
      </c>
      <c r="AU838" s="242" t="s">
        <v>156</v>
      </c>
      <c r="AV838" s="15" t="s">
        <v>174</v>
      </c>
      <c r="AW838" s="15" t="s">
        <v>31</v>
      </c>
      <c r="AX838" s="15" t="s">
        <v>82</v>
      </c>
      <c r="AY838" s="242" t="s">
        <v>157</v>
      </c>
    </row>
    <row r="839" spans="1:65" s="2" customFormat="1" ht="24.2" customHeight="1">
      <c r="A839" s="35"/>
      <c r="B839" s="36"/>
      <c r="C839" s="196" t="s">
        <v>1586</v>
      </c>
      <c r="D839" s="196" t="s">
        <v>160</v>
      </c>
      <c r="E839" s="197" t="s">
        <v>1587</v>
      </c>
      <c r="F839" s="198" t="s">
        <v>672</v>
      </c>
      <c r="G839" s="199" t="s">
        <v>177</v>
      </c>
      <c r="H839" s="200">
        <v>4.2000000000000003E-2</v>
      </c>
      <c r="I839" s="201"/>
      <c r="J839" s="202">
        <f>ROUND(I839*H839,2)</f>
        <v>0</v>
      </c>
      <c r="K839" s="203"/>
      <c r="L839" s="40"/>
      <c r="M839" s="204" t="s">
        <v>1</v>
      </c>
      <c r="N839" s="205" t="s">
        <v>40</v>
      </c>
      <c r="O839" s="76"/>
      <c r="P839" s="206">
        <f>O839*H839</f>
        <v>0</v>
      </c>
      <c r="Q839" s="206">
        <v>0</v>
      </c>
      <c r="R839" s="206">
        <f>Q839*H839</f>
        <v>0</v>
      </c>
      <c r="S839" s="206">
        <v>0</v>
      </c>
      <c r="T839" s="207">
        <f>S839*H839</f>
        <v>0</v>
      </c>
      <c r="U839" s="35"/>
      <c r="V839" s="35"/>
      <c r="W839" s="35"/>
      <c r="X839" s="35"/>
      <c r="Y839" s="35"/>
      <c r="Z839" s="35"/>
      <c r="AA839" s="35"/>
      <c r="AB839" s="35"/>
      <c r="AC839" s="35"/>
      <c r="AD839" s="35"/>
      <c r="AE839" s="35"/>
      <c r="AR839" s="208" t="s">
        <v>164</v>
      </c>
      <c r="AT839" s="208" t="s">
        <v>160</v>
      </c>
      <c r="AU839" s="208" t="s">
        <v>156</v>
      </c>
      <c r="AY839" s="18" t="s">
        <v>157</v>
      </c>
      <c r="BE839" s="209">
        <f>IF(N839="základná",J839,0)</f>
        <v>0</v>
      </c>
      <c r="BF839" s="209">
        <f>IF(N839="znížená",J839,0)</f>
        <v>0</v>
      </c>
      <c r="BG839" s="209">
        <f>IF(N839="zákl. prenesená",J839,0)</f>
        <v>0</v>
      </c>
      <c r="BH839" s="209">
        <f>IF(N839="zníž. prenesená",J839,0)</f>
        <v>0</v>
      </c>
      <c r="BI839" s="209">
        <f>IF(N839="nulová",J839,0)</f>
        <v>0</v>
      </c>
      <c r="BJ839" s="18" t="s">
        <v>156</v>
      </c>
      <c r="BK839" s="209">
        <f>ROUND(I839*H839,2)</f>
        <v>0</v>
      </c>
      <c r="BL839" s="18" t="s">
        <v>164</v>
      </c>
      <c r="BM839" s="208" t="s">
        <v>1588</v>
      </c>
    </row>
    <row r="840" spans="1:65" s="12" customFormat="1" ht="22.9" customHeight="1">
      <c r="B840" s="180"/>
      <c r="C840" s="181"/>
      <c r="D840" s="182" t="s">
        <v>73</v>
      </c>
      <c r="E840" s="194" t="s">
        <v>179</v>
      </c>
      <c r="F840" s="194" t="s">
        <v>180</v>
      </c>
      <c r="G840" s="181"/>
      <c r="H840" s="181"/>
      <c r="I840" s="184"/>
      <c r="J840" s="195">
        <f>BK840</f>
        <v>0</v>
      </c>
      <c r="K840" s="181"/>
      <c r="L840" s="186"/>
      <c r="M840" s="187"/>
      <c r="N840" s="188"/>
      <c r="O840" s="188"/>
      <c r="P840" s="189">
        <f>SUM(P841:P872)</f>
        <v>0</v>
      </c>
      <c r="Q840" s="188"/>
      <c r="R840" s="189">
        <f>SUM(R841:R872)</f>
        <v>0.1205126</v>
      </c>
      <c r="S840" s="188"/>
      <c r="T840" s="190">
        <f>SUM(T841:T872)</f>
        <v>0</v>
      </c>
      <c r="AR840" s="191" t="s">
        <v>156</v>
      </c>
      <c r="AT840" s="192" t="s">
        <v>73</v>
      </c>
      <c r="AU840" s="192" t="s">
        <v>82</v>
      </c>
      <c r="AY840" s="191" t="s">
        <v>157</v>
      </c>
      <c r="BK840" s="193">
        <f>SUM(BK841:BK872)</f>
        <v>0</v>
      </c>
    </row>
    <row r="841" spans="1:65" s="2" customFormat="1" ht="37.9" customHeight="1">
      <c r="A841" s="35"/>
      <c r="B841" s="36"/>
      <c r="C841" s="196" t="s">
        <v>1589</v>
      </c>
      <c r="D841" s="196" t="s">
        <v>160</v>
      </c>
      <c r="E841" s="197" t="s">
        <v>360</v>
      </c>
      <c r="F841" s="198" t="s">
        <v>1590</v>
      </c>
      <c r="G841" s="199" t="s">
        <v>225</v>
      </c>
      <c r="H841" s="200">
        <v>2.625</v>
      </c>
      <c r="I841" s="201"/>
      <c r="J841" s="202">
        <f>ROUND(I841*H841,2)</f>
        <v>0</v>
      </c>
      <c r="K841" s="203"/>
      <c r="L841" s="40"/>
      <c r="M841" s="204" t="s">
        <v>1</v>
      </c>
      <c r="N841" s="205" t="s">
        <v>40</v>
      </c>
      <c r="O841" s="76"/>
      <c r="P841" s="206">
        <f>O841*H841</f>
        <v>0</v>
      </c>
      <c r="Q841" s="206">
        <v>0</v>
      </c>
      <c r="R841" s="206">
        <f>Q841*H841</f>
        <v>0</v>
      </c>
      <c r="S841" s="206">
        <v>0</v>
      </c>
      <c r="T841" s="207">
        <f>S841*H841</f>
        <v>0</v>
      </c>
      <c r="U841" s="35"/>
      <c r="V841" s="35"/>
      <c r="W841" s="35"/>
      <c r="X841" s="35"/>
      <c r="Y841" s="35"/>
      <c r="Z841" s="35"/>
      <c r="AA841" s="35"/>
      <c r="AB841" s="35"/>
      <c r="AC841" s="35"/>
      <c r="AD841" s="35"/>
      <c r="AE841" s="35"/>
      <c r="AR841" s="208" t="s">
        <v>164</v>
      </c>
      <c r="AT841" s="208" t="s">
        <v>160</v>
      </c>
      <c r="AU841" s="208" t="s">
        <v>156</v>
      </c>
      <c r="AY841" s="18" t="s">
        <v>157</v>
      </c>
      <c r="BE841" s="209">
        <f>IF(N841="základná",J841,0)</f>
        <v>0</v>
      </c>
      <c r="BF841" s="209">
        <f>IF(N841="znížená",J841,0)</f>
        <v>0</v>
      </c>
      <c r="BG841" s="209">
        <f>IF(N841="zákl. prenesená",J841,0)</f>
        <v>0</v>
      </c>
      <c r="BH841" s="209">
        <f>IF(N841="zníž. prenesená",J841,0)</f>
        <v>0</v>
      </c>
      <c r="BI841" s="209">
        <f>IF(N841="nulová",J841,0)</f>
        <v>0</v>
      </c>
      <c r="BJ841" s="18" t="s">
        <v>156</v>
      </c>
      <c r="BK841" s="209">
        <f>ROUND(I841*H841,2)</f>
        <v>0</v>
      </c>
      <c r="BL841" s="18" t="s">
        <v>164</v>
      </c>
      <c r="BM841" s="208" t="s">
        <v>1591</v>
      </c>
    </row>
    <row r="842" spans="1:65" s="14" customFormat="1">
      <c r="B842" s="221"/>
      <c r="C842" s="222"/>
      <c r="D842" s="212" t="s">
        <v>166</v>
      </c>
      <c r="E842" s="223" t="s">
        <v>1</v>
      </c>
      <c r="F842" s="224" t="s">
        <v>1592</v>
      </c>
      <c r="G842" s="222"/>
      <c r="H842" s="225">
        <v>2.625</v>
      </c>
      <c r="I842" s="226"/>
      <c r="J842" s="222"/>
      <c r="K842" s="222"/>
      <c r="L842" s="227"/>
      <c r="M842" s="228"/>
      <c r="N842" s="229"/>
      <c r="O842" s="229"/>
      <c r="P842" s="229"/>
      <c r="Q842" s="229"/>
      <c r="R842" s="229"/>
      <c r="S842" s="229"/>
      <c r="T842" s="230"/>
      <c r="AT842" s="231" t="s">
        <v>166</v>
      </c>
      <c r="AU842" s="231" t="s">
        <v>156</v>
      </c>
      <c r="AV842" s="14" t="s">
        <v>156</v>
      </c>
      <c r="AW842" s="14" t="s">
        <v>31</v>
      </c>
      <c r="AX842" s="14" t="s">
        <v>82</v>
      </c>
      <c r="AY842" s="231" t="s">
        <v>157</v>
      </c>
    </row>
    <row r="843" spans="1:65" s="2" customFormat="1" ht="49.15" customHeight="1">
      <c r="A843" s="35"/>
      <c r="B843" s="36"/>
      <c r="C843" s="196" t="s">
        <v>1593</v>
      </c>
      <c r="D843" s="196" t="s">
        <v>160</v>
      </c>
      <c r="E843" s="197" t="s">
        <v>1594</v>
      </c>
      <c r="F843" s="198" t="s">
        <v>1595</v>
      </c>
      <c r="G843" s="199" t="s">
        <v>225</v>
      </c>
      <c r="H843" s="200">
        <v>0.84</v>
      </c>
      <c r="I843" s="201"/>
      <c r="J843" s="202">
        <f>ROUND(I843*H843,2)</f>
        <v>0</v>
      </c>
      <c r="K843" s="203"/>
      <c r="L843" s="40"/>
      <c r="M843" s="204" t="s">
        <v>1</v>
      </c>
      <c r="N843" s="205" t="s">
        <v>40</v>
      </c>
      <c r="O843" s="76"/>
      <c r="P843" s="206">
        <f>O843*H843</f>
        <v>0</v>
      </c>
      <c r="Q843" s="206">
        <v>2.5340000000000001E-2</v>
      </c>
      <c r="R843" s="206">
        <f>Q843*H843</f>
        <v>2.1285600000000002E-2</v>
      </c>
      <c r="S843" s="206">
        <v>0</v>
      </c>
      <c r="T843" s="207">
        <f>S843*H843</f>
        <v>0</v>
      </c>
      <c r="U843" s="35"/>
      <c r="V843" s="35"/>
      <c r="W843" s="35"/>
      <c r="X843" s="35"/>
      <c r="Y843" s="35"/>
      <c r="Z843" s="35"/>
      <c r="AA843" s="35"/>
      <c r="AB843" s="35"/>
      <c r="AC843" s="35"/>
      <c r="AD843" s="35"/>
      <c r="AE843" s="35"/>
      <c r="AR843" s="208" t="s">
        <v>164</v>
      </c>
      <c r="AT843" s="208" t="s">
        <v>160</v>
      </c>
      <c r="AU843" s="208" t="s">
        <v>156</v>
      </c>
      <c r="AY843" s="18" t="s">
        <v>157</v>
      </c>
      <c r="BE843" s="209">
        <f>IF(N843="základná",J843,0)</f>
        <v>0</v>
      </c>
      <c r="BF843" s="209">
        <f>IF(N843="znížená",J843,0)</f>
        <v>0</v>
      </c>
      <c r="BG843" s="209">
        <f>IF(N843="zákl. prenesená",J843,0)</f>
        <v>0</v>
      </c>
      <c r="BH843" s="209">
        <f>IF(N843="zníž. prenesená",J843,0)</f>
        <v>0</v>
      </c>
      <c r="BI843" s="209">
        <f>IF(N843="nulová",J843,0)</f>
        <v>0</v>
      </c>
      <c r="BJ843" s="18" t="s">
        <v>156</v>
      </c>
      <c r="BK843" s="209">
        <f>ROUND(I843*H843,2)</f>
        <v>0</v>
      </c>
      <c r="BL843" s="18" t="s">
        <v>164</v>
      </c>
      <c r="BM843" s="208" t="s">
        <v>1596</v>
      </c>
    </row>
    <row r="844" spans="1:65" s="13" customFormat="1">
      <c r="B844" s="210"/>
      <c r="C844" s="211"/>
      <c r="D844" s="212" t="s">
        <v>166</v>
      </c>
      <c r="E844" s="213" t="s">
        <v>1</v>
      </c>
      <c r="F844" s="214" t="s">
        <v>1199</v>
      </c>
      <c r="G844" s="211"/>
      <c r="H844" s="213" t="s">
        <v>1</v>
      </c>
      <c r="I844" s="215"/>
      <c r="J844" s="211"/>
      <c r="K844" s="211"/>
      <c r="L844" s="216"/>
      <c r="M844" s="217"/>
      <c r="N844" s="218"/>
      <c r="O844" s="218"/>
      <c r="P844" s="218"/>
      <c r="Q844" s="218"/>
      <c r="R844" s="218"/>
      <c r="S844" s="218"/>
      <c r="T844" s="219"/>
      <c r="AT844" s="220" t="s">
        <v>166</v>
      </c>
      <c r="AU844" s="220" t="s">
        <v>156</v>
      </c>
      <c r="AV844" s="13" t="s">
        <v>82</v>
      </c>
      <c r="AW844" s="13" t="s">
        <v>31</v>
      </c>
      <c r="AX844" s="13" t="s">
        <v>74</v>
      </c>
      <c r="AY844" s="220" t="s">
        <v>157</v>
      </c>
    </row>
    <row r="845" spans="1:65" s="13" customFormat="1">
      <c r="B845" s="210"/>
      <c r="C845" s="211"/>
      <c r="D845" s="212" t="s">
        <v>166</v>
      </c>
      <c r="E845" s="213" t="s">
        <v>1</v>
      </c>
      <c r="F845" s="214" t="s">
        <v>1597</v>
      </c>
      <c r="G845" s="211"/>
      <c r="H845" s="213" t="s">
        <v>1</v>
      </c>
      <c r="I845" s="215"/>
      <c r="J845" s="211"/>
      <c r="K845" s="211"/>
      <c r="L845" s="216"/>
      <c r="M845" s="217"/>
      <c r="N845" s="218"/>
      <c r="O845" s="218"/>
      <c r="P845" s="218"/>
      <c r="Q845" s="218"/>
      <c r="R845" s="218"/>
      <c r="S845" s="218"/>
      <c r="T845" s="219"/>
      <c r="AT845" s="220" t="s">
        <v>166</v>
      </c>
      <c r="AU845" s="220" t="s">
        <v>156</v>
      </c>
      <c r="AV845" s="13" t="s">
        <v>82</v>
      </c>
      <c r="AW845" s="13" t="s">
        <v>31</v>
      </c>
      <c r="AX845" s="13" t="s">
        <v>74</v>
      </c>
      <c r="AY845" s="220" t="s">
        <v>157</v>
      </c>
    </row>
    <row r="846" spans="1:65" s="14" customFormat="1">
      <c r="B846" s="221"/>
      <c r="C846" s="222"/>
      <c r="D846" s="212" t="s">
        <v>166</v>
      </c>
      <c r="E846" s="223" t="s">
        <v>1</v>
      </c>
      <c r="F846" s="224" t="s">
        <v>1598</v>
      </c>
      <c r="G846" s="222"/>
      <c r="H846" s="225">
        <v>0.84</v>
      </c>
      <c r="I846" s="226"/>
      <c r="J846" s="222"/>
      <c r="K846" s="222"/>
      <c r="L846" s="227"/>
      <c r="M846" s="228"/>
      <c r="N846" s="229"/>
      <c r="O846" s="229"/>
      <c r="P846" s="229"/>
      <c r="Q846" s="229"/>
      <c r="R846" s="229"/>
      <c r="S846" s="229"/>
      <c r="T846" s="230"/>
      <c r="AT846" s="231" t="s">
        <v>166</v>
      </c>
      <c r="AU846" s="231" t="s">
        <v>156</v>
      </c>
      <c r="AV846" s="14" t="s">
        <v>156</v>
      </c>
      <c r="AW846" s="14" t="s">
        <v>31</v>
      </c>
      <c r="AX846" s="14" t="s">
        <v>82</v>
      </c>
      <c r="AY846" s="231" t="s">
        <v>157</v>
      </c>
    </row>
    <row r="847" spans="1:65" s="2" customFormat="1" ht="37.9" customHeight="1">
      <c r="A847" s="35"/>
      <c r="B847" s="36"/>
      <c r="C847" s="196" t="s">
        <v>1599</v>
      </c>
      <c r="D847" s="196" t="s">
        <v>160</v>
      </c>
      <c r="E847" s="197" t="s">
        <v>1600</v>
      </c>
      <c r="F847" s="198" t="s">
        <v>1601</v>
      </c>
      <c r="G847" s="199" t="s">
        <v>354</v>
      </c>
      <c r="H847" s="200">
        <v>3.1</v>
      </c>
      <c r="I847" s="201"/>
      <c r="J847" s="202">
        <f>ROUND(I847*H847,2)</f>
        <v>0</v>
      </c>
      <c r="K847" s="203"/>
      <c r="L847" s="40"/>
      <c r="M847" s="204" t="s">
        <v>1</v>
      </c>
      <c r="N847" s="205" t="s">
        <v>40</v>
      </c>
      <c r="O847" s="76"/>
      <c r="P847" s="206">
        <f>O847*H847</f>
        <v>0</v>
      </c>
      <c r="Q847" s="206">
        <v>1.2999999999999999E-3</v>
      </c>
      <c r="R847" s="206">
        <f>Q847*H847</f>
        <v>4.0299999999999997E-3</v>
      </c>
      <c r="S847" s="206">
        <v>0</v>
      </c>
      <c r="T847" s="207">
        <f>S847*H847</f>
        <v>0</v>
      </c>
      <c r="U847" s="35"/>
      <c r="V847" s="35"/>
      <c r="W847" s="35"/>
      <c r="X847" s="35"/>
      <c r="Y847" s="35"/>
      <c r="Z847" s="35"/>
      <c r="AA847" s="35"/>
      <c r="AB847" s="35"/>
      <c r="AC847" s="35"/>
      <c r="AD847" s="35"/>
      <c r="AE847" s="35"/>
      <c r="AR847" s="208" t="s">
        <v>164</v>
      </c>
      <c r="AT847" s="208" t="s">
        <v>160</v>
      </c>
      <c r="AU847" s="208" t="s">
        <v>156</v>
      </c>
      <c r="AY847" s="18" t="s">
        <v>157</v>
      </c>
      <c r="BE847" s="209">
        <f>IF(N847="základná",J847,0)</f>
        <v>0</v>
      </c>
      <c r="BF847" s="209">
        <f>IF(N847="znížená",J847,0)</f>
        <v>0</v>
      </c>
      <c r="BG847" s="209">
        <f>IF(N847="zákl. prenesená",J847,0)</f>
        <v>0</v>
      </c>
      <c r="BH847" s="209">
        <f>IF(N847="zníž. prenesená",J847,0)</f>
        <v>0</v>
      </c>
      <c r="BI847" s="209">
        <f>IF(N847="nulová",J847,0)</f>
        <v>0</v>
      </c>
      <c r="BJ847" s="18" t="s">
        <v>156</v>
      </c>
      <c r="BK847" s="209">
        <f>ROUND(I847*H847,2)</f>
        <v>0</v>
      </c>
      <c r="BL847" s="18" t="s">
        <v>164</v>
      </c>
      <c r="BM847" s="208" t="s">
        <v>1602</v>
      </c>
    </row>
    <row r="848" spans="1:65" s="13" customFormat="1">
      <c r="B848" s="210"/>
      <c r="C848" s="211"/>
      <c r="D848" s="212" t="s">
        <v>166</v>
      </c>
      <c r="E848" s="213" t="s">
        <v>1</v>
      </c>
      <c r="F848" s="214" t="s">
        <v>1069</v>
      </c>
      <c r="G848" s="211"/>
      <c r="H848" s="213" t="s">
        <v>1</v>
      </c>
      <c r="I848" s="215"/>
      <c r="J848" s="211"/>
      <c r="K848" s="211"/>
      <c r="L848" s="216"/>
      <c r="M848" s="217"/>
      <c r="N848" s="218"/>
      <c r="O848" s="218"/>
      <c r="P848" s="218"/>
      <c r="Q848" s="218"/>
      <c r="R848" s="218"/>
      <c r="S848" s="218"/>
      <c r="T848" s="219"/>
      <c r="AT848" s="220" t="s">
        <v>166</v>
      </c>
      <c r="AU848" s="220" t="s">
        <v>156</v>
      </c>
      <c r="AV848" s="13" t="s">
        <v>82</v>
      </c>
      <c r="AW848" s="13" t="s">
        <v>31</v>
      </c>
      <c r="AX848" s="13" t="s">
        <v>74</v>
      </c>
      <c r="AY848" s="220" t="s">
        <v>157</v>
      </c>
    </row>
    <row r="849" spans="1:65" s="13" customFormat="1" ht="22.5">
      <c r="B849" s="210"/>
      <c r="C849" s="211"/>
      <c r="D849" s="212" t="s">
        <v>166</v>
      </c>
      <c r="E849" s="213" t="s">
        <v>1</v>
      </c>
      <c r="F849" s="214" t="s">
        <v>1603</v>
      </c>
      <c r="G849" s="211"/>
      <c r="H849" s="213" t="s">
        <v>1</v>
      </c>
      <c r="I849" s="215"/>
      <c r="J849" s="211"/>
      <c r="K849" s="211"/>
      <c r="L849" s="216"/>
      <c r="M849" s="217"/>
      <c r="N849" s="218"/>
      <c r="O849" s="218"/>
      <c r="P849" s="218"/>
      <c r="Q849" s="218"/>
      <c r="R849" s="218"/>
      <c r="S849" s="218"/>
      <c r="T849" s="219"/>
      <c r="AT849" s="220" t="s">
        <v>166</v>
      </c>
      <c r="AU849" s="220" t="s">
        <v>156</v>
      </c>
      <c r="AV849" s="13" t="s">
        <v>82</v>
      </c>
      <c r="AW849" s="13" t="s">
        <v>31</v>
      </c>
      <c r="AX849" s="13" t="s">
        <v>74</v>
      </c>
      <c r="AY849" s="220" t="s">
        <v>157</v>
      </c>
    </row>
    <row r="850" spans="1:65" s="14" customFormat="1">
      <c r="B850" s="221"/>
      <c r="C850" s="222"/>
      <c r="D850" s="212" t="s">
        <v>166</v>
      </c>
      <c r="E850" s="223" t="s">
        <v>1</v>
      </c>
      <c r="F850" s="224" t="s">
        <v>1604</v>
      </c>
      <c r="G850" s="222"/>
      <c r="H850" s="225">
        <v>3.1</v>
      </c>
      <c r="I850" s="226"/>
      <c r="J850" s="222"/>
      <c r="K850" s="222"/>
      <c r="L850" s="227"/>
      <c r="M850" s="228"/>
      <c r="N850" s="229"/>
      <c r="O850" s="229"/>
      <c r="P850" s="229"/>
      <c r="Q850" s="229"/>
      <c r="R850" s="229"/>
      <c r="S850" s="229"/>
      <c r="T850" s="230"/>
      <c r="AT850" s="231" t="s">
        <v>166</v>
      </c>
      <c r="AU850" s="231" t="s">
        <v>156</v>
      </c>
      <c r="AV850" s="14" t="s">
        <v>156</v>
      </c>
      <c r="AW850" s="14" t="s">
        <v>31</v>
      </c>
      <c r="AX850" s="14" t="s">
        <v>82</v>
      </c>
      <c r="AY850" s="231" t="s">
        <v>157</v>
      </c>
    </row>
    <row r="851" spans="1:65" s="2" customFormat="1" ht="21.75" customHeight="1">
      <c r="A851" s="35"/>
      <c r="B851" s="36"/>
      <c r="C851" s="248" t="s">
        <v>1605</v>
      </c>
      <c r="D851" s="248" t="s">
        <v>204</v>
      </c>
      <c r="E851" s="249" t="s">
        <v>1606</v>
      </c>
      <c r="F851" s="250" t="s">
        <v>1607</v>
      </c>
      <c r="G851" s="251" t="s">
        <v>225</v>
      </c>
      <c r="H851" s="252">
        <v>2.48</v>
      </c>
      <c r="I851" s="253"/>
      <c r="J851" s="254">
        <f>ROUND(I851*H851,2)</f>
        <v>0</v>
      </c>
      <c r="K851" s="255"/>
      <c r="L851" s="256"/>
      <c r="M851" s="257" t="s">
        <v>1</v>
      </c>
      <c r="N851" s="258" t="s">
        <v>40</v>
      </c>
      <c r="O851" s="76"/>
      <c r="P851" s="206">
        <f>O851*H851</f>
        <v>0</v>
      </c>
      <c r="Q851" s="206">
        <v>8.9999999999999993E-3</v>
      </c>
      <c r="R851" s="206">
        <f>Q851*H851</f>
        <v>2.232E-2</v>
      </c>
      <c r="S851" s="206">
        <v>0</v>
      </c>
      <c r="T851" s="207">
        <f>S851*H851</f>
        <v>0</v>
      </c>
      <c r="U851" s="35"/>
      <c r="V851" s="35"/>
      <c r="W851" s="35"/>
      <c r="X851" s="35"/>
      <c r="Y851" s="35"/>
      <c r="Z851" s="35"/>
      <c r="AA851" s="35"/>
      <c r="AB851" s="35"/>
      <c r="AC851" s="35"/>
      <c r="AD851" s="35"/>
      <c r="AE851" s="35"/>
      <c r="AR851" s="208" t="s">
        <v>378</v>
      </c>
      <c r="AT851" s="208" t="s">
        <v>204</v>
      </c>
      <c r="AU851" s="208" t="s">
        <v>156</v>
      </c>
      <c r="AY851" s="18" t="s">
        <v>157</v>
      </c>
      <c r="BE851" s="209">
        <f>IF(N851="základná",J851,0)</f>
        <v>0</v>
      </c>
      <c r="BF851" s="209">
        <f>IF(N851="znížená",J851,0)</f>
        <v>0</v>
      </c>
      <c r="BG851" s="209">
        <f>IF(N851="zákl. prenesená",J851,0)</f>
        <v>0</v>
      </c>
      <c r="BH851" s="209">
        <f>IF(N851="zníž. prenesená",J851,0)</f>
        <v>0</v>
      </c>
      <c r="BI851" s="209">
        <f>IF(N851="nulová",J851,0)</f>
        <v>0</v>
      </c>
      <c r="BJ851" s="18" t="s">
        <v>156</v>
      </c>
      <c r="BK851" s="209">
        <f>ROUND(I851*H851,2)</f>
        <v>0</v>
      </c>
      <c r="BL851" s="18" t="s">
        <v>164</v>
      </c>
      <c r="BM851" s="208" t="s">
        <v>1608</v>
      </c>
    </row>
    <row r="852" spans="1:65" s="14" customFormat="1" ht="22.5">
      <c r="B852" s="221"/>
      <c r="C852" s="222"/>
      <c r="D852" s="212" t="s">
        <v>166</v>
      </c>
      <c r="E852" s="223" t="s">
        <v>1</v>
      </c>
      <c r="F852" s="224" t="s">
        <v>1609</v>
      </c>
      <c r="G852" s="222"/>
      <c r="H852" s="225">
        <v>2.48</v>
      </c>
      <c r="I852" s="226"/>
      <c r="J852" s="222"/>
      <c r="K852" s="222"/>
      <c r="L852" s="227"/>
      <c r="M852" s="228"/>
      <c r="N852" s="229"/>
      <c r="O852" s="229"/>
      <c r="P852" s="229"/>
      <c r="Q852" s="229"/>
      <c r="R852" s="229"/>
      <c r="S852" s="229"/>
      <c r="T852" s="230"/>
      <c r="AT852" s="231" t="s">
        <v>166</v>
      </c>
      <c r="AU852" s="231" t="s">
        <v>156</v>
      </c>
      <c r="AV852" s="14" t="s">
        <v>156</v>
      </c>
      <c r="AW852" s="14" t="s">
        <v>31</v>
      </c>
      <c r="AX852" s="14" t="s">
        <v>82</v>
      </c>
      <c r="AY852" s="231" t="s">
        <v>157</v>
      </c>
    </row>
    <row r="853" spans="1:65" s="2" customFormat="1" ht="37.9" customHeight="1">
      <c r="A853" s="35"/>
      <c r="B853" s="36"/>
      <c r="C853" s="196" t="s">
        <v>1610</v>
      </c>
      <c r="D853" s="196" t="s">
        <v>160</v>
      </c>
      <c r="E853" s="197" t="s">
        <v>1611</v>
      </c>
      <c r="F853" s="198" t="s">
        <v>1612</v>
      </c>
      <c r="G853" s="199" t="s">
        <v>354</v>
      </c>
      <c r="H853" s="200">
        <v>6.6</v>
      </c>
      <c r="I853" s="201"/>
      <c r="J853" s="202">
        <f>ROUND(I853*H853,2)</f>
        <v>0</v>
      </c>
      <c r="K853" s="203"/>
      <c r="L853" s="40"/>
      <c r="M853" s="204" t="s">
        <v>1</v>
      </c>
      <c r="N853" s="205" t="s">
        <v>40</v>
      </c>
      <c r="O853" s="76"/>
      <c r="P853" s="206">
        <f>O853*H853</f>
        <v>0</v>
      </c>
      <c r="Q853" s="206">
        <v>1.91E-3</v>
      </c>
      <c r="R853" s="206">
        <f>Q853*H853</f>
        <v>1.2605999999999999E-2</v>
      </c>
      <c r="S853" s="206">
        <v>0</v>
      </c>
      <c r="T853" s="207">
        <f>S853*H853</f>
        <v>0</v>
      </c>
      <c r="U853" s="35"/>
      <c r="V853" s="35"/>
      <c r="W853" s="35"/>
      <c r="X853" s="35"/>
      <c r="Y853" s="35"/>
      <c r="Z853" s="35"/>
      <c r="AA853" s="35"/>
      <c r="AB853" s="35"/>
      <c r="AC853" s="35"/>
      <c r="AD853" s="35"/>
      <c r="AE853" s="35"/>
      <c r="AR853" s="208" t="s">
        <v>164</v>
      </c>
      <c r="AT853" s="208" t="s">
        <v>160</v>
      </c>
      <c r="AU853" s="208" t="s">
        <v>156</v>
      </c>
      <c r="AY853" s="18" t="s">
        <v>157</v>
      </c>
      <c r="BE853" s="209">
        <f>IF(N853="základná",J853,0)</f>
        <v>0</v>
      </c>
      <c r="BF853" s="209">
        <f>IF(N853="znížená",J853,0)</f>
        <v>0</v>
      </c>
      <c r="BG853" s="209">
        <f>IF(N853="zákl. prenesená",J853,0)</f>
        <v>0</v>
      </c>
      <c r="BH853" s="209">
        <f>IF(N853="zníž. prenesená",J853,0)</f>
        <v>0</v>
      </c>
      <c r="BI853" s="209">
        <f>IF(N853="nulová",J853,0)</f>
        <v>0</v>
      </c>
      <c r="BJ853" s="18" t="s">
        <v>156</v>
      </c>
      <c r="BK853" s="209">
        <f>ROUND(I853*H853,2)</f>
        <v>0</v>
      </c>
      <c r="BL853" s="18" t="s">
        <v>164</v>
      </c>
      <c r="BM853" s="208" t="s">
        <v>1613</v>
      </c>
    </row>
    <row r="854" spans="1:65" s="13" customFormat="1">
      <c r="B854" s="210"/>
      <c r="C854" s="211"/>
      <c r="D854" s="212" t="s">
        <v>166</v>
      </c>
      <c r="E854" s="213" t="s">
        <v>1</v>
      </c>
      <c r="F854" s="214" t="s">
        <v>1059</v>
      </c>
      <c r="G854" s="211"/>
      <c r="H854" s="213" t="s">
        <v>1</v>
      </c>
      <c r="I854" s="215"/>
      <c r="J854" s="211"/>
      <c r="K854" s="211"/>
      <c r="L854" s="216"/>
      <c r="M854" s="217"/>
      <c r="N854" s="218"/>
      <c r="O854" s="218"/>
      <c r="P854" s="218"/>
      <c r="Q854" s="218"/>
      <c r="R854" s="218"/>
      <c r="S854" s="218"/>
      <c r="T854" s="219"/>
      <c r="AT854" s="220" t="s">
        <v>166</v>
      </c>
      <c r="AU854" s="220" t="s">
        <v>156</v>
      </c>
      <c r="AV854" s="13" t="s">
        <v>82</v>
      </c>
      <c r="AW854" s="13" t="s">
        <v>31</v>
      </c>
      <c r="AX854" s="13" t="s">
        <v>74</v>
      </c>
      <c r="AY854" s="220" t="s">
        <v>157</v>
      </c>
    </row>
    <row r="855" spans="1:65" s="14" customFormat="1">
      <c r="B855" s="221"/>
      <c r="C855" s="222"/>
      <c r="D855" s="212" t="s">
        <v>166</v>
      </c>
      <c r="E855" s="223" t="s">
        <v>1</v>
      </c>
      <c r="F855" s="224" t="s">
        <v>1614</v>
      </c>
      <c r="G855" s="222"/>
      <c r="H855" s="225">
        <v>4</v>
      </c>
      <c r="I855" s="226"/>
      <c r="J855" s="222"/>
      <c r="K855" s="222"/>
      <c r="L855" s="227"/>
      <c r="M855" s="228"/>
      <c r="N855" s="229"/>
      <c r="O855" s="229"/>
      <c r="P855" s="229"/>
      <c r="Q855" s="229"/>
      <c r="R855" s="229"/>
      <c r="S855" s="229"/>
      <c r="T855" s="230"/>
      <c r="AT855" s="231" t="s">
        <v>166</v>
      </c>
      <c r="AU855" s="231" t="s">
        <v>156</v>
      </c>
      <c r="AV855" s="14" t="s">
        <v>156</v>
      </c>
      <c r="AW855" s="14" t="s">
        <v>31</v>
      </c>
      <c r="AX855" s="14" t="s">
        <v>74</v>
      </c>
      <c r="AY855" s="231" t="s">
        <v>157</v>
      </c>
    </row>
    <row r="856" spans="1:65" s="13" customFormat="1">
      <c r="B856" s="210"/>
      <c r="C856" s="211"/>
      <c r="D856" s="212" t="s">
        <v>166</v>
      </c>
      <c r="E856" s="213" t="s">
        <v>1</v>
      </c>
      <c r="F856" s="214" t="s">
        <v>1615</v>
      </c>
      <c r="G856" s="211"/>
      <c r="H856" s="213" t="s">
        <v>1</v>
      </c>
      <c r="I856" s="215"/>
      <c r="J856" s="211"/>
      <c r="K856" s="211"/>
      <c r="L856" s="216"/>
      <c r="M856" s="217"/>
      <c r="N856" s="218"/>
      <c r="O856" s="218"/>
      <c r="P856" s="218"/>
      <c r="Q856" s="218"/>
      <c r="R856" s="218"/>
      <c r="S856" s="218"/>
      <c r="T856" s="219"/>
      <c r="AT856" s="220" t="s">
        <v>166</v>
      </c>
      <c r="AU856" s="220" t="s">
        <v>156</v>
      </c>
      <c r="AV856" s="13" t="s">
        <v>82</v>
      </c>
      <c r="AW856" s="13" t="s">
        <v>31</v>
      </c>
      <c r="AX856" s="13" t="s">
        <v>74</v>
      </c>
      <c r="AY856" s="220" t="s">
        <v>157</v>
      </c>
    </row>
    <row r="857" spans="1:65" s="13" customFormat="1">
      <c r="B857" s="210"/>
      <c r="C857" s="211"/>
      <c r="D857" s="212" t="s">
        <v>166</v>
      </c>
      <c r="E857" s="213" t="s">
        <v>1</v>
      </c>
      <c r="F857" s="214" t="s">
        <v>1616</v>
      </c>
      <c r="G857" s="211"/>
      <c r="H857" s="213" t="s">
        <v>1</v>
      </c>
      <c r="I857" s="215"/>
      <c r="J857" s="211"/>
      <c r="K857" s="211"/>
      <c r="L857" s="216"/>
      <c r="M857" s="217"/>
      <c r="N857" s="218"/>
      <c r="O857" s="218"/>
      <c r="P857" s="218"/>
      <c r="Q857" s="218"/>
      <c r="R857" s="218"/>
      <c r="S857" s="218"/>
      <c r="T857" s="219"/>
      <c r="AT857" s="220" t="s">
        <v>166</v>
      </c>
      <c r="AU857" s="220" t="s">
        <v>156</v>
      </c>
      <c r="AV857" s="13" t="s">
        <v>82</v>
      </c>
      <c r="AW857" s="13" t="s">
        <v>31</v>
      </c>
      <c r="AX857" s="13" t="s">
        <v>74</v>
      </c>
      <c r="AY857" s="220" t="s">
        <v>157</v>
      </c>
    </row>
    <row r="858" spans="1:65" s="14" customFormat="1">
      <c r="B858" s="221"/>
      <c r="C858" s="222"/>
      <c r="D858" s="212" t="s">
        <v>166</v>
      </c>
      <c r="E858" s="223" t="s">
        <v>1</v>
      </c>
      <c r="F858" s="224" t="s">
        <v>1617</v>
      </c>
      <c r="G858" s="222"/>
      <c r="H858" s="225">
        <v>2.6</v>
      </c>
      <c r="I858" s="226"/>
      <c r="J858" s="222"/>
      <c r="K858" s="222"/>
      <c r="L858" s="227"/>
      <c r="M858" s="228"/>
      <c r="N858" s="229"/>
      <c r="O858" s="229"/>
      <c r="P858" s="229"/>
      <c r="Q858" s="229"/>
      <c r="R858" s="229"/>
      <c r="S858" s="229"/>
      <c r="T858" s="230"/>
      <c r="AT858" s="231" t="s">
        <v>166</v>
      </c>
      <c r="AU858" s="231" t="s">
        <v>156</v>
      </c>
      <c r="AV858" s="14" t="s">
        <v>156</v>
      </c>
      <c r="AW858" s="14" t="s">
        <v>31</v>
      </c>
      <c r="AX858" s="14" t="s">
        <v>74</v>
      </c>
      <c r="AY858" s="231" t="s">
        <v>157</v>
      </c>
    </row>
    <row r="859" spans="1:65" s="15" customFormat="1">
      <c r="B859" s="232"/>
      <c r="C859" s="233"/>
      <c r="D859" s="212" t="s">
        <v>166</v>
      </c>
      <c r="E859" s="234" t="s">
        <v>1</v>
      </c>
      <c r="F859" s="235" t="s">
        <v>173</v>
      </c>
      <c r="G859" s="233"/>
      <c r="H859" s="236">
        <v>6.6</v>
      </c>
      <c r="I859" s="237"/>
      <c r="J859" s="233"/>
      <c r="K859" s="233"/>
      <c r="L859" s="238"/>
      <c r="M859" s="239"/>
      <c r="N859" s="240"/>
      <c r="O859" s="240"/>
      <c r="P859" s="240"/>
      <c r="Q859" s="240"/>
      <c r="R859" s="240"/>
      <c r="S859" s="240"/>
      <c r="T859" s="241"/>
      <c r="AT859" s="242" t="s">
        <v>166</v>
      </c>
      <c r="AU859" s="242" t="s">
        <v>156</v>
      </c>
      <c r="AV859" s="15" t="s">
        <v>174</v>
      </c>
      <c r="AW859" s="15" t="s">
        <v>31</v>
      </c>
      <c r="AX859" s="15" t="s">
        <v>82</v>
      </c>
      <c r="AY859" s="242" t="s">
        <v>157</v>
      </c>
    </row>
    <row r="860" spans="1:65" s="2" customFormat="1" ht="21.75" customHeight="1">
      <c r="A860" s="35"/>
      <c r="B860" s="36"/>
      <c r="C860" s="248" t="s">
        <v>1618</v>
      </c>
      <c r="D860" s="248" t="s">
        <v>204</v>
      </c>
      <c r="E860" s="249" t="s">
        <v>1606</v>
      </c>
      <c r="F860" s="250" t="s">
        <v>1607</v>
      </c>
      <c r="G860" s="251" t="s">
        <v>225</v>
      </c>
      <c r="H860" s="252">
        <v>4.0389999999999997</v>
      </c>
      <c r="I860" s="253"/>
      <c r="J860" s="254">
        <f>ROUND(I860*H860,2)</f>
        <v>0</v>
      </c>
      <c r="K860" s="255"/>
      <c r="L860" s="256"/>
      <c r="M860" s="257" t="s">
        <v>1</v>
      </c>
      <c r="N860" s="258" t="s">
        <v>40</v>
      </c>
      <c r="O860" s="76"/>
      <c r="P860" s="206">
        <f>O860*H860</f>
        <v>0</v>
      </c>
      <c r="Q860" s="206">
        <v>8.9999999999999993E-3</v>
      </c>
      <c r="R860" s="206">
        <f>Q860*H860</f>
        <v>3.6350999999999994E-2</v>
      </c>
      <c r="S860" s="206">
        <v>0</v>
      </c>
      <c r="T860" s="207">
        <f>S860*H860</f>
        <v>0</v>
      </c>
      <c r="U860" s="35"/>
      <c r="V860" s="35"/>
      <c r="W860" s="35"/>
      <c r="X860" s="35"/>
      <c r="Y860" s="35"/>
      <c r="Z860" s="35"/>
      <c r="AA860" s="35"/>
      <c r="AB860" s="35"/>
      <c r="AC860" s="35"/>
      <c r="AD860" s="35"/>
      <c r="AE860" s="35"/>
      <c r="AR860" s="208" t="s">
        <v>378</v>
      </c>
      <c r="AT860" s="208" t="s">
        <v>204</v>
      </c>
      <c r="AU860" s="208" t="s">
        <v>156</v>
      </c>
      <c r="AY860" s="18" t="s">
        <v>157</v>
      </c>
      <c r="BE860" s="209">
        <f>IF(N860="základná",J860,0)</f>
        <v>0</v>
      </c>
      <c r="BF860" s="209">
        <f>IF(N860="znížená",J860,0)</f>
        <v>0</v>
      </c>
      <c r="BG860" s="209">
        <f>IF(N860="zákl. prenesená",J860,0)</f>
        <v>0</v>
      </c>
      <c r="BH860" s="209">
        <f>IF(N860="zníž. prenesená",J860,0)</f>
        <v>0</v>
      </c>
      <c r="BI860" s="209">
        <f>IF(N860="nulová",J860,0)</f>
        <v>0</v>
      </c>
      <c r="BJ860" s="18" t="s">
        <v>156</v>
      </c>
      <c r="BK860" s="209">
        <f>ROUND(I860*H860,2)</f>
        <v>0</v>
      </c>
      <c r="BL860" s="18" t="s">
        <v>164</v>
      </c>
      <c r="BM860" s="208" t="s">
        <v>1619</v>
      </c>
    </row>
    <row r="861" spans="1:65" s="14" customFormat="1">
      <c r="B861" s="221"/>
      <c r="C861" s="222"/>
      <c r="D861" s="212" t="s">
        <v>166</v>
      </c>
      <c r="E861" s="223" t="s">
        <v>1</v>
      </c>
      <c r="F861" s="224" t="s">
        <v>1620</v>
      </c>
      <c r="G861" s="222"/>
      <c r="H861" s="225">
        <v>4.0389999999999997</v>
      </c>
      <c r="I861" s="226"/>
      <c r="J861" s="222"/>
      <c r="K861" s="222"/>
      <c r="L861" s="227"/>
      <c r="M861" s="228"/>
      <c r="N861" s="229"/>
      <c r="O861" s="229"/>
      <c r="P861" s="229"/>
      <c r="Q861" s="229"/>
      <c r="R861" s="229"/>
      <c r="S861" s="229"/>
      <c r="T861" s="230"/>
      <c r="AT861" s="231" t="s">
        <v>166</v>
      </c>
      <c r="AU861" s="231" t="s">
        <v>156</v>
      </c>
      <c r="AV861" s="14" t="s">
        <v>156</v>
      </c>
      <c r="AW861" s="14" t="s">
        <v>31</v>
      </c>
      <c r="AX861" s="14" t="s">
        <v>82</v>
      </c>
      <c r="AY861" s="231" t="s">
        <v>157</v>
      </c>
    </row>
    <row r="862" spans="1:65" s="2" customFormat="1" ht="24.2" customHeight="1">
      <c r="A862" s="35"/>
      <c r="B862" s="36"/>
      <c r="C862" s="196" t="s">
        <v>1621</v>
      </c>
      <c r="D862" s="196" t="s">
        <v>160</v>
      </c>
      <c r="E862" s="197" t="s">
        <v>1622</v>
      </c>
      <c r="F862" s="198" t="s">
        <v>1623</v>
      </c>
      <c r="G862" s="199" t="s">
        <v>184</v>
      </c>
      <c r="H862" s="200">
        <v>3</v>
      </c>
      <c r="I862" s="201"/>
      <c r="J862" s="202">
        <f>ROUND(I862*H862,2)</f>
        <v>0</v>
      </c>
      <c r="K862" s="203"/>
      <c r="L862" s="40"/>
      <c r="M862" s="204" t="s">
        <v>1</v>
      </c>
      <c r="N862" s="205" t="s">
        <v>40</v>
      </c>
      <c r="O862" s="76"/>
      <c r="P862" s="206">
        <f>O862*H862</f>
        <v>0</v>
      </c>
      <c r="Q862" s="206">
        <v>3.3E-4</v>
      </c>
      <c r="R862" s="206">
        <f>Q862*H862</f>
        <v>9.8999999999999999E-4</v>
      </c>
      <c r="S862" s="206">
        <v>0</v>
      </c>
      <c r="T862" s="207">
        <f>S862*H862</f>
        <v>0</v>
      </c>
      <c r="U862" s="35"/>
      <c r="V862" s="35"/>
      <c r="W862" s="35"/>
      <c r="X862" s="35"/>
      <c r="Y862" s="35"/>
      <c r="Z862" s="35"/>
      <c r="AA862" s="35"/>
      <c r="AB862" s="35"/>
      <c r="AC862" s="35"/>
      <c r="AD862" s="35"/>
      <c r="AE862" s="35"/>
      <c r="AR862" s="208" t="s">
        <v>174</v>
      </c>
      <c r="AT862" s="208" t="s">
        <v>160</v>
      </c>
      <c r="AU862" s="208" t="s">
        <v>156</v>
      </c>
      <c r="AY862" s="18" t="s">
        <v>157</v>
      </c>
      <c r="BE862" s="209">
        <f>IF(N862="základná",J862,0)</f>
        <v>0</v>
      </c>
      <c r="BF862" s="209">
        <f>IF(N862="znížená",J862,0)</f>
        <v>0</v>
      </c>
      <c r="BG862" s="209">
        <f>IF(N862="zákl. prenesená",J862,0)</f>
        <v>0</v>
      </c>
      <c r="BH862" s="209">
        <f>IF(N862="zníž. prenesená",J862,0)</f>
        <v>0</v>
      </c>
      <c r="BI862" s="209">
        <f>IF(N862="nulová",J862,0)</f>
        <v>0</v>
      </c>
      <c r="BJ862" s="18" t="s">
        <v>156</v>
      </c>
      <c r="BK862" s="209">
        <f>ROUND(I862*H862,2)</f>
        <v>0</v>
      </c>
      <c r="BL862" s="18" t="s">
        <v>174</v>
      </c>
      <c r="BM862" s="208" t="s">
        <v>1624</v>
      </c>
    </row>
    <row r="863" spans="1:65" s="13" customFormat="1">
      <c r="B863" s="210"/>
      <c r="C863" s="211"/>
      <c r="D863" s="212" t="s">
        <v>166</v>
      </c>
      <c r="E863" s="213" t="s">
        <v>1</v>
      </c>
      <c r="F863" s="214" t="s">
        <v>1050</v>
      </c>
      <c r="G863" s="211"/>
      <c r="H863" s="213" t="s">
        <v>1</v>
      </c>
      <c r="I863" s="215"/>
      <c r="J863" s="211"/>
      <c r="K863" s="211"/>
      <c r="L863" s="216"/>
      <c r="M863" s="217"/>
      <c r="N863" s="218"/>
      <c r="O863" s="218"/>
      <c r="P863" s="218"/>
      <c r="Q863" s="218"/>
      <c r="R863" s="218"/>
      <c r="S863" s="218"/>
      <c r="T863" s="219"/>
      <c r="AT863" s="220" t="s">
        <v>166</v>
      </c>
      <c r="AU863" s="220" t="s">
        <v>156</v>
      </c>
      <c r="AV863" s="13" t="s">
        <v>82</v>
      </c>
      <c r="AW863" s="13" t="s">
        <v>31</v>
      </c>
      <c r="AX863" s="13" t="s">
        <v>74</v>
      </c>
      <c r="AY863" s="220" t="s">
        <v>157</v>
      </c>
    </row>
    <row r="864" spans="1:65" s="14" customFormat="1">
      <c r="B864" s="221"/>
      <c r="C864" s="222"/>
      <c r="D864" s="212" t="s">
        <v>166</v>
      </c>
      <c r="E864" s="223" t="s">
        <v>1</v>
      </c>
      <c r="F864" s="224" t="s">
        <v>1625</v>
      </c>
      <c r="G864" s="222"/>
      <c r="H864" s="225">
        <v>1</v>
      </c>
      <c r="I864" s="226"/>
      <c r="J864" s="222"/>
      <c r="K864" s="222"/>
      <c r="L864" s="227"/>
      <c r="M864" s="228"/>
      <c r="N864" s="229"/>
      <c r="O864" s="229"/>
      <c r="P864" s="229"/>
      <c r="Q864" s="229"/>
      <c r="R864" s="229"/>
      <c r="S864" s="229"/>
      <c r="T864" s="230"/>
      <c r="AT864" s="231" t="s">
        <v>166</v>
      </c>
      <c r="AU864" s="231" t="s">
        <v>156</v>
      </c>
      <c r="AV864" s="14" t="s">
        <v>156</v>
      </c>
      <c r="AW864" s="14" t="s">
        <v>31</v>
      </c>
      <c r="AX864" s="14" t="s">
        <v>74</v>
      </c>
      <c r="AY864" s="231" t="s">
        <v>157</v>
      </c>
    </row>
    <row r="865" spans="1:65" s="14" customFormat="1">
      <c r="B865" s="221"/>
      <c r="C865" s="222"/>
      <c r="D865" s="212" t="s">
        <v>166</v>
      </c>
      <c r="E865" s="223" t="s">
        <v>1</v>
      </c>
      <c r="F865" s="224" t="s">
        <v>1626</v>
      </c>
      <c r="G865" s="222"/>
      <c r="H865" s="225">
        <v>2</v>
      </c>
      <c r="I865" s="226"/>
      <c r="J865" s="222"/>
      <c r="K865" s="222"/>
      <c r="L865" s="227"/>
      <c r="M865" s="228"/>
      <c r="N865" s="229"/>
      <c r="O865" s="229"/>
      <c r="P865" s="229"/>
      <c r="Q865" s="229"/>
      <c r="R865" s="229"/>
      <c r="S865" s="229"/>
      <c r="T865" s="230"/>
      <c r="AT865" s="231" t="s">
        <v>166</v>
      </c>
      <c r="AU865" s="231" t="s">
        <v>156</v>
      </c>
      <c r="AV865" s="14" t="s">
        <v>156</v>
      </c>
      <c r="AW865" s="14" t="s">
        <v>31</v>
      </c>
      <c r="AX865" s="14" t="s">
        <v>74</v>
      </c>
      <c r="AY865" s="231" t="s">
        <v>157</v>
      </c>
    </row>
    <row r="866" spans="1:65" s="15" customFormat="1">
      <c r="B866" s="232"/>
      <c r="C866" s="233"/>
      <c r="D866" s="212" t="s">
        <v>166</v>
      </c>
      <c r="E866" s="234" t="s">
        <v>1</v>
      </c>
      <c r="F866" s="235" t="s">
        <v>173</v>
      </c>
      <c r="G866" s="233"/>
      <c r="H866" s="236">
        <v>3</v>
      </c>
      <c r="I866" s="237"/>
      <c r="J866" s="233"/>
      <c r="K866" s="233"/>
      <c r="L866" s="238"/>
      <c r="M866" s="239"/>
      <c r="N866" s="240"/>
      <c r="O866" s="240"/>
      <c r="P866" s="240"/>
      <c r="Q866" s="240"/>
      <c r="R866" s="240"/>
      <c r="S866" s="240"/>
      <c r="T866" s="241"/>
      <c r="AT866" s="242" t="s">
        <v>166</v>
      </c>
      <c r="AU866" s="242" t="s">
        <v>156</v>
      </c>
      <c r="AV866" s="15" t="s">
        <v>174</v>
      </c>
      <c r="AW866" s="15" t="s">
        <v>31</v>
      </c>
      <c r="AX866" s="15" t="s">
        <v>82</v>
      </c>
      <c r="AY866" s="242" t="s">
        <v>157</v>
      </c>
    </row>
    <row r="867" spans="1:65" s="2" customFormat="1" ht="24.2" customHeight="1">
      <c r="A867" s="35"/>
      <c r="B867" s="36"/>
      <c r="C867" s="248" t="s">
        <v>245</v>
      </c>
      <c r="D867" s="248" t="s">
        <v>204</v>
      </c>
      <c r="E867" s="249" t="s">
        <v>1627</v>
      </c>
      <c r="F867" s="250" t="s">
        <v>1628</v>
      </c>
      <c r="G867" s="251" t="s">
        <v>184</v>
      </c>
      <c r="H867" s="252">
        <v>3</v>
      </c>
      <c r="I867" s="253"/>
      <c r="J867" s="254">
        <f>ROUND(I867*H867,2)</f>
        <v>0</v>
      </c>
      <c r="K867" s="255"/>
      <c r="L867" s="256"/>
      <c r="M867" s="257" t="s">
        <v>1</v>
      </c>
      <c r="N867" s="258" t="s">
        <v>40</v>
      </c>
      <c r="O867" s="76"/>
      <c r="P867" s="206">
        <f>O867*H867</f>
        <v>0</v>
      </c>
      <c r="Q867" s="206">
        <v>2.2000000000000001E-3</v>
      </c>
      <c r="R867" s="206">
        <f>Q867*H867</f>
        <v>6.6E-3</v>
      </c>
      <c r="S867" s="206">
        <v>0</v>
      </c>
      <c r="T867" s="207">
        <f>S867*H867</f>
        <v>0</v>
      </c>
      <c r="U867" s="35"/>
      <c r="V867" s="35"/>
      <c r="W867" s="35"/>
      <c r="X867" s="35"/>
      <c r="Y867" s="35"/>
      <c r="Z867" s="35"/>
      <c r="AA867" s="35"/>
      <c r="AB867" s="35"/>
      <c r="AC867" s="35"/>
      <c r="AD867" s="35"/>
      <c r="AE867" s="35"/>
      <c r="AR867" s="208" t="s">
        <v>211</v>
      </c>
      <c r="AT867" s="208" t="s">
        <v>204</v>
      </c>
      <c r="AU867" s="208" t="s">
        <v>156</v>
      </c>
      <c r="AY867" s="18" t="s">
        <v>157</v>
      </c>
      <c r="BE867" s="209">
        <f>IF(N867="základná",J867,0)</f>
        <v>0</v>
      </c>
      <c r="BF867" s="209">
        <f>IF(N867="znížená",J867,0)</f>
        <v>0</v>
      </c>
      <c r="BG867" s="209">
        <f>IF(N867="zákl. prenesená",J867,0)</f>
        <v>0</v>
      </c>
      <c r="BH867" s="209">
        <f>IF(N867="zníž. prenesená",J867,0)</f>
        <v>0</v>
      </c>
      <c r="BI867" s="209">
        <f>IF(N867="nulová",J867,0)</f>
        <v>0</v>
      </c>
      <c r="BJ867" s="18" t="s">
        <v>156</v>
      </c>
      <c r="BK867" s="209">
        <f>ROUND(I867*H867,2)</f>
        <v>0</v>
      </c>
      <c r="BL867" s="18" t="s">
        <v>174</v>
      </c>
      <c r="BM867" s="208" t="s">
        <v>1629</v>
      </c>
    </row>
    <row r="868" spans="1:65" s="2" customFormat="1" ht="33" customHeight="1">
      <c r="A868" s="35"/>
      <c r="B868" s="36"/>
      <c r="C868" s="196" t="s">
        <v>1630</v>
      </c>
      <c r="D868" s="196" t="s">
        <v>160</v>
      </c>
      <c r="E868" s="197" t="s">
        <v>1631</v>
      </c>
      <c r="F868" s="198" t="s">
        <v>1632</v>
      </c>
      <c r="G868" s="199" t="s">
        <v>921</v>
      </c>
      <c r="H868" s="200">
        <v>1</v>
      </c>
      <c r="I868" s="201"/>
      <c r="J868" s="202">
        <f>ROUND(I868*H868,2)</f>
        <v>0</v>
      </c>
      <c r="K868" s="203"/>
      <c r="L868" s="40"/>
      <c r="M868" s="204" t="s">
        <v>1</v>
      </c>
      <c r="N868" s="205" t="s">
        <v>40</v>
      </c>
      <c r="O868" s="76"/>
      <c r="P868" s="206">
        <f>O868*H868</f>
        <v>0</v>
      </c>
      <c r="Q868" s="206">
        <v>1.6330000000000001E-2</v>
      </c>
      <c r="R868" s="206">
        <f>Q868*H868</f>
        <v>1.6330000000000001E-2</v>
      </c>
      <c r="S868" s="206">
        <v>0</v>
      </c>
      <c r="T868" s="207">
        <f>S868*H868</f>
        <v>0</v>
      </c>
      <c r="U868" s="35"/>
      <c r="V868" s="35"/>
      <c r="W868" s="35"/>
      <c r="X868" s="35"/>
      <c r="Y868" s="35"/>
      <c r="Z868" s="35"/>
      <c r="AA868" s="35"/>
      <c r="AB868" s="35"/>
      <c r="AC868" s="35"/>
      <c r="AD868" s="35"/>
      <c r="AE868" s="35"/>
      <c r="AR868" s="208" t="s">
        <v>164</v>
      </c>
      <c r="AT868" s="208" t="s">
        <v>160</v>
      </c>
      <c r="AU868" s="208" t="s">
        <v>156</v>
      </c>
      <c r="AY868" s="18" t="s">
        <v>157</v>
      </c>
      <c r="BE868" s="209">
        <f>IF(N868="základná",J868,0)</f>
        <v>0</v>
      </c>
      <c r="BF868" s="209">
        <f>IF(N868="znížená",J868,0)</f>
        <v>0</v>
      </c>
      <c r="BG868" s="209">
        <f>IF(N868="zákl. prenesená",J868,0)</f>
        <v>0</v>
      </c>
      <c r="BH868" s="209">
        <f>IF(N868="zníž. prenesená",J868,0)</f>
        <v>0</v>
      </c>
      <c r="BI868" s="209">
        <f>IF(N868="nulová",J868,0)</f>
        <v>0</v>
      </c>
      <c r="BJ868" s="18" t="s">
        <v>156</v>
      </c>
      <c r="BK868" s="209">
        <f>ROUND(I868*H868,2)</f>
        <v>0</v>
      </c>
      <c r="BL868" s="18" t="s">
        <v>164</v>
      </c>
      <c r="BM868" s="208" t="s">
        <v>1633</v>
      </c>
    </row>
    <row r="869" spans="1:65" s="13" customFormat="1">
      <c r="B869" s="210"/>
      <c r="C869" s="211"/>
      <c r="D869" s="212" t="s">
        <v>166</v>
      </c>
      <c r="E869" s="213" t="s">
        <v>1</v>
      </c>
      <c r="F869" s="214" t="s">
        <v>1199</v>
      </c>
      <c r="G869" s="211"/>
      <c r="H869" s="213" t="s">
        <v>1</v>
      </c>
      <c r="I869" s="215"/>
      <c r="J869" s="211"/>
      <c r="K869" s="211"/>
      <c r="L869" s="216"/>
      <c r="M869" s="217"/>
      <c r="N869" s="218"/>
      <c r="O869" s="218"/>
      <c r="P869" s="218"/>
      <c r="Q869" s="218"/>
      <c r="R869" s="218"/>
      <c r="S869" s="218"/>
      <c r="T869" s="219"/>
      <c r="AT869" s="220" t="s">
        <v>166</v>
      </c>
      <c r="AU869" s="220" t="s">
        <v>156</v>
      </c>
      <c r="AV869" s="13" t="s">
        <v>82</v>
      </c>
      <c r="AW869" s="13" t="s">
        <v>31</v>
      </c>
      <c r="AX869" s="13" t="s">
        <v>74</v>
      </c>
      <c r="AY869" s="220" t="s">
        <v>157</v>
      </c>
    </row>
    <row r="870" spans="1:65" s="13" customFormat="1">
      <c r="B870" s="210"/>
      <c r="C870" s="211"/>
      <c r="D870" s="212" t="s">
        <v>166</v>
      </c>
      <c r="E870" s="213" t="s">
        <v>1</v>
      </c>
      <c r="F870" s="214" t="s">
        <v>1597</v>
      </c>
      <c r="G870" s="211"/>
      <c r="H870" s="213" t="s">
        <v>1</v>
      </c>
      <c r="I870" s="215"/>
      <c r="J870" s="211"/>
      <c r="K870" s="211"/>
      <c r="L870" s="216"/>
      <c r="M870" s="217"/>
      <c r="N870" s="218"/>
      <c r="O870" s="218"/>
      <c r="P870" s="218"/>
      <c r="Q870" s="218"/>
      <c r="R870" s="218"/>
      <c r="S870" s="218"/>
      <c r="T870" s="219"/>
      <c r="AT870" s="220" t="s">
        <v>166</v>
      </c>
      <c r="AU870" s="220" t="s">
        <v>156</v>
      </c>
      <c r="AV870" s="13" t="s">
        <v>82</v>
      </c>
      <c r="AW870" s="13" t="s">
        <v>31</v>
      </c>
      <c r="AX870" s="13" t="s">
        <v>74</v>
      </c>
      <c r="AY870" s="220" t="s">
        <v>157</v>
      </c>
    </row>
    <row r="871" spans="1:65" s="14" customFormat="1">
      <c r="B871" s="221"/>
      <c r="C871" s="222"/>
      <c r="D871" s="212" t="s">
        <v>166</v>
      </c>
      <c r="E871" s="223" t="s">
        <v>1</v>
      </c>
      <c r="F871" s="224" t="s">
        <v>82</v>
      </c>
      <c r="G871" s="222"/>
      <c r="H871" s="225">
        <v>1</v>
      </c>
      <c r="I871" s="226"/>
      <c r="J871" s="222"/>
      <c r="K871" s="222"/>
      <c r="L871" s="227"/>
      <c r="M871" s="228"/>
      <c r="N871" s="229"/>
      <c r="O871" s="229"/>
      <c r="P871" s="229"/>
      <c r="Q871" s="229"/>
      <c r="R871" s="229"/>
      <c r="S871" s="229"/>
      <c r="T871" s="230"/>
      <c r="AT871" s="231" t="s">
        <v>166</v>
      </c>
      <c r="AU871" s="231" t="s">
        <v>156</v>
      </c>
      <c r="AV871" s="14" t="s">
        <v>156</v>
      </c>
      <c r="AW871" s="14" t="s">
        <v>31</v>
      </c>
      <c r="AX871" s="14" t="s">
        <v>82</v>
      </c>
      <c r="AY871" s="231" t="s">
        <v>157</v>
      </c>
    </row>
    <row r="872" spans="1:65" s="2" customFormat="1" ht="24.2" customHeight="1">
      <c r="A872" s="35"/>
      <c r="B872" s="36"/>
      <c r="C872" s="196" t="s">
        <v>1634</v>
      </c>
      <c r="D872" s="196" t="s">
        <v>160</v>
      </c>
      <c r="E872" s="197" t="s">
        <v>1635</v>
      </c>
      <c r="F872" s="198" t="s">
        <v>1636</v>
      </c>
      <c r="G872" s="199" t="s">
        <v>797</v>
      </c>
      <c r="H872" s="201"/>
      <c r="I872" s="201"/>
      <c r="J872" s="202">
        <f>ROUND(I872*H872,2)</f>
        <v>0</v>
      </c>
      <c r="K872" s="203"/>
      <c r="L872" s="40"/>
      <c r="M872" s="204" t="s">
        <v>1</v>
      </c>
      <c r="N872" s="205" t="s">
        <v>40</v>
      </c>
      <c r="O872" s="76"/>
      <c r="P872" s="206">
        <f>O872*H872</f>
        <v>0</v>
      </c>
      <c r="Q872" s="206">
        <v>0</v>
      </c>
      <c r="R872" s="206">
        <f>Q872*H872</f>
        <v>0</v>
      </c>
      <c r="S872" s="206">
        <v>0</v>
      </c>
      <c r="T872" s="207">
        <f>S872*H872</f>
        <v>0</v>
      </c>
      <c r="U872" s="35"/>
      <c r="V872" s="35"/>
      <c r="W872" s="35"/>
      <c r="X872" s="35"/>
      <c r="Y872" s="35"/>
      <c r="Z872" s="35"/>
      <c r="AA872" s="35"/>
      <c r="AB872" s="35"/>
      <c r="AC872" s="35"/>
      <c r="AD872" s="35"/>
      <c r="AE872" s="35"/>
      <c r="AR872" s="208" t="s">
        <v>164</v>
      </c>
      <c r="AT872" s="208" t="s">
        <v>160</v>
      </c>
      <c r="AU872" s="208" t="s">
        <v>156</v>
      </c>
      <c r="AY872" s="18" t="s">
        <v>157</v>
      </c>
      <c r="BE872" s="209">
        <f>IF(N872="základná",J872,0)</f>
        <v>0</v>
      </c>
      <c r="BF872" s="209">
        <f>IF(N872="znížená",J872,0)</f>
        <v>0</v>
      </c>
      <c r="BG872" s="209">
        <f>IF(N872="zákl. prenesená",J872,0)</f>
        <v>0</v>
      </c>
      <c r="BH872" s="209">
        <f>IF(N872="zníž. prenesená",J872,0)</f>
        <v>0</v>
      </c>
      <c r="BI872" s="209">
        <f>IF(N872="nulová",J872,0)</f>
        <v>0</v>
      </c>
      <c r="BJ872" s="18" t="s">
        <v>156</v>
      </c>
      <c r="BK872" s="209">
        <f>ROUND(I872*H872,2)</f>
        <v>0</v>
      </c>
      <c r="BL872" s="18" t="s">
        <v>164</v>
      </c>
      <c r="BM872" s="208" t="s">
        <v>1637</v>
      </c>
    </row>
    <row r="873" spans="1:65" s="12" customFormat="1" ht="22.9" customHeight="1">
      <c r="B873" s="180"/>
      <c r="C873" s="181"/>
      <c r="D873" s="182" t="s">
        <v>73</v>
      </c>
      <c r="E873" s="194" t="s">
        <v>852</v>
      </c>
      <c r="F873" s="194" t="s">
        <v>853</v>
      </c>
      <c r="G873" s="181"/>
      <c r="H873" s="181"/>
      <c r="I873" s="184"/>
      <c r="J873" s="195">
        <f>BK873</f>
        <v>0</v>
      </c>
      <c r="K873" s="181"/>
      <c r="L873" s="186"/>
      <c r="M873" s="187"/>
      <c r="N873" s="188"/>
      <c r="O873" s="188"/>
      <c r="P873" s="189">
        <f>SUM(P874:P932)</f>
        <v>0</v>
      </c>
      <c r="Q873" s="188"/>
      <c r="R873" s="189">
        <f>SUM(R874:R932)</f>
        <v>4.7649540000000004E-2</v>
      </c>
      <c r="S873" s="188"/>
      <c r="T873" s="190">
        <f>SUM(T874:T932)</f>
        <v>0</v>
      </c>
      <c r="AR873" s="191" t="s">
        <v>156</v>
      </c>
      <c r="AT873" s="192" t="s">
        <v>73</v>
      </c>
      <c r="AU873" s="192" t="s">
        <v>82</v>
      </c>
      <c r="AY873" s="191" t="s">
        <v>157</v>
      </c>
      <c r="BK873" s="193">
        <f>SUM(BK874:BK932)</f>
        <v>0</v>
      </c>
    </row>
    <row r="874" spans="1:65" s="2" customFormat="1" ht="33" customHeight="1">
      <c r="A874" s="35"/>
      <c r="B874" s="36"/>
      <c r="C874" s="196" t="s">
        <v>1638</v>
      </c>
      <c r="D874" s="196" t="s">
        <v>160</v>
      </c>
      <c r="E874" s="197" t="s">
        <v>1639</v>
      </c>
      <c r="F874" s="198" t="s">
        <v>1640</v>
      </c>
      <c r="G874" s="199" t="s">
        <v>921</v>
      </c>
      <c r="H874" s="200">
        <v>4</v>
      </c>
      <c r="I874" s="201"/>
      <c r="J874" s="202">
        <f>ROUND(I874*H874,2)</f>
        <v>0</v>
      </c>
      <c r="K874" s="203"/>
      <c r="L874" s="40"/>
      <c r="M874" s="204" t="s">
        <v>1</v>
      </c>
      <c r="N874" s="205" t="s">
        <v>40</v>
      </c>
      <c r="O874" s="76"/>
      <c r="P874" s="206">
        <f>O874*H874</f>
        <v>0</v>
      </c>
      <c r="Q874" s="206">
        <v>0</v>
      </c>
      <c r="R874" s="206">
        <f>Q874*H874</f>
        <v>0</v>
      </c>
      <c r="S874" s="206">
        <v>0</v>
      </c>
      <c r="T874" s="207">
        <f>S874*H874</f>
        <v>0</v>
      </c>
      <c r="U874" s="35"/>
      <c r="V874" s="35"/>
      <c r="W874" s="35"/>
      <c r="X874" s="35"/>
      <c r="Y874" s="35"/>
      <c r="Z874" s="35"/>
      <c r="AA874" s="35"/>
      <c r="AB874" s="35"/>
      <c r="AC874" s="35"/>
      <c r="AD874" s="35"/>
      <c r="AE874" s="35"/>
      <c r="AR874" s="208" t="s">
        <v>164</v>
      </c>
      <c r="AT874" s="208" t="s">
        <v>160</v>
      </c>
      <c r="AU874" s="208" t="s">
        <v>156</v>
      </c>
      <c r="AY874" s="18" t="s">
        <v>157</v>
      </c>
      <c r="BE874" s="209">
        <f>IF(N874="základná",J874,0)</f>
        <v>0</v>
      </c>
      <c r="BF874" s="209">
        <f>IF(N874="znížená",J874,0)</f>
        <v>0</v>
      </c>
      <c r="BG874" s="209">
        <f>IF(N874="zákl. prenesená",J874,0)</f>
        <v>0</v>
      </c>
      <c r="BH874" s="209">
        <f>IF(N874="zníž. prenesená",J874,0)</f>
        <v>0</v>
      </c>
      <c r="BI874" s="209">
        <f>IF(N874="nulová",J874,0)</f>
        <v>0</v>
      </c>
      <c r="BJ874" s="18" t="s">
        <v>156</v>
      </c>
      <c r="BK874" s="209">
        <f>ROUND(I874*H874,2)</f>
        <v>0</v>
      </c>
      <c r="BL874" s="18" t="s">
        <v>164</v>
      </c>
      <c r="BM874" s="208" t="s">
        <v>1641</v>
      </c>
    </row>
    <row r="875" spans="1:65" s="13" customFormat="1">
      <c r="B875" s="210"/>
      <c r="C875" s="211"/>
      <c r="D875" s="212" t="s">
        <v>166</v>
      </c>
      <c r="E875" s="213" t="s">
        <v>1</v>
      </c>
      <c r="F875" s="214" t="s">
        <v>1642</v>
      </c>
      <c r="G875" s="211"/>
      <c r="H875" s="213" t="s">
        <v>1</v>
      </c>
      <c r="I875" s="215"/>
      <c r="J875" s="211"/>
      <c r="K875" s="211"/>
      <c r="L875" s="216"/>
      <c r="M875" s="217"/>
      <c r="N875" s="218"/>
      <c r="O875" s="218"/>
      <c r="P875" s="218"/>
      <c r="Q875" s="218"/>
      <c r="R875" s="218"/>
      <c r="S875" s="218"/>
      <c r="T875" s="219"/>
      <c r="AT875" s="220" t="s">
        <v>166</v>
      </c>
      <c r="AU875" s="220" t="s">
        <v>156</v>
      </c>
      <c r="AV875" s="13" t="s">
        <v>82</v>
      </c>
      <c r="AW875" s="13" t="s">
        <v>31</v>
      </c>
      <c r="AX875" s="13" t="s">
        <v>74</v>
      </c>
      <c r="AY875" s="220" t="s">
        <v>157</v>
      </c>
    </row>
    <row r="876" spans="1:65" s="13" customFormat="1">
      <c r="B876" s="210"/>
      <c r="C876" s="211"/>
      <c r="D876" s="212" t="s">
        <v>166</v>
      </c>
      <c r="E876" s="213" t="s">
        <v>1</v>
      </c>
      <c r="F876" s="214" t="s">
        <v>1643</v>
      </c>
      <c r="G876" s="211"/>
      <c r="H876" s="213" t="s">
        <v>1</v>
      </c>
      <c r="I876" s="215"/>
      <c r="J876" s="211"/>
      <c r="K876" s="211"/>
      <c r="L876" s="216"/>
      <c r="M876" s="217"/>
      <c r="N876" s="218"/>
      <c r="O876" s="218"/>
      <c r="P876" s="218"/>
      <c r="Q876" s="218"/>
      <c r="R876" s="218"/>
      <c r="S876" s="218"/>
      <c r="T876" s="219"/>
      <c r="AT876" s="220" t="s">
        <v>166</v>
      </c>
      <c r="AU876" s="220" t="s">
        <v>156</v>
      </c>
      <c r="AV876" s="13" t="s">
        <v>82</v>
      </c>
      <c r="AW876" s="13" t="s">
        <v>31</v>
      </c>
      <c r="AX876" s="13" t="s">
        <v>74</v>
      </c>
      <c r="AY876" s="220" t="s">
        <v>157</v>
      </c>
    </row>
    <row r="877" spans="1:65" s="14" customFormat="1">
      <c r="B877" s="221"/>
      <c r="C877" s="222"/>
      <c r="D877" s="212" t="s">
        <v>166</v>
      </c>
      <c r="E877" s="223" t="s">
        <v>1</v>
      </c>
      <c r="F877" s="224" t="s">
        <v>174</v>
      </c>
      <c r="G877" s="222"/>
      <c r="H877" s="225">
        <v>4</v>
      </c>
      <c r="I877" s="226"/>
      <c r="J877" s="222"/>
      <c r="K877" s="222"/>
      <c r="L877" s="227"/>
      <c r="M877" s="228"/>
      <c r="N877" s="229"/>
      <c r="O877" s="229"/>
      <c r="P877" s="229"/>
      <c r="Q877" s="229"/>
      <c r="R877" s="229"/>
      <c r="S877" s="229"/>
      <c r="T877" s="230"/>
      <c r="AT877" s="231" t="s">
        <v>166</v>
      </c>
      <c r="AU877" s="231" t="s">
        <v>156</v>
      </c>
      <c r="AV877" s="14" t="s">
        <v>156</v>
      </c>
      <c r="AW877" s="14" t="s">
        <v>31</v>
      </c>
      <c r="AX877" s="14" t="s">
        <v>82</v>
      </c>
      <c r="AY877" s="231" t="s">
        <v>157</v>
      </c>
    </row>
    <row r="878" spans="1:65" s="2" customFormat="1" ht="37.9" customHeight="1">
      <c r="A878" s="35"/>
      <c r="B878" s="36"/>
      <c r="C878" s="196" t="s">
        <v>1644</v>
      </c>
      <c r="D878" s="196" t="s">
        <v>160</v>
      </c>
      <c r="E878" s="197" t="s">
        <v>1645</v>
      </c>
      <c r="F878" s="198" t="s">
        <v>1646</v>
      </c>
      <c r="G878" s="199" t="s">
        <v>921</v>
      </c>
      <c r="H878" s="200">
        <v>2</v>
      </c>
      <c r="I878" s="201"/>
      <c r="J878" s="202">
        <f>ROUND(I878*H878,2)</f>
        <v>0</v>
      </c>
      <c r="K878" s="203"/>
      <c r="L878" s="40"/>
      <c r="M878" s="204" t="s">
        <v>1</v>
      </c>
      <c r="N878" s="205" t="s">
        <v>40</v>
      </c>
      <c r="O878" s="76"/>
      <c r="P878" s="206">
        <f>O878*H878</f>
        <v>0</v>
      </c>
      <c r="Q878" s="206">
        <v>0</v>
      </c>
      <c r="R878" s="206">
        <f>Q878*H878</f>
        <v>0</v>
      </c>
      <c r="S878" s="206">
        <v>0</v>
      </c>
      <c r="T878" s="207">
        <f>S878*H878</f>
        <v>0</v>
      </c>
      <c r="U878" s="35"/>
      <c r="V878" s="35"/>
      <c r="W878" s="35"/>
      <c r="X878" s="35"/>
      <c r="Y878" s="35"/>
      <c r="Z878" s="35"/>
      <c r="AA878" s="35"/>
      <c r="AB878" s="35"/>
      <c r="AC878" s="35"/>
      <c r="AD878" s="35"/>
      <c r="AE878" s="35"/>
      <c r="AR878" s="208" t="s">
        <v>164</v>
      </c>
      <c r="AT878" s="208" t="s">
        <v>160</v>
      </c>
      <c r="AU878" s="208" t="s">
        <v>156</v>
      </c>
      <c r="AY878" s="18" t="s">
        <v>157</v>
      </c>
      <c r="BE878" s="209">
        <f>IF(N878="základná",J878,0)</f>
        <v>0</v>
      </c>
      <c r="BF878" s="209">
        <f>IF(N878="znížená",J878,0)</f>
        <v>0</v>
      </c>
      <c r="BG878" s="209">
        <f>IF(N878="zákl. prenesená",J878,0)</f>
        <v>0</v>
      </c>
      <c r="BH878" s="209">
        <f>IF(N878="zníž. prenesená",J878,0)</f>
        <v>0</v>
      </c>
      <c r="BI878" s="209">
        <f>IF(N878="nulová",J878,0)</f>
        <v>0</v>
      </c>
      <c r="BJ878" s="18" t="s">
        <v>156</v>
      </c>
      <c r="BK878" s="209">
        <f>ROUND(I878*H878,2)</f>
        <v>0</v>
      </c>
      <c r="BL878" s="18" t="s">
        <v>164</v>
      </c>
      <c r="BM878" s="208" t="s">
        <v>1647</v>
      </c>
    </row>
    <row r="879" spans="1:65" s="13" customFormat="1">
      <c r="B879" s="210"/>
      <c r="C879" s="211"/>
      <c r="D879" s="212" t="s">
        <v>166</v>
      </c>
      <c r="E879" s="213" t="s">
        <v>1</v>
      </c>
      <c r="F879" s="214" t="s">
        <v>1648</v>
      </c>
      <c r="G879" s="211"/>
      <c r="H879" s="213" t="s">
        <v>1</v>
      </c>
      <c r="I879" s="215"/>
      <c r="J879" s="211"/>
      <c r="K879" s="211"/>
      <c r="L879" s="216"/>
      <c r="M879" s="217"/>
      <c r="N879" s="218"/>
      <c r="O879" s="218"/>
      <c r="P879" s="218"/>
      <c r="Q879" s="218"/>
      <c r="R879" s="218"/>
      <c r="S879" s="218"/>
      <c r="T879" s="219"/>
      <c r="AT879" s="220" t="s">
        <v>166</v>
      </c>
      <c r="AU879" s="220" t="s">
        <v>156</v>
      </c>
      <c r="AV879" s="13" t="s">
        <v>82</v>
      </c>
      <c r="AW879" s="13" t="s">
        <v>31</v>
      </c>
      <c r="AX879" s="13" t="s">
        <v>74</v>
      </c>
      <c r="AY879" s="220" t="s">
        <v>157</v>
      </c>
    </row>
    <row r="880" spans="1:65" s="13" customFormat="1">
      <c r="B880" s="210"/>
      <c r="C880" s="211"/>
      <c r="D880" s="212" t="s">
        <v>166</v>
      </c>
      <c r="E880" s="213" t="s">
        <v>1</v>
      </c>
      <c r="F880" s="214" t="s">
        <v>1649</v>
      </c>
      <c r="G880" s="211"/>
      <c r="H880" s="213" t="s">
        <v>1</v>
      </c>
      <c r="I880" s="215"/>
      <c r="J880" s="211"/>
      <c r="K880" s="211"/>
      <c r="L880" s="216"/>
      <c r="M880" s="217"/>
      <c r="N880" s="218"/>
      <c r="O880" s="218"/>
      <c r="P880" s="218"/>
      <c r="Q880" s="218"/>
      <c r="R880" s="218"/>
      <c r="S880" s="218"/>
      <c r="T880" s="219"/>
      <c r="AT880" s="220" t="s">
        <v>166</v>
      </c>
      <c r="AU880" s="220" t="s">
        <v>156</v>
      </c>
      <c r="AV880" s="13" t="s">
        <v>82</v>
      </c>
      <c r="AW880" s="13" t="s">
        <v>31</v>
      </c>
      <c r="AX880" s="13" t="s">
        <v>74</v>
      </c>
      <c r="AY880" s="220" t="s">
        <v>157</v>
      </c>
    </row>
    <row r="881" spans="1:65" s="14" customFormat="1">
      <c r="B881" s="221"/>
      <c r="C881" s="222"/>
      <c r="D881" s="212" t="s">
        <v>166</v>
      </c>
      <c r="E881" s="223" t="s">
        <v>1</v>
      </c>
      <c r="F881" s="224" t="s">
        <v>156</v>
      </c>
      <c r="G881" s="222"/>
      <c r="H881" s="225">
        <v>2</v>
      </c>
      <c r="I881" s="226"/>
      <c r="J881" s="222"/>
      <c r="K881" s="222"/>
      <c r="L881" s="227"/>
      <c r="M881" s="228"/>
      <c r="N881" s="229"/>
      <c r="O881" s="229"/>
      <c r="P881" s="229"/>
      <c r="Q881" s="229"/>
      <c r="R881" s="229"/>
      <c r="S881" s="229"/>
      <c r="T881" s="230"/>
      <c r="AT881" s="231" t="s">
        <v>166</v>
      </c>
      <c r="AU881" s="231" t="s">
        <v>156</v>
      </c>
      <c r="AV881" s="14" t="s">
        <v>156</v>
      </c>
      <c r="AW881" s="14" t="s">
        <v>31</v>
      </c>
      <c r="AX881" s="14" t="s">
        <v>82</v>
      </c>
      <c r="AY881" s="231" t="s">
        <v>157</v>
      </c>
    </row>
    <row r="882" spans="1:65" s="2" customFormat="1" ht="24.2" customHeight="1">
      <c r="A882" s="35"/>
      <c r="B882" s="36"/>
      <c r="C882" s="196" t="s">
        <v>1650</v>
      </c>
      <c r="D882" s="196" t="s">
        <v>160</v>
      </c>
      <c r="E882" s="197" t="s">
        <v>1651</v>
      </c>
      <c r="F882" s="198" t="s">
        <v>1652</v>
      </c>
      <c r="G882" s="199" t="s">
        <v>354</v>
      </c>
      <c r="H882" s="200">
        <v>98.105999999999995</v>
      </c>
      <c r="I882" s="201"/>
      <c r="J882" s="202">
        <f>ROUND(I882*H882,2)</f>
        <v>0</v>
      </c>
      <c r="K882" s="203"/>
      <c r="L882" s="40"/>
      <c r="M882" s="204" t="s">
        <v>1</v>
      </c>
      <c r="N882" s="205" t="s">
        <v>40</v>
      </c>
      <c r="O882" s="76"/>
      <c r="P882" s="206">
        <f>O882*H882</f>
        <v>0</v>
      </c>
      <c r="Q882" s="206">
        <v>1.8000000000000001E-4</v>
      </c>
      <c r="R882" s="206">
        <f>Q882*H882</f>
        <v>1.7659080000000001E-2</v>
      </c>
      <c r="S882" s="206">
        <v>0</v>
      </c>
      <c r="T882" s="207">
        <f>S882*H882</f>
        <v>0</v>
      </c>
      <c r="U882" s="35"/>
      <c r="V882" s="35"/>
      <c r="W882" s="35"/>
      <c r="X882" s="35"/>
      <c r="Y882" s="35"/>
      <c r="Z882" s="35"/>
      <c r="AA882" s="35"/>
      <c r="AB882" s="35"/>
      <c r="AC882" s="35"/>
      <c r="AD882" s="35"/>
      <c r="AE882" s="35"/>
      <c r="AR882" s="208" t="s">
        <v>164</v>
      </c>
      <c r="AT882" s="208" t="s">
        <v>160</v>
      </c>
      <c r="AU882" s="208" t="s">
        <v>156</v>
      </c>
      <c r="AY882" s="18" t="s">
        <v>157</v>
      </c>
      <c r="BE882" s="209">
        <f>IF(N882="základná",J882,0)</f>
        <v>0</v>
      </c>
      <c r="BF882" s="209">
        <f>IF(N882="znížená",J882,0)</f>
        <v>0</v>
      </c>
      <c r="BG882" s="209">
        <f>IF(N882="zákl. prenesená",J882,0)</f>
        <v>0</v>
      </c>
      <c r="BH882" s="209">
        <f>IF(N882="zníž. prenesená",J882,0)</f>
        <v>0</v>
      </c>
      <c r="BI882" s="209">
        <f>IF(N882="nulová",J882,0)</f>
        <v>0</v>
      </c>
      <c r="BJ882" s="18" t="s">
        <v>156</v>
      </c>
      <c r="BK882" s="209">
        <f>ROUND(I882*H882,2)</f>
        <v>0</v>
      </c>
      <c r="BL882" s="18" t="s">
        <v>164</v>
      </c>
      <c r="BM882" s="208" t="s">
        <v>1653</v>
      </c>
    </row>
    <row r="883" spans="1:65" s="13" customFormat="1">
      <c r="B883" s="210"/>
      <c r="C883" s="211"/>
      <c r="D883" s="212" t="s">
        <v>166</v>
      </c>
      <c r="E883" s="213" t="s">
        <v>1</v>
      </c>
      <c r="F883" s="214" t="s">
        <v>1050</v>
      </c>
      <c r="G883" s="211"/>
      <c r="H883" s="213" t="s">
        <v>1</v>
      </c>
      <c r="I883" s="215"/>
      <c r="J883" s="211"/>
      <c r="K883" s="211"/>
      <c r="L883" s="216"/>
      <c r="M883" s="217"/>
      <c r="N883" s="218"/>
      <c r="O883" s="218"/>
      <c r="P883" s="218"/>
      <c r="Q883" s="218"/>
      <c r="R883" s="218"/>
      <c r="S883" s="218"/>
      <c r="T883" s="219"/>
      <c r="AT883" s="220" t="s">
        <v>166</v>
      </c>
      <c r="AU883" s="220" t="s">
        <v>156</v>
      </c>
      <c r="AV883" s="13" t="s">
        <v>82</v>
      </c>
      <c r="AW883" s="13" t="s">
        <v>31</v>
      </c>
      <c r="AX883" s="13" t="s">
        <v>74</v>
      </c>
      <c r="AY883" s="220" t="s">
        <v>157</v>
      </c>
    </row>
    <row r="884" spans="1:65" s="13" customFormat="1">
      <c r="B884" s="210"/>
      <c r="C884" s="211"/>
      <c r="D884" s="212" t="s">
        <v>166</v>
      </c>
      <c r="E884" s="213" t="s">
        <v>1</v>
      </c>
      <c r="F884" s="214" t="s">
        <v>1197</v>
      </c>
      <c r="G884" s="211"/>
      <c r="H884" s="213" t="s">
        <v>1</v>
      </c>
      <c r="I884" s="215"/>
      <c r="J884" s="211"/>
      <c r="K884" s="211"/>
      <c r="L884" s="216"/>
      <c r="M884" s="217"/>
      <c r="N884" s="218"/>
      <c r="O884" s="218"/>
      <c r="P884" s="218"/>
      <c r="Q884" s="218"/>
      <c r="R884" s="218"/>
      <c r="S884" s="218"/>
      <c r="T884" s="219"/>
      <c r="AT884" s="220" t="s">
        <v>166</v>
      </c>
      <c r="AU884" s="220" t="s">
        <v>156</v>
      </c>
      <c r="AV884" s="13" t="s">
        <v>82</v>
      </c>
      <c r="AW884" s="13" t="s">
        <v>31</v>
      </c>
      <c r="AX884" s="13" t="s">
        <v>74</v>
      </c>
      <c r="AY884" s="220" t="s">
        <v>157</v>
      </c>
    </row>
    <row r="885" spans="1:65" s="14" customFormat="1">
      <c r="B885" s="221"/>
      <c r="C885" s="222"/>
      <c r="D885" s="212" t="s">
        <v>166</v>
      </c>
      <c r="E885" s="223" t="s">
        <v>1</v>
      </c>
      <c r="F885" s="224" t="s">
        <v>1654</v>
      </c>
      <c r="G885" s="222"/>
      <c r="H885" s="225">
        <v>11.7</v>
      </c>
      <c r="I885" s="226"/>
      <c r="J885" s="222"/>
      <c r="K885" s="222"/>
      <c r="L885" s="227"/>
      <c r="M885" s="228"/>
      <c r="N885" s="229"/>
      <c r="O885" s="229"/>
      <c r="P885" s="229"/>
      <c r="Q885" s="229"/>
      <c r="R885" s="229"/>
      <c r="S885" s="229"/>
      <c r="T885" s="230"/>
      <c r="AT885" s="231" t="s">
        <v>166</v>
      </c>
      <c r="AU885" s="231" t="s">
        <v>156</v>
      </c>
      <c r="AV885" s="14" t="s">
        <v>156</v>
      </c>
      <c r="AW885" s="14" t="s">
        <v>31</v>
      </c>
      <c r="AX885" s="14" t="s">
        <v>74</v>
      </c>
      <c r="AY885" s="231" t="s">
        <v>157</v>
      </c>
    </row>
    <row r="886" spans="1:65" s="13" customFormat="1">
      <c r="B886" s="210"/>
      <c r="C886" s="211"/>
      <c r="D886" s="212" t="s">
        <v>166</v>
      </c>
      <c r="E886" s="213" t="s">
        <v>1</v>
      </c>
      <c r="F886" s="214" t="s">
        <v>1199</v>
      </c>
      <c r="G886" s="211"/>
      <c r="H886" s="213" t="s">
        <v>1</v>
      </c>
      <c r="I886" s="215"/>
      <c r="J886" s="211"/>
      <c r="K886" s="211"/>
      <c r="L886" s="216"/>
      <c r="M886" s="217"/>
      <c r="N886" s="218"/>
      <c r="O886" s="218"/>
      <c r="P886" s="218"/>
      <c r="Q886" s="218"/>
      <c r="R886" s="218"/>
      <c r="S886" s="218"/>
      <c r="T886" s="219"/>
      <c r="AT886" s="220" t="s">
        <v>166</v>
      </c>
      <c r="AU886" s="220" t="s">
        <v>156</v>
      </c>
      <c r="AV886" s="13" t="s">
        <v>82</v>
      </c>
      <c r="AW886" s="13" t="s">
        <v>31</v>
      </c>
      <c r="AX886" s="13" t="s">
        <v>74</v>
      </c>
      <c r="AY886" s="220" t="s">
        <v>157</v>
      </c>
    </row>
    <row r="887" spans="1:65" s="14" customFormat="1">
      <c r="B887" s="221"/>
      <c r="C887" s="222"/>
      <c r="D887" s="212" t="s">
        <v>166</v>
      </c>
      <c r="E887" s="223" t="s">
        <v>1</v>
      </c>
      <c r="F887" s="224" t="s">
        <v>1655</v>
      </c>
      <c r="G887" s="222"/>
      <c r="H887" s="225">
        <v>11.1</v>
      </c>
      <c r="I887" s="226"/>
      <c r="J887" s="222"/>
      <c r="K887" s="222"/>
      <c r="L887" s="227"/>
      <c r="M887" s="228"/>
      <c r="N887" s="229"/>
      <c r="O887" s="229"/>
      <c r="P887" s="229"/>
      <c r="Q887" s="229"/>
      <c r="R887" s="229"/>
      <c r="S887" s="229"/>
      <c r="T887" s="230"/>
      <c r="AT887" s="231" t="s">
        <v>166</v>
      </c>
      <c r="AU887" s="231" t="s">
        <v>156</v>
      </c>
      <c r="AV887" s="14" t="s">
        <v>156</v>
      </c>
      <c r="AW887" s="14" t="s">
        <v>31</v>
      </c>
      <c r="AX887" s="14" t="s">
        <v>74</v>
      </c>
      <c r="AY887" s="231" t="s">
        <v>157</v>
      </c>
    </row>
    <row r="888" spans="1:65" s="13" customFormat="1">
      <c r="B888" s="210"/>
      <c r="C888" s="211"/>
      <c r="D888" s="212" t="s">
        <v>166</v>
      </c>
      <c r="E888" s="213" t="s">
        <v>1</v>
      </c>
      <c r="F888" s="214" t="s">
        <v>1201</v>
      </c>
      <c r="G888" s="211"/>
      <c r="H888" s="213" t="s">
        <v>1</v>
      </c>
      <c r="I888" s="215"/>
      <c r="J888" s="211"/>
      <c r="K888" s="211"/>
      <c r="L888" s="216"/>
      <c r="M888" s="217"/>
      <c r="N888" s="218"/>
      <c r="O888" s="218"/>
      <c r="P888" s="218"/>
      <c r="Q888" s="218"/>
      <c r="R888" s="218"/>
      <c r="S888" s="218"/>
      <c r="T888" s="219"/>
      <c r="AT888" s="220" t="s">
        <v>166</v>
      </c>
      <c r="AU888" s="220" t="s">
        <v>156</v>
      </c>
      <c r="AV888" s="13" t="s">
        <v>82</v>
      </c>
      <c r="AW888" s="13" t="s">
        <v>31</v>
      </c>
      <c r="AX888" s="13" t="s">
        <v>74</v>
      </c>
      <c r="AY888" s="220" t="s">
        <v>157</v>
      </c>
    </row>
    <row r="889" spans="1:65" s="14" customFormat="1">
      <c r="B889" s="221"/>
      <c r="C889" s="222"/>
      <c r="D889" s="212" t="s">
        <v>166</v>
      </c>
      <c r="E889" s="223" t="s">
        <v>1</v>
      </c>
      <c r="F889" s="224" t="s">
        <v>1656</v>
      </c>
      <c r="G889" s="222"/>
      <c r="H889" s="225">
        <v>9.2880000000000003</v>
      </c>
      <c r="I889" s="226"/>
      <c r="J889" s="222"/>
      <c r="K889" s="222"/>
      <c r="L889" s="227"/>
      <c r="M889" s="228"/>
      <c r="N889" s="229"/>
      <c r="O889" s="229"/>
      <c r="P889" s="229"/>
      <c r="Q889" s="229"/>
      <c r="R889" s="229"/>
      <c r="S889" s="229"/>
      <c r="T889" s="230"/>
      <c r="AT889" s="231" t="s">
        <v>166</v>
      </c>
      <c r="AU889" s="231" t="s">
        <v>156</v>
      </c>
      <c r="AV889" s="14" t="s">
        <v>156</v>
      </c>
      <c r="AW889" s="14" t="s">
        <v>31</v>
      </c>
      <c r="AX889" s="14" t="s">
        <v>74</v>
      </c>
      <c r="AY889" s="231" t="s">
        <v>157</v>
      </c>
    </row>
    <row r="890" spans="1:65" s="13" customFormat="1">
      <c r="B890" s="210"/>
      <c r="C890" s="211"/>
      <c r="D890" s="212" t="s">
        <v>166</v>
      </c>
      <c r="E890" s="213" t="s">
        <v>1</v>
      </c>
      <c r="F890" s="214" t="s">
        <v>1203</v>
      </c>
      <c r="G890" s="211"/>
      <c r="H890" s="213" t="s">
        <v>1</v>
      </c>
      <c r="I890" s="215"/>
      <c r="J890" s="211"/>
      <c r="K890" s="211"/>
      <c r="L890" s="216"/>
      <c r="M890" s="217"/>
      <c r="N890" s="218"/>
      <c r="O890" s="218"/>
      <c r="P890" s="218"/>
      <c r="Q890" s="218"/>
      <c r="R890" s="218"/>
      <c r="S890" s="218"/>
      <c r="T890" s="219"/>
      <c r="AT890" s="220" t="s">
        <v>166</v>
      </c>
      <c r="AU890" s="220" t="s">
        <v>156</v>
      </c>
      <c r="AV890" s="13" t="s">
        <v>82</v>
      </c>
      <c r="AW890" s="13" t="s">
        <v>31</v>
      </c>
      <c r="AX890" s="13" t="s">
        <v>74</v>
      </c>
      <c r="AY890" s="220" t="s">
        <v>157</v>
      </c>
    </row>
    <row r="891" spans="1:65" s="14" customFormat="1">
      <c r="B891" s="221"/>
      <c r="C891" s="222"/>
      <c r="D891" s="212" t="s">
        <v>166</v>
      </c>
      <c r="E891" s="223" t="s">
        <v>1</v>
      </c>
      <c r="F891" s="224" t="s">
        <v>1655</v>
      </c>
      <c r="G891" s="222"/>
      <c r="H891" s="225">
        <v>11.1</v>
      </c>
      <c r="I891" s="226"/>
      <c r="J891" s="222"/>
      <c r="K891" s="222"/>
      <c r="L891" s="227"/>
      <c r="M891" s="228"/>
      <c r="N891" s="229"/>
      <c r="O891" s="229"/>
      <c r="P891" s="229"/>
      <c r="Q891" s="229"/>
      <c r="R891" s="229"/>
      <c r="S891" s="229"/>
      <c r="T891" s="230"/>
      <c r="AT891" s="231" t="s">
        <v>166</v>
      </c>
      <c r="AU891" s="231" t="s">
        <v>156</v>
      </c>
      <c r="AV891" s="14" t="s">
        <v>156</v>
      </c>
      <c r="AW891" s="14" t="s">
        <v>31</v>
      </c>
      <c r="AX891" s="14" t="s">
        <v>74</v>
      </c>
      <c r="AY891" s="231" t="s">
        <v>157</v>
      </c>
    </row>
    <row r="892" spans="1:65" s="13" customFormat="1">
      <c r="B892" s="210"/>
      <c r="C892" s="211"/>
      <c r="D892" s="212" t="s">
        <v>166</v>
      </c>
      <c r="E892" s="213" t="s">
        <v>1</v>
      </c>
      <c r="F892" s="214" t="s">
        <v>1176</v>
      </c>
      <c r="G892" s="211"/>
      <c r="H892" s="213" t="s">
        <v>1</v>
      </c>
      <c r="I892" s="215"/>
      <c r="J892" s="211"/>
      <c r="K892" s="211"/>
      <c r="L892" s="216"/>
      <c r="M892" s="217"/>
      <c r="N892" s="218"/>
      <c r="O892" s="218"/>
      <c r="P892" s="218"/>
      <c r="Q892" s="218"/>
      <c r="R892" s="218"/>
      <c r="S892" s="218"/>
      <c r="T892" s="219"/>
      <c r="AT892" s="220" t="s">
        <v>166</v>
      </c>
      <c r="AU892" s="220" t="s">
        <v>156</v>
      </c>
      <c r="AV892" s="13" t="s">
        <v>82</v>
      </c>
      <c r="AW892" s="13" t="s">
        <v>31</v>
      </c>
      <c r="AX892" s="13" t="s">
        <v>74</v>
      </c>
      <c r="AY892" s="220" t="s">
        <v>157</v>
      </c>
    </row>
    <row r="893" spans="1:65" s="14" customFormat="1">
      <c r="B893" s="221"/>
      <c r="C893" s="222"/>
      <c r="D893" s="212" t="s">
        <v>166</v>
      </c>
      <c r="E893" s="223" t="s">
        <v>1</v>
      </c>
      <c r="F893" s="224" t="s">
        <v>1654</v>
      </c>
      <c r="G893" s="222"/>
      <c r="H893" s="225">
        <v>11.7</v>
      </c>
      <c r="I893" s="226"/>
      <c r="J893" s="222"/>
      <c r="K893" s="222"/>
      <c r="L893" s="227"/>
      <c r="M893" s="228"/>
      <c r="N893" s="229"/>
      <c r="O893" s="229"/>
      <c r="P893" s="229"/>
      <c r="Q893" s="229"/>
      <c r="R893" s="229"/>
      <c r="S893" s="229"/>
      <c r="T893" s="230"/>
      <c r="AT893" s="231" t="s">
        <v>166</v>
      </c>
      <c r="AU893" s="231" t="s">
        <v>156</v>
      </c>
      <c r="AV893" s="14" t="s">
        <v>156</v>
      </c>
      <c r="AW893" s="14" t="s">
        <v>31</v>
      </c>
      <c r="AX893" s="14" t="s">
        <v>74</v>
      </c>
      <c r="AY893" s="231" t="s">
        <v>157</v>
      </c>
    </row>
    <row r="894" spans="1:65" s="13" customFormat="1">
      <c r="B894" s="210"/>
      <c r="C894" s="211"/>
      <c r="D894" s="212" t="s">
        <v>166</v>
      </c>
      <c r="E894" s="213" t="s">
        <v>1</v>
      </c>
      <c r="F894" s="214" t="s">
        <v>1061</v>
      </c>
      <c r="G894" s="211"/>
      <c r="H894" s="213" t="s">
        <v>1</v>
      </c>
      <c r="I894" s="215"/>
      <c r="J894" s="211"/>
      <c r="K894" s="211"/>
      <c r="L894" s="216"/>
      <c r="M894" s="217"/>
      <c r="N894" s="218"/>
      <c r="O894" s="218"/>
      <c r="P894" s="218"/>
      <c r="Q894" s="218"/>
      <c r="R894" s="218"/>
      <c r="S894" s="218"/>
      <c r="T894" s="219"/>
      <c r="AT894" s="220" t="s">
        <v>166</v>
      </c>
      <c r="AU894" s="220" t="s">
        <v>156</v>
      </c>
      <c r="AV894" s="13" t="s">
        <v>82</v>
      </c>
      <c r="AW894" s="13" t="s">
        <v>31</v>
      </c>
      <c r="AX894" s="13" t="s">
        <v>74</v>
      </c>
      <c r="AY894" s="220" t="s">
        <v>157</v>
      </c>
    </row>
    <row r="895" spans="1:65" s="14" customFormat="1">
      <c r="B895" s="221"/>
      <c r="C895" s="222"/>
      <c r="D895" s="212" t="s">
        <v>166</v>
      </c>
      <c r="E895" s="223" t="s">
        <v>1</v>
      </c>
      <c r="F895" s="224" t="s">
        <v>1657</v>
      </c>
      <c r="G895" s="222"/>
      <c r="H895" s="225">
        <v>5.4180000000000001</v>
      </c>
      <c r="I895" s="226"/>
      <c r="J895" s="222"/>
      <c r="K895" s="222"/>
      <c r="L895" s="227"/>
      <c r="M895" s="228"/>
      <c r="N895" s="229"/>
      <c r="O895" s="229"/>
      <c r="P895" s="229"/>
      <c r="Q895" s="229"/>
      <c r="R895" s="229"/>
      <c r="S895" s="229"/>
      <c r="T895" s="230"/>
      <c r="AT895" s="231" t="s">
        <v>166</v>
      </c>
      <c r="AU895" s="231" t="s">
        <v>156</v>
      </c>
      <c r="AV895" s="14" t="s">
        <v>156</v>
      </c>
      <c r="AW895" s="14" t="s">
        <v>31</v>
      </c>
      <c r="AX895" s="14" t="s">
        <v>74</v>
      </c>
      <c r="AY895" s="231" t="s">
        <v>157</v>
      </c>
    </row>
    <row r="896" spans="1:65" s="16" customFormat="1">
      <c r="B896" s="261"/>
      <c r="C896" s="262"/>
      <c r="D896" s="212" t="s">
        <v>166</v>
      </c>
      <c r="E896" s="263" t="s">
        <v>1</v>
      </c>
      <c r="F896" s="264" t="s">
        <v>468</v>
      </c>
      <c r="G896" s="262"/>
      <c r="H896" s="265">
        <v>60.305999999999997</v>
      </c>
      <c r="I896" s="266"/>
      <c r="J896" s="262"/>
      <c r="K896" s="262"/>
      <c r="L896" s="267"/>
      <c r="M896" s="268"/>
      <c r="N896" s="269"/>
      <c r="O896" s="269"/>
      <c r="P896" s="269"/>
      <c r="Q896" s="269"/>
      <c r="R896" s="269"/>
      <c r="S896" s="269"/>
      <c r="T896" s="270"/>
      <c r="AT896" s="271" t="s">
        <v>166</v>
      </c>
      <c r="AU896" s="271" t="s">
        <v>156</v>
      </c>
      <c r="AV896" s="16" t="s">
        <v>181</v>
      </c>
      <c r="AW896" s="16" t="s">
        <v>31</v>
      </c>
      <c r="AX896" s="16" t="s">
        <v>74</v>
      </c>
      <c r="AY896" s="271" t="s">
        <v>157</v>
      </c>
    </row>
    <row r="897" spans="2:51" s="13" customFormat="1">
      <c r="B897" s="210"/>
      <c r="C897" s="211"/>
      <c r="D897" s="212" t="s">
        <v>166</v>
      </c>
      <c r="E897" s="213" t="s">
        <v>1</v>
      </c>
      <c r="F897" s="214" t="s">
        <v>1205</v>
      </c>
      <c r="G897" s="211"/>
      <c r="H897" s="213" t="s">
        <v>1</v>
      </c>
      <c r="I897" s="215"/>
      <c r="J897" s="211"/>
      <c r="K897" s="211"/>
      <c r="L897" s="216"/>
      <c r="M897" s="217"/>
      <c r="N897" s="218"/>
      <c r="O897" s="218"/>
      <c r="P897" s="218"/>
      <c r="Q897" s="218"/>
      <c r="R897" s="218"/>
      <c r="S897" s="218"/>
      <c r="T897" s="219"/>
      <c r="AT897" s="220" t="s">
        <v>166</v>
      </c>
      <c r="AU897" s="220" t="s">
        <v>156</v>
      </c>
      <c r="AV897" s="13" t="s">
        <v>82</v>
      </c>
      <c r="AW897" s="13" t="s">
        <v>31</v>
      </c>
      <c r="AX897" s="13" t="s">
        <v>74</v>
      </c>
      <c r="AY897" s="220" t="s">
        <v>157</v>
      </c>
    </row>
    <row r="898" spans="2:51" s="14" customFormat="1">
      <c r="B898" s="221"/>
      <c r="C898" s="222"/>
      <c r="D898" s="212" t="s">
        <v>166</v>
      </c>
      <c r="E898" s="223" t="s">
        <v>1</v>
      </c>
      <c r="F898" s="224" t="s">
        <v>1658</v>
      </c>
      <c r="G898" s="222"/>
      <c r="H898" s="225">
        <v>3.9</v>
      </c>
      <c r="I898" s="226"/>
      <c r="J898" s="222"/>
      <c r="K898" s="222"/>
      <c r="L898" s="227"/>
      <c r="M898" s="228"/>
      <c r="N898" s="229"/>
      <c r="O898" s="229"/>
      <c r="P898" s="229"/>
      <c r="Q898" s="229"/>
      <c r="R898" s="229"/>
      <c r="S898" s="229"/>
      <c r="T898" s="230"/>
      <c r="AT898" s="231" t="s">
        <v>166</v>
      </c>
      <c r="AU898" s="231" t="s">
        <v>156</v>
      </c>
      <c r="AV898" s="14" t="s">
        <v>156</v>
      </c>
      <c r="AW898" s="14" t="s">
        <v>31</v>
      </c>
      <c r="AX898" s="14" t="s">
        <v>74</v>
      </c>
      <c r="AY898" s="231" t="s">
        <v>157</v>
      </c>
    </row>
    <row r="899" spans="2:51" s="13" customFormat="1">
      <c r="B899" s="210"/>
      <c r="C899" s="211"/>
      <c r="D899" s="212" t="s">
        <v>166</v>
      </c>
      <c r="E899" s="213" t="s">
        <v>1</v>
      </c>
      <c r="F899" s="214" t="s">
        <v>1207</v>
      </c>
      <c r="G899" s="211"/>
      <c r="H899" s="213" t="s">
        <v>1</v>
      </c>
      <c r="I899" s="215"/>
      <c r="J899" s="211"/>
      <c r="K899" s="211"/>
      <c r="L899" s="216"/>
      <c r="M899" s="217"/>
      <c r="N899" s="218"/>
      <c r="O899" s="218"/>
      <c r="P899" s="218"/>
      <c r="Q899" s="218"/>
      <c r="R899" s="218"/>
      <c r="S899" s="218"/>
      <c r="T899" s="219"/>
      <c r="AT899" s="220" t="s">
        <v>166</v>
      </c>
      <c r="AU899" s="220" t="s">
        <v>156</v>
      </c>
      <c r="AV899" s="13" t="s">
        <v>82</v>
      </c>
      <c r="AW899" s="13" t="s">
        <v>31</v>
      </c>
      <c r="AX899" s="13" t="s">
        <v>74</v>
      </c>
      <c r="AY899" s="220" t="s">
        <v>157</v>
      </c>
    </row>
    <row r="900" spans="2:51" s="14" customFormat="1">
      <c r="B900" s="221"/>
      <c r="C900" s="222"/>
      <c r="D900" s="212" t="s">
        <v>166</v>
      </c>
      <c r="E900" s="223" t="s">
        <v>1</v>
      </c>
      <c r="F900" s="224" t="s">
        <v>1658</v>
      </c>
      <c r="G900" s="222"/>
      <c r="H900" s="225">
        <v>3.9</v>
      </c>
      <c r="I900" s="226"/>
      <c r="J900" s="222"/>
      <c r="K900" s="222"/>
      <c r="L900" s="227"/>
      <c r="M900" s="228"/>
      <c r="N900" s="229"/>
      <c r="O900" s="229"/>
      <c r="P900" s="229"/>
      <c r="Q900" s="229"/>
      <c r="R900" s="229"/>
      <c r="S900" s="229"/>
      <c r="T900" s="230"/>
      <c r="AT900" s="231" t="s">
        <v>166</v>
      </c>
      <c r="AU900" s="231" t="s">
        <v>156</v>
      </c>
      <c r="AV900" s="14" t="s">
        <v>156</v>
      </c>
      <c r="AW900" s="14" t="s">
        <v>31</v>
      </c>
      <c r="AX900" s="14" t="s">
        <v>74</v>
      </c>
      <c r="AY900" s="231" t="s">
        <v>157</v>
      </c>
    </row>
    <row r="901" spans="2:51" s="13" customFormat="1">
      <c r="B901" s="210"/>
      <c r="C901" s="211"/>
      <c r="D901" s="212" t="s">
        <v>166</v>
      </c>
      <c r="E901" s="213" t="s">
        <v>1</v>
      </c>
      <c r="F901" s="214" t="s">
        <v>1208</v>
      </c>
      <c r="G901" s="211"/>
      <c r="H901" s="213" t="s">
        <v>1</v>
      </c>
      <c r="I901" s="215"/>
      <c r="J901" s="211"/>
      <c r="K901" s="211"/>
      <c r="L901" s="216"/>
      <c r="M901" s="217"/>
      <c r="N901" s="218"/>
      <c r="O901" s="218"/>
      <c r="P901" s="218"/>
      <c r="Q901" s="218"/>
      <c r="R901" s="218"/>
      <c r="S901" s="218"/>
      <c r="T901" s="219"/>
      <c r="AT901" s="220" t="s">
        <v>166</v>
      </c>
      <c r="AU901" s="220" t="s">
        <v>156</v>
      </c>
      <c r="AV901" s="13" t="s">
        <v>82</v>
      </c>
      <c r="AW901" s="13" t="s">
        <v>31</v>
      </c>
      <c r="AX901" s="13" t="s">
        <v>74</v>
      </c>
      <c r="AY901" s="220" t="s">
        <v>157</v>
      </c>
    </row>
    <row r="902" spans="2:51" s="14" customFormat="1">
      <c r="B902" s="221"/>
      <c r="C902" s="222"/>
      <c r="D902" s="212" t="s">
        <v>166</v>
      </c>
      <c r="E902" s="223" t="s">
        <v>1</v>
      </c>
      <c r="F902" s="224" t="s">
        <v>1659</v>
      </c>
      <c r="G902" s="222"/>
      <c r="H902" s="225">
        <v>7.4</v>
      </c>
      <c r="I902" s="226"/>
      <c r="J902" s="222"/>
      <c r="K902" s="222"/>
      <c r="L902" s="227"/>
      <c r="M902" s="228"/>
      <c r="N902" s="229"/>
      <c r="O902" s="229"/>
      <c r="P902" s="229"/>
      <c r="Q902" s="229"/>
      <c r="R902" s="229"/>
      <c r="S902" s="229"/>
      <c r="T902" s="230"/>
      <c r="AT902" s="231" t="s">
        <v>166</v>
      </c>
      <c r="AU902" s="231" t="s">
        <v>156</v>
      </c>
      <c r="AV902" s="14" t="s">
        <v>156</v>
      </c>
      <c r="AW902" s="14" t="s">
        <v>31</v>
      </c>
      <c r="AX902" s="14" t="s">
        <v>74</v>
      </c>
      <c r="AY902" s="231" t="s">
        <v>157</v>
      </c>
    </row>
    <row r="903" spans="2:51" s="13" customFormat="1">
      <c r="B903" s="210"/>
      <c r="C903" s="211"/>
      <c r="D903" s="212" t="s">
        <v>166</v>
      </c>
      <c r="E903" s="213" t="s">
        <v>1</v>
      </c>
      <c r="F903" s="214" t="s">
        <v>1210</v>
      </c>
      <c r="G903" s="211"/>
      <c r="H903" s="213" t="s">
        <v>1</v>
      </c>
      <c r="I903" s="215"/>
      <c r="J903" s="211"/>
      <c r="K903" s="211"/>
      <c r="L903" s="216"/>
      <c r="M903" s="217"/>
      <c r="N903" s="218"/>
      <c r="O903" s="218"/>
      <c r="P903" s="218"/>
      <c r="Q903" s="218"/>
      <c r="R903" s="218"/>
      <c r="S903" s="218"/>
      <c r="T903" s="219"/>
      <c r="AT903" s="220" t="s">
        <v>166</v>
      </c>
      <c r="AU903" s="220" t="s">
        <v>156</v>
      </c>
      <c r="AV903" s="13" t="s">
        <v>82</v>
      </c>
      <c r="AW903" s="13" t="s">
        <v>31</v>
      </c>
      <c r="AX903" s="13" t="s">
        <v>74</v>
      </c>
      <c r="AY903" s="220" t="s">
        <v>157</v>
      </c>
    </row>
    <row r="904" spans="2:51" s="14" customFormat="1">
      <c r="B904" s="221"/>
      <c r="C904" s="222"/>
      <c r="D904" s="212" t="s">
        <v>166</v>
      </c>
      <c r="E904" s="223" t="s">
        <v>1</v>
      </c>
      <c r="F904" s="224" t="s">
        <v>1659</v>
      </c>
      <c r="G904" s="222"/>
      <c r="H904" s="225">
        <v>7.4</v>
      </c>
      <c r="I904" s="226"/>
      <c r="J904" s="222"/>
      <c r="K904" s="222"/>
      <c r="L904" s="227"/>
      <c r="M904" s="228"/>
      <c r="N904" s="229"/>
      <c r="O904" s="229"/>
      <c r="P904" s="229"/>
      <c r="Q904" s="229"/>
      <c r="R904" s="229"/>
      <c r="S904" s="229"/>
      <c r="T904" s="230"/>
      <c r="AT904" s="231" t="s">
        <v>166</v>
      </c>
      <c r="AU904" s="231" t="s">
        <v>156</v>
      </c>
      <c r="AV904" s="14" t="s">
        <v>156</v>
      </c>
      <c r="AW904" s="14" t="s">
        <v>31</v>
      </c>
      <c r="AX904" s="14" t="s">
        <v>74</v>
      </c>
      <c r="AY904" s="231" t="s">
        <v>157</v>
      </c>
    </row>
    <row r="905" spans="2:51" s="13" customFormat="1">
      <c r="B905" s="210"/>
      <c r="C905" s="211"/>
      <c r="D905" s="212" t="s">
        <v>166</v>
      </c>
      <c r="E905" s="213" t="s">
        <v>1</v>
      </c>
      <c r="F905" s="214" t="s">
        <v>1211</v>
      </c>
      <c r="G905" s="211"/>
      <c r="H905" s="213" t="s">
        <v>1</v>
      </c>
      <c r="I905" s="215"/>
      <c r="J905" s="211"/>
      <c r="K905" s="211"/>
      <c r="L905" s="216"/>
      <c r="M905" s="217"/>
      <c r="N905" s="218"/>
      <c r="O905" s="218"/>
      <c r="P905" s="218"/>
      <c r="Q905" s="218"/>
      <c r="R905" s="218"/>
      <c r="S905" s="218"/>
      <c r="T905" s="219"/>
      <c r="AT905" s="220" t="s">
        <v>166</v>
      </c>
      <c r="AU905" s="220" t="s">
        <v>156</v>
      </c>
      <c r="AV905" s="13" t="s">
        <v>82</v>
      </c>
      <c r="AW905" s="13" t="s">
        <v>31</v>
      </c>
      <c r="AX905" s="13" t="s">
        <v>74</v>
      </c>
      <c r="AY905" s="220" t="s">
        <v>157</v>
      </c>
    </row>
    <row r="906" spans="2:51" s="14" customFormat="1">
      <c r="B906" s="221"/>
      <c r="C906" s="222"/>
      <c r="D906" s="212" t="s">
        <v>166</v>
      </c>
      <c r="E906" s="223" t="s">
        <v>1</v>
      </c>
      <c r="F906" s="224" t="s">
        <v>1660</v>
      </c>
      <c r="G906" s="222"/>
      <c r="H906" s="225">
        <v>3.7</v>
      </c>
      <c r="I906" s="226"/>
      <c r="J906" s="222"/>
      <c r="K906" s="222"/>
      <c r="L906" s="227"/>
      <c r="M906" s="228"/>
      <c r="N906" s="229"/>
      <c r="O906" s="229"/>
      <c r="P906" s="229"/>
      <c r="Q906" s="229"/>
      <c r="R906" s="229"/>
      <c r="S906" s="229"/>
      <c r="T906" s="230"/>
      <c r="AT906" s="231" t="s">
        <v>166</v>
      </c>
      <c r="AU906" s="231" t="s">
        <v>156</v>
      </c>
      <c r="AV906" s="14" t="s">
        <v>156</v>
      </c>
      <c r="AW906" s="14" t="s">
        <v>31</v>
      </c>
      <c r="AX906" s="14" t="s">
        <v>74</v>
      </c>
      <c r="AY906" s="231" t="s">
        <v>157</v>
      </c>
    </row>
    <row r="907" spans="2:51" s="13" customFormat="1">
      <c r="B907" s="210"/>
      <c r="C907" s="211"/>
      <c r="D907" s="212" t="s">
        <v>166</v>
      </c>
      <c r="E907" s="213" t="s">
        <v>1</v>
      </c>
      <c r="F907" s="214" t="s">
        <v>1213</v>
      </c>
      <c r="G907" s="211"/>
      <c r="H907" s="213" t="s">
        <v>1</v>
      </c>
      <c r="I907" s="215"/>
      <c r="J907" s="211"/>
      <c r="K907" s="211"/>
      <c r="L907" s="216"/>
      <c r="M907" s="217"/>
      <c r="N907" s="218"/>
      <c r="O907" s="218"/>
      <c r="P907" s="218"/>
      <c r="Q907" s="218"/>
      <c r="R907" s="218"/>
      <c r="S907" s="218"/>
      <c r="T907" s="219"/>
      <c r="AT907" s="220" t="s">
        <v>166</v>
      </c>
      <c r="AU907" s="220" t="s">
        <v>156</v>
      </c>
      <c r="AV907" s="13" t="s">
        <v>82</v>
      </c>
      <c r="AW907" s="13" t="s">
        <v>31</v>
      </c>
      <c r="AX907" s="13" t="s">
        <v>74</v>
      </c>
      <c r="AY907" s="220" t="s">
        <v>157</v>
      </c>
    </row>
    <row r="908" spans="2:51" s="14" customFormat="1">
      <c r="B908" s="221"/>
      <c r="C908" s="222"/>
      <c r="D908" s="212" t="s">
        <v>166</v>
      </c>
      <c r="E908" s="223" t="s">
        <v>1</v>
      </c>
      <c r="F908" s="224" t="s">
        <v>1660</v>
      </c>
      <c r="G908" s="222"/>
      <c r="H908" s="225">
        <v>3.7</v>
      </c>
      <c r="I908" s="226"/>
      <c r="J908" s="222"/>
      <c r="K908" s="222"/>
      <c r="L908" s="227"/>
      <c r="M908" s="228"/>
      <c r="N908" s="229"/>
      <c r="O908" s="229"/>
      <c r="P908" s="229"/>
      <c r="Q908" s="229"/>
      <c r="R908" s="229"/>
      <c r="S908" s="229"/>
      <c r="T908" s="230"/>
      <c r="AT908" s="231" t="s">
        <v>166</v>
      </c>
      <c r="AU908" s="231" t="s">
        <v>156</v>
      </c>
      <c r="AV908" s="14" t="s">
        <v>156</v>
      </c>
      <c r="AW908" s="14" t="s">
        <v>31</v>
      </c>
      <c r="AX908" s="14" t="s">
        <v>74</v>
      </c>
      <c r="AY908" s="231" t="s">
        <v>157</v>
      </c>
    </row>
    <row r="909" spans="2:51" s="13" customFormat="1">
      <c r="B909" s="210"/>
      <c r="C909" s="211"/>
      <c r="D909" s="212" t="s">
        <v>166</v>
      </c>
      <c r="E909" s="213" t="s">
        <v>1</v>
      </c>
      <c r="F909" s="214" t="s">
        <v>1214</v>
      </c>
      <c r="G909" s="211"/>
      <c r="H909" s="213" t="s">
        <v>1</v>
      </c>
      <c r="I909" s="215"/>
      <c r="J909" s="211"/>
      <c r="K909" s="211"/>
      <c r="L909" s="216"/>
      <c r="M909" s="217"/>
      <c r="N909" s="218"/>
      <c r="O909" s="218"/>
      <c r="P909" s="218"/>
      <c r="Q909" s="218"/>
      <c r="R909" s="218"/>
      <c r="S909" s="218"/>
      <c r="T909" s="219"/>
      <c r="AT909" s="220" t="s">
        <v>166</v>
      </c>
      <c r="AU909" s="220" t="s">
        <v>156</v>
      </c>
      <c r="AV909" s="13" t="s">
        <v>82</v>
      </c>
      <c r="AW909" s="13" t="s">
        <v>31</v>
      </c>
      <c r="AX909" s="13" t="s">
        <v>74</v>
      </c>
      <c r="AY909" s="220" t="s">
        <v>157</v>
      </c>
    </row>
    <row r="910" spans="2:51" s="14" customFormat="1">
      <c r="B910" s="221"/>
      <c r="C910" s="222"/>
      <c r="D910" s="212" t="s">
        <v>166</v>
      </c>
      <c r="E910" s="223" t="s">
        <v>1</v>
      </c>
      <c r="F910" s="224" t="s">
        <v>1658</v>
      </c>
      <c r="G910" s="222"/>
      <c r="H910" s="225">
        <v>3.9</v>
      </c>
      <c r="I910" s="226"/>
      <c r="J910" s="222"/>
      <c r="K910" s="222"/>
      <c r="L910" s="227"/>
      <c r="M910" s="228"/>
      <c r="N910" s="229"/>
      <c r="O910" s="229"/>
      <c r="P910" s="229"/>
      <c r="Q910" s="229"/>
      <c r="R910" s="229"/>
      <c r="S910" s="229"/>
      <c r="T910" s="230"/>
      <c r="AT910" s="231" t="s">
        <v>166</v>
      </c>
      <c r="AU910" s="231" t="s">
        <v>156</v>
      </c>
      <c r="AV910" s="14" t="s">
        <v>156</v>
      </c>
      <c r="AW910" s="14" t="s">
        <v>31</v>
      </c>
      <c r="AX910" s="14" t="s">
        <v>74</v>
      </c>
      <c r="AY910" s="231" t="s">
        <v>157</v>
      </c>
    </row>
    <row r="911" spans="2:51" s="13" customFormat="1">
      <c r="B911" s="210"/>
      <c r="C911" s="211"/>
      <c r="D911" s="212" t="s">
        <v>166</v>
      </c>
      <c r="E911" s="213" t="s">
        <v>1</v>
      </c>
      <c r="F911" s="214" t="s">
        <v>1215</v>
      </c>
      <c r="G911" s="211"/>
      <c r="H911" s="213" t="s">
        <v>1</v>
      </c>
      <c r="I911" s="215"/>
      <c r="J911" s="211"/>
      <c r="K911" s="211"/>
      <c r="L911" s="216"/>
      <c r="M911" s="217"/>
      <c r="N911" s="218"/>
      <c r="O911" s="218"/>
      <c r="P911" s="218"/>
      <c r="Q911" s="218"/>
      <c r="R911" s="218"/>
      <c r="S911" s="218"/>
      <c r="T911" s="219"/>
      <c r="AT911" s="220" t="s">
        <v>166</v>
      </c>
      <c r="AU911" s="220" t="s">
        <v>156</v>
      </c>
      <c r="AV911" s="13" t="s">
        <v>82</v>
      </c>
      <c r="AW911" s="13" t="s">
        <v>31</v>
      </c>
      <c r="AX911" s="13" t="s">
        <v>74</v>
      </c>
      <c r="AY911" s="220" t="s">
        <v>157</v>
      </c>
    </row>
    <row r="912" spans="2:51" s="14" customFormat="1">
      <c r="B912" s="221"/>
      <c r="C912" s="222"/>
      <c r="D912" s="212" t="s">
        <v>166</v>
      </c>
      <c r="E912" s="223" t="s">
        <v>1</v>
      </c>
      <c r="F912" s="224" t="s">
        <v>1658</v>
      </c>
      <c r="G912" s="222"/>
      <c r="H912" s="225">
        <v>3.9</v>
      </c>
      <c r="I912" s="226"/>
      <c r="J912" s="222"/>
      <c r="K912" s="222"/>
      <c r="L912" s="227"/>
      <c r="M912" s="228"/>
      <c r="N912" s="229"/>
      <c r="O912" s="229"/>
      <c r="P912" s="229"/>
      <c r="Q912" s="229"/>
      <c r="R912" s="229"/>
      <c r="S912" s="229"/>
      <c r="T912" s="230"/>
      <c r="AT912" s="231" t="s">
        <v>166</v>
      </c>
      <c r="AU912" s="231" t="s">
        <v>156</v>
      </c>
      <c r="AV912" s="14" t="s">
        <v>156</v>
      </c>
      <c r="AW912" s="14" t="s">
        <v>31</v>
      </c>
      <c r="AX912" s="14" t="s">
        <v>74</v>
      </c>
      <c r="AY912" s="231" t="s">
        <v>157</v>
      </c>
    </row>
    <row r="913" spans="1:65" s="15" customFormat="1">
      <c r="B913" s="232"/>
      <c r="C913" s="233"/>
      <c r="D913" s="212" t="s">
        <v>166</v>
      </c>
      <c r="E913" s="234" t="s">
        <v>1</v>
      </c>
      <c r="F913" s="235" t="s">
        <v>173</v>
      </c>
      <c r="G913" s="233"/>
      <c r="H913" s="236">
        <v>98.105999999999995</v>
      </c>
      <c r="I913" s="237"/>
      <c r="J913" s="233"/>
      <c r="K913" s="233"/>
      <c r="L913" s="238"/>
      <c r="M913" s="239"/>
      <c r="N913" s="240"/>
      <c r="O913" s="240"/>
      <c r="P913" s="240"/>
      <c r="Q913" s="240"/>
      <c r="R913" s="240"/>
      <c r="S913" s="240"/>
      <c r="T913" s="241"/>
      <c r="AT913" s="242" t="s">
        <v>166</v>
      </c>
      <c r="AU913" s="242" t="s">
        <v>156</v>
      </c>
      <c r="AV913" s="15" t="s">
        <v>174</v>
      </c>
      <c r="AW913" s="15" t="s">
        <v>31</v>
      </c>
      <c r="AX913" s="15" t="s">
        <v>82</v>
      </c>
      <c r="AY913" s="242" t="s">
        <v>157</v>
      </c>
    </row>
    <row r="914" spans="1:65" s="2" customFormat="1" ht="33" customHeight="1">
      <c r="A914" s="35"/>
      <c r="B914" s="36"/>
      <c r="C914" s="196" t="s">
        <v>1661</v>
      </c>
      <c r="D914" s="196" t="s">
        <v>160</v>
      </c>
      <c r="E914" s="197" t="s">
        <v>1662</v>
      </c>
      <c r="F914" s="198" t="s">
        <v>1663</v>
      </c>
      <c r="G914" s="199" t="s">
        <v>354</v>
      </c>
      <c r="H914" s="200">
        <v>71.406000000000006</v>
      </c>
      <c r="I914" s="201"/>
      <c r="J914" s="202">
        <f>ROUND(I914*H914,2)</f>
        <v>0</v>
      </c>
      <c r="K914" s="203"/>
      <c r="L914" s="40"/>
      <c r="M914" s="204" t="s">
        <v>1</v>
      </c>
      <c r="N914" s="205" t="s">
        <v>40</v>
      </c>
      <c r="O914" s="76"/>
      <c r="P914" s="206">
        <f>O914*H914</f>
        <v>0</v>
      </c>
      <c r="Q914" s="206">
        <v>2.1000000000000001E-4</v>
      </c>
      <c r="R914" s="206">
        <f>Q914*H914</f>
        <v>1.4995260000000002E-2</v>
      </c>
      <c r="S914" s="206">
        <v>0</v>
      </c>
      <c r="T914" s="207">
        <f>S914*H914</f>
        <v>0</v>
      </c>
      <c r="U914" s="35"/>
      <c r="V914" s="35"/>
      <c r="W914" s="35"/>
      <c r="X914" s="35"/>
      <c r="Y914" s="35"/>
      <c r="Z914" s="35"/>
      <c r="AA914" s="35"/>
      <c r="AB914" s="35"/>
      <c r="AC914" s="35"/>
      <c r="AD914" s="35"/>
      <c r="AE914" s="35"/>
      <c r="AR914" s="208" t="s">
        <v>164</v>
      </c>
      <c r="AT914" s="208" t="s">
        <v>160</v>
      </c>
      <c r="AU914" s="208" t="s">
        <v>156</v>
      </c>
      <c r="AY914" s="18" t="s">
        <v>157</v>
      </c>
      <c r="BE914" s="209">
        <f>IF(N914="základná",J914,0)</f>
        <v>0</v>
      </c>
      <c r="BF914" s="209">
        <f>IF(N914="znížená",J914,0)</f>
        <v>0</v>
      </c>
      <c r="BG914" s="209">
        <f>IF(N914="zákl. prenesená",J914,0)</f>
        <v>0</v>
      </c>
      <c r="BH914" s="209">
        <f>IF(N914="zníž. prenesená",J914,0)</f>
        <v>0</v>
      </c>
      <c r="BI914" s="209">
        <f>IF(N914="nulová",J914,0)</f>
        <v>0</v>
      </c>
      <c r="BJ914" s="18" t="s">
        <v>156</v>
      </c>
      <c r="BK914" s="209">
        <f>ROUND(I914*H914,2)</f>
        <v>0</v>
      </c>
      <c r="BL914" s="18" t="s">
        <v>164</v>
      </c>
      <c r="BM914" s="208" t="s">
        <v>1664</v>
      </c>
    </row>
    <row r="915" spans="1:65" s="13" customFormat="1">
      <c r="B915" s="210"/>
      <c r="C915" s="211"/>
      <c r="D915" s="212" t="s">
        <v>166</v>
      </c>
      <c r="E915" s="213" t="s">
        <v>1</v>
      </c>
      <c r="F915" s="214" t="s">
        <v>1050</v>
      </c>
      <c r="G915" s="211"/>
      <c r="H915" s="213" t="s">
        <v>1</v>
      </c>
      <c r="I915" s="215"/>
      <c r="J915" s="211"/>
      <c r="K915" s="211"/>
      <c r="L915" s="216"/>
      <c r="M915" s="217"/>
      <c r="N915" s="218"/>
      <c r="O915" s="218"/>
      <c r="P915" s="218"/>
      <c r="Q915" s="218"/>
      <c r="R915" s="218"/>
      <c r="S915" s="218"/>
      <c r="T915" s="219"/>
      <c r="AT915" s="220" t="s">
        <v>166</v>
      </c>
      <c r="AU915" s="220" t="s">
        <v>156</v>
      </c>
      <c r="AV915" s="13" t="s">
        <v>82</v>
      </c>
      <c r="AW915" s="13" t="s">
        <v>31</v>
      </c>
      <c r="AX915" s="13" t="s">
        <v>74</v>
      </c>
      <c r="AY915" s="220" t="s">
        <v>157</v>
      </c>
    </row>
    <row r="916" spans="1:65" s="13" customFormat="1">
      <c r="B916" s="210"/>
      <c r="C916" s="211"/>
      <c r="D916" s="212" t="s">
        <v>166</v>
      </c>
      <c r="E916" s="213" t="s">
        <v>1</v>
      </c>
      <c r="F916" s="214" t="s">
        <v>1197</v>
      </c>
      <c r="G916" s="211"/>
      <c r="H916" s="213" t="s">
        <v>1</v>
      </c>
      <c r="I916" s="215"/>
      <c r="J916" s="211"/>
      <c r="K916" s="211"/>
      <c r="L916" s="216"/>
      <c r="M916" s="217"/>
      <c r="N916" s="218"/>
      <c r="O916" s="218"/>
      <c r="P916" s="218"/>
      <c r="Q916" s="218"/>
      <c r="R916" s="218"/>
      <c r="S916" s="218"/>
      <c r="T916" s="219"/>
      <c r="AT916" s="220" t="s">
        <v>166</v>
      </c>
      <c r="AU916" s="220" t="s">
        <v>156</v>
      </c>
      <c r="AV916" s="13" t="s">
        <v>82</v>
      </c>
      <c r="AW916" s="13" t="s">
        <v>31</v>
      </c>
      <c r="AX916" s="13" t="s">
        <v>74</v>
      </c>
      <c r="AY916" s="220" t="s">
        <v>157</v>
      </c>
    </row>
    <row r="917" spans="1:65" s="14" customFormat="1">
      <c r="B917" s="221"/>
      <c r="C917" s="222"/>
      <c r="D917" s="212" t="s">
        <v>166</v>
      </c>
      <c r="E917" s="223" t="s">
        <v>1</v>
      </c>
      <c r="F917" s="224" t="s">
        <v>1665</v>
      </c>
      <c r="G917" s="222"/>
      <c r="H917" s="225">
        <v>15.6</v>
      </c>
      <c r="I917" s="226"/>
      <c r="J917" s="222"/>
      <c r="K917" s="222"/>
      <c r="L917" s="227"/>
      <c r="M917" s="228"/>
      <c r="N917" s="229"/>
      <c r="O917" s="229"/>
      <c r="P917" s="229"/>
      <c r="Q917" s="229"/>
      <c r="R917" s="229"/>
      <c r="S917" s="229"/>
      <c r="T917" s="230"/>
      <c r="AT917" s="231" t="s">
        <v>166</v>
      </c>
      <c r="AU917" s="231" t="s">
        <v>156</v>
      </c>
      <c r="AV917" s="14" t="s">
        <v>156</v>
      </c>
      <c r="AW917" s="14" t="s">
        <v>31</v>
      </c>
      <c r="AX917" s="14" t="s">
        <v>74</v>
      </c>
      <c r="AY917" s="231" t="s">
        <v>157</v>
      </c>
    </row>
    <row r="918" spans="1:65" s="13" customFormat="1">
      <c r="B918" s="210"/>
      <c r="C918" s="211"/>
      <c r="D918" s="212" t="s">
        <v>166</v>
      </c>
      <c r="E918" s="213" t="s">
        <v>1</v>
      </c>
      <c r="F918" s="214" t="s">
        <v>1199</v>
      </c>
      <c r="G918" s="211"/>
      <c r="H918" s="213" t="s">
        <v>1</v>
      </c>
      <c r="I918" s="215"/>
      <c r="J918" s="211"/>
      <c r="K918" s="211"/>
      <c r="L918" s="216"/>
      <c r="M918" s="217"/>
      <c r="N918" s="218"/>
      <c r="O918" s="218"/>
      <c r="P918" s="218"/>
      <c r="Q918" s="218"/>
      <c r="R918" s="218"/>
      <c r="S918" s="218"/>
      <c r="T918" s="219"/>
      <c r="AT918" s="220" t="s">
        <v>166</v>
      </c>
      <c r="AU918" s="220" t="s">
        <v>156</v>
      </c>
      <c r="AV918" s="13" t="s">
        <v>82</v>
      </c>
      <c r="AW918" s="13" t="s">
        <v>31</v>
      </c>
      <c r="AX918" s="13" t="s">
        <v>74</v>
      </c>
      <c r="AY918" s="220" t="s">
        <v>157</v>
      </c>
    </row>
    <row r="919" spans="1:65" s="14" customFormat="1">
      <c r="B919" s="221"/>
      <c r="C919" s="222"/>
      <c r="D919" s="212" t="s">
        <v>166</v>
      </c>
      <c r="E919" s="223" t="s">
        <v>1</v>
      </c>
      <c r="F919" s="224" t="s">
        <v>1666</v>
      </c>
      <c r="G919" s="222"/>
      <c r="H919" s="225">
        <v>14.4</v>
      </c>
      <c r="I919" s="226"/>
      <c r="J919" s="222"/>
      <c r="K919" s="222"/>
      <c r="L919" s="227"/>
      <c r="M919" s="228"/>
      <c r="N919" s="229"/>
      <c r="O919" s="229"/>
      <c r="P919" s="229"/>
      <c r="Q919" s="229"/>
      <c r="R919" s="229"/>
      <c r="S919" s="229"/>
      <c r="T919" s="230"/>
      <c r="AT919" s="231" t="s">
        <v>166</v>
      </c>
      <c r="AU919" s="231" t="s">
        <v>156</v>
      </c>
      <c r="AV919" s="14" t="s">
        <v>156</v>
      </c>
      <c r="AW919" s="14" t="s">
        <v>31</v>
      </c>
      <c r="AX919" s="14" t="s">
        <v>74</v>
      </c>
      <c r="AY919" s="231" t="s">
        <v>157</v>
      </c>
    </row>
    <row r="920" spans="1:65" s="13" customFormat="1">
      <c r="B920" s="210"/>
      <c r="C920" s="211"/>
      <c r="D920" s="212" t="s">
        <v>166</v>
      </c>
      <c r="E920" s="213" t="s">
        <v>1</v>
      </c>
      <c r="F920" s="214" t="s">
        <v>1201</v>
      </c>
      <c r="G920" s="211"/>
      <c r="H920" s="213" t="s">
        <v>1</v>
      </c>
      <c r="I920" s="215"/>
      <c r="J920" s="211"/>
      <c r="K920" s="211"/>
      <c r="L920" s="216"/>
      <c r="M920" s="217"/>
      <c r="N920" s="218"/>
      <c r="O920" s="218"/>
      <c r="P920" s="218"/>
      <c r="Q920" s="218"/>
      <c r="R920" s="218"/>
      <c r="S920" s="218"/>
      <c r="T920" s="219"/>
      <c r="AT920" s="220" t="s">
        <v>166</v>
      </c>
      <c r="AU920" s="220" t="s">
        <v>156</v>
      </c>
      <c r="AV920" s="13" t="s">
        <v>82</v>
      </c>
      <c r="AW920" s="13" t="s">
        <v>31</v>
      </c>
      <c r="AX920" s="13" t="s">
        <v>74</v>
      </c>
      <c r="AY920" s="220" t="s">
        <v>157</v>
      </c>
    </row>
    <row r="921" spans="1:65" s="14" customFormat="1">
      <c r="B921" s="221"/>
      <c r="C921" s="222"/>
      <c r="D921" s="212" t="s">
        <v>166</v>
      </c>
      <c r="E921" s="223" t="s">
        <v>1</v>
      </c>
      <c r="F921" s="224" t="s">
        <v>1656</v>
      </c>
      <c r="G921" s="222"/>
      <c r="H921" s="225">
        <v>9.2880000000000003</v>
      </c>
      <c r="I921" s="226"/>
      <c r="J921" s="222"/>
      <c r="K921" s="222"/>
      <c r="L921" s="227"/>
      <c r="M921" s="228"/>
      <c r="N921" s="229"/>
      <c r="O921" s="229"/>
      <c r="P921" s="229"/>
      <c r="Q921" s="229"/>
      <c r="R921" s="229"/>
      <c r="S921" s="229"/>
      <c r="T921" s="230"/>
      <c r="AT921" s="231" t="s">
        <v>166</v>
      </c>
      <c r="AU921" s="231" t="s">
        <v>156</v>
      </c>
      <c r="AV921" s="14" t="s">
        <v>156</v>
      </c>
      <c r="AW921" s="14" t="s">
        <v>31</v>
      </c>
      <c r="AX921" s="14" t="s">
        <v>74</v>
      </c>
      <c r="AY921" s="231" t="s">
        <v>157</v>
      </c>
    </row>
    <row r="922" spans="1:65" s="13" customFormat="1">
      <c r="B922" s="210"/>
      <c r="C922" s="211"/>
      <c r="D922" s="212" t="s">
        <v>166</v>
      </c>
      <c r="E922" s="213" t="s">
        <v>1</v>
      </c>
      <c r="F922" s="214" t="s">
        <v>1203</v>
      </c>
      <c r="G922" s="211"/>
      <c r="H922" s="213" t="s">
        <v>1</v>
      </c>
      <c r="I922" s="215"/>
      <c r="J922" s="211"/>
      <c r="K922" s="211"/>
      <c r="L922" s="216"/>
      <c r="M922" s="217"/>
      <c r="N922" s="218"/>
      <c r="O922" s="218"/>
      <c r="P922" s="218"/>
      <c r="Q922" s="218"/>
      <c r="R922" s="218"/>
      <c r="S922" s="218"/>
      <c r="T922" s="219"/>
      <c r="AT922" s="220" t="s">
        <v>166</v>
      </c>
      <c r="AU922" s="220" t="s">
        <v>156</v>
      </c>
      <c r="AV922" s="13" t="s">
        <v>82</v>
      </c>
      <c r="AW922" s="13" t="s">
        <v>31</v>
      </c>
      <c r="AX922" s="13" t="s">
        <v>74</v>
      </c>
      <c r="AY922" s="220" t="s">
        <v>157</v>
      </c>
    </row>
    <row r="923" spans="1:65" s="14" customFormat="1">
      <c r="B923" s="221"/>
      <c r="C923" s="222"/>
      <c r="D923" s="212" t="s">
        <v>166</v>
      </c>
      <c r="E923" s="223" t="s">
        <v>1</v>
      </c>
      <c r="F923" s="224" t="s">
        <v>1667</v>
      </c>
      <c r="G923" s="222"/>
      <c r="H923" s="225">
        <v>7.2</v>
      </c>
      <c r="I923" s="226"/>
      <c r="J923" s="222"/>
      <c r="K923" s="222"/>
      <c r="L923" s="227"/>
      <c r="M923" s="228"/>
      <c r="N923" s="229"/>
      <c r="O923" s="229"/>
      <c r="P923" s="229"/>
      <c r="Q923" s="229"/>
      <c r="R923" s="229"/>
      <c r="S923" s="229"/>
      <c r="T923" s="230"/>
      <c r="AT923" s="231" t="s">
        <v>166</v>
      </c>
      <c r="AU923" s="231" t="s">
        <v>156</v>
      </c>
      <c r="AV923" s="14" t="s">
        <v>156</v>
      </c>
      <c r="AW923" s="14" t="s">
        <v>31</v>
      </c>
      <c r="AX923" s="14" t="s">
        <v>74</v>
      </c>
      <c r="AY923" s="231" t="s">
        <v>157</v>
      </c>
    </row>
    <row r="924" spans="1:65" s="13" customFormat="1">
      <c r="B924" s="210"/>
      <c r="C924" s="211"/>
      <c r="D924" s="212" t="s">
        <v>166</v>
      </c>
      <c r="E924" s="213" t="s">
        <v>1</v>
      </c>
      <c r="F924" s="214" t="s">
        <v>1176</v>
      </c>
      <c r="G924" s="211"/>
      <c r="H924" s="213" t="s">
        <v>1</v>
      </c>
      <c r="I924" s="215"/>
      <c r="J924" s="211"/>
      <c r="K924" s="211"/>
      <c r="L924" s="216"/>
      <c r="M924" s="217"/>
      <c r="N924" s="218"/>
      <c r="O924" s="218"/>
      <c r="P924" s="218"/>
      <c r="Q924" s="218"/>
      <c r="R924" s="218"/>
      <c r="S924" s="218"/>
      <c r="T924" s="219"/>
      <c r="AT924" s="220" t="s">
        <v>166</v>
      </c>
      <c r="AU924" s="220" t="s">
        <v>156</v>
      </c>
      <c r="AV924" s="13" t="s">
        <v>82</v>
      </c>
      <c r="AW924" s="13" t="s">
        <v>31</v>
      </c>
      <c r="AX924" s="13" t="s">
        <v>74</v>
      </c>
      <c r="AY924" s="220" t="s">
        <v>157</v>
      </c>
    </row>
    <row r="925" spans="1:65" s="14" customFormat="1">
      <c r="B925" s="221"/>
      <c r="C925" s="222"/>
      <c r="D925" s="212" t="s">
        <v>166</v>
      </c>
      <c r="E925" s="223" t="s">
        <v>1</v>
      </c>
      <c r="F925" s="224" t="s">
        <v>1665</v>
      </c>
      <c r="G925" s="222"/>
      <c r="H925" s="225">
        <v>15.6</v>
      </c>
      <c r="I925" s="226"/>
      <c r="J925" s="222"/>
      <c r="K925" s="222"/>
      <c r="L925" s="227"/>
      <c r="M925" s="228"/>
      <c r="N925" s="229"/>
      <c r="O925" s="229"/>
      <c r="P925" s="229"/>
      <c r="Q925" s="229"/>
      <c r="R925" s="229"/>
      <c r="S925" s="229"/>
      <c r="T925" s="230"/>
      <c r="AT925" s="231" t="s">
        <v>166</v>
      </c>
      <c r="AU925" s="231" t="s">
        <v>156</v>
      </c>
      <c r="AV925" s="14" t="s">
        <v>156</v>
      </c>
      <c r="AW925" s="14" t="s">
        <v>31</v>
      </c>
      <c r="AX925" s="14" t="s">
        <v>74</v>
      </c>
      <c r="AY925" s="231" t="s">
        <v>157</v>
      </c>
    </row>
    <row r="926" spans="1:65" s="13" customFormat="1">
      <c r="B926" s="210"/>
      <c r="C926" s="211"/>
      <c r="D926" s="212" t="s">
        <v>166</v>
      </c>
      <c r="E926" s="213" t="s">
        <v>1</v>
      </c>
      <c r="F926" s="214" t="s">
        <v>1061</v>
      </c>
      <c r="G926" s="211"/>
      <c r="H926" s="213" t="s">
        <v>1</v>
      </c>
      <c r="I926" s="215"/>
      <c r="J926" s="211"/>
      <c r="K926" s="211"/>
      <c r="L926" s="216"/>
      <c r="M926" s="217"/>
      <c r="N926" s="218"/>
      <c r="O926" s="218"/>
      <c r="P926" s="218"/>
      <c r="Q926" s="218"/>
      <c r="R926" s="218"/>
      <c r="S926" s="218"/>
      <c r="T926" s="219"/>
      <c r="AT926" s="220" t="s">
        <v>166</v>
      </c>
      <c r="AU926" s="220" t="s">
        <v>156</v>
      </c>
      <c r="AV926" s="13" t="s">
        <v>82</v>
      </c>
      <c r="AW926" s="13" t="s">
        <v>31</v>
      </c>
      <c r="AX926" s="13" t="s">
        <v>74</v>
      </c>
      <c r="AY926" s="220" t="s">
        <v>157</v>
      </c>
    </row>
    <row r="927" spans="1:65" s="14" customFormat="1">
      <c r="B927" s="221"/>
      <c r="C927" s="222"/>
      <c r="D927" s="212" t="s">
        <v>166</v>
      </c>
      <c r="E927" s="223" t="s">
        <v>1</v>
      </c>
      <c r="F927" s="224" t="s">
        <v>1668</v>
      </c>
      <c r="G927" s="222"/>
      <c r="H927" s="225">
        <v>9.3179999999999996</v>
      </c>
      <c r="I927" s="226"/>
      <c r="J927" s="222"/>
      <c r="K927" s="222"/>
      <c r="L927" s="227"/>
      <c r="M927" s="228"/>
      <c r="N927" s="229"/>
      <c r="O927" s="229"/>
      <c r="P927" s="229"/>
      <c r="Q927" s="229"/>
      <c r="R927" s="229"/>
      <c r="S927" s="229"/>
      <c r="T927" s="230"/>
      <c r="AT927" s="231" t="s">
        <v>166</v>
      </c>
      <c r="AU927" s="231" t="s">
        <v>156</v>
      </c>
      <c r="AV927" s="14" t="s">
        <v>156</v>
      </c>
      <c r="AW927" s="14" t="s">
        <v>31</v>
      </c>
      <c r="AX927" s="14" t="s">
        <v>74</v>
      </c>
      <c r="AY927" s="231" t="s">
        <v>157</v>
      </c>
    </row>
    <row r="928" spans="1:65" s="16" customFormat="1">
      <c r="B928" s="261"/>
      <c r="C928" s="262"/>
      <c r="D928" s="212" t="s">
        <v>166</v>
      </c>
      <c r="E928" s="263" t="s">
        <v>1</v>
      </c>
      <c r="F928" s="264" t="s">
        <v>468</v>
      </c>
      <c r="G928" s="262"/>
      <c r="H928" s="265">
        <v>71.406000000000006</v>
      </c>
      <c r="I928" s="266"/>
      <c r="J928" s="262"/>
      <c r="K928" s="262"/>
      <c r="L928" s="267"/>
      <c r="M928" s="268"/>
      <c r="N928" s="269"/>
      <c r="O928" s="269"/>
      <c r="P928" s="269"/>
      <c r="Q928" s="269"/>
      <c r="R928" s="269"/>
      <c r="S928" s="269"/>
      <c r="T928" s="270"/>
      <c r="AT928" s="271" t="s">
        <v>166</v>
      </c>
      <c r="AU928" s="271" t="s">
        <v>156</v>
      </c>
      <c r="AV928" s="16" t="s">
        <v>181</v>
      </c>
      <c r="AW928" s="16" t="s">
        <v>31</v>
      </c>
      <c r="AX928" s="16" t="s">
        <v>74</v>
      </c>
      <c r="AY928" s="271" t="s">
        <v>157</v>
      </c>
    </row>
    <row r="929" spans="1:65" s="15" customFormat="1">
      <c r="B929" s="232"/>
      <c r="C929" s="233"/>
      <c r="D929" s="212" t="s">
        <v>166</v>
      </c>
      <c r="E929" s="234" t="s">
        <v>1</v>
      </c>
      <c r="F929" s="235" t="s">
        <v>173</v>
      </c>
      <c r="G929" s="233"/>
      <c r="H929" s="236">
        <v>71.406000000000006</v>
      </c>
      <c r="I929" s="237"/>
      <c r="J929" s="233"/>
      <c r="K929" s="233"/>
      <c r="L929" s="238"/>
      <c r="M929" s="239"/>
      <c r="N929" s="240"/>
      <c r="O929" s="240"/>
      <c r="P929" s="240"/>
      <c r="Q929" s="240"/>
      <c r="R929" s="240"/>
      <c r="S929" s="240"/>
      <c r="T929" s="241"/>
      <c r="AT929" s="242" t="s">
        <v>166</v>
      </c>
      <c r="AU929" s="242" t="s">
        <v>156</v>
      </c>
      <c r="AV929" s="15" t="s">
        <v>174</v>
      </c>
      <c r="AW929" s="15" t="s">
        <v>31</v>
      </c>
      <c r="AX929" s="15" t="s">
        <v>82</v>
      </c>
      <c r="AY929" s="242" t="s">
        <v>157</v>
      </c>
    </row>
    <row r="930" spans="1:65" s="2" customFormat="1" ht="37.9" customHeight="1">
      <c r="A930" s="35"/>
      <c r="B930" s="36"/>
      <c r="C930" s="248" t="s">
        <v>1669</v>
      </c>
      <c r="D930" s="248" t="s">
        <v>204</v>
      </c>
      <c r="E930" s="249" t="s">
        <v>1670</v>
      </c>
      <c r="F930" s="250" t="s">
        <v>1671</v>
      </c>
      <c r="G930" s="251" t="s">
        <v>354</v>
      </c>
      <c r="H930" s="252">
        <v>74.975999999999999</v>
      </c>
      <c r="I930" s="253"/>
      <c r="J930" s="254">
        <f>ROUND(I930*H930,2)</f>
        <v>0</v>
      </c>
      <c r="K930" s="255"/>
      <c r="L930" s="256"/>
      <c r="M930" s="257" t="s">
        <v>1</v>
      </c>
      <c r="N930" s="258" t="s">
        <v>40</v>
      </c>
      <c r="O930" s="76"/>
      <c r="P930" s="206">
        <f>O930*H930</f>
        <v>0</v>
      </c>
      <c r="Q930" s="206">
        <v>1E-4</v>
      </c>
      <c r="R930" s="206">
        <f>Q930*H930</f>
        <v>7.4976000000000001E-3</v>
      </c>
      <c r="S930" s="206">
        <v>0</v>
      </c>
      <c r="T930" s="207">
        <f>S930*H930</f>
        <v>0</v>
      </c>
      <c r="U930" s="35"/>
      <c r="V930" s="35"/>
      <c r="W930" s="35"/>
      <c r="X930" s="35"/>
      <c r="Y930" s="35"/>
      <c r="Z930" s="35"/>
      <c r="AA930" s="35"/>
      <c r="AB930" s="35"/>
      <c r="AC930" s="35"/>
      <c r="AD930" s="35"/>
      <c r="AE930" s="35"/>
      <c r="AR930" s="208" t="s">
        <v>378</v>
      </c>
      <c r="AT930" s="208" t="s">
        <v>204</v>
      </c>
      <c r="AU930" s="208" t="s">
        <v>156</v>
      </c>
      <c r="AY930" s="18" t="s">
        <v>157</v>
      </c>
      <c r="BE930" s="209">
        <f>IF(N930="základná",J930,0)</f>
        <v>0</v>
      </c>
      <c r="BF930" s="209">
        <f>IF(N930="znížená",J930,0)</f>
        <v>0</v>
      </c>
      <c r="BG930" s="209">
        <f>IF(N930="zákl. prenesená",J930,0)</f>
        <v>0</v>
      </c>
      <c r="BH930" s="209">
        <f>IF(N930="zníž. prenesená",J930,0)</f>
        <v>0</v>
      </c>
      <c r="BI930" s="209">
        <f>IF(N930="nulová",J930,0)</f>
        <v>0</v>
      </c>
      <c r="BJ930" s="18" t="s">
        <v>156</v>
      </c>
      <c r="BK930" s="209">
        <f>ROUND(I930*H930,2)</f>
        <v>0</v>
      </c>
      <c r="BL930" s="18" t="s">
        <v>164</v>
      </c>
      <c r="BM930" s="208" t="s">
        <v>1672</v>
      </c>
    </row>
    <row r="931" spans="1:65" s="2" customFormat="1" ht="37.9" customHeight="1">
      <c r="A931" s="35"/>
      <c r="B931" s="36"/>
      <c r="C931" s="248" t="s">
        <v>1673</v>
      </c>
      <c r="D931" s="248" t="s">
        <v>204</v>
      </c>
      <c r="E931" s="249" t="s">
        <v>1674</v>
      </c>
      <c r="F931" s="250" t="s">
        <v>1675</v>
      </c>
      <c r="G931" s="251" t="s">
        <v>354</v>
      </c>
      <c r="H931" s="252">
        <v>74.975999999999999</v>
      </c>
      <c r="I931" s="253"/>
      <c r="J931" s="254">
        <f>ROUND(I931*H931,2)</f>
        <v>0</v>
      </c>
      <c r="K931" s="255"/>
      <c r="L931" s="256"/>
      <c r="M931" s="257" t="s">
        <v>1</v>
      </c>
      <c r="N931" s="258" t="s">
        <v>40</v>
      </c>
      <c r="O931" s="76"/>
      <c r="P931" s="206">
        <f>O931*H931</f>
        <v>0</v>
      </c>
      <c r="Q931" s="206">
        <v>1E-4</v>
      </c>
      <c r="R931" s="206">
        <f>Q931*H931</f>
        <v>7.4976000000000001E-3</v>
      </c>
      <c r="S931" s="206">
        <v>0</v>
      </c>
      <c r="T931" s="207">
        <f>S931*H931</f>
        <v>0</v>
      </c>
      <c r="U931" s="35"/>
      <c r="V931" s="35"/>
      <c r="W931" s="35"/>
      <c r="X931" s="35"/>
      <c r="Y931" s="35"/>
      <c r="Z931" s="35"/>
      <c r="AA931" s="35"/>
      <c r="AB931" s="35"/>
      <c r="AC931" s="35"/>
      <c r="AD931" s="35"/>
      <c r="AE931" s="35"/>
      <c r="AR931" s="208" t="s">
        <v>378</v>
      </c>
      <c r="AT931" s="208" t="s">
        <v>204</v>
      </c>
      <c r="AU931" s="208" t="s">
        <v>156</v>
      </c>
      <c r="AY931" s="18" t="s">
        <v>157</v>
      </c>
      <c r="BE931" s="209">
        <f>IF(N931="základná",J931,0)</f>
        <v>0</v>
      </c>
      <c r="BF931" s="209">
        <f>IF(N931="znížená",J931,0)</f>
        <v>0</v>
      </c>
      <c r="BG931" s="209">
        <f>IF(N931="zákl. prenesená",J931,0)</f>
        <v>0</v>
      </c>
      <c r="BH931" s="209">
        <f>IF(N931="zníž. prenesená",J931,0)</f>
        <v>0</v>
      </c>
      <c r="BI931" s="209">
        <f>IF(N931="nulová",J931,0)</f>
        <v>0</v>
      </c>
      <c r="BJ931" s="18" t="s">
        <v>156</v>
      </c>
      <c r="BK931" s="209">
        <f>ROUND(I931*H931,2)</f>
        <v>0</v>
      </c>
      <c r="BL931" s="18" t="s">
        <v>164</v>
      </c>
      <c r="BM931" s="208" t="s">
        <v>1676</v>
      </c>
    </row>
    <row r="932" spans="1:65" s="2" customFormat="1" ht="24.2" customHeight="1">
      <c r="A932" s="35"/>
      <c r="B932" s="36"/>
      <c r="C932" s="196" t="s">
        <v>1677</v>
      </c>
      <c r="D932" s="196" t="s">
        <v>160</v>
      </c>
      <c r="E932" s="197" t="s">
        <v>1010</v>
      </c>
      <c r="F932" s="198" t="s">
        <v>1011</v>
      </c>
      <c r="G932" s="199" t="s">
        <v>797</v>
      </c>
      <c r="H932" s="201"/>
      <c r="I932" s="201"/>
      <c r="J932" s="202">
        <f>ROUND(I932*H932,2)</f>
        <v>0</v>
      </c>
      <c r="K932" s="203"/>
      <c r="L932" s="40"/>
      <c r="M932" s="204" t="s">
        <v>1</v>
      </c>
      <c r="N932" s="205" t="s">
        <v>40</v>
      </c>
      <c r="O932" s="76"/>
      <c r="P932" s="206">
        <f>O932*H932</f>
        <v>0</v>
      </c>
      <c r="Q932" s="206">
        <v>0</v>
      </c>
      <c r="R932" s="206">
        <f>Q932*H932</f>
        <v>0</v>
      </c>
      <c r="S932" s="206">
        <v>0</v>
      </c>
      <c r="T932" s="207">
        <f>S932*H932</f>
        <v>0</v>
      </c>
      <c r="U932" s="35"/>
      <c r="V932" s="35"/>
      <c r="W932" s="35"/>
      <c r="X932" s="35"/>
      <c r="Y932" s="35"/>
      <c r="Z932" s="35"/>
      <c r="AA932" s="35"/>
      <c r="AB932" s="35"/>
      <c r="AC932" s="35"/>
      <c r="AD932" s="35"/>
      <c r="AE932" s="35"/>
      <c r="AR932" s="208" t="s">
        <v>164</v>
      </c>
      <c r="AT932" s="208" t="s">
        <v>160</v>
      </c>
      <c r="AU932" s="208" t="s">
        <v>156</v>
      </c>
      <c r="AY932" s="18" t="s">
        <v>157</v>
      </c>
      <c r="BE932" s="209">
        <f>IF(N932="základná",J932,0)</f>
        <v>0</v>
      </c>
      <c r="BF932" s="209">
        <f>IF(N932="znížená",J932,0)</f>
        <v>0</v>
      </c>
      <c r="BG932" s="209">
        <f>IF(N932="zákl. prenesená",J932,0)</f>
        <v>0</v>
      </c>
      <c r="BH932" s="209">
        <f>IF(N932="zníž. prenesená",J932,0)</f>
        <v>0</v>
      </c>
      <c r="BI932" s="209">
        <f>IF(N932="nulová",J932,0)</f>
        <v>0</v>
      </c>
      <c r="BJ932" s="18" t="s">
        <v>156</v>
      </c>
      <c r="BK932" s="209">
        <f>ROUND(I932*H932,2)</f>
        <v>0</v>
      </c>
      <c r="BL932" s="18" t="s">
        <v>164</v>
      </c>
      <c r="BM932" s="208" t="s">
        <v>1678</v>
      </c>
    </row>
    <row r="933" spans="1:65" s="12" customFormat="1" ht="22.9" customHeight="1">
      <c r="B933" s="180"/>
      <c r="C933" s="181"/>
      <c r="D933" s="182" t="s">
        <v>73</v>
      </c>
      <c r="E933" s="194" t="s">
        <v>678</v>
      </c>
      <c r="F933" s="194" t="s">
        <v>679</v>
      </c>
      <c r="G933" s="181"/>
      <c r="H933" s="181"/>
      <c r="I933" s="184"/>
      <c r="J933" s="195">
        <f>BK933</f>
        <v>0</v>
      </c>
      <c r="K933" s="181"/>
      <c r="L933" s="186"/>
      <c r="M933" s="187"/>
      <c r="N933" s="188"/>
      <c r="O933" s="188"/>
      <c r="P933" s="189">
        <f>SUM(P934:P958)</f>
        <v>0</v>
      </c>
      <c r="Q933" s="188"/>
      <c r="R933" s="189">
        <f>SUM(R934:R958)</f>
        <v>4.9338720000000003E-2</v>
      </c>
      <c r="S933" s="188"/>
      <c r="T933" s="190">
        <f>SUM(T934:T958)</f>
        <v>0</v>
      </c>
      <c r="AR933" s="191" t="s">
        <v>156</v>
      </c>
      <c r="AT933" s="192" t="s">
        <v>73</v>
      </c>
      <c r="AU933" s="192" t="s">
        <v>82</v>
      </c>
      <c r="AY933" s="191" t="s">
        <v>157</v>
      </c>
      <c r="BK933" s="193">
        <f>SUM(BK934:BK958)</f>
        <v>0</v>
      </c>
    </row>
    <row r="934" spans="1:65" s="2" customFormat="1" ht="33" customHeight="1">
      <c r="A934" s="35"/>
      <c r="B934" s="36"/>
      <c r="C934" s="196" t="s">
        <v>1679</v>
      </c>
      <c r="D934" s="196" t="s">
        <v>160</v>
      </c>
      <c r="E934" s="197" t="s">
        <v>1680</v>
      </c>
      <c r="F934" s="198" t="s">
        <v>1681</v>
      </c>
      <c r="G934" s="199" t="s">
        <v>448</v>
      </c>
      <c r="H934" s="200">
        <v>160</v>
      </c>
      <c r="I934" s="201"/>
      <c r="J934" s="202">
        <f>ROUND(I934*H934,2)</f>
        <v>0</v>
      </c>
      <c r="K934" s="203"/>
      <c r="L934" s="40"/>
      <c r="M934" s="204" t="s">
        <v>1</v>
      </c>
      <c r="N934" s="205" t="s">
        <v>40</v>
      </c>
      <c r="O934" s="76"/>
      <c r="P934" s="206">
        <f>O934*H934</f>
        <v>0</v>
      </c>
      <c r="Q934" s="206">
        <v>5.0000000000000002E-5</v>
      </c>
      <c r="R934" s="206">
        <f>Q934*H934</f>
        <v>8.0000000000000002E-3</v>
      </c>
      <c r="S934" s="206">
        <v>0</v>
      </c>
      <c r="T934" s="207">
        <f>S934*H934</f>
        <v>0</v>
      </c>
      <c r="U934" s="35"/>
      <c r="V934" s="35"/>
      <c r="W934" s="35"/>
      <c r="X934" s="35"/>
      <c r="Y934" s="35"/>
      <c r="Z934" s="35"/>
      <c r="AA934" s="35"/>
      <c r="AB934" s="35"/>
      <c r="AC934" s="35"/>
      <c r="AD934" s="35"/>
      <c r="AE934" s="35"/>
      <c r="AR934" s="208" t="s">
        <v>164</v>
      </c>
      <c r="AT934" s="208" t="s">
        <v>160</v>
      </c>
      <c r="AU934" s="208" t="s">
        <v>156</v>
      </c>
      <c r="AY934" s="18" t="s">
        <v>157</v>
      </c>
      <c r="BE934" s="209">
        <f>IF(N934="základná",J934,0)</f>
        <v>0</v>
      </c>
      <c r="BF934" s="209">
        <f>IF(N934="znížená",J934,0)</f>
        <v>0</v>
      </c>
      <c r="BG934" s="209">
        <f>IF(N934="zákl. prenesená",J934,0)</f>
        <v>0</v>
      </c>
      <c r="BH934" s="209">
        <f>IF(N934="zníž. prenesená",J934,0)</f>
        <v>0</v>
      </c>
      <c r="BI934" s="209">
        <f>IF(N934="nulová",J934,0)</f>
        <v>0</v>
      </c>
      <c r="BJ934" s="18" t="s">
        <v>156</v>
      </c>
      <c r="BK934" s="209">
        <f>ROUND(I934*H934,2)</f>
        <v>0</v>
      </c>
      <c r="BL934" s="18" t="s">
        <v>164</v>
      </c>
      <c r="BM934" s="208" t="s">
        <v>1682</v>
      </c>
    </row>
    <row r="935" spans="1:65" s="2" customFormat="1" ht="33" customHeight="1">
      <c r="A935" s="35"/>
      <c r="B935" s="36"/>
      <c r="C935" s="196" t="s">
        <v>1683</v>
      </c>
      <c r="D935" s="196" t="s">
        <v>160</v>
      </c>
      <c r="E935" s="197" t="s">
        <v>1684</v>
      </c>
      <c r="F935" s="198" t="s">
        <v>1685</v>
      </c>
      <c r="G935" s="199" t="s">
        <v>448</v>
      </c>
      <c r="H935" s="200">
        <v>210</v>
      </c>
      <c r="I935" s="201"/>
      <c r="J935" s="202">
        <f>ROUND(I935*H935,2)</f>
        <v>0</v>
      </c>
      <c r="K935" s="203"/>
      <c r="L935" s="40"/>
      <c r="M935" s="204" t="s">
        <v>1</v>
      </c>
      <c r="N935" s="205" t="s">
        <v>40</v>
      </c>
      <c r="O935" s="76"/>
      <c r="P935" s="206">
        <f>O935*H935</f>
        <v>0</v>
      </c>
      <c r="Q935" s="206">
        <v>5.0000000000000002E-5</v>
      </c>
      <c r="R935" s="206">
        <f>Q935*H935</f>
        <v>1.0500000000000001E-2</v>
      </c>
      <c r="S935" s="206">
        <v>0</v>
      </c>
      <c r="T935" s="207">
        <f>S935*H935</f>
        <v>0</v>
      </c>
      <c r="U935" s="35"/>
      <c r="V935" s="35"/>
      <c r="W935" s="35"/>
      <c r="X935" s="35"/>
      <c r="Y935" s="35"/>
      <c r="Z935" s="35"/>
      <c r="AA935" s="35"/>
      <c r="AB935" s="35"/>
      <c r="AC935" s="35"/>
      <c r="AD935" s="35"/>
      <c r="AE935" s="35"/>
      <c r="AR935" s="208" t="s">
        <v>164</v>
      </c>
      <c r="AT935" s="208" t="s">
        <v>160</v>
      </c>
      <c r="AU935" s="208" t="s">
        <v>156</v>
      </c>
      <c r="AY935" s="18" t="s">
        <v>157</v>
      </c>
      <c r="BE935" s="209">
        <f>IF(N935="základná",J935,0)</f>
        <v>0</v>
      </c>
      <c r="BF935" s="209">
        <f>IF(N935="znížená",J935,0)</f>
        <v>0</v>
      </c>
      <c r="BG935" s="209">
        <f>IF(N935="zákl. prenesená",J935,0)</f>
        <v>0</v>
      </c>
      <c r="BH935" s="209">
        <f>IF(N935="zníž. prenesená",J935,0)</f>
        <v>0</v>
      </c>
      <c r="BI935" s="209">
        <f>IF(N935="nulová",J935,0)</f>
        <v>0</v>
      </c>
      <c r="BJ935" s="18" t="s">
        <v>156</v>
      </c>
      <c r="BK935" s="209">
        <f>ROUND(I935*H935,2)</f>
        <v>0</v>
      </c>
      <c r="BL935" s="18" t="s">
        <v>164</v>
      </c>
      <c r="BM935" s="208" t="s">
        <v>1686</v>
      </c>
    </row>
    <row r="936" spans="1:65" s="2" customFormat="1" ht="16.5" customHeight="1">
      <c r="A936" s="35"/>
      <c r="B936" s="36"/>
      <c r="C936" s="196" t="s">
        <v>1687</v>
      </c>
      <c r="D936" s="196" t="s">
        <v>160</v>
      </c>
      <c r="E936" s="197" t="s">
        <v>1688</v>
      </c>
      <c r="F936" s="198" t="s">
        <v>705</v>
      </c>
      <c r="G936" s="199" t="s">
        <v>225</v>
      </c>
      <c r="H936" s="200">
        <v>41.89</v>
      </c>
      <c r="I936" s="201"/>
      <c r="J936" s="202">
        <f>ROUND(I936*H936,2)</f>
        <v>0</v>
      </c>
      <c r="K936" s="203"/>
      <c r="L936" s="40"/>
      <c r="M936" s="204" t="s">
        <v>1</v>
      </c>
      <c r="N936" s="205" t="s">
        <v>40</v>
      </c>
      <c r="O936" s="76"/>
      <c r="P936" s="206">
        <f>O936*H936</f>
        <v>0</v>
      </c>
      <c r="Q936" s="206">
        <v>3.6999999999999999E-4</v>
      </c>
      <c r="R936" s="206">
        <f>Q936*H936</f>
        <v>1.5499300000000001E-2</v>
      </c>
      <c r="S936" s="206">
        <v>0</v>
      </c>
      <c r="T936" s="207">
        <f>S936*H936</f>
        <v>0</v>
      </c>
      <c r="U936" s="35"/>
      <c r="V936" s="35"/>
      <c r="W936" s="35"/>
      <c r="X936" s="35"/>
      <c r="Y936" s="35"/>
      <c r="Z936" s="35"/>
      <c r="AA936" s="35"/>
      <c r="AB936" s="35"/>
      <c r="AC936" s="35"/>
      <c r="AD936" s="35"/>
      <c r="AE936" s="35"/>
      <c r="AR936" s="208" t="s">
        <v>164</v>
      </c>
      <c r="AT936" s="208" t="s">
        <v>160</v>
      </c>
      <c r="AU936" s="208" t="s">
        <v>156</v>
      </c>
      <c r="AY936" s="18" t="s">
        <v>157</v>
      </c>
      <c r="BE936" s="209">
        <f>IF(N936="základná",J936,0)</f>
        <v>0</v>
      </c>
      <c r="BF936" s="209">
        <f>IF(N936="znížená",J936,0)</f>
        <v>0</v>
      </c>
      <c r="BG936" s="209">
        <f>IF(N936="zákl. prenesená",J936,0)</f>
        <v>0</v>
      </c>
      <c r="BH936" s="209">
        <f>IF(N936="zníž. prenesená",J936,0)</f>
        <v>0</v>
      </c>
      <c r="BI936" s="209">
        <f>IF(N936="nulová",J936,0)</f>
        <v>0</v>
      </c>
      <c r="BJ936" s="18" t="s">
        <v>156</v>
      </c>
      <c r="BK936" s="209">
        <f>ROUND(I936*H936,2)</f>
        <v>0</v>
      </c>
      <c r="BL936" s="18" t="s">
        <v>164</v>
      </c>
      <c r="BM936" s="208" t="s">
        <v>1689</v>
      </c>
    </row>
    <row r="937" spans="1:65" s="13" customFormat="1">
      <c r="B937" s="210"/>
      <c r="C937" s="211"/>
      <c r="D937" s="212" t="s">
        <v>166</v>
      </c>
      <c r="E937" s="213" t="s">
        <v>1</v>
      </c>
      <c r="F937" s="214" t="s">
        <v>1050</v>
      </c>
      <c r="G937" s="211"/>
      <c r="H937" s="213" t="s">
        <v>1</v>
      </c>
      <c r="I937" s="215"/>
      <c r="J937" s="211"/>
      <c r="K937" s="211"/>
      <c r="L937" s="216"/>
      <c r="M937" s="217"/>
      <c r="N937" s="218"/>
      <c r="O937" s="218"/>
      <c r="P937" s="218"/>
      <c r="Q937" s="218"/>
      <c r="R937" s="218"/>
      <c r="S937" s="218"/>
      <c r="T937" s="219"/>
      <c r="AT937" s="220" t="s">
        <v>166</v>
      </c>
      <c r="AU937" s="220" t="s">
        <v>156</v>
      </c>
      <c r="AV937" s="13" t="s">
        <v>82</v>
      </c>
      <c r="AW937" s="13" t="s">
        <v>31</v>
      </c>
      <c r="AX937" s="13" t="s">
        <v>74</v>
      </c>
      <c r="AY937" s="220" t="s">
        <v>157</v>
      </c>
    </row>
    <row r="938" spans="1:65" s="13" customFormat="1" ht="22.5">
      <c r="B938" s="210"/>
      <c r="C938" s="211"/>
      <c r="D938" s="212" t="s">
        <v>166</v>
      </c>
      <c r="E938" s="213" t="s">
        <v>1</v>
      </c>
      <c r="F938" s="214" t="s">
        <v>1690</v>
      </c>
      <c r="G938" s="211"/>
      <c r="H938" s="213" t="s">
        <v>1</v>
      </c>
      <c r="I938" s="215"/>
      <c r="J938" s="211"/>
      <c r="K938" s="211"/>
      <c r="L938" s="216"/>
      <c r="M938" s="217"/>
      <c r="N938" s="218"/>
      <c r="O938" s="218"/>
      <c r="P938" s="218"/>
      <c r="Q938" s="218"/>
      <c r="R938" s="218"/>
      <c r="S938" s="218"/>
      <c r="T938" s="219"/>
      <c r="AT938" s="220" t="s">
        <v>166</v>
      </c>
      <c r="AU938" s="220" t="s">
        <v>156</v>
      </c>
      <c r="AV938" s="13" t="s">
        <v>82</v>
      </c>
      <c r="AW938" s="13" t="s">
        <v>31</v>
      </c>
      <c r="AX938" s="13" t="s">
        <v>74</v>
      </c>
      <c r="AY938" s="220" t="s">
        <v>157</v>
      </c>
    </row>
    <row r="939" spans="1:65" s="14" customFormat="1">
      <c r="B939" s="221"/>
      <c r="C939" s="222"/>
      <c r="D939" s="212" t="s">
        <v>166</v>
      </c>
      <c r="E939" s="223" t="s">
        <v>1</v>
      </c>
      <c r="F939" s="224" t="s">
        <v>1691</v>
      </c>
      <c r="G939" s="222"/>
      <c r="H939" s="225">
        <v>18.59</v>
      </c>
      <c r="I939" s="226"/>
      <c r="J939" s="222"/>
      <c r="K939" s="222"/>
      <c r="L939" s="227"/>
      <c r="M939" s="228"/>
      <c r="N939" s="229"/>
      <c r="O939" s="229"/>
      <c r="P939" s="229"/>
      <c r="Q939" s="229"/>
      <c r="R939" s="229"/>
      <c r="S939" s="229"/>
      <c r="T939" s="230"/>
      <c r="AT939" s="231" t="s">
        <v>166</v>
      </c>
      <c r="AU939" s="231" t="s">
        <v>156</v>
      </c>
      <c r="AV939" s="14" t="s">
        <v>156</v>
      </c>
      <c r="AW939" s="14" t="s">
        <v>31</v>
      </c>
      <c r="AX939" s="14" t="s">
        <v>74</v>
      </c>
      <c r="AY939" s="231" t="s">
        <v>157</v>
      </c>
    </row>
    <row r="940" spans="1:65" s="14" customFormat="1">
      <c r="B940" s="221"/>
      <c r="C940" s="222"/>
      <c r="D940" s="212" t="s">
        <v>166</v>
      </c>
      <c r="E940" s="223" t="s">
        <v>1</v>
      </c>
      <c r="F940" s="224" t="s">
        <v>1692</v>
      </c>
      <c r="G940" s="222"/>
      <c r="H940" s="225">
        <v>20.28</v>
      </c>
      <c r="I940" s="226"/>
      <c r="J940" s="222"/>
      <c r="K940" s="222"/>
      <c r="L940" s="227"/>
      <c r="M940" s="228"/>
      <c r="N940" s="229"/>
      <c r="O940" s="229"/>
      <c r="P940" s="229"/>
      <c r="Q940" s="229"/>
      <c r="R940" s="229"/>
      <c r="S940" s="229"/>
      <c r="T940" s="230"/>
      <c r="AT940" s="231" t="s">
        <v>166</v>
      </c>
      <c r="AU940" s="231" t="s">
        <v>156</v>
      </c>
      <c r="AV940" s="14" t="s">
        <v>156</v>
      </c>
      <c r="AW940" s="14" t="s">
        <v>31</v>
      </c>
      <c r="AX940" s="14" t="s">
        <v>74</v>
      </c>
      <c r="AY940" s="231" t="s">
        <v>157</v>
      </c>
    </row>
    <row r="941" spans="1:65" s="14" customFormat="1">
      <c r="B941" s="221"/>
      <c r="C941" s="222"/>
      <c r="D941" s="212" t="s">
        <v>166</v>
      </c>
      <c r="E941" s="223" t="s">
        <v>1</v>
      </c>
      <c r="F941" s="224" t="s">
        <v>1693</v>
      </c>
      <c r="G941" s="222"/>
      <c r="H941" s="225">
        <v>3.02</v>
      </c>
      <c r="I941" s="226"/>
      <c r="J941" s="222"/>
      <c r="K941" s="222"/>
      <c r="L941" s="227"/>
      <c r="M941" s="228"/>
      <c r="N941" s="229"/>
      <c r="O941" s="229"/>
      <c r="P941" s="229"/>
      <c r="Q941" s="229"/>
      <c r="R941" s="229"/>
      <c r="S941" s="229"/>
      <c r="T941" s="230"/>
      <c r="AT941" s="231" t="s">
        <v>166</v>
      </c>
      <c r="AU941" s="231" t="s">
        <v>156</v>
      </c>
      <c r="AV941" s="14" t="s">
        <v>156</v>
      </c>
      <c r="AW941" s="14" t="s">
        <v>31</v>
      </c>
      <c r="AX941" s="14" t="s">
        <v>74</v>
      </c>
      <c r="AY941" s="231" t="s">
        <v>157</v>
      </c>
    </row>
    <row r="942" spans="1:65" s="15" customFormat="1">
      <c r="B942" s="232"/>
      <c r="C942" s="233"/>
      <c r="D942" s="212" t="s">
        <v>166</v>
      </c>
      <c r="E942" s="234" t="s">
        <v>1</v>
      </c>
      <c r="F942" s="235" t="s">
        <v>173</v>
      </c>
      <c r="G942" s="233"/>
      <c r="H942" s="236">
        <v>41.89</v>
      </c>
      <c r="I942" s="237"/>
      <c r="J942" s="233"/>
      <c r="K942" s="233"/>
      <c r="L942" s="238"/>
      <c r="M942" s="239"/>
      <c r="N942" s="240"/>
      <c r="O942" s="240"/>
      <c r="P942" s="240"/>
      <c r="Q942" s="240"/>
      <c r="R942" s="240"/>
      <c r="S942" s="240"/>
      <c r="T942" s="241"/>
      <c r="AT942" s="242" t="s">
        <v>166</v>
      </c>
      <c r="AU942" s="242" t="s">
        <v>156</v>
      </c>
      <c r="AV942" s="15" t="s">
        <v>174</v>
      </c>
      <c r="AW942" s="15" t="s">
        <v>31</v>
      </c>
      <c r="AX942" s="15" t="s">
        <v>82</v>
      </c>
      <c r="AY942" s="242" t="s">
        <v>157</v>
      </c>
    </row>
    <row r="943" spans="1:65" s="2" customFormat="1" ht="24.2" customHeight="1">
      <c r="A943" s="35"/>
      <c r="B943" s="36"/>
      <c r="C943" s="196" t="s">
        <v>1694</v>
      </c>
      <c r="D943" s="196" t="s">
        <v>160</v>
      </c>
      <c r="E943" s="197" t="s">
        <v>1695</v>
      </c>
      <c r="F943" s="198" t="s">
        <v>1696</v>
      </c>
      <c r="G943" s="199" t="s">
        <v>448</v>
      </c>
      <c r="H943" s="200">
        <v>13.946</v>
      </c>
      <c r="I943" s="201"/>
      <c r="J943" s="202">
        <f>ROUND(I943*H943,2)</f>
        <v>0</v>
      </c>
      <c r="K943" s="203"/>
      <c r="L943" s="40"/>
      <c r="M943" s="204" t="s">
        <v>1</v>
      </c>
      <c r="N943" s="205" t="s">
        <v>40</v>
      </c>
      <c r="O943" s="76"/>
      <c r="P943" s="206">
        <f>O943*H943</f>
        <v>0</v>
      </c>
      <c r="Q943" s="206">
        <v>5.0000000000000002E-5</v>
      </c>
      <c r="R943" s="206">
        <f>Q943*H943</f>
        <v>6.9729999999999998E-4</v>
      </c>
      <c r="S943" s="206">
        <v>0</v>
      </c>
      <c r="T943" s="207">
        <f>S943*H943</f>
        <v>0</v>
      </c>
      <c r="U943" s="35"/>
      <c r="V943" s="35"/>
      <c r="W943" s="35"/>
      <c r="X943" s="35"/>
      <c r="Y943" s="35"/>
      <c r="Z943" s="35"/>
      <c r="AA943" s="35"/>
      <c r="AB943" s="35"/>
      <c r="AC943" s="35"/>
      <c r="AD943" s="35"/>
      <c r="AE943" s="35"/>
      <c r="AR943" s="208" t="s">
        <v>164</v>
      </c>
      <c r="AT943" s="208" t="s">
        <v>160</v>
      </c>
      <c r="AU943" s="208" t="s">
        <v>156</v>
      </c>
      <c r="AY943" s="18" t="s">
        <v>157</v>
      </c>
      <c r="BE943" s="209">
        <f>IF(N943="základná",J943,0)</f>
        <v>0</v>
      </c>
      <c r="BF943" s="209">
        <f>IF(N943="znížená",J943,0)</f>
        <v>0</v>
      </c>
      <c r="BG943" s="209">
        <f>IF(N943="zákl. prenesená",J943,0)</f>
        <v>0</v>
      </c>
      <c r="BH943" s="209">
        <f>IF(N943="zníž. prenesená",J943,0)</f>
        <v>0</v>
      </c>
      <c r="BI943" s="209">
        <f>IF(N943="nulová",J943,0)</f>
        <v>0</v>
      </c>
      <c r="BJ943" s="18" t="s">
        <v>156</v>
      </c>
      <c r="BK943" s="209">
        <f>ROUND(I943*H943,2)</f>
        <v>0</v>
      </c>
      <c r="BL943" s="18" t="s">
        <v>164</v>
      </c>
      <c r="BM943" s="208" t="s">
        <v>1697</v>
      </c>
    </row>
    <row r="944" spans="1:65" s="13" customFormat="1">
      <c r="B944" s="210"/>
      <c r="C944" s="211"/>
      <c r="D944" s="212" t="s">
        <v>166</v>
      </c>
      <c r="E944" s="213" t="s">
        <v>1</v>
      </c>
      <c r="F944" s="214" t="s">
        <v>1179</v>
      </c>
      <c r="G944" s="211"/>
      <c r="H944" s="213" t="s">
        <v>1</v>
      </c>
      <c r="I944" s="215"/>
      <c r="J944" s="211"/>
      <c r="K944" s="211"/>
      <c r="L944" s="216"/>
      <c r="M944" s="217"/>
      <c r="N944" s="218"/>
      <c r="O944" s="218"/>
      <c r="P944" s="218"/>
      <c r="Q944" s="218"/>
      <c r="R944" s="218"/>
      <c r="S944" s="218"/>
      <c r="T944" s="219"/>
      <c r="AT944" s="220" t="s">
        <v>166</v>
      </c>
      <c r="AU944" s="220" t="s">
        <v>156</v>
      </c>
      <c r="AV944" s="13" t="s">
        <v>82</v>
      </c>
      <c r="AW944" s="13" t="s">
        <v>31</v>
      </c>
      <c r="AX944" s="13" t="s">
        <v>74</v>
      </c>
      <c r="AY944" s="220" t="s">
        <v>157</v>
      </c>
    </row>
    <row r="945" spans="1:65" s="14" customFormat="1">
      <c r="B945" s="221"/>
      <c r="C945" s="222"/>
      <c r="D945" s="212" t="s">
        <v>166</v>
      </c>
      <c r="E945" s="223" t="s">
        <v>1</v>
      </c>
      <c r="F945" s="224" t="s">
        <v>1698</v>
      </c>
      <c r="G945" s="222"/>
      <c r="H945" s="225">
        <v>13.946</v>
      </c>
      <c r="I945" s="226"/>
      <c r="J945" s="222"/>
      <c r="K945" s="222"/>
      <c r="L945" s="227"/>
      <c r="M945" s="228"/>
      <c r="N945" s="229"/>
      <c r="O945" s="229"/>
      <c r="P945" s="229"/>
      <c r="Q945" s="229"/>
      <c r="R945" s="229"/>
      <c r="S945" s="229"/>
      <c r="T945" s="230"/>
      <c r="AT945" s="231" t="s">
        <v>166</v>
      </c>
      <c r="AU945" s="231" t="s">
        <v>156</v>
      </c>
      <c r="AV945" s="14" t="s">
        <v>156</v>
      </c>
      <c r="AW945" s="14" t="s">
        <v>31</v>
      </c>
      <c r="AX945" s="14" t="s">
        <v>82</v>
      </c>
      <c r="AY945" s="231" t="s">
        <v>157</v>
      </c>
    </row>
    <row r="946" spans="1:65" s="2" customFormat="1" ht="33" customHeight="1">
      <c r="A946" s="35"/>
      <c r="B946" s="36"/>
      <c r="C946" s="248" t="s">
        <v>1699</v>
      </c>
      <c r="D946" s="248" t="s">
        <v>204</v>
      </c>
      <c r="E946" s="249" t="s">
        <v>1700</v>
      </c>
      <c r="F946" s="250" t="s">
        <v>1701</v>
      </c>
      <c r="G946" s="251" t="s">
        <v>177</v>
      </c>
      <c r="H946" s="252">
        <v>1.4E-2</v>
      </c>
      <c r="I946" s="253"/>
      <c r="J946" s="254">
        <f>ROUND(I946*H946,2)</f>
        <v>0</v>
      </c>
      <c r="K946" s="255"/>
      <c r="L946" s="256"/>
      <c r="M946" s="257" t="s">
        <v>1</v>
      </c>
      <c r="N946" s="258" t="s">
        <v>40</v>
      </c>
      <c r="O946" s="76"/>
      <c r="P946" s="206">
        <f>O946*H946</f>
        <v>0</v>
      </c>
      <c r="Q946" s="206">
        <v>1</v>
      </c>
      <c r="R946" s="206">
        <f>Q946*H946</f>
        <v>1.4E-2</v>
      </c>
      <c r="S946" s="206">
        <v>0</v>
      </c>
      <c r="T946" s="207">
        <f>S946*H946</f>
        <v>0</v>
      </c>
      <c r="U946" s="35"/>
      <c r="V946" s="35"/>
      <c r="W946" s="35"/>
      <c r="X946" s="35"/>
      <c r="Y946" s="35"/>
      <c r="Z946" s="35"/>
      <c r="AA946" s="35"/>
      <c r="AB946" s="35"/>
      <c r="AC946" s="35"/>
      <c r="AD946" s="35"/>
      <c r="AE946" s="35"/>
      <c r="AR946" s="208" t="s">
        <v>378</v>
      </c>
      <c r="AT946" s="208" t="s">
        <v>204</v>
      </c>
      <c r="AU946" s="208" t="s">
        <v>156</v>
      </c>
      <c r="AY946" s="18" t="s">
        <v>157</v>
      </c>
      <c r="BE946" s="209">
        <f>IF(N946="základná",J946,0)</f>
        <v>0</v>
      </c>
      <c r="BF946" s="209">
        <f>IF(N946="znížená",J946,0)</f>
        <v>0</v>
      </c>
      <c r="BG946" s="209">
        <f>IF(N946="zákl. prenesená",J946,0)</f>
        <v>0</v>
      </c>
      <c r="BH946" s="209">
        <f>IF(N946="zníž. prenesená",J946,0)</f>
        <v>0</v>
      </c>
      <c r="BI946" s="209">
        <f>IF(N946="nulová",J946,0)</f>
        <v>0</v>
      </c>
      <c r="BJ946" s="18" t="s">
        <v>156</v>
      </c>
      <c r="BK946" s="209">
        <f>ROUND(I946*H946,2)</f>
        <v>0</v>
      </c>
      <c r="BL946" s="18" t="s">
        <v>164</v>
      </c>
      <c r="BM946" s="208" t="s">
        <v>1702</v>
      </c>
    </row>
    <row r="947" spans="1:65" s="2" customFormat="1" ht="24.2" customHeight="1">
      <c r="A947" s="35"/>
      <c r="B947" s="36"/>
      <c r="C947" s="196" t="s">
        <v>1703</v>
      </c>
      <c r="D947" s="196" t="s">
        <v>160</v>
      </c>
      <c r="E947" s="197" t="s">
        <v>1704</v>
      </c>
      <c r="F947" s="198" t="s">
        <v>1705</v>
      </c>
      <c r="G947" s="199" t="s">
        <v>448</v>
      </c>
      <c r="H947" s="200">
        <v>4.71</v>
      </c>
      <c r="I947" s="201"/>
      <c r="J947" s="202">
        <f>ROUND(I947*H947,2)</f>
        <v>0</v>
      </c>
      <c r="K947" s="203"/>
      <c r="L947" s="40"/>
      <c r="M947" s="204" t="s">
        <v>1</v>
      </c>
      <c r="N947" s="205" t="s">
        <v>40</v>
      </c>
      <c r="O947" s="76"/>
      <c r="P947" s="206">
        <f>O947*H947</f>
        <v>0</v>
      </c>
      <c r="Q947" s="206">
        <v>6.0000000000000002E-5</v>
      </c>
      <c r="R947" s="206">
        <f>Q947*H947</f>
        <v>2.8259999999999998E-4</v>
      </c>
      <c r="S947" s="206">
        <v>0</v>
      </c>
      <c r="T947" s="207">
        <f>S947*H947</f>
        <v>0</v>
      </c>
      <c r="U947" s="35"/>
      <c r="V947" s="35"/>
      <c r="W947" s="35"/>
      <c r="X947" s="35"/>
      <c r="Y947" s="35"/>
      <c r="Z947" s="35"/>
      <c r="AA947" s="35"/>
      <c r="AB947" s="35"/>
      <c r="AC947" s="35"/>
      <c r="AD947" s="35"/>
      <c r="AE947" s="35"/>
      <c r="AR947" s="208" t="s">
        <v>164</v>
      </c>
      <c r="AT947" s="208" t="s">
        <v>160</v>
      </c>
      <c r="AU947" s="208" t="s">
        <v>156</v>
      </c>
      <c r="AY947" s="18" t="s">
        <v>157</v>
      </c>
      <c r="BE947" s="209">
        <f>IF(N947="základná",J947,0)</f>
        <v>0</v>
      </c>
      <c r="BF947" s="209">
        <f>IF(N947="znížená",J947,0)</f>
        <v>0</v>
      </c>
      <c r="BG947" s="209">
        <f>IF(N947="zákl. prenesená",J947,0)</f>
        <v>0</v>
      </c>
      <c r="BH947" s="209">
        <f>IF(N947="zníž. prenesená",J947,0)</f>
        <v>0</v>
      </c>
      <c r="BI947" s="209">
        <f>IF(N947="nulová",J947,0)</f>
        <v>0</v>
      </c>
      <c r="BJ947" s="18" t="s">
        <v>156</v>
      </c>
      <c r="BK947" s="209">
        <f>ROUND(I947*H947,2)</f>
        <v>0</v>
      </c>
      <c r="BL947" s="18" t="s">
        <v>164</v>
      </c>
      <c r="BM947" s="208" t="s">
        <v>1706</v>
      </c>
    </row>
    <row r="948" spans="1:65" s="13" customFormat="1">
      <c r="B948" s="210"/>
      <c r="C948" s="211"/>
      <c r="D948" s="212" t="s">
        <v>166</v>
      </c>
      <c r="E948" s="213" t="s">
        <v>1</v>
      </c>
      <c r="F948" s="214" t="s">
        <v>1176</v>
      </c>
      <c r="G948" s="211"/>
      <c r="H948" s="213" t="s">
        <v>1</v>
      </c>
      <c r="I948" s="215"/>
      <c r="J948" s="211"/>
      <c r="K948" s="211"/>
      <c r="L948" s="216"/>
      <c r="M948" s="217"/>
      <c r="N948" s="218"/>
      <c r="O948" s="218"/>
      <c r="P948" s="218"/>
      <c r="Q948" s="218"/>
      <c r="R948" s="218"/>
      <c r="S948" s="218"/>
      <c r="T948" s="219"/>
      <c r="AT948" s="220" t="s">
        <v>166</v>
      </c>
      <c r="AU948" s="220" t="s">
        <v>156</v>
      </c>
      <c r="AV948" s="13" t="s">
        <v>82</v>
      </c>
      <c r="AW948" s="13" t="s">
        <v>31</v>
      </c>
      <c r="AX948" s="13" t="s">
        <v>74</v>
      </c>
      <c r="AY948" s="220" t="s">
        <v>157</v>
      </c>
    </row>
    <row r="949" spans="1:65" s="13" customFormat="1">
      <c r="B949" s="210"/>
      <c r="C949" s="211"/>
      <c r="D949" s="212" t="s">
        <v>166</v>
      </c>
      <c r="E949" s="213" t="s">
        <v>1</v>
      </c>
      <c r="F949" s="214" t="s">
        <v>1177</v>
      </c>
      <c r="G949" s="211"/>
      <c r="H949" s="213" t="s">
        <v>1</v>
      </c>
      <c r="I949" s="215"/>
      <c r="J949" s="211"/>
      <c r="K949" s="211"/>
      <c r="L949" s="216"/>
      <c r="M949" s="217"/>
      <c r="N949" s="218"/>
      <c r="O949" s="218"/>
      <c r="P949" s="218"/>
      <c r="Q949" s="218"/>
      <c r="R949" s="218"/>
      <c r="S949" s="218"/>
      <c r="T949" s="219"/>
      <c r="AT949" s="220" t="s">
        <v>166</v>
      </c>
      <c r="AU949" s="220" t="s">
        <v>156</v>
      </c>
      <c r="AV949" s="13" t="s">
        <v>82</v>
      </c>
      <c r="AW949" s="13" t="s">
        <v>31</v>
      </c>
      <c r="AX949" s="13" t="s">
        <v>74</v>
      </c>
      <c r="AY949" s="220" t="s">
        <v>157</v>
      </c>
    </row>
    <row r="950" spans="1:65" s="14" customFormat="1">
      <c r="B950" s="221"/>
      <c r="C950" s="222"/>
      <c r="D950" s="212" t="s">
        <v>166</v>
      </c>
      <c r="E950" s="223" t="s">
        <v>1</v>
      </c>
      <c r="F950" s="224" t="s">
        <v>1707</v>
      </c>
      <c r="G950" s="222"/>
      <c r="H950" s="225">
        <v>4.71</v>
      </c>
      <c r="I950" s="226"/>
      <c r="J950" s="222"/>
      <c r="K950" s="222"/>
      <c r="L950" s="227"/>
      <c r="M950" s="228"/>
      <c r="N950" s="229"/>
      <c r="O950" s="229"/>
      <c r="P950" s="229"/>
      <c r="Q950" s="229"/>
      <c r="R950" s="229"/>
      <c r="S950" s="229"/>
      <c r="T950" s="230"/>
      <c r="AT950" s="231" t="s">
        <v>166</v>
      </c>
      <c r="AU950" s="231" t="s">
        <v>156</v>
      </c>
      <c r="AV950" s="14" t="s">
        <v>156</v>
      </c>
      <c r="AW950" s="14" t="s">
        <v>31</v>
      </c>
      <c r="AX950" s="14" t="s">
        <v>82</v>
      </c>
      <c r="AY950" s="231" t="s">
        <v>157</v>
      </c>
    </row>
    <row r="951" spans="1:65" s="2" customFormat="1" ht="16.5" customHeight="1">
      <c r="A951" s="35"/>
      <c r="B951" s="36"/>
      <c r="C951" s="248" t="s">
        <v>1708</v>
      </c>
      <c r="D951" s="248" t="s">
        <v>204</v>
      </c>
      <c r="E951" s="249" t="s">
        <v>1709</v>
      </c>
      <c r="F951" s="250" t="s">
        <v>1710</v>
      </c>
      <c r="G951" s="251" t="s">
        <v>184</v>
      </c>
      <c r="H951" s="252">
        <v>0.42799999999999999</v>
      </c>
      <c r="I951" s="253"/>
      <c r="J951" s="254">
        <f>ROUND(I951*H951,2)</f>
        <v>0</v>
      </c>
      <c r="K951" s="255"/>
      <c r="L951" s="256"/>
      <c r="M951" s="257" t="s">
        <v>1</v>
      </c>
      <c r="N951" s="258" t="s">
        <v>40</v>
      </c>
      <c r="O951" s="76"/>
      <c r="P951" s="206">
        <f>O951*H951</f>
        <v>0</v>
      </c>
      <c r="Q951" s="206">
        <v>8.4000000000000003E-4</v>
      </c>
      <c r="R951" s="206">
        <f>Q951*H951</f>
        <v>3.5952E-4</v>
      </c>
      <c r="S951" s="206">
        <v>0</v>
      </c>
      <c r="T951" s="207">
        <f>S951*H951</f>
        <v>0</v>
      </c>
      <c r="U951" s="35"/>
      <c r="V951" s="35"/>
      <c r="W951" s="35"/>
      <c r="X951" s="35"/>
      <c r="Y951" s="35"/>
      <c r="Z951" s="35"/>
      <c r="AA951" s="35"/>
      <c r="AB951" s="35"/>
      <c r="AC951" s="35"/>
      <c r="AD951" s="35"/>
      <c r="AE951" s="35"/>
      <c r="AR951" s="208" t="s">
        <v>378</v>
      </c>
      <c r="AT951" s="208" t="s">
        <v>204</v>
      </c>
      <c r="AU951" s="208" t="s">
        <v>156</v>
      </c>
      <c r="AY951" s="18" t="s">
        <v>157</v>
      </c>
      <c r="BE951" s="209">
        <f>IF(N951="základná",J951,0)</f>
        <v>0</v>
      </c>
      <c r="BF951" s="209">
        <f>IF(N951="znížená",J951,0)</f>
        <v>0</v>
      </c>
      <c r="BG951" s="209">
        <f>IF(N951="zákl. prenesená",J951,0)</f>
        <v>0</v>
      </c>
      <c r="BH951" s="209">
        <f>IF(N951="zníž. prenesená",J951,0)</f>
        <v>0</v>
      </c>
      <c r="BI951" s="209">
        <f>IF(N951="nulová",J951,0)</f>
        <v>0</v>
      </c>
      <c r="BJ951" s="18" t="s">
        <v>156</v>
      </c>
      <c r="BK951" s="209">
        <f>ROUND(I951*H951,2)</f>
        <v>0</v>
      </c>
      <c r="BL951" s="18" t="s">
        <v>164</v>
      </c>
      <c r="BM951" s="208" t="s">
        <v>1711</v>
      </c>
    </row>
    <row r="952" spans="1:65" s="2" customFormat="1" ht="16.5" customHeight="1">
      <c r="A952" s="35"/>
      <c r="B952" s="36"/>
      <c r="C952" s="196" t="s">
        <v>1712</v>
      </c>
      <c r="D952" s="196" t="s">
        <v>160</v>
      </c>
      <c r="E952" s="197" t="s">
        <v>722</v>
      </c>
      <c r="F952" s="198" t="s">
        <v>723</v>
      </c>
      <c r="G952" s="199" t="s">
        <v>448</v>
      </c>
      <c r="H952" s="200">
        <v>164.5</v>
      </c>
      <c r="I952" s="201"/>
      <c r="J952" s="202">
        <f>ROUND(I952*H952,2)</f>
        <v>0</v>
      </c>
      <c r="K952" s="203"/>
      <c r="L952" s="40"/>
      <c r="M952" s="204" t="s">
        <v>1</v>
      </c>
      <c r="N952" s="205" t="s">
        <v>40</v>
      </c>
      <c r="O952" s="76"/>
      <c r="P952" s="206">
        <f>O952*H952</f>
        <v>0</v>
      </c>
      <c r="Q952" s="206">
        <v>0</v>
      </c>
      <c r="R952" s="206">
        <f>Q952*H952</f>
        <v>0</v>
      </c>
      <c r="S952" s="206">
        <v>0</v>
      </c>
      <c r="T952" s="207">
        <f>S952*H952</f>
        <v>0</v>
      </c>
      <c r="U952" s="35"/>
      <c r="V952" s="35"/>
      <c r="W952" s="35"/>
      <c r="X952" s="35"/>
      <c r="Y952" s="35"/>
      <c r="Z952" s="35"/>
      <c r="AA952" s="35"/>
      <c r="AB952" s="35"/>
      <c r="AC952" s="35"/>
      <c r="AD952" s="35"/>
      <c r="AE952" s="35"/>
      <c r="AR952" s="208" t="s">
        <v>164</v>
      </c>
      <c r="AT952" s="208" t="s">
        <v>160</v>
      </c>
      <c r="AU952" s="208" t="s">
        <v>156</v>
      </c>
      <c r="AY952" s="18" t="s">
        <v>157</v>
      </c>
      <c r="BE952" s="209">
        <f>IF(N952="základná",J952,0)</f>
        <v>0</v>
      </c>
      <c r="BF952" s="209">
        <f>IF(N952="znížená",J952,0)</f>
        <v>0</v>
      </c>
      <c r="BG952" s="209">
        <f>IF(N952="zákl. prenesená",J952,0)</f>
        <v>0</v>
      </c>
      <c r="BH952" s="209">
        <f>IF(N952="zníž. prenesená",J952,0)</f>
        <v>0</v>
      </c>
      <c r="BI952" s="209">
        <f>IF(N952="nulová",J952,0)</f>
        <v>0</v>
      </c>
      <c r="BJ952" s="18" t="s">
        <v>156</v>
      </c>
      <c r="BK952" s="209">
        <f>ROUND(I952*H952,2)</f>
        <v>0</v>
      </c>
      <c r="BL952" s="18" t="s">
        <v>164</v>
      </c>
      <c r="BM952" s="208" t="s">
        <v>1713</v>
      </c>
    </row>
    <row r="953" spans="1:65" s="13" customFormat="1">
      <c r="B953" s="210"/>
      <c r="C953" s="211"/>
      <c r="D953" s="212" t="s">
        <v>166</v>
      </c>
      <c r="E953" s="213" t="s">
        <v>1</v>
      </c>
      <c r="F953" s="214" t="s">
        <v>684</v>
      </c>
      <c r="G953" s="211"/>
      <c r="H953" s="213" t="s">
        <v>1</v>
      </c>
      <c r="I953" s="215"/>
      <c r="J953" s="211"/>
      <c r="K953" s="211"/>
      <c r="L953" s="216"/>
      <c r="M953" s="217"/>
      <c r="N953" s="218"/>
      <c r="O953" s="218"/>
      <c r="P953" s="218"/>
      <c r="Q953" s="218"/>
      <c r="R953" s="218"/>
      <c r="S953" s="218"/>
      <c r="T953" s="219"/>
      <c r="AT953" s="220" t="s">
        <v>166</v>
      </c>
      <c r="AU953" s="220" t="s">
        <v>156</v>
      </c>
      <c r="AV953" s="13" t="s">
        <v>82</v>
      </c>
      <c r="AW953" s="13" t="s">
        <v>31</v>
      </c>
      <c r="AX953" s="13" t="s">
        <v>74</v>
      </c>
      <c r="AY953" s="220" t="s">
        <v>157</v>
      </c>
    </row>
    <row r="954" spans="1:65" s="14" customFormat="1">
      <c r="B954" s="221"/>
      <c r="C954" s="222"/>
      <c r="D954" s="212" t="s">
        <v>166</v>
      </c>
      <c r="E954" s="223" t="s">
        <v>1</v>
      </c>
      <c r="F954" s="224" t="s">
        <v>1714</v>
      </c>
      <c r="G954" s="222"/>
      <c r="H954" s="225">
        <v>84.7</v>
      </c>
      <c r="I954" s="226"/>
      <c r="J954" s="222"/>
      <c r="K954" s="222"/>
      <c r="L954" s="227"/>
      <c r="M954" s="228"/>
      <c r="N954" s="229"/>
      <c r="O954" s="229"/>
      <c r="P954" s="229"/>
      <c r="Q954" s="229"/>
      <c r="R954" s="229"/>
      <c r="S954" s="229"/>
      <c r="T954" s="230"/>
      <c r="AT954" s="231" t="s">
        <v>166</v>
      </c>
      <c r="AU954" s="231" t="s">
        <v>156</v>
      </c>
      <c r="AV954" s="14" t="s">
        <v>156</v>
      </c>
      <c r="AW954" s="14" t="s">
        <v>31</v>
      </c>
      <c r="AX954" s="14" t="s">
        <v>74</v>
      </c>
      <c r="AY954" s="231" t="s">
        <v>157</v>
      </c>
    </row>
    <row r="955" spans="1:65" s="14" customFormat="1">
      <c r="B955" s="221"/>
      <c r="C955" s="222"/>
      <c r="D955" s="212" t="s">
        <v>166</v>
      </c>
      <c r="E955" s="223" t="s">
        <v>1</v>
      </c>
      <c r="F955" s="224" t="s">
        <v>1715</v>
      </c>
      <c r="G955" s="222"/>
      <c r="H955" s="225">
        <v>67.2</v>
      </c>
      <c r="I955" s="226"/>
      <c r="J955" s="222"/>
      <c r="K955" s="222"/>
      <c r="L955" s="227"/>
      <c r="M955" s="228"/>
      <c r="N955" s="229"/>
      <c r="O955" s="229"/>
      <c r="P955" s="229"/>
      <c r="Q955" s="229"/>
      <c r="R955" s="229"/>
      <c r="S955" s="229"/>
      <c r="T955" s="230"/>
      <c r="AT955" s="231" t="s">
        <v>166</v>
      </c>
      <c r="AU955" s="231" t="s">
        <v>156</v>
      </c>
      <c r="AV955" s="14" t="s">
        <v>156</v>
      </c>
      <c r="AW955" s="14" t="s">
        <v>31</v>
      </c>
      <c r="AX955" s="14" t="s">
        <v>74</v>
      </c>
      <c r="AY955" s="231" t="s">
        <v>157</v>
      </c>
    </row>
    <row r="956" spans="1:65" s="14" customFormat="1">
      <c r="B956" s="221"/>
      <c r="C956" s="222"/>
      <c r="D956" s="212" t="s">
        <v>166</v>
      </c>
      <c r="E956" s="223" t="s">
        <v>1</v>
      </c>
      <c r="F956" s="224" t="s">
        <v>1716</v>
      </c>
      <c r="G956" s="222"/>
      <c r="H956" s="225">
        <v>12.6</v>
      </c>
      <c r="I956" s="226"/>
      <c r="J956" s="222"/>
      <c r="K956" s="222"/>
      <c r="L956" s="227"/>
      <c r="M956" s="228"/>
      <c r="N956" s="229"/>
      <c r="O956" s="229"/>
      <c r="P956" s="229"/>
      <c r="Q956" s="229"/>
      <c r="R956" s="229"/>
      <c r="S956" s="229"/>
      <c r="T956" s="230"/>
      <c r="AT956" s="231" t="s">
        <v>166</v>
      </c>
      <c r="AU956" s="231" t="s">
        <v>156</v>
      </c>
      <c r="AV956" s="14" t="s">
        <v>156</v>
      </c>
      <c r="AW956" s="14" t="s">
        <v>31</v>
      </c>
      <c r="AX956" s="14" t="s">
        <v>74</v>
      </c>
      <c r="AY956" s="231" t="s">
        <v>157</v>
      </c>
    </row>
    <row r="957" spans="1:65" s="15" customFormat="1">
      <c r="B957" s="232"/>
      <c r="C957" s="233"/>
      <c r="D957" s="212" t="s">
        <v>166</v>
      </c>
      <c r="E957" s="234" t="s">
        <v>1</v>
      </c>
      <c r="F957" s="235" t="s">
        <v>173</v>
      </c>
      <c r="G957" s="233"/>
      <c r="H957" s="236">
        <v>164.5</v>
      </c>
      <c r="I957" s="237"/>
      <c r="J957" s="233"/>
      <c r="K957" s="233"/>
      <c r="L957" s="238"/>
      <c r="M957" s="239"/>
      <c r="N957" s="240"/>
      <c r="O957" s="240"/>
      <c r="P957" s="240"/>
      <c r="Q957" s="240"/>
      <c r="R957" s="240"/>
      <c r="S957" s="240"/>
      <c r="T957" s="241"/>
      <c r="AT957" s="242" t="s">
        <v>166</v>
      </c>
      <c r="AU957" s="242" t="s">
        <v>156</v>
      </c>
      <c r="AV957" s="15" t="s">
        <v>174</v>
      </c>
      <c r="AW957" s="15" t="s">
        <v>31</v>
      </c>
      <c r="AX957" s="15" t="s">
        <v>82</v>
      </c>
      <c r="AY957" s="242" t="s">
        <v>157</v>
      </c>
    </row>
    <row r="958" spans="1:65" s="2" customFormat="1" ht="24.2" customHeight="1">
      <c r="A958" s="35"/>
      <c r="B958" s="36"/>
      <c r="C958" s="196" t="s">
        <v>1717</v>
      </c>
      <c r="D958" s="196" t="s">
        <v>160</v>
      </c>
      <c r="E958" s="197" t="s">
        <v>1718</v>
      </c>
      <c r="F958" s="198" t="s">
        <v>1719</v>
      </c>
      <c r="G958" s="199" t="s">
        <v>797</v>
      </c>
      <c r="H958" s="201"/>
      <c r="I958" s="201"/>
      <c r="J958" s="202">
        <f>ROUND(I958*H958,2)</f>
        <v>0</v>
      </c>
      <c r="K958" s="203"/>
      <c r="L958" s="40"/>
      <c r="M958" s="204" t="s">
        <v>1</v>
      </c>
      <c r="N958" s="205" t="s">
        <v>40</v>
      </c>
      <c r="O958" s="76"/>
      <c r="P958" s="206">
        <f>O958*H958</f>
        <v>0</v>
      </c>
      <c r="Q958" s="206">
        <v>0</v>
      </c>
      <c r="R958" s="206">
        <f>Q958*H958</f>
        <v>0</v>
      </c>
      <c r="S958" s="206">
        <v>0</v>
      </c>
      <c r="T958" s="207">
        <f>S958*H958</f>
        <v>0</v>
      </c>
      <c r="U958" s="35"/>
      <c r="V958" s="35"/>
      <c r="W958" s="35"/>
      <c r="X958" s="35"/>
      <c r="Y958" s="35"/>
      <c r="Z958" s="35"/>
      <c r="AA958" s="35"/>
      <c r="AB958" s="35"/>
      <c r="AC958" s="35"/>
      <c r="AD958" s="35"/>
      <c r="AE958" s="35"/>
      <c r="AR958" s="208" t="s">
        <v>164</v>
      </c>
      <c r="AT958" s="208" t="s">
        <v>160</v>
      </c>
      <c r="AU958" s="208" t="s">
        <v>156</v>
      </c>
      <c r="AY958" s="18" t="s">
        <v>157</v>
      </c>
      <c r="BE958" s="209">
        <f>IF(N958="základná",J958,0)</f>
        <v>0</v>
      </c>
      <c r="BF958" s="209">
        <f>IF(N958="znížená",J958,0)</f>
        <v>0</v>
      </c>
      <c r="BG958" s="209">
        <f>IF(N958="zákl. prenesená",J958,0)</f>
        <v>0</v>
      </c>
      <c r="BH958" s="209">
        <f>IF(N958="zníž. prenesená",J958,0)</f>
        <v>0</v>
      </c>
      <c r="BI958" s="209">
        <f>IF(N958="nulová",J958,0)</f>
        <v>0</v>
      </c>
      <c r="BJ958" s="18" t="s">
        <v>156</v>
      </c>
      <c r="BK958" s="209">
        <f>ROUND(I958*H958,2)</f>
        <v>0</v>
      </c>
      <c r="BL958" s="18" t="s">
        <v>164</v>
      </c>
      <c r="BM958" s="208" t="s">
        <v>1720</v>
      </c>
    </row>
    <row r="959" spans="1:65" s="12" customFormat="1" ht="22.9" customHeight="1">
      <c r="B959" s="180"/>
      <c r="C959" s="181"/>
      <c r="D959" s="182" t="s">
        <v>73</v>
      </c>
      <c r="E959" s="194" t="s">
        <v>799</v>
      </c>
      <c r="F959" s="194" t="s">
        <v>800</v>
      </c>
      <c r="G959" s="181"/>
      <c r="H959" s="181"/>
      <c r="I959" s="184"/>
      <c r="J959" s="195">
        <f>BK959</f>
        <v>0</v>
      </c>
      <c r="K959" s="181"/>
      <c r="L959" s="186"/>
      <c r="M959" s="187"/>
      <c r="N959" s="188"/>
      <c r="O959" s="188"/>
      <c r="P959" s="189">
        <f>SUM(P960:P973)</f>
        <v>0</v>
      </c>
      <c r="Q959" s="188"/>
      <c r="R959" s="189">
        <f>SUM(R960:R973)</f>
        <v>6.6499999999999997E-3</v>
      </c>
      <c r="S959" s="188"/>
      <c r="T959" s="190">
        <f>SUM(T960:T973)</f>
        <v>0</v>
      </c>
      <c r="AR959" s="191" t="s">
        <v>156</v>
      </c>
      <c r="AT959" s="192" t="s">
        <v>73</v>
      </c>
      <c r="AU959" s="192" t="s">
        <v>82</v>
      </c>
      <c r="AY959" s="191" t="s">
        <v>157</v>
      </c>
      <c r="BK959" s="193">
        <f>SUM(BK960:BK973)</f>
        <v>0</v>
      </c>
    </row>
    <row r="960" spans="1:65" s="2" customFormat="1" ht="16.5" customHeight="1">
      <c r="A960" s="35"/>
      <c r="B960" s="36"/>
      <c r="C960" s="196" t="s">
        <v>1721</v>
      </c>
      <c r="D960" s="196" t="s">
        <v>160</v>
      </c>
      <c r="E960" s="197" t="s">
        <v>1722</v>
      </c>
      <c r="F960" s="198" t="s">
        <v>1723</v>
      </c>
      <c r="G960" s="199" t="s">
        <v>354</v>
      </c>
      <c r="H960" s="200">
        <v>5</v>
      </c>
      <c r="I960" s="201"/>
      <c r="J960" s="202">
        <f>ROUND(I960*H960,2)</f>
        <v>0</v>
      </c>
      <c r="K960" s="203"/>
      <c r="L960" s="40"/>
      <c r="M960" s="204" t="s">
        <v>1</v>
      </c>
      <c r="N960" s="205" t="s">
        <v>40</v>
      </c>
      <c r="O960" s="76"/>
      <c r="P960" s="206">
        <f>O960*H960</f>
        <v>0</v>
      </c>
      <c r="Q960" s="206">
        <v>0</v>
      </c>
      <c r="R960" s="206">
        <f>Q960*H960</f>
        <v>0</v>
      </c>
      <c r="S960" s="206">
        <v>0</v>
      </c>
      <c r="T960" s="207">
        <f>S960*H960</f>
        <v>0</v>
      </c>
      <c r="U960" s="35"/>
      <c r="V960" s="35"/>
      <c r="W960" s="35"/>
      <c r="X960" s="35"/>
      <c r="Y960" s="35"/>
      <c r="Z960" s="35"/>
      <c r="AA960" s="35"/>
      <c r="AB960" s="35"/>
      <c r="AC960" s="35"/>
      <c r="AD960" s="35"/>
      <c r="AE960" s="35"/>
      <c r="AR960" s="208" t="s">
        <v>164</v>
      </c>
      <c r="AT960" s="208" t="s">
        <v>160</v>
      </c>
      <c r="AU960" s="208" t="s">
        <v>156</v>
      </c>
      <c r="AY960" s="18" t="s">
        <v>157</v>
      </c>
      <c r="BE960" s="209">
        <f>IF(N960="základná",J960,0)</f>
        <v>0</v>
      </c>
      <c r="BF960" s="209">
        <f>IF(N960="znížená",J960,0)</f>
        <v>0</v>
      </c>
      <c r="BG960" s="209">
        <f>IF(N960="zákl. prenesená",J960,0)</f>
        <v>0</v>
      </c>
      <c r="BH960" s="209">
        <f>IF(N960="zníž. prenesená",J960,0)</f>
        <v>0</v>
      </c>
      <c r="BI960" s="209">
        <f>IF(N960="nulová",J960,0)</f>
        <v>0</v>
      </c>
      <c r="BJ960" s="18" t="s">
        <v>156</v>
      </c>
      <c r="BK960" s="209">
        <f>ROUND(I960*H960,2)</f>
        <v>0</v>
      </c>
      <c r="BL960" s="18" t="s">
        <v>164</v>
      </c>
      <c r="BM960" s="208" t="s">
        <v>1724</v>
      </c>
    </row>
    <row r="961" spans="1:65" s="13" customFormat="1">
      <c r="B961" s="210"/>
      <c r="C961" s="211"/>
      <c r="D961" s="212" t="s">
        <v>166</v>
      </c>
      <c r="E961" s="213" t="s">
        <v>1</v>
      </c>
      <c r="F961" s="214" t="s">
        <v>1071</v>
      </c>
      <c r="G961" s="211"/>
      <c r="H961" s="213" t="s">
        <v>1</v>
      </c>
      <c r="I961" s="215"/>
      <c r="J961" s="211"/>
      <c r="K961" s="211"/>
      <c r="L961" s="216"/>
      <c r="M961" s="217"/>
      <c r="N961" s="218"/>
      <c r="O961" s="218"/>
      <c r="P961" s="218"/>
      <c r="Q961" s="218"/>
      <c r="R961" s="218"/>
      <c r="S961" s="218"/>
      <c r="T961" s="219"/>
      <c r="AT961" s="220" t="s">
        <v>166</v>
      </c>
      <c r="AU961" s="220" t="s">
        <v>156</v>
      </c>
      <c r="AV961" s="13" t="s">
        <v>82</v>
      </c>
      <c r="AW961" s="13" t="s">
        <v>31</v>
      </c>
      <c r="AX961" s="13" t="s">
        <v>74</v>
      </c>
      <c r="AY961" s="220" t="s">
        <v>157</v>
      </c>
    </row>
    <row r="962" spans="1:65" s="14" customFormat="1">
      <c r="B962" s="221"/>
      <c r="C962" s="222"/>
      <c r="D962" s="212" t="s">
        <v>166</v>
      </c>
      <c r="E962" s="223" t="s">
        <v>1</v>
      </c>
      <c r="F962" s="224" t="s">
        <v>197</v>
      </c>
      <c r="G962" s="222"/>
      <c r="H962" s="225">
        <v>5</v>
      </c>
      <c r="I962" s="226"/>
      <c r="J962" s="222"/>
      <c r="K962" s="222"/>
      <c r="L962" s="227"/>
      <c r="M962" s="228"/>
      <c r="N962" s="229"/>
      <c r="O962" s="229"/>
      <c r="P962" s="229"/>
      <c r="Q962" s="229"/>
      <c r="R962" s="229"/>
      <c r="S962" s="229"/>
      <c r="T962" s="230"/>
      <c r="AT962" s="231" t="s">
        <v>166</v>
      </c>
      <c r="AU962" s="231" t="s">
        <v>156</v>
      </c>
      <c r="AV962" s="14" t="s">
        <v>156</v>
      </c>
      <c r="AW962" s="14" t="s">
        <v>31</v>
      </c>
      <c r="AX962" s="14" t="s">
        <v>82</v>
      </c>
      <c r="AY962" s="231" t="s">
        <v>157</v>
      </c>
    </row>
    <row r="963" spans="1:65" s="2" customFormat="1" ht="24.2" customHeight="1">
      <c r="A963" s="35"/>
      <c r="B963" s="36"/>
      <c r="C963" s="248" t="s">
        <v>1725</v>
      </c>
      <c r="D963" s="248" t="s">
        <v>204</v>
      </c>
      <c r="E963" s="249" t="s">
        <v>1726</v>
      </c>
      <c r="F963" s="250" t="s">
        <v>1727</v>
      </c>
      <c r="G963" s="251" t="s">
        <v>354</v>
      </c>
      <c r="H963" s="252">
        <v>5</v>
      </c>
      <c r="I963" s="253"/>
      <c r="J963" s="254">
        <f>ROUND(I963*H963,2)</f>
        <v>0</v>
      </c>
      <c r="K963" s="255"/>
      <c r="L963" s="256"/>
      <c r="M963" s="257" t="s">
        <v>1</v>
      </c>
      <c r="N963" s="258" t="s">
        <v>40</v>
      </c>
      <c r="O963" s="76"/>
      <c r="P963" s="206">
        <f>O963*H963</f>
        <v>0</v>
      </c>
      <c r="Q963" s="206">
        <v>5.2999999999999998E-4</v>
      </c>
      <c r="R963" s="206">
        <f>Q963*H963</f>
        <v>2.65E-3</v>
      </c>
      <c r="S963" s="206">
        <v>0</v>
      </c>
      <c r="T963" s="207">
        <f>S963*H963</f>
        <v>0</v>
      </c>
      <c r="U963" s="35"/>
      <c r="V963" s="35"/>
      <c r="W963" s="35"/>
      <c r="X963" s="35"/>
      <c r="Y963" s="35"/>
      <c r="Z963" s="35"/>
      <c r="AA963" s="35"/>
      <c r="AB963" s="35"/>
      <c r="AC963" s="35"/>
      <c r="AD963" s="35"/>
      <c r="AE963" s="35"/>
      <c r="AR963" s="208" t="s">
        <v>378</v>
      </c>
      <c r="AT963" s="208" t="s">
        <v>204</v>
      </c>
      <c r="AU963" s="208" t="s">
        <v>156</v>
      </c>
      <c r="AY963" s="18" t="s">
        <v>157</v>
      </c>
      <c r="BE963" s="209">
        <f>IF(N963="základná",J963,0)</f>
        <v>0</v>
      </c>
      <c r="BF963" s="209">
        <f>IF(N963="znížená",J963,0)</f>
        <v>0</v>
      </c>
      <c r="BG963" s="209">
        <f>IF(N963="zákl. prenesená",J963,0)</f>
        <v>0</v>
      </c>
      <c r="BH963" s="209">
        <f>IF(N963="zníž. prenesená",J963,0)</f>
        <v>0</v>
      </c>
      <c r="BI963" s="209">
        <f>IF(N963="nulová",J963,0)</f>
        <v>0</v>
      </c>
      <c r="BJ963" s="18" t="s">
        <v>156</v>
      </c>
      <c r="BK963" s="209">
        <f>ROUND(I963*H963,2)</f>
        <v>0</v>
      </c>
      <c r="BL963" s="18" t="s">
        <v>164</v>
      </c>
      <c r="BM963" s="208" t="s">
        <v>1728</v>
      </c>
    </row>
    <row r="964" spans="1:65" s="2" customFormat="1" ht="21.75" customHeight="1">
      <c r="A964" s="35"/>
      <c r="B964" s="36"/>
      <c r="C964" s="196" t="s">
        <v>1729</v>
      </c>
      <c r="D964" s="196" t="s">
        <v>160</v>
      </c>
      <c r="E964" s="197" t="s">
        <v>1730</v>
      </c>
      <c r="F964" s="198" t="s">
        <v>1731</v>
      </c>
      <c r="G964" s="199" t="s">
        <v>184</v>
      </c>
      <c r="H964" s="200">
        <v>8</v>
      </c>
      <c r="I964" s="201"/>
      <c r="J964" s="202">
        <f>ROUND(I964*H964,2)</f>
        <v>0</v>
      </c>
      <c r="K964" s="203"/>
      <c r="L964" s="40"/>
      <c r="M964" s="204" t="s">
        <v>1</v>
      </c>
      <c r="N964" s="205" t="s">
        <v>40</v>
      </c>
      <c r="O964" s="76"/>
      <c r="P964" s="206">
        <f>O964*H964</f>
        <v>0</v>
      </c>
      <c r="Q964" s="206">
        <v>0</v>
      </c>
      <c r="R964" s="206">
        <f>Q964*H964</f>
        <v>0</v>
      </c>
      <c r="S964" s="206">
        <v>0</v>
      </c>
      <c r="T964" s="207">
        <f>S964*H964</f>
        <v>0</v>
      </c>
      <c r="U964" s="35"/>
      <c r="V964" s="35"/>
      <c r="W964" s="35"/>
      <c r="X964" s="35"/>
      <c r="Y964" s="35"/>
      <c r="Z964" s="35"/>
      <c r="AA964" s="35"/>
      <c r="AB964" s="35"/>
      <c r="AC964" s="35"/>
      <c r="AD964" s="35"/>
      <c r="AE964" s="35"/>
      <c r="AR964" s="208" t="s">
        <v>164</v>
      </c>
      <c r="AT964" s="208" t="s">
        <v>160</v>
      </c>
      <c r="AU964" s="208" t="s">
        <v>156</v>
      </c>
      <c r="AY964" s="18" t="s">
        <v>157</v>
      </c>
      <c r="BE964" s="209">
        <f>IF(N964="základná",J964,0)</f>
        <v>0</v>
      </c>
      <c r="BF964" s="209">
        <f>IF(N964="znížená",J964,0)</f>
        <v>0</v>
      </c>
      <c r="BG964" s="209">
        <f>IF(N964="zákl. prenesená",J964,0)</f>
        <v>0</v>
      </c>
      <c r="BH964" s="209">
        <f>IF(N964="zníž. prenesená",J964,0)</f>
        <v>0</v>
      </c>
      <c r="BI964" s="209">
        <f>IF(N964="nulová",J964,0)</f>
        <v>0</v>
      </c>
      <c r="BJ964" s="18" t="s">
        <v>156</v>
      </c>
      <c r="BK964" s="209">
        <f>ROUND(I964*H964,2)</f>
        <v>0</v>
      </c>
      <c r="BL964" s="18" t="s">
        <v>164</v>
      </c>
      <c r="BM964" s="208" t="s">
        <v>1732</v>
      </c>
    </row>
    <row r="965" spans="1:65" s="13" customFormat="1">
      <c r="B965" s="210"/>
      <c r="C965" s="211"/>
      <c r="D965" s="212" t="s">
        <v>166</v>
      </c>
      <c r="E965" s="213" t="s">
        <v>1</v>
      </c>
      <c r="F965" s="214" t="s">
        <v>1071</v>
      </c>
      <c r="G965" s="211"/>
      <c r="H965" s="213" t="s">
        <v>1</v>
      </c>
      <c r="I965" s="215"/>
      <c r="J965" s="211"/>
      <c r="K965" s="211"/>
      <c r="L965" s="216"/>
      <c r="M965" s="217"/>
      <c r="N965" s="218"/>
      <c r="O965" s="218"/>
      <c r="P965" s="218"/>
      <c r="Q965" s="218"/>
      <c r="R965" s="218"/>
      <c r="S965" s="218"/>
      <c r="T965" s="219"/>
      <c r="AT965" s="220" t="s">
        <v>166</v>
      </c>
      <c r="AU965" s="220" t="s">
        <v>156</v>
      </c>
      <c r="AV965" s="13" t="s">
        <v>82</v>
      </c>
      <c r="AW965" s="13" t="s">
        <v>31</v>
      </c>
      <c r="AX965" s="13" t="s">
        <v>74</v>
      </c>
      <c r="AY965" s="220" t="s">
        <v>157</v>
      </c>
    </row>
    <row r="966" spans="1:65" s="14" customFormat="1">
      <c r="B966" s="221"/>
      <c r="C966" s="222"/>
      <c r="D966" s="212" t="s">
        <v>166</v>
      </c>
      <c r="E966" s="223" t="s">
        <v>1</v>
      </c>
      <c r="F966" s="224" t="s">
        <v>211</v>
      </c>
      <c r="G966" s="222"/>
      <c r="H966" s="225">
        <v>8</v>
      </c>
      <c r="I966" s="226"/>
      <c r="J966" s="222"/>
      <c r="K966" s="222"/>
      <c r="L966" s="227"/>
      <c r="M966" s="228"/>
      <c r="N966" s="229"/>
      <c r="O966" s="229"/>
      <c r="P966" s="229"/>
      <c r="Q966" s="229"/>
      <c r="R966" s="229"/>
      <c r="S966" s="229"/>
      <c r="T966" s="230"/>
      <c r="AT966" s="231" t="s">
        <v>166</v>
      </c>
      <c r="AU966" s="231" t="s">
        <v>156</v>
      </c>
      <c r="AV966" s="14" t="s">
        <v>156</v>
      </c>
      <c r="AW966" s="14" t="s">
        <v>31</v>
      </c>
      <c r="AX966" s="14" t="s">
        <v>82</v>
      </c>
      <c r="AY966" s="231" t="s">
        <v>157</v>
      </c>
    </row>
    <row r="967" spans="1:65" s="2" customFormat="1" ht="24.2" customHeight="1">
      <c r="A967" s="35"/>
      <c r="B967" s="36"/>
      <c r="C967" s="248" t="s">
        <v>1733</v>
      </c>
      <c r="D967" s="248" t="s">
        <v>204</v>
      </c>
      <c r="E967" s="249" t="s">
        <v>1734</v>
      </c>
      <c r="F967" s="250" t="s">
        <v>1735</v>
      </c>
      <c r="G967" s="251" t="s">
        <v>184</v>
      </c>
      <c r="H967" s="252">
        <v>8</v>
      </c>
      <c r="I967" s="253"/>
      <c r="J967" s="254">
        <f>ROUND(I967*H967,2)</f>
        <v>0</v>
      </c>
      <c r="K967" s="255"/>
      <c r="L967" s="256"/>
      <c r="M967" s="257" t="s">
        <v>1</v>
      </c>
      <c r="N967" s="258" t="s">
        <v>40</v>
      </c>
      <c r="O967" s="76"/>
      <c r="P967" s="206">
        <f>O967*H967</f>
        <v>0</v>
      </c>
      <c r="Q967" s="206">
        <v>5.0000000000000001E-4</v>
      </c>
      <c r="R967" s="206">
        <f>Q967*H967</f>
        <v>4.0000000000000001E-3</v>
      </c>
      <c r="S967" s="206">
        <v>0</v>
      </c>
      <c r="T967" s="207">
        <f>S967*H967</f>
        <v>0</v>
      </c>
      <c r="U967" s="35"/>
      <c r="V967" s="35"/>
      <c r="W967" s="35"/>
      <c r="X967" s="35"/>
      <c r="Y967" s="35"/>
      <c r="Z967" s="35"/>
      <c r="AA967" s="35"/>
      <c r="AB967" s="35"/>
      <c r="AC967" s="35"/>
      <c r="AD967" s="35"/>
      <c r="AE967" s="35"/>
      <c r="AR967" s="208" t="s">
        <v>378</v>
      </c>
      <c r="AT967" s="208" t="s">
        <v>204</v>
      </c>
      <c r="AU967" s="208" t="s">
        <v>156</v>
      </c>
      <c r="AY967" s="18" t="s">
        <v>157</v>
      </c>
      <c r="BE967" s="209">
        <f>IF(N967="základná",J967,0)</f>
        <v>0</v>
      </c>
      <c r="BF967" s="209">
        <f>IF(N967="znížená",J967,0)</f>
        <v>0</v>
      </c>
      <c r="BG967" s="209">
        <f>IF(N967="zákl. prenesená",J967,0)</f>
        <v>0</v>
      </c>
      <c r="BH967" s="209">
        <f>IF(N967="zníž. prenesená",J967,0)</f>
        <v>0</v>
      </c>
      <c r="BI967" s="209">
        <f>IF(N967="nulová",J967,0)</f>
        <v>0</v>
      </c>
      <c r="BJ967" s="18" t="s">
        <v>156</v>
      </c>
      <c r="BK967" s="209">
        <f>ROUND(I967*H967,2)</f>
        <v>0</v>
      </c>
      <c r="BL967" s="18" t="s">
        <v>164</v>
      </c>
      <c r="BM967" s="208" t="s">
        <v>1736</v>
      </c>
    </row>
    <row r="968" spans="1:65" s="2" customFormat="1" ht="24.2" customHeight="1">
      <c r="A968" s="35"/>
      <c r="B968" s="36"/>
      <c r="C968" s="196" t="s">
        <v>1737</v>
      </c>
      <c r="D968" s="196" t="s">
        <v>160</v>
      </c>
      <c r="E968" s="197" t="s">
        <v>1738</v>
      </c>
      <c r="F968" s="198" t="s">
        <v>1739</v>
      </c>
      <c r="G968" s="199" t="s">
        <v>184</v>
      </c>
      <c r="H968" s="200">
        <v>1</v>
      </c>
      <c r="I968" s="201"/>
      <c r="J968" s="202">
        <f>ROUND(I968*H968,2)</f>
        <v>0</v>
      </c>
      <c r="K968" s="203"/>
      <c r="L968" s="40"/>
      <c r="M968" s="204" t="s">
        <v>1</v>
      </c>
      <c r="N968" s="205" t="s">
        <v>40</v>
      </c>
      <c r="O968" s="76"/>
      <c r="P968" s="206">
        <f>O968*H968</f>
        <v>0</v>
      </c>
      <c r="Q968" s="206">
        <v>0</v>
      </c>
      <c r="R968" s="206">
        <f>Q968*H968</f>
        <v>0</v>
      </c>
      <c r="S968" s="206">
        <v>0</v>
      </c>
      <c r="T968" s="207">
        <f>S968*H968</f>
        <v>0</v>
      </c>
      <c r="U968" s="35"/>
      <c r="V968" s="35"/>
      <c r="W968" s="35"/>
      <c r="X968" s="35"/>
      <c r="Y968" s="35"/>
      <c r="Z968" s="35"/>
      <c r="AA968" s="35"/>
      <c r="AB968" s="35"/>
      <c r="AC968" s="35"/>
      <c r="AD968" s="35"/>
      <c r="AE968" s="35"/>
      <c r="AR968" s="208" t="s">
        <v>164</v>
      </c>
      <c r="AT968" s="208" t="s">
        <v>160</v>
      </c>
      <c r="AU968" s="208" t="s">
        <v>156</v>
      </c>
      <c r="AY968" s="18" t="s">
        <v>157</v>
      </c>
      <c r="BE968" s="209">
        <f>IF(N968="základná",J968,0)</f>
        <v>0</v>
      </c>
      <c r="BF968" s="209">
        <f>IF(N968="znížená",J968,0)</f>
        <v>0</v>
      </c>
      <c r="BG968" s="209">
        <f>IF(N968="zákl. prenesená",J968,0)</f>
        <v>0</v>
      </c>
      <c r="BH968" s="209">
        <f>IF(N968="zníž. prenesená",J968,0)</f>
        <v>0</v>
      </c>
      <c r="BI968" s="209">
        <f>IF(N968="nulová",J968,0)</f>
        <v>0</v>
      </c>
      <c r="BJ968" s="18" t="s">
        <v>156</v>
      </c>
      <c r="BK968" s="209">
        <f>ROUND(I968*H968,2)</f>
        <v>0</v>
      </c>
      <c r="BL968" s="18" t="s">
        <v>164</v>
      </c>
      <c r="BM968" s="208" t="s">
        <v>1740</v>
      </c>
    </row>
    <row r="969" spans="1:65" s="13" customFormat="1">
      <c r="B969" s="210"/>
      <c r="C969" s="211"/>
      <c r="D969" s="212" t="s">
        <v>166</v>
      </c>
      <c r="E969" s="213" t="s">
        <v>1</v>
      </c>
      <c r="F969" s="214" t="s">
        <v>1176</v>
      </c>
      <c r="G969" s="211"/>
      <c r="H969" s="213" t="s">
        <v>1</v>
      </c>
      <c r="I969" s="215"/>
      <c r="J969" s="211"/>
      <c r="K969" s="211"/>
      <c r="L969" s="216"/>
      <c r="M969" s="217"/>
      <c r="N969" s="218"/>
      <c r="O969" s="218"/>
      <c r="P969" s="218"/>
      <c r="Q969" s="218"/>
      <c r="R969" s="218"/>
      <c r="S969" s="218"/>
      <c r="T969" s="219"/>
      <c r="AT969" s="220" t="s">
        <v>166</v>
      </c>
      <c r="AU969" s="220" t="s">
        <v>156</v>
      </c>
      <c r="AV969" s="13" t="s">
        <v>82</v>
      </c>
      <c r="AW969" s="13" t="s">
        <v>31</v>
      </c>
      <c r="AX969" s="13" t="s">
        <v>74</v>
      </c>
      <c r="AY969" s="220" t="s">
        <v>157</v>
      </c>
    </row>
    <row r="970" spans="1:65" s="13" customFormat="1">
      <c r="B970" s="210"/>
      <c r="C970" s="211"/>
      <c r="D970" s="212" t="s">
        <v>166</v>
      </c>
      <c r="E970" s="213" t="s">
        <v>1</v>
      </c>
      <c r="F970" s="214" t="s">
        <v>1741</v>
      </c>
      <c r="G970" s="211"/>
      <c r="H970" s="213" t="s">
        <v>1</v>
      </c>
      <c r="I970" s="215"/>
      <c r="J970" s="211"/>
      <c r="K970" s="211"/>
      <c r="L970" s="216"/>
      <c r="M970" s="217"/>
      <c r="N970" s="218"/>
      <c r="O970" s="218"/>
      <c r="P970" s="218"/>
      <c r="Q970" s="218"/>
      <c r="R970" s="218"/>
      <c r="S970" s="218"/>
      <c r="T970" s="219"/>
      <c r="AT970" s="220" t="s">
        <v>166</v>
      </c>
      <c r="AU970" s="220" t="s">
        <v>156</v>
      </c>
      <c r="AV970" s="13" t="s">
        <v>82</v>
      </c>
      <c r="AW970" s="13" t="s">
        <v>31</v>
      </c>
      <c r="AX970" s="13" t="s">
        <v>74</v>
      </c>
      <c r="AY970" s="220" t="s">
        <v>157</v>
      </c>
    </row>
    <row r="971" spans="1:65" s="14" customFormat="1">
      <c r="B971" s="221"/>
      <c r="C971" s="222"/>
      <c r="D971" s="212" t="s">
        <v>166</v>
      </c>
      <c r="E971" s="223" t="s">
        <v>1</v>
      </c>
      <c r="F971" s="224" t="s">
        <v>82</v>
      </c>
      <c r="G971" s="222"/>
      <c r="H971" s="225">
        <v>1</v>
      </c>
      <c r="I971" s="226"/>
      <c r="J971" s="222"/>
      <c r="K971" s="222"/>
      <c r="L971" s="227"/>
      <c r="M971" s="228"/>
      <c r="N971" s="229"/>
      <c r="O971" s="229"/>
      <c r="P971" s="229"/>
      <c r="Q971" s="229"/>
      <c r="R971" s="229"/>
      <c r="S971" s="229"/>
      <c r="T971" s="230"/>
      <c r="AT971" s="231" t="s">
        <v>166</v>
      </c>
      <c r="AU971" s="231" t="s">
        <v>156</v>
      </c>
      <c r="AV971" s="14" t="s">
        <v>156</v>
      </c>
      <c r="AW971" s="14" t="s">
        <v>31</v>
      </c>
      <c r="AX971" s="14" t="s">
        <v>82</v>
      </c>
      <c r="AY971" s="231" t="s">
        <v>157</v>
      </c>
    </row>
    <row r="972" spans="1:65" s="2" customFormat="1" ht="44.25" customHeight="1">
      <c r="A972" s="35"/>
      <c r="B972" s="36"/>
      <c r="C972" s="248" t="s">
        <v>1742</v>
      </c>
      <c r="D972" s="248" t="s">
        <v>204</v>
      </c>
      <c r="E972" s="249" t="s">
        <v>1743</v>
      </c>
      <c r="F972" s="279" t="s">
        <v>1744</v>
      </c>
      <c r="G972" s="251" t="s">
        <v>184</v>
      </c>
      <c r="H972" s="252">
        <v>1</v>
      </c>
      <c r="I972" s="253"/>
      <c r="J972" s="254">
        <f>ROUND(I972*H972,2)</f>
        <v>0</v>
      </c>
      <c r="K972" s="255"/>
      <c r="L972" s="256"/>
      <c r="M972" s="257" t="s">
        <v>1</v>
      </c>
      <c r="N972" s="258" t="s">
        <v>40</v>
      </c>
      <c r="O972" s="76"/>
      <c r="P972" s="206">
        <f>O972*H972</f>
        <v>0</v>
      </c>
      <c r="Q972" s="206">
        <v>0</v>
      </c>
      <c r="R972" s="206">
        <f>Q972*H972</f>
        <v>0</v>
      </c>
      <c r="S972" s="206">
        <v>0</v>
      </c>
      <c r="T972" s="207">
        <f>S972*H972</f>
        <v>0</v>
      </c>
      <c r="U972" s="35"/>
      <c r="V972" s="35"/>
      <c r="W972" s="35"/>
      <c r="X972" s="35"/>
      <c r="Y972" s="35"/>
      <c r="Z972" s="35"/>
      <c r="AA972" s="35"/>
      <c r="AB972" s="35"/>
      <c r="AC972" s="35"/>
      <c r="AD972" s="35"/>
      <c r="AE972" s="35"/>
      <c r="AR972" s="208" t="s">
        <v>378</v>
      </c>
      <c r="AT972" s="208" t="s">
        <v>204</v>
      </c>
      <c r="AU972" s="208" t="s">
        <v>156</v>
      </c>
      <c r="AY972" s="18" t="s">
        <v>157</v>
      </c>
      <c r="BE972" s="209">
        <f>IF(N972="základná",J972,0)</f>
        <v>0</v>
      </c>
      <c r="BF972" s="209">
        <f>IF(N972="znížená",J972,0)</f>
        <v>0</v>
      </c>
      <c r="BG972" s="209">
        <f>IF(N972="zákl. prenesená",J972,0)</f>
        <v>0</v>
      </c>
      <c r="BH972" s="209">
        <f>IF(N972="zníž. prenesená",J972,0)</f>
        <v>0</v>
      </c>
      <c r="BI972" s="209">
        <f>IF(N972="nulová",J972,0)</f>
        <v>0</v>
      </c>
      <c r="BJ972" s="18" t="s">
        <v>156</v>
      </c>
      <c r="BK972" s="209">
        <f>ROUND(I972*H972,2)</f>
        <v>0</v>
      </c>
      <c r="BL972" s="18" t="s">
        <v>164</v>
      </c>
      <c r="BM972" s="208" t="s">
        <v>1745</v>
      </c>
    </row>
    <row r="973" spans="1:65" s="2" customFormat="1" ht="33" customHeight="1">
      <c r="A973" s="35"/>
      <c r="B973" s="36"/>
      <c r="C973" s="196" t="s">
        <v>1746</v>
      </c>
      <c r="D973" s="196" t="s">
        <v>160</v>
      </c>
      <c r="E973" s="197" t="s">
        <v>813</v>
      </c>
      <c r="F973" s="198" t="s">
        <v>814</v>
      </c>
      <c r="G973" s="199" t="s">
        <v>797</v>
      </c>
      <c r="H973" s="201"/>
      <c r="I973" s="201"/>
      <c r="J973" s="202">
        <f>ROUND(I973*H973,2)</f>
        <v>0</v>
      </c>
      <c r="K973" s="203"/>
      <c r="L973" s="40"/>
      <c r="M973" s="204" t="s">
        <v>1</v>
      </c>
      <c r="N973" s="205" t="s">
        <v>40</v>
      </c>
      <c r="O973" s="76"/>
      <c r="P973" s="206">
        <f>O973*H973</f>
        <v>0</v>
      </c>
      <c r="Q973" s="206">
        <v>0</v>
      </c>
      <c r="R973" s="206">
        <f>Q973*H973</f>
        <v>0</v>
      </c>
      <c r="S973" s="206">
        <v>0</v>
      </c>
      <c r="T973" s="207">
        <f>S973*H973</f>
        <v>0</v>
      </c>
      <c r="U973" s="35"/>
      <c r="V973" s="35"/>
      <c r="W973" s="35"/>
      <c r="X973" s="35"/>
      <c r="Y973" s="35"/>
      <c r="Z973" s="35"/>
      <c r="AA973" s="35"/>
      <c r="AB973" s="35"/>
      <c r="AC973" s="35"/>
      <c r="AD973" s="35"/>
      <c r="AE973" s="35"/>
      <c r="AR973" s="208" t="s">
        <v>164</v>
      </c>
      <c r="AT973" s="208" t="s">
        <v>160</v>
      </c>
      <c r="AU973" s="208" t="s">
        <v>156</v>
      </c>
      <c r="AY973" s="18" t="s">
        <v>157</v>
      </c>
      <c r="BE973" s="209">
        <f>IF(N973="základná",J973,0)</f>
        <v>0</v>
      </c>
      <c r="BF973" s="209">
        <f>IF(N973="znížená",J973,0)</f>
        <v>0</v>
      </c>
      <c r="BG973" s="209">
        <f>IF(N973="zákl. prenesená",J973,0)</f>
        <v>0</v>
      </c>
      <c r="BH973" s="209">
        <f>IF(N973="zníž. prenesená",J973,0)</f>
        <v>0</v>
      </c>
      <c r="BI973" s="209">
        <f>IF(N973="nulová",J973,0)</f>
        <v>0</v>
      </c>
      <c r="BJ973" s="18" t="s">
        <v>156</v>
      </c>
      <c r="BK973" s="209">
        <f>ROUND(I973*H973,2)</f>
        <v>0</v>
      </c>
      <c r="BL973" s="18" t="s">
        <v>164</v>
      </c>
      <c r="BM973" s="208" t="s">
        <v>1747</v>
      </c>
    </row>
    <row r="974" spans="1:65" s="12" customFormat="1" ht="22.9" customHeight="1">
      <c r="B974" s="180"/>
      <c r="C974" s="181"/>
      <c r="D974" s="182" t="s">
        <v>73</v>
      </c>
      <c r="E974" s="194" t="s">
        <v>364</v>
      </c>
      <c r="F974" s="194" t="s">
        <v>365</v>
      </c>
      <c r="G974" s="181"/>
      <c r="H974" s="181"/>
      <c r="I974" s="184"/>
      <c r="J974" s="195">
        <f>BK974</f>
        <v>0</v>
      </c>
      <c r="K974" s="181"/>
      <c r="L974" s="186"/>
      <c r="M974" s="187"/>
      <c r="N974" s="188"/>
      <c r="O974" s="188"/>
      <c r="P974" s="189">
        <f>SUM(P975:P979)</f>
        <v>0</v>
      </c>
      <c r="Q974" s="188"/>
      <c r="R974" s="189">
        <f>SUM(R975:R979)</f>
        <v>5.6900400000000004E-2</v>
      </c>
      <c r="S974" s="188"/>
      <c r="T974" s="190">
        <f>SUM(T975:T979)</f>
        <v>0</v>
      </c>
      <c r="AR974" s="191" t="s">
        <v>156</v>
      </c>
      <c r="AT974" s="192" t="s">
        <v>73</v>
      </c>
      <c r="AU974" s="192" t="s">
        <v>82</v>
      </c>
      <c r="AY974" s="191" t="s">
        <v>157</v>
      </c>
      <c r="BK974" s="193">
        <f>SUM(BK975:BK979)</f>
        <v>0</v>
      </c>
    </row>
    <row r="975" spans="1:65" s="2" customFormat="1" ht="24.2" customHeight="1">
      <c r="A975" s="35"/>
      <c r="B975" s="36"/>
      <c r="C975" s="196" t="s">
        <v>1748</v>
      </c>
      <c r="D975" s="196" t="s">
        <v>160</v>
      </c>
      <c r="E975" s="197" t="s">
        <v>1749</v>
      </c>
      <c r="F975" s="198" t="s">
        <v>1750</v>
      </c>
      <c r="G975" s="199" t="s">
        <v>225</v>
      </c>
      <c r="H975" s="200">
        <v>1.98</v>
      </c>
      <c r="I975" s="201"/>
      <c r="J975" s="202">
        <f>ROUND(I975*H975,2)</f>
        <v>0</v>
      </c>
      <c r="K975" s="203"/>
      <c r="L975" s="40"/>
      <c r="M975" s="204" t="s">
        <v>1</v>
      </c>
      <c r="N975" s="205" t="s">
        <v>40</v>
      </c>
      <c r="O975" s="76"/>
      <c r="P975" s="206">
        <f>O975*H975</f>
        <v>0</v>
      </c>
      <c r="Q975" s="206">
        <v>3.7799999999999999E-3</v>
      </c>
      <c r="R975" s="206">
        <f>Q975*H975</f>
        <v>7.4843999999999996E-3</v>
      </c>
      <c r="S975" s="206">
        <v>0</v>
      </c>
      <c r="T975" s="207">
        <f>S975*H975</f>
        <v>0</v>
      </c>
      <c r="U975" s="35"/>
      <c r="V975" s="35"/>
      <c r="W975" s="35"/>
      <c r="X975" s="35"/>
      <c r="Y975" s="35"/>
      <c r="Z975" s="35"/>
      <c r="AA975" s="35"/>
      <c r="AB975" s="35"/>
      <c r="AC975" s="35"/>
      <c r="AD975" s="35"/>
      <c r="AE975" s="35"/>
      <c r="AR975" s="208" t="s">
        <v>164</v>
      </c>
      <c r="AT975" s="208" t="s">
        <v>160</v>
      </c>
      <c r="AU975" s="208" t="s">
        <v>156</v>
      </c>
      <c r="AY975" s="18" t="s">
        <v>157</v>
      </c>
      <c r="BE975" s="209">
        <f>IF(N975="základná",J975,0)</f>
        <v>0</v>
      </c>
      <c r="BF975" s="209">
        <f>IF(N975="znížená",J975,0)</f>
        <v>0</v>
      </c>
      <c r="BG975" s="209">
        <f>IF(N975="zákl. prenesená",J975,0)</f>
        <v>0</v>
      </c>
      <c r="BH975" s="209">
        <f>IF(N975="zníž. prenesená",J975,0)</f>
        <v>0</v>
      </c>
      <c r="BI975" s="209">
        <f>IF(N975="nulová",J975,0)</f>
        <v>0</v>
      </c>
      <c r="BJ975" s="18" t="s">
        <v>156</v>
      </c>
      <c r="BK975" s="209">
        <f>ROUND(I975*H975,2)</f>
        <v>0</v>
      </c>
      <c r="BL975" s="18" t="s">
        <v>164</v>
      </c>
      <c r="BM975" s="208" t="s">
        <v>1751</v>
      </c>
    </row>
    <row r="976" spans="1:65" s="14" customFormat="1">
      <c r="B976" s="221"/>
      <c r="C976" s="222"/>
      <c r="D976" s="212" t="s">
        <v>166</v>
      </c>
      <c r="E976" s="223" t="s">
        <v>1</v>
      </c>
      <c r="F976" s="224" t="s">
        <v>1584</v>
      </c>
      <c r="G976" s="222"/>
      <c r="H976" s="225">
        <v>1.98</v>
      </c>
      <c r="I976" s="226"/>
      <c r="J976" s="222"/>
      <c r="K976" s="222"/>
      <c r="L976" s="227"/>
      <c r="M976" s="228"/>
      <c r="N976" s="229"/>
      <c r="O976" s="229"/>
      <c r="P976" s="229"/>
      <c r="Q976" s="229"/>
      <c r="R976" s="229"/>
      <c r="S976" s="229"/>
      <c r="T976" s="230"/>
      <c r="AT976" s="231" t="s">
        <v>166</v>
      </c>
      <c r="AU976" s="231" t="s">
        <v>156</v>
      </c>
      <c r="AV976" s="14" t="s">
        <v>156</v>
      </c>
      <c r="AW976" s="14" t="s">
        <v>31</v>
      </c>
      <c r="AX976" s="14" t="s">
        <v>82</v>
      </c>
      <c r="AY976" s="231" t="s">
        <v>157</v>
      </c>
    </row>
    <row r="977" spans="1:65" s="2" customFormat="1" ht="24.2" customHeight="1">
      <c r="A977" s="35"/>
      <c r="B977" s="36"/>
      <c r="C977" s="248" t="s">
        <v>1752</v>
      </c>
      <c r="D977" s="248" t="s">
        <v>204</v>
      </c>
      <c r="E977" s="249" t="s">
        <v>1753</v>
      </c>
      <c r="F977" s="250" t="s">
        <v>1754</v>
      </c>
      <c r="G977" s="251" t="s">
        <v>225</v>
      </c>
      <c r="H977" s="252">
        <v>2.0590000000000002</v>
      </c>
      <c r="I977" s="253"/>
      <c r="J977" s="254">
        <f>ROUND(I977*H977,2)</f>
        <v>0</v>
      </c>
      <c r="K977" s="255"/>
      <c r="L977" s="256"/>
      <c r="M977" s="257" t="s">
        <v>1</v>
      </c>
      <c r="N977" s="258" t="s">
        <v>40</v>
      </c>
      <c r="O977" s="76"/>
      <c r="P977" s="206">
        <f>O977*H977</f>
        <v>0</v>
      </c>
      <c r="Q977" s="206">
        <v>2.4E-2</v>
      </c>
      <c r="R977" s="206">
        <f>Q977*H977</f>
        <v>4.9416000000000002E-2</v>
      </c>
      <c r="S977" s="206">
        <v>0</v>
      </c>
      <c r="T977" s="207">
        <f>S977*H977</f>
        <v>0</v>
      </c>
      <c r="U977" s="35"/>
      <c r="V977" s="35"/>
      <c r="W977" s="35"/>
      <c r="X977" s="35"/>
      <c r="Y977" s="35"/>
      <c r="Z977" s="35"/>
      <c r="AA977" s="35"/>
      <c r="AB977" s="35"/>
      <c r="AC977" s="35"/>
      <c r="AD977" s="35"/>
      <c r="AE977" s="35"/>
      <c r="AR977" s="208" t="s">
        <v>378</v>
      </c>
      <c r="AT977" s="208" t="s">
        <v>204</v>
      </c>
      <c r="AU977" s="208" t="s">
        <v>156</v>
      </c>
      <c r="AY977" s="18" t="s">
        <v>157</v>
      </c>
      <c r="BE977" s="209">
        <f>IF(N977="základná",J977,0)</f>
        <v>0</v>
      </c>
      <c r="BF977" s="209">
        <f>IF(N977="znížená",J977,0)</f>
        <v>0</v>
      </c>
      <c r="BG977" s="209">
        <f>IF(N977="zákl. prenesená",J977,0)</f>
        <v>0</v>
      </c>
      <c r="BH977" s="209">
        <f>IF(N977="zníž. prenesená",J977,0)</f>
        <v>0</v>
      </c>
      <c r="BI977" s="209">
        <f>IF(N977="nulová",J977,0)</f>
        <v>0</v>
      </c>
      <c r="BJ977" s="18" t="s">
        <v>156</v>
      </c>
      <c r="BK977" s="209">
        <f>ROUND(I977*H977,2)</f>
        <v>0</v>
      </c>
      <c r="BL977" s="18" t="s">
        <v>164</v>
      </c>
      <c r="BM977" s="208" t="s">
        <v>1755</v>
      </c>
    </row>
    <row r="978" spans="1:65" s="14" customFormat="1">
      <c r="B978" s="221"/>
      <c r="C978" s="222"/>
      <c r="D978" s="212" t="s">
        <v>166</v>
      </c>
      <c r="E978" s="223" t="s">
        <v>1</v>
      </c>
      <c r="F978" s="224" t="s">
        <v>1756</v>
      </c>
      <c r="G978" s="222"/>
      <c r="H978" s="225">
        <v>2.0590000000000002</v>
      </c>
      <c r="I978" s="226"/>
      <c r="J978" s="222"/>
      <c r="K978" s="222"/>
      <c r="L978" s="227"/>
      <c r="M978" s="228"/>
      <c r="N978" s="229"/>
      <c r="O978" s="229"/>
      <c r="P978" s="229"/>
      <c r="Q978" s="229"/>
      <c r="R978" s="229"/>
      <c r="S978" s="229"/>
      <c r="T978" s="230"/>
      <c r="AT978" s="231" t="s">
        <v>166</v>
      </c>
      <c r="AU978" s="231" t="s">
        <v>156</v>
      </c>
      <c r="AV978" s="14" t="s">
        <v>156</v>
      </c>
      <c r="AW978" s="14" t="s">
        <v>31</v>
      </c>
      <c r="AX978" s="14" t="s">
        <v>82</v>
      </c>
      <c r="AY978" s="231" t="s">
        <v>157</v>
      </c>
    </row>
    <row r="979" spans="1:65" s="2" customFormat="1" ht="24.2" customHeight="1">
      <c r="A979" s="35"/>
      <c r="B979" s="36"/>
      <c r="C979" s="196" t="s">
        <v>1757</v>
      </c>
      <c r="D979" s="196" t="s">
        <v>160</v>
      </c>
      <c r="E979" s="197" t="s">
        <v>1758</v>
      </c>
      <c r="F979" s="198" t="s">
        <v>1759</v>
      </c>
      <c r="G979" s="199" t="s">
        <v>177</v>
      </c>
      <c r="H979" s="200">
        <v>5.7000000000000002E-2</v>
      </c>
      <c r="I979" s="201"/>
      <c r="J979" s="202">
        <f>ROUND(I979*H979,2)</f>
        <v>0</v>
      </c>
      <c r="K979" s="203"/>
      <c r="L979" s="40"/>
      <c r="M979" s="204" t="s">
        <v>1</v>
      </c>
      <c r="N979" s="205" t="s">
        <v>40</v>
      </c>
      <c r="O979" s="76"/>
      <c r="P979" s="206">
        <f>O979*H979</f>
        <v>0</v>
      </c>
      <c r="Q979" s="206">
        <v>0</v>
      </c>
      <c r="R979" s="206">
        <f>Q979*H979</f>
        <v>0</v>
      </c>
      <c r="S979" s="206">
        <v>0</v>
      </c>
      <c r="T979" s="207">
        <f>S979*H979</f>
        <v>0</v>
      </c>
      <c r="U979" s="35"/>
      <c r="V979" s="35"/>
      <c r="W979" s="35"/>
      <c r="X979" s="35"/>
      <c r="Y979" s="35"/>
      <c r="Z979" s="35"/>
      <c r="AA979" s="35"/>
      <c r="AB979" s="35"/>
      <c r="AC979" s="35"/>
      <c r="AD979" s="35"/>
      <c r="AE979" s="35"/>
      <c r="AR979" s="208" t="s">
        <v>164</v>
      </c>
      <c r="AT979" s="208" t="s">
        <v>160</v>
      </c>
      <c r="AU979" s="208" t="s">
        <v>156</v>
      </c>
      <c r="AY979" s="18" t="s">
        <v>157</v>
      </c>
      <c r="BE979" s="209">
        <f>IF(N979="základná",J979,0)</f>
        <v>0</v>
      </c>
      <c r="BF979" s="209">
        <f>IF(N979="znížená",J979,0)</f>
        <v>0</v>
      </c>
      <c r="BG979" s="209">
        <f>IF(N979="zákl. prenesená",J979,0)</f>
        <v>0</v>
      </c>
      <c r="BH979" s="209">
        <f>IF(N979="zníž. prenesená",J979,0)</f>
        <v>0</v>
      </c>
      <c r="BI979" s="209">
        <f>IF(N979="nulová",J979,0)</f>
        <v>0</v>
      </c>
      <c r="BJ979" s="18" t="s">
        <v>156</v>
      </c>
      <c r="BK979" s="209">
        <f>ROUND(I979*H979,2)</f>
        <v>0</v>
      </c>
      <c r="BL979" s="18" t="s">
        <v>164</v>
      </c>
      <c r="BM979" s="208" t="s">
        <v>1760</v>
      </c>
    </row>
    <row r="980" spans="1:65" s="12" customFormat="1" ht="22.9" customHeight="1">
      <c r="B980" s="180"/>
      <c r="C980" s="181"/>
      <c r="D980" s="182" t="s">
        <v>73</v>
      </c>
      <c r="E980" s="194" t="s">
        <v>389</v>
      </c>
      <c r="F980" s="194" t="s">
        <v>390</v>
      </c>
      <c r="G980" s="181"/>
      <c r="H980" s="181"/>
      <c r="I980" s="184"/>
      <c r="J980" s="195">
        <f>BK980</f>
        <v>0</v>
      </c>
      <c r="K980" s="181"/>
      <c r="L980" s="186"/>
      <c r="M980" s="187"/>
      <c r="N980" s="188"/>
      <c r="O980" s="188"/>
      <c r="P980" s="189">
        <f>SUM(P981:P996)</f>
        <v>0</v>
      </c>
      <c r="Q980" s="188"/>
      <c r="R980" s="189">
        <f>SUM(R981:R996)</f>
        <v>3.0633162499999997</v>
      </c>
      <c r="S980" s="188"/>
      <c r="T980" s="190">
        <f>SUM(T981:T996)</f>
        <v>0</v>
      </c>
      <c r="AR980" s="191" t="s">
        <v>156</v>
      </c>
      <c r="AT980" s="192" t="s">
        <v>73</v>
      </c>
      <c r="AU980" s="192" t="s">
        <v>82</v>
      </c>
      <c r="AY980" s="191" t="s">
        <v>157</v>
      </c>
      <c r="BK980" s="193">
        <f>SUM(BK981:BK996)</f>
        <v>0</v>
      </c>
    </row>
    <row r="981" spans="1:65" s="2" customFormat="1" ht="55.5" customHeight="1">
      <c r="A981" s="35"/>
      <c r="B981" s="36"/>
      <c r="C981" s="196" t="s">
        <v>1761</v>
      </c>
      <c r="D981" s="196" t="s">
        <v>160</v>
      </c>
      <c r="E981" s="197" t="s">
        <v>391</v>
      </c>
      <c r="F981" s="198" t="s">
        <v>1762</v>
      </c>
      <c r="G981" s="199" t="s">
        <v>225</v>
      </c>
      <c r="H981" s="200">
        <v>7.4249999999999998</v>
      </c>
      <c r="I981" s="201"/>
      <c r="J981" s="202">
        <f>ROUND(I981*H981,2)</f>
        <v>0</v>
      </c>
      <c r="K981" s="203"/>
      <c r="L981" s="40"/>
      <c r="M981" s="204" t="s">
        <v>1</v>
      </c>
      <c r="N981" s="205" t="s">
        <v>40</v>
      </c>
      <c r="O981" s="76"/>
      <c r="P981" s="206">
        <f>O981*H981</f>
        <v>0</v>
      </c>
      <c r="Q981" s="206">
        <v>0.11125</v>
      </c>
      <c r="R981" s="206">
        <f>Q981*H981</f>
        <v>0.82603124999999999</v>
      </c>
      <c r="S981" s="206">
        <v>0</v>
      </c>
      <c r="T981" s="207">
        <f>S981*H981</f>
        <v>0</v>
      </c>
      <c r="U981" s="35"/>
      <c r="V981" s="35"/>
      <c r="W981" s="35"/>
      <c r="X981" s="35"/>
      <c r="Y981" s="35"/>
      <c r="Z981" s="35"/>
      <c r="AA981" s="35"/>
      <c r="AB981" s="35"/>
      <c r="AC981" s="35"/>
      <c r="AD981" s="35"/>
      <c r="AE981" s="35"/>
      <c r="AR981" s="208" t="s">
        <v>164</v>
      </c>
      <c r="AT981" s="208" t="s">
        <v>160</v>
      </c>
      <c r="AU981" s="208" t="s">
        <v>156</v>
      </c>
      <c r="AY981" s="18" t="s">
        <v>157</v>
      </c>
      <c r="BE981" s="209">
        <f>IF(N981="základná",J981,0)</f>
        <v>0</v>
      </c>
      <c r="BF981" s="209">
        <f>IF(N981="znížená",J981,0)</f>
        <v>0</v>
      </c>
      <c r="BG981" s="209">
        <f>IF(N981="zákl. prenesená",J981,0)</f>
        <v>0</v>
      </c>
      <c r="BH981" s="209">
        <f>IF(N981="zníž. prenesená",J981,0)</f>
        <v>0</v>
      </c>
      <c r="BI981" s="209">
        <f>IF(N981="nulová",J981,0)</f>
        <v>0</v>
      </c>
      <c r="BJ981" s="18" t="s">
        <v>156</v>
      </c>
      <c r="BK981" s="209">
        <f>ROUND(I981*H981,2)</f>
        <v>0</v>
      </c>
      <c r="BL981" s="18" t="s">
        <v>164</v>
      </c>
      <c r="BM981" s="208" t="s">
        <v>1763</v>
      </c>
    </row>
    <row r="982" spans="1:65" s="14" customFormat="1" ht="22.5">
      <c r="B982" s="221"/>
      <c r="C982" s="222"/>
      <c r="D982" s="212" t="s">
        <v>166</v>
      </c>
      <c r="E982" s="223" t="s">
        <v>1</v>
      </c>
      <c r="F982" s="224" t="s">
        <v>1764</v>
      </c>
      <c r="G982" s="222"/>
      <c r="H982" s="225">
        <v>2.5640000000000001</v>
      </c>
      <c r="I982" s="226"/>
      <c r="J982" s="222"/>
      <c r="K982" s="222"/>
      <c r="L982" s="227"/>
      <c r="M982" s="228"/>
      <c r="N982" s="229"/>
      <c r="O982" s="229"/>
      <c r="P982" s="229"/>
      <c r="Q982" s="229"/>
      <c r="R982" s="229"/>
      <c r="S982" s="229"/>
      <c r="T982" s="230"/>
      <c r="AT982" s="231" t="s">
        <v>166</v>
      </c>
      <c r="AU982" s="231" t="s">
        <v>156</v>
      </c>
      <c r="AV982" s="14" t="s">
        <v>156</v>
      </c>
      <c r="AW982" s="14" t="s">
        <v>31</v>
      </c>
      <c r="AX982" s="14" t="s">
        <v>74</v>
      </c>
      <c r="AY982" s="231" t="s">
        <v>157</v>
      </c>
    </row>
    <row r="983" spans="1:65" s="14" customFormat="1">
      <c r="B983" s="221"/>
      <c r="C983" s="222"/>
      <c r="D983" s="212" t="s">
        <v>166</v>
      </c>
      <c r="E983" s="223" t="s">
        <v>1</v>
      </c>
      <c r="F983" s="224" t="s">
        <v>1765</v>
      </c>
      <c r="G983" s="222"/>
      <c r="H983" s="225">
        <v>4.8609999999999998</v>
      </c>
      <c r="I983" s="226"/>
      <c r="J983" s="222"/>
      <c r="K983" s="222"/>
      <c r="L983" s="227"/>
      <c r="M983" s="228"/>
      <c r="N983" s="229"/>
      <c r="O983" s="229"/>
      <c r="P983" s="229"/>
      <c r="Q983" s="229"/>
      <c r="R983" s="229"/>
      <c r="S983" s="229"/>
      <c r="T983" s="230"/>
      <c r="AT983" s="231" t="s">
        <v>166</v>
      </c>
      <c r="AU983" s="231" t="s">
        <v>156</v>
      </c>
      <c r="AV983" s="14" t="s">
        <v>156</v>
      </c>
      <c r="AW983" s="14" t="s">
        <v>31</v>
      </c>
      <c r="AX983" s="14" t="s">
        <v>74</v>
      </c>
      <c r="AY983" s="231" t="s">
        <v>157</v>
      </c>
    </row>
    <row r="984" spans="1:65" s="15" customFormat="1">
      <c r="B984" s="232"/>
      <c r="C984" s="233"/>
      <c r="D984" s="212" t="s">
        <v>166</v>
      </c>
      <c r="E984" s="234" t="s">
        <v>1</v>
      </c>
      <c r="F984" s="235" t="s">
        <v>173</v>
      </c>
      <c r="G984" s="233"/>
      <c r="H984" s="236">
        <v>7.4249999999999998</v>
      </c>
      <c r="I984" s="237"/>
      <c r="J984" s="233"/>
      <c r="K984" s="233"/>
      <c r="L984" s="238"/>
      <c r="M984" s="239"/>
      <c r="N984" s="240"/>
      <c r="O984" s="240"/>
      <c r="P984" s="240"/>
      <c r="Q984" s="240"/>
      <c r="R984" s="240"/>
      <c r="S984" s="240"/>
      <c r="T984" s="241"/>
      <c r="AT984" s="242" t="s">
        <v>166</v>
      </c>
      <c r="AU984" s="242" t="s">
        <v>156</v>
      </c>
      <c r="AV984" s="15" t="s">
        <v>174</v>
      </c>
      <c r="AW984" s="15" t="s">
        <v>31</v>
      </c>
      <c r="AX984" s="15" t="s">
        <v>82</v>
      </c>
      <c r="AY984" s="242" t="s">
        <v>157</v>
      </c>
    </row>
    <row r="985" spans="1:65" s="2" customFormat="1" ht="37.9" customHeight="1">
      <c r="A985" s="35"/>
      <c r="B985" s="36"/>
      <c r="C985" s="196" t="s">
        <v>1766</v>
      </c>
      <c r="D985" s="196" t="s">
        <v>160</v>
      </c>
      <c r="E985" s="197" t="s">
        <v>1767</v>
      </c>
      <c r="F985" s="198" t="s">
        <v>1768</v>
      </c>
      <c r="G985" s="199" t="s">
        <v>225</v>
      </c>
      <c r="H985" s="200">
        <v>12.884</v>
      </c>
      <c r="I985" s="201"/>
      <c r="J985" s="202">
        <f>ROUND(I985*H985,2)</f>
        <v>0</v>
      </c>
      <c r="K985" s="203"/>
      <c r="L985" s="40"/>
      <c r="M985" s="204" t="s">
        <v>1</v>
      </c>
      <c r="N985" s="205" t="s">
        <v>40</v>
      </c>
      <c r="O985" s="76"/>
      <c r="P985" s="206">
        <f>O985*H985</f>
        <v>0</v>
      </c>
      <c r="Q985" s="206">
        <v>0.11125</v>
      </c>
      <c r="R985" s="206">
        <f>Q985*H985</f>
        <v>1.4333450000000001</v>
      </c>
      <c r="S985" s="206">
        <v>0</v>
      </c>
      <c r="T985" s="207">
        <f>S985*H985</f>
        <v>0</v>
      </c>
      <c r="U985" s="35"/>
      <c r="V985" s="35"/>
      <c r="W985" s="35"/>
      <c r="X985" s="35"/>
      <c r="Y985" s="35"/>
      <c r="Z985" s="35"/>
      <c r="AA985" s="35"/>
      <c r="AB985" s="35"/>
      <c r="AC985" s="35"/>
      <c r="AD985" s="35"/>
      <c r="AE985" s="35"/>
      <c r="AR985" s="208" t="s">
        <v>164</v>
      </c>
      <c r="AT985" s="208" t="s">
        <v>160</v>
      </c>
      <c r="AU985" s="208" t="s">
        <v>156</v>
      </c>
      <c r="AY985" s="18" t="s">
        <v>157</v>
      </c>
      <c r="BE985" s="209">
        <f>IF(N985="základná",J985,0)</f>
        <v>0</v>
      </c>
      <c r="BF985" s="209">
        <f>IF(N985="znížená",J985,0)</f>
        <v>0</v>
      </c>
      <c r="BG985" s="209">
        <f>IF(N985="zákl. prenesená",J985,0)</f>
        <v>0</v>
      </c>
      <c r="BH985" s="209">
        <f>IF(N985="zníž. prenesená",J985,0)</f>
        <v>0</v>
      </c>
      <c r="BI985" s="209">
        <f>IF(N985="nulová",J985,0)</f>
        <v>0</v>
      </c>
      <c r="BJ985" s="18" t="s">
        <v>156</v>
      </c>
      <c r="BK985" s="209">
        <f>ROUND(I985*H985,2)</f>
        <v>0</v>
      </c>
      <c r="BL985" s="18" t="s">
        <v>164</v>
      </c>
      <c r="BM985" s="208" t="s">
        <v>1769</v>
      </c>
    </row>
    <row r="986" spans="1:65" s="13" customFormat="1">
      <c r="B986" s="210"/>
      <c r="C986" s="211"/>
      <c r="D986" s="212" t="s">
        <v>166</v>
      </c>
      <c r="E986" s="213" t="s">
        <v>1</v>
      </c>
      <c r="F986" s="214" t="s">
        <v>1312</v>
      </c>
      <c r="G986" s="211"/>
      <c r="H986" s="213" t="s">
        <v>1</v>
      </c>
      <c r="I986" s="215"/>
      <c r="J986" s="211"/>
      <c r="K986" s="211"/>
      <c r="L986" s="216"/>
      <c r="M986" s="217"/>
      <c r="N986" s="218"/>
      <c r="O986" s="218"/>
      <c r="P986" s="218"/>
      <c r="Q986" s="218"/>
      <c r="R986" s="218"/>
      <c r="S986" s="218"/>
      <c r="T986" s="219"/>
      <c r="AT986" s="220" t="s">
        <v>166</v>
      </c>
      <c r="AU986" s="220" t="s">
        <v>156</v>
      </c>
      <c r="AV986" s="13" t="s">
        <v>82</v>
      </c>
      <c r="AW986" s="13" t="s">
        <v>31</v>
      </c>
      <c r="AX986" s="13" t="s">
        <v>74</v>
      </c>
      <c r="AY986" s="220" t="s">
        <v>157</v>
      </c>
    </row>
    <row r="987" spans="1:65" s="14" customFormat="1">
      <c r="B987" s="221"/>
      <c r="C987" s="222"/>
      <c r="D987" s="212" t="s">
        <v>166</v>
      </c>
      <c r="E987" s="223" t="s">
        <v>1</v>
      </c>
      <c r="F987" s="224" t="s">
        <v>1770</v>
      </c>
      <c r="G987" s="222"/>
      <c r="H987" s="225">
        <v>8.4</v>
      </c>
      <c r="I987" s="226"/>
      <c r="J987" s="222"/>
      <c r="K987" s="222"/>
      <c r="L987" s="227"/>
      <c r="M987" s="228"/>
      <c r="N987" s="229"/>
      <c r="O987" s="229"/>
      <c r="P987" s="229"/>
      <c r="Q987" s="229"/>
      <c r="R987" s="229"/>
      <c r="S987" s="229"/>
      <c r="T987" s="230"/>
      <c r="AT987" s="231" t="s">
        <v>166</v>
      </c>
      <c r="AU987" s="231" t="s">
        <v>156</v>
      </c>
      <c r="AV987" s="14" t="s">
        <v>156</v>
      </c>
      <c r="AW987" s="14" t="s">
        <v>31</v>
      </c>
      <c r="AX987" s="14" t="s">
        <v>74</v>
      </c>
      <c r="AY987" s="231" t="s">
        <v>157</v>
      </c>
    </row>
    <row r="988" spans="1:65" s="13" customFormat="1">
      <c r="B988" s="210"/>
      <c r="C988" s="211"/>
      <c r="D988" s="212" t="s">
        <v>166</v>
      </c>
      <c r="E988" s="213" t="s">
        <v>1</v>
      </c>
      <c r="F988" s="214" t="s">
        <v>1771</v>
      </c>
      <c r="G988" s="211"/>
      <c r="H988" s="213" t="s">
        <v>1</v>
      </c>
      <c r="I988" s="215"/>
      <c r="J988" s="211"/>
      <c r="K988" s="211"/>
      <c r="L988" s="216"/>
      <c r="M988" s="217"/>
      <c r="N988" s="218"/>
      <c r="O988" s="218"/>
      <c r="P988" s="218"/>
      <c r="Q988" s="218"/>
      <c r="R988" s="218"/>
      <c r="S988" s="218"/>
      <c r="T988" s="219"/>
      <c r="AT988" s="220" t="s">
        <v>166</v>
      </c>
      <c r="AU988" s="220" t="s">
        <v>156</v>
      </c>
      <c r="AV988" s="13" t="s">
        <v>82</v>
      </c>
      <c r="AW988" s="13" t="s">
        <v>31</v>
      </c>
      <c r="AX988" s="13" t="s">
        <v>74</v>
      </c>
      <c r="AY988" s="220" t="s">
        <v>157</v>
      </c>
    </row>
    <row r="989" spans="1:65" s="13" customFormat="1">
      <c r="B989" s="210"/>
      <c r="C989" s="211"/>
      <c r="D989" s="212" t="s">
        <v>166</v>
      </c>
      <c r="E989" s="213" t="s">
        <v>1</v>
      </c>
      <c r="F989" s="214" t="s">
        <v>1772</v>
      </c>
      <c r="G989" s="211"/>
      <c r="H989" s="213" t="s">
        <v>1</v>
      </c>
      <c r="I989" s="215"/>
      <c r="J989" s="211"/>
      <c r="K989" s="211"/>
      <c r="L989" s="216"/>
      <c r="M989" s="217"/>
      <c r="N989" s="218"/>
      <c r="O989" s="218"/>
      <c r="P989" s="218"/>
      <c r="Q989" s="218"/>
      <c r="R989" s="218"/>
      <c r="S989" s="218"/>
      <c r="T989" s="219"/>
      <c r="AT989" s="220" t="s">
        <v>166</v>
      </c>
      <c r="AU989" s="220" t="s">
        <v>156</v>
      </c>
      <c r="AV989" s="13" t="s">
        <v>82</v>
      </c>
      <c r="AW989" s="13" t="s">
        <v>31</v>
      </c>
      <c r="AX989" s="13" t="s">
        <v>74</v>
      </c>
      <c r="AY989" s="220" t="s">
        <v>157</v>
      </c>
    </row>
    <row r="990" spans="1:65" s="14" customFormat="1">
      <c r="B990" s="221"/>
      <c r="C990" s="222"/>
      <c r="D990" s="212" t="s">
        <v>166</v>
      </c>
      <c r="E990" s="223" t="s">
        <v>1</v>
      </c>
      <c r="F990" s="224" t="s">
        <v>1773</v>
      </c>
      <c r="G990" s="222"/>
      <c r="H990" s="225">
        <v>3.8</v>
      </c>
      <c r="I990" s="226"/>
      <c r="J990" s="222"/>
      <c r="K990" s="222"/>
      <c r="L990" s="227"/>
      <c r="M990" s="228"/>
      <c r="N990" s="229"/>
      <c r="O990" s="229"/>
      <c r="P990" s="229"/>
      <c r="Q990" s="229"/>
      <c r="R990" s="229"/>
      <c r="S990" s="229"/>
      <c r="T990" s="230"/>
      <c r="AT990" s="231" t="s">
        <v>166</v>
      </c>
      <c r="AU990" s="231" t="s">
        <v>156</v>
      </c>
      <c r="AV990" s="14" t="s">
        <v>156</v>
      </c>
      <c r="AW990" s="14" t="s">
        <v>31</v>
      </c>
      <c r="AX990" s="14" t="s">
        <v>74</v>
      </c>
      <c r="AY990" s="231" t="s">
        <v>157</v>
      </c>
    </row>
    <row r="991" spans="1:65" s="13" customFormat="1">
      <c r="B991" s="210"/>
      <c r="C991" s="211"/>
      <c r="D991" s="212" t="s">
        <v>166</v>
      </c>
      <c r="E991" s="213" t="s">
        <v>1</v>
      </c>
      <c r="F991" s="214" t="s">
        <v>1774</v>
      </c>
      <c r="G991" s="211"/>
      <c r="H991" s="213" t="s">
        <v>1</v>
      </c>
      <c r="I991" s="215"/>
      <c r="J991" s="211"/>
      <c r="K991" s="211"/>
      <c r="L991" s="216"/>
      <c r="M991" s="217"/>
      <c r="N991" s="218"/>
      <c r="O991" s="218"/>
      <c r="P991" s="218"/>
      <c r="Q991" s="218"/>
      <c r="R991" s="218"/>
      <c r="S991" s="218"/>
      <c r="T991" s="219"/>
      <c r="AT991" s="220" t="s">
        <v>166</v>
      </c>
      <c r="AU991" s="220" t="s">
        <v>156</v>
      </c>
      <c r="AV991" s="13" t="s">
        <v>82</v>
      </c>
      <c r="AW991" s="13" t="s">
        <v>31</v>
      </c>
      <c r="AX991" s="13" t="s">
        <v>74</v>
      </c>
      <c r="AY991" s="220" t="s">
        <v>157</v>
      </c>
    </row>
    <row r="992" spans="1:65" s="14" customFormat="1">
      <c r="B992" s="221"/>
      <c r="C992" s="222"/>
      <c r="D992" s="212" t="s">
        <v>166</v>
      </c>
      <c r="E992" s="223" t="s">
        <v>1</v>
      </c>
      <c r="F992" s="224" t="s">
        <v>1775</v>
      </c>
      <c r="G992" s="222"/>
      <c r="H992" s="225">
        <v>0.68400000000000005</v>
      </c>
      <c r="I992" s="226"/>
      <c r="J992" s="222"/>
      <c r="K992" s="222"/>
      <c r="L992" s="227"/>
      <c r="M992" s="228"/>
      <c r="N992" s="229"/>
      <c r="O992" s="229"/>
      <c r="P992" s="229"/>
      <c r="Q992" s="229"/>
      <c r="R992" s="229"/>
      <c r="S992" s="229"/>
      <c r="T992" s="230"/>
      <c r="AT992" s="231" t="s">
        <v>166</v>
      </c>
      <c r="AU992" s="231" t="s">
        <v>156</v>
      </c>
      <c r="AV992" s="14" t="s">
        <v>156</v>
      </c>
      <c r="AW992" s="14" t="s">
        <v>31</v>
      </c>
      <c r="AX992" s="14" t="s">
        <v>74</v>
      </c>
      <c r="AY992" s="231" t="s">
        <v>157</v>
      </c>
    </row>
    <row r="993" spans="1:65" s="15" customFormat="1">
      <c r="B993" s="232"/>
      <c r="C993" s="233"/>
      <c r="D993" s="212" t="s">
        <v>166</v>
      </c>
      <c r="E993" s="234" t="s">
        <v>1</v>
      </c>
      <c r="F993" s="235" t="s">
        <v>173</v>
      </c>
      <c r="G993" s="233"/>
      <c r="H993" s="236">
        <v>12.884</v>
      </c>
      <c r="I993" s="237"/>
      <c r="J993" s="233"/>
      <c r="K993" s="233"/>
      <c r="L993" s="238"/>
      <c r="M993" s="239"/>
      <c r="N993" s="240"/>
      <c r="O993" s="240"/>
      <c r="P993" s="240"/>
      <c r="Q993" s="240"/>
      <c r="R993" s="240"/>
      <c r="S993" s="240"/>
      <c r="T993" s="241"/>
      <c r="AT993" s="242" t="s">
        <v>166</v>
      </c>
      <c r="AU993" s="242" t="s">
        <v>156</v>
      </c>
      <c r="AV993" s="15" t="s">
        <v>174</v>
      </c>
      <c r="AW993" s="15" t="s">
        <v>31</v>
      </c>
      <c r="AX993" s="15" t="s">
        <v>82</v>
      </c>
      <c r="AY993" s="242" t="s">
        <v>157</v>
      </c>
    </row>
    <row r="994" spans="1:65" s="2" customFormat="1" ht="24.2" customHeight="1">
      <c r="A994" s="35"/>
      <c r="B994" s="36"/>
      <c r="C994" s="248" t="s">
        <v>1776</v>
      </c>
      <c r="D994" s="248" t="s">
        <v>204</v>
      </c>
      <c r="E994" s="249" t="s">
        <v>1777</v>
      </c>
      <c r="F994" s="250" t="s">
        <v>1778</v>
      </c>
      <c r="G994" s="251" t="s">
        <v>225</v>
      </c>
      <c r="H994" s="252">
        <v>13.398999999999999</v>
      </c>
      <c r="I994" s="253"/>
      <c r="J994" s="254">
        <f>ROUND(I994*H994,2)</f>
        <v>0</v>
      </c>
      <c r="K994" s="255"/>
      <c r="L994" s="256"/>
      <c r="M994" s="257" t="s">
        <v>1</v>
      </c>
      <c r="N994" s="258" t="s">
        <v>40</v>
      </c>
      <c r="O994" s="76"/>
      <c r="P994" s="206">
        <f>O994*H994</f>
        <v>0</v>
      </c>
      <c r="Q994" s="206">
        <v>0.06</v>
      </c>
      <c r="R994" s="206">
        <f>Q994*H994</f>
        <v>0.80393999999999988</v>
      </c>
      <c r="S994" s="206">
        <v>0</v>
      </c>
      <c r="T994" s="207">
        <f>S994*H994</f>
        <v>0</v>
      </c>
      <c r="U994" s="35"/>
      <c r="V994" s="35"/>
      <c r="W994" s="35"/>
      <c r="X994" s="35"/>
      <c r="Y994" s="35"/>
      <c r="Z994" s="35"/>
      <c r="AA994" s="35"/>
      <c r="AB994" s="35"/>
      <c r="AC994" s="35"/>
      <c r="AD994" s="35"/>
      <c r="AE994" s="35"/>
      <c r="AR994" s="208" t="s">
        <v>378</v>
      </c>
      <c r="AT994" s="208" t="s">
        <v>204</v>
      </c>
      <c r="AU994" s="208" t="s">
        <v>156</v>
      </c>
      <c r="AY994" s="18" t="s">
        <v>157</v>
      </c>
      <c r="BE994" s="209">
        <f>IF(N994="základná",J994,0)</f>
        <v>0</v>
      </c>
      <c r="BF994" s="209">
        <f>IF(N994="znížená",J994,0)</f>
        <v>0</v>
      </c>
      <c r="BG994" s="209">
        <f>IF(N994="zákl. prenesená",J994,0)</f>
        <v>0</v>
      </c>
      <c r="BH994" s="209">
        <f>IF(N994="zníž. prenesená",J994,0)</f>
        <v>0</v>
      </c>
      <c r="BI994" s="209">
        <f>IF(N994="nulová",J994,0)</f>
        <v>0</v>
      </c>
      <c r="BJ994" s="18" t="s">
        <v>156</v>
      </c>
      <c r="BK994" s="209">
        <f>ROUND(I994*H994,2)</f>
        <v>0</v>
      </c>
      <c r="BL994" s="18" t="s">
        <v>164</v>
      </c>
      <c r="BM994" s="208" t="s">
        <v>1779</v>
      </c>
    </row>
    <row r="995" spans="1:65" s="14" customFormat="1">
      <c r="B995" s="221"/>
      <c r="C995" s="222"/>
      <c r="D995" s="212" t="s">
        <v>166</v>
      </c>
      <c r="E995" s="223" t="s">
        <v>1</v>
      </c>
      <c r="F995" s="224" t="s">
        <v>1780</v>
      </c>
      <c r="G995" s="222"/>
      <c r="H995" s="225">
        <v>13.398999999999999</v>
      </c>
      <c r="I995" s="226"/>
      <c r="J995" s="222"/>
      <c r="K995" s="222"/>
      <c r="L995" s="227"/>
      <c r="M995" s="228"/>
      <c r="N995" s="229"/>
      <c r="O995" s="229"/>
      <c r="P995" s="229"/>
      <c r="Q995" s="229"/>
      <c r="R995" s="229"/>
      <c r="S995" s="229"/>
      <c r="T995" s="230"/>
      <c r="AT995" s="231" t="s">
        <v>166</v>
      </c>
      <c r="AU995" s="231" t="s">
        <v>156</v>
      </c>
      <c r="AV995" s="14" t="s">
        <v>156</v>
      </c>
      <c r="AW995" s="14" t="s">
        <v>31</v>
      </c>
      <c r="AX995" s="14" t="s">
        <v>82</v>
      </c>
      <c r="AY995" s="231" t="s">
        <v>157</v>
      </c>
    </row>
    <row r="996" spans="1:65" s="2" customFormat="1" ht="24.2" customHeight="1">
      <c r="A996" s="35"/>
      <c r="B996" s="36"/>
      <c r="C996" s="196" t="s">
        <v>1781</v>
      </c>
      <c r="D996" s="196" t="s">
        <v>160</v>
      </c>
      <c r="E996" s="197" t="s">
        <v>1782</v>
      </c>
      <c r="F996" s="198" t="s">
        <v>1783</v>
      </c>
      <c r="G996" s="199" t="s">
        <v>797</v>
      </c>
      <c r="H996" s="201"/>
      <c r="I996" s="201"/>
      <c r="J996" s="202">
        <f>ROUND(I996*H996,2)</f>
        <v>0</v>
      </c>
      <c r="K996" s="203"/>
      <c r="L996" s="40"/>
      <c r="M996" s="204" t="s">
        <v>1</v>
      </c>
      <c r="N996" s="205" t="s">
        <v>40</v>
      </c>
      <c r="O996" s="76"/>
      <c r="P996" s="206">
        <f>O996*H996</f>
        <v>0</v>
      </c>
      <c r="Q996" s="206">
        <v>0</v>
      </c>
      <c r="R996" s="206">
        <f>Q996*H996</f>
        <v>0</v>
      </c>
      <c r="S996" s="206">
        <v>0</v>
      </c>
      <c r="T996" s="207">
        <f>S996*H996</f>
        <v>0</v>
      </c>
      <c r="U996" s="35"/>
      <c r="V996" s="35"/>
      <c r="W996" s="35"/>
      <c r="X996" s="35"/>
      <c r="Y996" s="35"/>
      <c r="Z996" s="35"/>
      <c r="AA996" s="35"/>
      <c r="AB996" s="35"/>
      <c r="AC996" s="35"/>
      <c r="AD996" s="35"/>
      <c r="AE996" s="35"/>
      <c r="AR996" s="208" t="s">
        <v>164</v>
      </c>
      <c r="AT996" s="208" t="s">
        <v>160</v>
      </c>
      <c r="AU996" s="208" t="s">
        <v>156</v>
      </c>
      <c r="AY996" s="18" t="s">
        <v>157</v>
      </c>
      <c r="BE996" s="209">
        <f>IF(N996="základná",J996,0)</f>
        <v>0</v>
      </c>
      <c r="BF996" s="209">
        <f>IF(N996="znížená",J996,0)</f>
        <v>0</v>
      </c>
      <c r="BG996" s="209">
        <f>IF(N996="zákl. prenesená",J996,0)</f>
        <v>0</v>
      </c>
      <c r="BH996" s="209">
        <f>IF(N996="zníž. prenesená",J996,0)</f>
        <v>0</v>
      </c>
      <c r="BI996" s="209">
        <f>IF(N996="nulová",J996,0)</f>
        <v>0</v>
      </c>
      <c r="BJ996" s="18" t="s">
        <v>156</v>
      </c>
      <c r="BK996" s="209">
        <f>ROUND(I996*H996,2)</f>
        <v>0</v>
      </c>
      <c r="BL996" s="18" t="s">
        <v>164</v>
      </c>
      <c r="BM996" s="208" t="s">
        <v>1784</v>
      </c>
    </row>
    <row r="997" spans="1:65" s="12" customFormat="1" ht="22.9" customHeight="1">
      <c r="B997" s="180"/>
      <c r="C997" s="181"/>
      <c r="D997" s="182" t="s">
        <v>73</v>
      </c>
      <c r="E997" s="194" t="s">
        <v>398</v>
      </c>
      <c r="F997" s="194" t="s">
        <v>399</v>
      </c>
      <c r="G997" s="181"/>
      <c r="H997" s="181"/>
      <c r="I997" s="184"/>
      <c r="J997" s="195">
        <f>BK997</f>
        <v>0</v>
      </c>
      <c r="K997" s="181"/>
      <c r="L997" s="186"/>
      <c r="M997" s="187"/>
      <c r="N997" s="188"/>
      <c r="O997" s="188"/>
      <c r="P997" s="189">
        <f>SUM(P998:P1005)</f>
        <v>0</v>
      </c>
      <c r="Q997" s="188"/>
      <c r="R997" s="189">
        <f>SUM(R998:R1005)</f>
        <v>6.3813190000000006E-2</v>
      </c>
      <c r="S997" s="188"/>
      <c r="T997" s="190">
        <f>SUM(T998:T1005)</f>
        <v>0</v>
      </c>
      <c r="AR997" s="191" t="s">
        <v>156</v>
      </c>
      <c r="AT997" s="192" t="s">
        <v>73</v>
      </c>
      <c r="AU997" s="192" t="s">
        <v>82</v>
      </c>
      <c r="AY997" s="191" t="s">
        <v>157</v>
      </c>
      <c r="BK997" s="193">
        <f>SUM(BK998:BK1005)</f>
        <v>0</v>
      </c>
    </row>
    <row r="998" spans="1:65" s="2" customFormat="1" ht="24.2" customHeight="1">
      <c r="A998" s="35"/>
      <c r="B998" s="36"/>
      <c r="C998" s="196" t="s">
        <v>1785</v>
      </c>
      <c r="D998" s="196" t="s">
        <v>160</v>
      </c>
      <c r="E998" s="197" t="s">
        <v>1786</v>
      </c>
      <c r="F998" s="198" t="s">
        <v>1787</v>
      </c>
      <c r="G998" s="199" t="s">
        <v>225</v>
      </c>
      <c r="H998" s="200">
        <v>12.521000000000001</v>
      </c>
      <c r="I998" s="201"/>
      <c r="J998" s="202">
        <f>ROUND(I998*H998,2)</f>
        <v>0</v>
      </c>
      <c r="K998" s="203"/>
      <c r="L998" s="40"/>
      <c r="M998" s="204" t="s">
        <v>1</v>
      </c>
      <c r="N998" s="205" t="s">
        <v>40</v>
      </c>
      <c r="O998" s="76"/>
      <c r="P998" s="206">
        <f>O998*H998</f>
        <v>0</v>
      </c>
      <c r="Q998" s="206">
        <v>3.2799999999999999E-3</v>
      </c>
      <c r="R998" s="206">
        <f>Q998*H998</f>
        <v>4.1068880000000002E-2</v>
      </c>
      <c r="S998" s="206">
        <v>0</v>
      </c>
      <c r="T998" s="207">
        <f>S998*H998</f>
        <v>0</v>
      </c>
      <c r="U998" s="35"/>
      <c r="V998" s="35"/>
      <c r="W998" s="35"/>
      <c r="X998" s="35"/>
      <c r="Y998" s="35"/>
      <c r="Z998" s="35"/>
      <c r="AA998" s="35"/>
      <c r="AB998" s="35"/>
      <c r="AC998" s="35"/>
      <c r="AD998" s="35"/>
      <c r="AE998" s="35"/>
      <c r="AR998" s="208" t="s">
        <v>164</v>
      </c>
      <c r="AT998" s="208" t="s">
        <v>160</v>
      </c>
      <c r="AU998" s="208" t="s">
        <v>156</v>
      </c>
      <c r="AY998" s="18" t="s">
        <v>157</v>
      </c>
      <c r="BE998" s="209">
        <f>IF(N998="základná",J998,0)</f>
        <v>0</v>
      </c>
      <c r="BF998" s="209">
        <f>IF(N998="znížená",J998,0)</f>
        <v>0</v>
      </c>
      <c r="BG998" s="209">
        <f>IF(N998="zákl. prenesená",J998,0)</f>
        <v>0</v>
      </c>
      <c r="BH998" s="209">
        <f>IF(N998="zníž. prenesená",J998,0)</f>
        <v>0</v>
      </c>
      <c r="BI998" s="209">
        <f>IF(N998="nulová",J998,0)</f>
        <v>0</v>
      </c>
      <c r="BJ998" s="18" t="s">
        <v>156</v>
      </c>
      <c r="BK998" s="209">
        <f>ROUND(I998*H998,2)</f>
        <v>0</v>
      </c>
      <c r="BL998" s="18" t="s">
        <v>164</v>
      </c>
      <c r="BM998" s="208" t="s">
        <v>1788</v>
      </c>
    </row>
    <row r="999" spans="1:65" s="14" customFormat="1" ht="22.5">
      <c r="B999" s="221"/>
      <c r="C999" s="222"/>
      <c r="D999" s="212" t="s">
        <v>166</v>
      </c>
      <c r="E999" s="223" t="s">
        <v>1</v>
      </c>
      <c r="F999" s="224" t="s">
        <v>1789</v>
      </c>
      <c r="G999" s="222"/>
      <c r="H999" s="225">
        <v>11.246</v>
      </c>
      <c r="I999" s="226"/>
      <c r="J999" s="222"/>
      <c r="K999" s="222"/>
      <c r="L999" s="227"/>
      <c r="M999" s="228"/>
      <c r="N999" s="229"/>
      <c r="O999" s="229"/>
      <c r="P999" s="229"/>
      <c r="Q999" s="229"/>
      <c r="R999" s="229"/>
      <c r="S999" s="229"/>
      <c r="T999" s="230"/>
      <c r="AT999" s="231" t="s">
        <v>166</v>
      </c>
      <c r="AU999" s="231" t="s">
        <v>156</v>
      </c>
      <c r="AV999" s="14" t="s">
        <v>156</v>
      </c>
      <c r="AW999" s="14" t="s">
        <v>31</v>
      </c>
      <c r="AX999" s="14" t="s">
        <v>74</v>
      </c>
      <c r="AY999" s="231" t="s">
        <v>157</v>
      </c>
    </row>
    <row r="1000" spans="1:65" s="14" customFormat="1">
      <c r="B1000" s="221"/>
      <c r="C1000" s="222"/>
      <c r="D1000" s="212" t="s">
        <v>166</v>
      </c>
      <c r="E1000" s="223" t="s">
        <v>1</v>
      </c>
      <c r="F1000" s="224" t="s">
        <v>1790</v>
      </c>
      <c r="G1000" s="222"/>
      <c r="H1000" s="225">
        <v>1.2749999999999999</v>
      </c>
      <c r="I1000" s="226"/>
      <c r="J1000" s="222"/>
      <c r="K1000" s="222"/>
      <c r="L1000" s="227"/>
      <c r="M1000" s="228"/>
      <c r="N1000" s="229"/>
      <c r="O1000" s="229"/>
      <c r="P1000" s="229"/>
      <c r="Q1000" s="229"/>
      <c r="R1000" s="229"/>
      <c r="S1000" s="229"/>
      <c r="T1000" s="230"/>
      <c r="AT1000" s="231" t="s">
        <v>166</v>
      </c>
      <c r="AU1000" s="231" t="s">
        <v>156</v>
      </c>
      <c r="AV1000" s="14" t="s">
        <v>156</v>
      </c>
      <c r="AW1000" s="14" t="s">
        <v>31</v>
      </c>
      <c r="AX1000" s="14" t="s">
        <v>74</v>
      </c>
      <c r="AY1000" s="231" t="s">
        <v>157</v>
      </c>
    </row>
    <row r="1001" spans="1:65" s="15" customFormat="1">
      <c r="B1001" s="232"/>
      <c r="C1001" s="233"/>
      <c r="D1001" s="212" t="s">
        <v>166</v>
      </c>
      <c r="E1001" s="234" t="s">
        <v>1</v>
      </c>
      <c r="F1001" s="235" t="s">
        <v>173</v>
      </c>
      <c r="G1001" s="233"/>
      <c r="H1001" s="236">
        <v>12.521000000000001</v>
      </c>
      <c r="I1001" s="237"/>
      <c r="J1001" s="233"/>
      <c r="K1001" s="233"/>
      <c r="L1001" s="238"/>
      <c r="M1001" s="239"/>
      <c r="N1001" s="240"/>
      <c r="O1001" s="240"/>
      <c r="P1001" s="240"/>
      <c r="Q1001" s="240"/>
      <c r="R1001" s="240"/>
      <c r="S1001" s="240"/>
      <c r="T1001" s="241"/>
      <c r="AT1001" s="242" t="s">
        <v>166</v>
      </c>
      <c r="AU1001" s="242" t="s">
        <v>156</v>
      </c>
      <c r="AV1001" s="15" t="s">
        <v>174</v>
      </c>
      <c r="AW1001" s="15" t="s">
        <v>31</v>
      </c>
      <c r="AX1001" s="15" t="s">
        <v>82</v>
      </c>
      <c r="AY1001" s="242" t="s">
        <v>157</v>
      </c>
    </row>
    <row r="1002" spans="1:65" s="2" customFormat="1" ht="24.2" customHeight="1">
      <c r="A1002" s="35"/>
      <c r="B1002" s="36"/>
      <c r="C1002" s="248" t="s">
        <v>1791</v>
      </c>
      <c r="D1002" s="248" t="s">
        <v>204</v>
      </c>
      <c r="E1002" s="249" t="s">
        <v>405</v>
      </c>
      <c r="F1002" s="250" t="s">
        <v>406</v>
      </c>
      <c r="G1002" s="251" t="s">
        <v>225</v>
      </c>
      <c r="H1002" s="252">
        <v>13.147</v>
      </c>
      <c r="I1002" s="253"/>
      <c r="J1002" s="254">
        <f>ROUND(I1002*H1002,2)</f>
        <v>0</v>
      </c>
      <c r="K1002" s="255"/>
      <c r="L1002" s="256"/>
      <c r="M1002" s="257" t="s">
        <v>1</v>
      </c>
      <c r="N1002" s="258" t="s">
        <v>40</v>
      </c>
      <c r="O1002" s="76"/>
      <c r="P1002" s="206">
        <f>O1002*H1002</f>
        <v>0</v>
      </c>
      <c r="Q1002" s="206">
        <v>1.73E-3</v>
      </c>
      <c r="R1002" s="206">
        <f>Q1002*H1002</f>
        <v>2.274431E-2</v>
      </c>
      <c r="S1002" s="206">
        <v>0</v>
      </c>
      <c r="T1002" s="207">
        <f>S1002*H1002</f>
        <v>0</v>
      </c>
      <c r="U1002" s="35"/>
      <c r="V1002" s="35"/>
      <c r="W1002" s="35"/>
      <c r="X1002" s="35"/>
      <c r="Y1002" s="35"/>
      <c r="Z1002" s="35"/>
      <c r="AA1002" s="35"/>
      <c r="AB1002" s="35"/>
      <c r="AC1002" s="35"/>
      <c r="AD1002" s="35"/>
      <c r="AE1002" s="35"/>
      <c r="AR1002" s="208" t="s">
        <v>378</v>
      </c>
      <c r="AT1002" s="208" t="s">
        <v>204</v>
      </c>
      <c r="AU1002" s="208" t="s">
        <v>156</v>
      </c>
      <c r="AY1002" s="18" t="s">
        <v>157</v>
      </c>
      <c r="BE1002" s="209">
        <f>IF(N1002="základná",J1002,0)</f>
        <v>0</v>
      </c>
      <c r="BF1002" s="209">
        <f>IF(N1002="znížená",J1002,0)</f>
        <v>0</v>
      </c>
      <c r="BG1002" s="209">
        <f>IF(N1002="zákl. prenesená",J1002,0)</f>
        <v>0</v>
      </c>
      <c r="BH1002" s="209">
        <f>IF(N1002="zníž. prenesená",J1002,0)</f>
        <v>0</v>
      </c>
      <c r="BI1002" s="209">
        <f>IF(N1002="nulová",J1002,0)</f>
        <v>0</v>
      </c>
      <c r="BJ1002" s="18" t="s">
        <v>156</v>
      </c>
      <c r="BK1002" s="209">
        <f>ROUND(I1002*H1002,2)</f>
        <v>0</v>
      </c>
      <c r="BL1002" s="18" t="s">
        <v>164</v>
      </c>
      <c r="BM1002" s="208" t="s">
        <v>1792</v>
      </c>
    </row>
    <row r="1003" spans="1:65" s="14" customFormat="1">
      <c r="B1003" s="221"/>
      <c r="C1003" s="222"/>
      <c r="D1003" s="212" t="s">
        <v>166</v>
      </c>
      <c r="E1003" s="223" t="s">
        <v>1</v>
      </c>
      <c r="F1003" s="224" t="s">
        <v>1793</v>
      </c>
      <c r="G1003" s="222"/>
      <c r="H1003" s="225">
        <v>13.147</v>
      </c>
      <c r="I1003" s="226"/>
      <c r="J1003" s="222"/>
      <c r="K1003" s="222"/>
      <c r="L1003" s="227"/>
      <c r="M1003" s="228"/>
      <c r="N1003" s="229"/>
      <c r="O1003" s="229"/>
      <c r="P1003" s="229"/>
      <c r="Q1003" s="229"/>
      <c r="R1003" s="229"/>
      <c r="S1003" s="229"/>
      <c r="T1003" s="230"/>
      <c r="AT1003" s="231" t="s">
        <v>166</v>
      </c>
      <c r="AU1003" s="231" t="s">
        <v>156</v>
      </c>
      <c r="AV1003" s="14" t="s">
        <v>156</v>
      </c>
      <c r="AW1003" s="14" t="s">
        <v>31</v>
      </c>
      <c r="AX1003" s="14" t="s">
        <v>82</v>
      </c>
      <c r="AY1003" s="231" t="s">
        <v>157</v>
      </c>
    </row>
    <row r="1004" spans="1:65" s="2" customFormat="1" ht="24.2" customHeight="1">
      <c r="A1004" s="35"/>
      <c r="B1004" s="36"/>
      <c r="C1004" s="196" t="s">
        <v>1794</v>
      </c>
      <c r="D1004" s="196" t="s">
        <v>160</v>
      </c>
      <c r="E1004" s="197" t="s">
        <v>1795</v>
      </c>
      <c r="F1004" s="198" t="s">
        <v>1796</v>
      </c>
      <c r="G1004" s="199" t="s">
        <v>177</v>
      </c>
      <c r="H1004" s="200">
        <v>5.6000000000000001E-2</v>
      </c>
      <c r="I1004" s="201"/>
      <c r="J1004" s="202">
        <f>ROUND(I1004*H1004,2)</f>
        <v>0</v>
      </c>
      <c r="K1004" s="203"/>
      <c r="L1004" s="40"/>
      <c r="M1004" s="204" t="s">
        <v>1</v>
      </c>
      <c r="N1004" s="205" t="s">
        <v>40</v>
      </c>
      <c r="O1004" s="76"/>
      <c r="P1004" s="206">
        <f>O1004*H1004</f>
        <v>0</v>
      </c>
      <c r="Q1004" s="206">
        <v>0</v>
      </c>
      <c r="R1004" s="206">
        <f>Q1004*H1004</f>
        <v>0</v>
      </c>
      <c r="S1004" s="206">
        <v>0</v>
      </c>
      <c r="T1004" s="207">
        <f>S1004*H1004</f>
        <v>0</v>
      </c>
      <c r="U1004" s="35"/>
      <c r="V1004" s="35"/>
      <c r="W1004" s="35"/>
      <c r="X1004" s="35"/>
      <c r="Y1004" s="35"/>
      <c r="Z1004" s="35"/>
      <c r="AA1004" s="35"/>
      <c r="AB1004" s="35"/>
      <c r="AC1004" s="35"/>
      <c r="AD1004" s="35"/>
      <c r="AE1004" s="35"/>
      <c r="AR1004" s="208" t="s">
        <v>164</v>
      </c>
      <c r="AT1004" s="208" t="s">
        <v>160</v>
      </c>
      <c r="AU1004" s="208" t="s">
        <v>156</v>
      </c>
      <c r="AY1004" s="18" t="s">
        <v>157</v>
      </c>
      <c r="BE1004" s="209">
        <f>IF(N1004="základná",J1004,0)</f>
        <v>0</v>
      </c>
      <c r="BF1004" s="209">
        <f>IF(N1004="znížená",J1004,0)</f>
        <v>0</v>
      </c>
      <c r="BG1004" s="209">
        <f>IF(N1004="zákl. prenesená",J1004,0)</f>
        <v>0</v>
      </c>
      <c r="BH1004" s="209">
        <f>IF(N1004="zníž. prenesená",J1004,0)</f>
        <v>0</v>
      </c>
      <c r="BI1004" s="209">
        <f>IF(N1004="nulová",J1004,0)</f>
        <v>0</v>
      </c>
      <c r="BJ1004" s="18" t="s">
        <v>156</v>
      </c>
      <c r="BK1004" s="209">
        <f>ROUND(I1004*H1004,2)</f>
        <v>0</v>
      </c>
      <c r="BL1004" s="18" t="s">
        <v>164</v>
      </c>
      <c r="BM1004" s="208" t="s">
        <v>1797</v>
      </c>
    </row>
    <row r="1005" spans="1:65" s="14" customFormat="1">
      <c r="B1005" s="221"/>
      <c r="C1005" s="222"/>
      <c r="D1005" s="212" t="s">
        <v>166</v>
      </c>
      <c r="E1005" s="223" t="s">
        <v>1</v>
      </c>
      <c r="F1005" s="224" t="s">
        <v>1798</v>
      </c>
      <c r="G1005" s="222"/>
      <c r="H1005" s="225">
        <v>5.6000000000000001E-2</v>
      </c>
      <c r="I1005" s="226"/>
      <c r="J1005" s="222"/>
      <c r="K1005" s="222"/>
      <c r="L1005" s="227"/>
      <c r="M1005" s="228"/>
      <c r="N1005" s="229"/>
      <c r="O1005" s="229"/>
      <c r="P1005" s="229"/>
      <c r="Q1005" s="229"/>
      <c r="R1005" s="229"/>
      <c r="S1005" s="229"/>
      <c r="T1005" s="230"/>
      <c r="AT1005" s="231" t="s">
        <v>166</v>
      </c>
      <c r="AU1005" s="231" t="s">
        <v>156</v>
      </c>
      <c r="AV1005" s="14" t="s">
        <v>156</v>
      </c>
      <c r="AW1005" s="14" t="s">
        <v>31</v>
      </c>
      <c r="AX1005" s="14" t="s">
        <v>82</v>
      </c>
      <c r="AY1005" s="231" t="s">
        <v>157</v>
      </c>
    </row>
    <row r="1006" spans="1:65" s="12" customFormat="1" ht="22.9" customHeight="1">
      <c r="B1006" s="180"/>
      <c r="C1006" s="181"/>
      <c r="D1006" s="182" t="s">
        <v>73</v>
      </c>
      <c r="E1006" s="194" t="s">
        <v>758</v>
      </c>
      <c r="F1006" s="194" t="s">
        <v>759</v>
      </c>
      <c r="G1006" s="181"/>
      <c r="H1006" s="181"/>
      <c r="I1006" s="184"/>
      <c r="J1006" s="195">
        <f>BK1006</f>
        <v>0</v>
      </c>
      <c r="K1006" s="181"/>
      <c r="L1006" s="186"/>
      <c r="M1006" s="187"/>
      <c r="N1006" s="188"/>
      <c r="O1006" s="188"/>
      <c r="P1006" s="189">
        <f>SUM(P1007:P1020)</f>
        <v>0</v>
      </c>
      <c r="Q1006" s="188"/>
      <c r="R1006" s="189">
        <f>SUM(R1007:R1020)</f>
        <v>1.4242599999999999E-2</v>
      </c>
      <c r="S1006" s="188"/>
      <c r="T1006" s="190">
        <f>SUM(T1007:T1020)</f>
        <v>0</v>
      </c>
      <c r="AR1006" s="191" t="s">
        <v>156</v>
      </c>
      <c r="AT1006" s="192" t="s">
        <v>73</v>
      </c>
      <c r="AU1006" s="192" t="s">
        <v>82</v>
      </c>
      <c r="AY1006" s="191" t="s">
        <v>157</v>
      </c>
      <c r="BK1006" s="193">
        <f>SUM(BK1007:BK1020)</f>
        <v>0</v>
      </c>
    </row>
    <row r="1007" spans="1:65" s="2" customFormat="1" ht="37.9" customHeight="1">
      <c r="A1007" s="35"/>
      <c r="B1007" s="36"/>
      <c r="C1007" s="196" t="s">
        <v>1799</v>
      </c>
      <c r="D1007" s="196" t="s">
        <v>160</v>
      </c>
      <c r="E1007" s="197" t="s">
        <v>771</v>
      </c>
      <c r="F1007" s="198" t="s">
        <v>772</v>
      </c>
      <c r="G1007" s="199" t="s">
        <v>225</v>
      </c>
      <c r="H1007" s="200">
        <v>41.89</v>
      </c>
      <c r="I1007" s="201"/>
      <c r="J1007" s="202">
        <f>ROUND(I1007*H1007,2)</f>
        <v>0</v>
      </c>
      <c r="K1007" s="203"/>
      <c r="L1007" s="40"/>
      <c r="M1007" s="204" t="s">
        <v>1</v>
      </c>
      <c r="N1007" s="205" t="s">
        <v>40</v>
      </c>
      <c r="O1007" s="76"/>
      <c r="P1007" s="206">
        <f>O1007*H1007</f>
        <v>0</v>
      </c>
      <c r="Q1007" s="206">
        <v>2.5999999999999998E-4</v>
      </c>
      <c r="R1007" s="206">
        <f>Q1007*H1007</f>
        <v>1.0891399999999999E-2</v>
      </c>
      <c r="S1007" s="206">
        <v>0</v>
      </c>
      <c r="T1007" s="207">
        <f>S1007*H1007</f>
        <v>0</v>
      </c>
      <c r="U1007" s="35"/>
      <c r="V1007" s="35"/>
      <c r="W1007" s="35"/>
      <c r="X1007" s="35"/>
      <c r="Y1007" s="35"/>
      <c r="Z1007" s="35"/>
      <c r="AA1007" s="35"/>
      <c r="AB1007" s="35"/>
      <c r="AC1007" s="35"/>
      <c r="AD1007" s="35"/>
      <c r="AE1007" s="35"/>
      <c r="AR1007" s="208" t="s">
        <v>164</v>
      </c>
      <c r="AT1007" s="208" t="s">
        <v>160</v>
      </c>
      <c r="AU1007" s="208" t="s">
        <v>156</v>
      </c>
      <c r="AY1007" s="18" t="s">
        <v>157</v>
      </c>
      <c r="BE1007" s="209">
        <f>IF(N1007="základná",J1007,0)</f>
        <v>0</v>
      </c>
      <c r="BF1007" s="209">
        <f>IF(N1007="znížená",J1007,0)</f>
        <v>0</v>
      </c>
      <c r="BG1007" s="209">
        <f>IF(N1007="zákl. prenesená",J1007,0)</f>
        <v>0</v>
      </c>
      <c r="BH1007" s="209">
        <f>IF(N1007="zníž. prenesená",J1007,0)</f>
        <v>0</v>
      </c>
      <c r="BI1007" s="209">
        <f>IF(N1007="nulová",J1007,0)</f>
        <v>0</v>
      </c>
      <c r="BJ1007" s="18" t="s">
        <v>156</v>
      </c>
      <c r="BK1007" s="209">
        <f>ROUND(I1007*H1007,2)</f>
        <v>0</v>
      </c>
      <c r="BL1007" s="18" t="s">
        <v>164</v>
      </c>
      <c r="BM1007" s="208" t="s">
        <v>1800</v>
      </c>
    </row>
    <row r="1008" spans="1:65" s="13" customFormat="1">
      <c r="B1008" s="210"/>
      <c r="C1008" s="211"/>
      <c r="D1008" s="212" t="s">
        <v>166</v>
      </c>
      <c r="E1008" s="213" t="s">
        <v>1</v>
      </c>
      <c r="F1008" s="214" t="s">
        <v>1050</v>
      </c>
      <c r="G1008" s="211"/>
      <c r="H1008" s="213" t="s">
        <v>1</v>
      </c>
      <c r="I1008" s="215"/>
      <c r="J1008" s="211"/>
      <c r="K1008" s="211"/>
      <c r="L1008" s="216"/>
      <c r="M1008" s="217"/>
      <c r="N1008" s="218"/>
      <c r="O1008" s="218"/>
      <c r="P1008" s="218"/>
      <c r="Q1008" s="218"/>
      <c r="R1008" s="218"/>
      <c r="S1008" s="218"/>
      <c r="T1008" s="219"/>
      <c r="AT1008" s="220" t="s">
        <v>166</v>
      </c>
      <c r="AU1008" s="220" t="s">
        <v>156</v>
      </c>
      <c r="AV1008" s="13" t="s">
        <v>82</v>
      </c>
      <c r="AW1008" s="13" t="s">
        <v>31</v>
      </c>
      <c r="AX1008" s="13" t="s">
        <v>74</v>
      </c>
      <c r="AY1008" s="220" t="s">
        <v>157</v>
      </c>
    </row>
    <row r="1009" spans="1:65" s="13" customFormat="1" ht="22.5">
      <c r="B1009" s="210"/>
      <c r="C1009" s="211"/>
      <c r="D1009" s="212" t="s">
        <v>166</v>
      </c>
      <c r="E1009" s="213" t="s">
        <v>1</v>
      </c>
      <c r="F1009" s="214" t="s">
        <v>1690</v>
      </c>
      <c r="G1009" s="211"/>
      <c r="H1009" s="213" t="s">
        <v>1</v>
      </c>
      <c r="I1009" s="215"/>
      <c r="J1009" s="211"/>
      <c r="K1009" s="211"/>
      <c r="L1009" s="216"/>
      <c r="M1009" s="217"/>
      <c r="N1009" s="218"/>
      <c r="O1009" s="218"/>
      <c r="P1009" s="218"/>
      <c r="Q1009" s="218"/>
      <c r="R1009" s="218"/>
      <c r="S1009" s="218"/>
      <c r="T1009" s="219"/>
      <c r="AT1009" s="220" t="s">
        <v>166</v>
      </c>
      <c r="AU1009" s="220" t="s">
        <v>156</v>
      </c>
      <c r="AV1009" s="13" t="s">
        <v>82</v>
      </c>
      <c r="AW1009" s="13" t="s">
        <v>31</v>
      </c>
      <c r="AX1009" s="13" t="s">
        <v>74</v>
      </c>
      <c r="AY1009" s="220" t="s">
        <v>157</v>
      </c>
    </row>
    <row r="1010" spans="1:65" s="14" customFormat="1">
      <c r="B1010" s="221"/>
      <c r="C1010" s="222"/>
      <c r="D1010" s="212" t="s">
        <v>166</v>
      </c>
      <c r="E1010" s="223" t="s">
        <v>1</v>
      </c>
      <c r="F1010" s="224" t="s">
        <v>1691</v>
      </c>
      <c r="G1010" s="222"/>
      <c r="H1010" s="225">
        <v>18.59</v>
      </c>
      <c r="I1010" s="226"/>
      <c r="J1010" s="222"/>
      <c r="K1010" s="222"/>
      <c r="L1010" s="227"/>
      <c r="M1010" s="228"/>
      <c r="N1010" s="229"/>
      <c r="O1010" s="229"/>
      <c r="P1010" s="229"/>
      <c r="Q1010" s="229"/>
      <c r="R1010" s="229"/>
      <c r="S1010" s="229"/>
      <c r="T1010" s="230"/>
      <c r="AT1010" s="231" t="s">
        <v>166</v>
      </c>
      <c r="AU1010" s="231" t="s">
        <v>156</v>
      </c>
      <c r="AV1010" s="14" t="s">
        <v>156</v>
      </c>
      <c r="AW1010" s="14" t="s">
        <v>31</v>
      </c>
      <c r="AX1010" s="14" t="s">
        <v>74</v>
      </c>
      <c r="AY1010" s="231" t="s">
        <v>157</v>
      </c>
    </row>
    <row r="1011" spans="1:65" s="14" customFormat="1">
      <c r="B1011" s="221"/>
      <c r="C1011" s="222"/>
      <c r="D1011" s="212" t="s">
        <v>166</v>
      </c>
      <c r="E1011" s="223" t="s">
        <v>1</v>
      </c>
      <c r="F1011" s="224" t="s">
        <v>1692</v>
      </c>
      <c r="G1011" s="222"/>
      <c r="H1011" s="225">
        <v>20.28</v>
      </c>
      <c r="I1011" s="226"/>
      <c r="J1011" s="222"/>
      <c r="K1011" s="222"/>
      <c r="L1011" s="227"/>
      <c r="M1011" s="228"/>
      <c r="N1011" s="229"/>
      <c r="O1011" s="229"/>
      <c r="P1011" s="229"/>
      <c r="Q1011" s="229"/>
      <c r="R1011" s="229"/>
      <c r="S1011" s="229"/>
      <c r="T1011" s="230"/>
      <c r="AT1011" s="231" t="s">
        <v>166</v>
      </c>
      <c r="AU1011" s="231" t="s">
        <v>156</v>
      </c>
      <c r="AV1011" s="14" t="s">
        <v>156</v>
      </c>
      <c r="AW1011" s="14" t="s">
        <v>31</v>
      </c>
      <c r="AX1011" s="14" t="s">
        <v>74</v>
      </c>
      <c r="AY1011" s="231" t="s">
        <v>157</v>
      </c>
    </row>
    <row r="1012" spans="1:65" s="14" customFormat="1">
      <c r="B1012" s="221"/>
      <c r="C1012" s="222"/>
      <c r="D1012" s="212" t="s">
        <v>166</v>
      </c>
      <c r="E1012" s="223" t="s">
        <v>1</v>
      </c>
      <c r="F1012" s="224" t="s">
        <v>1693</v>
      </c>
      <c r="G1012" s="222"/>
      <c r="H1012" s="225">
        <v>3.02</v>
      </c>
      <c r="I1012" s="226"/>
      <c r="J1012" s="222"/>
      <c r="K1012" s="222"/>
      <c r="L1012" s="227"/>
      <c r="M1012" s="228"/>
      <c r="N1012" s="229"/>
      <c r="O1012" s="229"/>
      <c r="P1012" s="229"/>
      <c r="Q1012" s="229"/>
      <c r="R1012" s="229"/>
      <c r="S1012" s="229"/>
      <c r="T1012" s="230"/>
      <c r="AT1012" s="231" t="s">
        <v>166</v>
      </c>
      <c r="AU1012" s="231" t="s">
        <v>156</v>
      </c>
      <c r="AV1012" s="14" t="s">
        <v>156</v>
      </c>
      <c r="AW1012" s="14" t="s">
        <v>31</v>
      </c>
      <c r="AX1012" s="14" t="s">
        <v>74</v>
      </c>
      <c r="AY1012" s="231" t="s">
        <v>157</v>
      </c>
    </row>
    <row r="1013" spans="1:65" s="15" customFormat="1">
      <c r="B1013" s="232"/>
      <c r="C1013" s="233"/>
      <c r="D1013" s="212" t="s">
        <v>166</v>
      </c>
      <c r="E1013" s="234" t="s">
        <v>1</v>
      </c>
      <c r="F1013" s="235" t="s">
        <v>173</v>
      </c>
      <c r="G1013" s="233"/>
      <c r="H1013" s="236">
        <v>41.89</v>
      </c>
      <c r="I1013" s="237"/>
      <c r="J1013" s="233"/>
      <c r="K1013" s="233"/>
      <c r="L1013" s="238"/>
      <c r="M1013" s="239"/>
      <c r="N1013" s="240"/>
      <c r="O1013" s="240"/>
      <c r="P1013" s="240"/>
      <c r="Q1013" s="240"/>
      <c r="R1013" s="240"/>
      <c r="S1013" s="240"/>
      <c r="T1013" s="241"/>
      <c r="AT1013" s="242" t="s">
        <v>166</v>
      </c>
      <c r="AU1013" s="242" t="s">
        <v>156</v>
      </c>
      <c r="AV1013" s="15" t="s">
        <v>174</v>
      </c>
      <c r="AW1013" s="15" t="s">
        <v>31</v>
      </c>
      <c r="AX1013" s="15" t="s">
        <v>82</v>
      </c>
      <c r="AY1013" s="242" t="s">
        <v>157</v>
      </c>
    </row>
    <row r="1014" spans="1:65" s="2" customFormat="1" ht="33" customHeight="1">
      <c r="A1014" s="35"/>
      <c r="B1014" s="36"/>
      <c r="C1014" s="196" t="s">
        <v>1801</v>
      </c>
      <c r="D1014" s="196" t="s">
        <v>160</v>
      </c>
      <c r="E1014" s="197" t="s">
        <v>775</v>
      </c>
      <c r="F1014" s="198" t="s">
        <v>776</v>
      </c>
      <c r="G1014" s="199" t="s">
        <v>225</v>
      </c>
      <c r="H1014" s="200">
        <v>41.89</v>
      </c>
      <c r="I1014" s="201"/>
      <c r="J1014" s="202">
        <f>ROUND(I1014*H1014,2)</f>
        <v>0</v>
      </c>
      <c r="K1014" s="203"/>
      <c r="L1014" s="40"/>
      <c r="M1014" s="204" t="s">
        <v>1</v>
      </c>
      <c r="N1014" s="205" t="s">
        <v>40</v>
      </c>
      <c r="O1014" s="76"/>
      <c r="P1014" s="206">
        <f>O1014*H1014</f>
        <v>0</v>
      </c>
      <c r="Q1014" s="206">
        <v>8.0000000000000007E-5</v>
      </c>
      <c r="R1014" s="206">
        <f>Q1014*H1014</f>
        <v>3.3512000000000004E-3</v>
      </c>
      <c r="S1014" s="206">
        <v>0</v>
      </c>
      <c r="T1014" s="207">
        <f>S1014*H1014</f>
        <v>0</v>
      </c>
      <c r="U1014" s="35"/>
      <c r="V1014" s="35"/>
      <c r="W1014" s="35"/>
      <c r="X1014" s="35"/>
      <c r="Y1014" s="35"/>
      <c r="Z1014" s="35"/>
      <c r="AA1014" s="35"/>
      <c r="AB1014" s="35"/>
      <c r="AC1014" s="35"/>
      <c r="AD1014" s="35"/>
      <c r="AE1014" s="35"/>
      <c r="AR1014" s="208" t="s">
        <v>164</v>
      </c>
      <c r="AT1014" s="208" t="s">
        <v>160</v>
      </c>
      <c r="AU1014" s="208" t="s">
        <v>156</v>
      </c>
      <c r="AY1014" s="18" t="s">
        <v>157</v>
      </c>
      <c r="BE1014" s="209">
        <f>IF(N1014="základná",J1014,0)</f>
        <v>0</v>
      </c>
      <c r="BF1014" s="209">
        <f>IF(N1014="znížená",J1014,0)</f>
        <v>0</v>
      </c>
      <c r="BG1014" s="209">
        <f>IF(N1014="zákl. prenesená",J1014,0)</f>
        <v>0</v>
      </c>
      <c r="BH1014" s="209">
        <f>IF(N1014="zníž. prenesená",J1014,0)</f>
        <v>0</v>
      </c>
      <c r="BI1014" s="209">
        <f>IF(N1014="nulová",J1014,0)</f>
        <v>0</v>
      </c>
      <c r="BJ1014" s="18" t="s">
        <v>156</v>
      </c>
      <c r="BK1014" s="209">
        <f>ROUND(I1014*H1014,2)</f>
        <v>0</v>
      </c>
      <c r="BL1014" s="18" t="s">
        <v>164</v>
      </c>
      <c r="BM1014" s="208" t="s">
        <v>1802</v>
      </c>
    </row>
    <row r="1015" spans="1:65" s="13" customFormat="1">
      <c r="B1015" s="210"/>
      <c r="C1015" s="211"/>
      <c r="D1015" s="212" t="s">
        <v>166</v>
      </c>
      <c r="E1015" s="213" t="s">
        <v>1</v>
      </c>
      <c r="F1015" s="214" t="s">
        <v>1050</v>
      </c>
      <c r="G1015" s="211"/>
      <c r="H1015" s="213" t="s">
        <v>1</v>
      </c>
      <c r="I1015" s="215"/>
      <c r="J1015" s="211"/>
      <c r="K1015" s="211"/>
      <c r="L1015" s="216"/>
      <c r="M1015" s="217"/>
      <c r="N1015" s="218"/>
      <c r="O1015" s="218"/>
      <c r="P1015" s="218"/>
      <c r="Q1015" s="218"/>
      <c r="R1015" s="218"/>
      <c r="S1015" s="218"/>
      <c r="T1015" s="219"/>
      <c r="AT1015" s="220" t="s">
        <v>166</v>
      </c>
      <c r="AU1015" s="220" t="s">
        <v>156</v>
      </c>
      <c r="AV1015" s="13" t="s">
        <v>82</v>
      </c>
      <c r="AW1015" s="13" t="s">
        <v>31</v>
      </c>
      <c r="AX1015" s="13" t="s">
        <v>74</v>
      </c>
      <c r="AY1015" s="220" t="s">
        <v>157</v>
      </c>
    </row>
    <row r="1016" spans="1:65" s="13" customFormat="1" ht="22.5">
      <c r="B1016" s="210"/>
      <c r="C1016" s="211"/>
      <c r="D1016" s="212" t="s">
        <v>166</v>
      </c>
      <c r="E1016" s="213" t="s">
        <v>1</v>
      </c>
      <c r="F1016" s="214" t="s">
        <v>1690</v>
      </c>
      <c r="G1016" s="211"/>
      <c r="H1016" s="213" t="s">
        <v>1</v>
      </c>
      <c r="I1016" s="215"/>
      <c r="J1016" s="211"/>
      <c r="K1016" s="211"/>
      <c r="L1016" s="216"/>
      <c r="M1016" s="217"/>
      <c r="N1016" s="218"/>
      <c r="O1016" s="218"/>
      <c r="P1016" s="218"/>
      <c r="Q1016" s="218"/>
      <c r="R1016" s="218"/>
      <c r="S1016" s="218"/>
      <c r="T1016" s="219"/>
      <c r="AT1016" s="220" t="s">
        <v>166</v>
      </c>
      <c r="AU1016" s="220" t="s">
        <v>156</v>
      </c>
      <c r="AV1016" s="13" t="s">
        <v>82</v>
      </c>
      <c r="AW1016" s="13" t="s">
        <v>31</v>
      </c>
      <c r="AX1016" s="13" t="s">
        <v>74</v>
      </c>
      <c r="AY1016" s="220" t="s">
        <v>157</v>
      </c>
    </row>
    <row r="1017" spans="1:65" s="14" customFormat="1">
      <c r="B1017" s="221"/>
      <c r="C1017" s="222"/>
      <c r="D1017" s="212" t="s">
        <v>166</v>
      </c>
      <c r="E1017" s="223" t="s">
        <v>1</v>
      </c>
      <c r="F1017" s="224" t="s">
        <v>1691</v>
      </c>
      <c r="G1017" s="222"/>
      <c r="H1017" s="225">
        <v>18.59</v>
      </c>
      <c r="I1017" s="226"/>
      <c r="J1017" s="222"/>
      <c r="K1017" s="222"/>
      <c r="L1017" s="227"/>
      <c r="M1017" s="228"/>
      <c r="N1017" s="229"/>
      <c r="O1017" s="229"/>
      <c r="P1017" s="229"/>
      <c r="Q1017" s="229"/>
      <c r="R1017" s="229"/>
      <c r="S1017" s="229"/>
      <c r="T1017" s="230"/>
      <c r="AT1017" s="231" t="s">
        <v>166</v>
      </c>
      <c r="AU1017" s="231" t="s">
        <v>156</v>
      </c>
      <c r="AV1017" s="14" t="s">
        <v>156</v>
      </c>
      <c r="AW1017" s="14" t="s">
        <v>31</v>
      </c>
      <c r="AX1017" s="14" t="s">
        <v>74</v>
      </c>
      <c r="AY1017" s="231" t="s">
        <v>157</v>
      </c>
    </row>
    <row r="1018" spans="1:65" s="14" customFormat="1">
      <c r="B1018" s="221"/>
      <c r="C1018" s="222"/>
      <c r="D1018" s="212" t="s">
        <v>166</v>
      </c>
      <c r="E1018" s="223" t="s">
        <v>1</v>
      </c>
      <c r="F1018" s="224" t="s">
        <v>1692</v>
      </c>
      <c r="G1018" s="222"/>
      <c r="H1018" s="225">
        <v>20.28</v>
      </c>
      <c r="I1018" s="226"/>
      <c r="J1018" s="222"/>
      <c r="K1018" s="222"/>
      <c r="L1018" s="227"/>
      <c r="M1018" s="228"/>
      <c r="N1018" s="229"/>
      <c r="O1018" s="229"/>
      <c r="P1018" s="229"/>
      <c r="Q1018" s="229"/>
      <c r="R1018" s="229"/>
      <c r="S1018" s="229"/>
      <c r="T1018" s="230"/>
      <c r="AT1018" s="231" t="s">
        <v>166</v>
      </c>
      <c r="AU1018" s="231" t="s">
        <v>156</v>
      </c>
      <c r="AV1018" s="14" t="s">
        <v>156</v>
      </c>
      <c r="AW1018" s="14" t="s">
        <v>31</v>
      </c>
      <c r="AX1018" s="14" t="s">
        <v>74</v>
      </c>
      <c r="AY1018" s="231" t="s">
        <v>157</v>
      </c>
    </row>
    <row r="1019" spans="1:65" s="14" customFormat="1">
      <c r="B1019" s="221"/>
      <c r="C1019" s="222"/>
      <c r="D1019" s="212" t="s">
        <v>166</v>
      </c>
      <c r="E1019" s="223" t="s">
        <v>1</v>
      </c>
      <c r="F1019" s="224" t="s">
        <v>1693</v>
      </c>
      <c r="G1019" s="222"/>
      <c r="H1019" s="225">
        <v>3.02</v>
      </c>
      <c r="I1019" s="226"/>
      <c r="J1019" s="222"/>
      <c r="K1019" s="222"/>
      <c r="L1019" s="227"/>
      <c r="M1019" s="228"/>
      <c r="N1019" s="229"/>
      <c r="O1019" s="229"/>
      <c r="P1019" s="229"/>
      <c r="Q1019" s="229"/>
      <c r="R1019" s="229"/>
      <c r="S1019" s="229"/>
      <c r="T1019" s="230"/>
      <c r="AT1019" s="231" t="s">
        <v>166</v>
      </c>
      <c r="AU1019" s="231" t="s">
        <v>156</v>
      </c>
      <c r="AV1019" s="14" t="s">
        <v>156</v>
      </c>
      <c r="AW1019" s="14" t="s">
        <v>31</v>
      </c>
      <c r="AX1019" s="14" t="s">
        <v>74</v>
      </c>
      <c r="AY1019" s="231" t="s">
        <v>157</v>
      </c>
    </row>
    <row r="1020" spans="1:65" s="15" customFormat="1">
      <c r="B1020" s="232"/>
      <c r="C1020" s="233"/>
      <c r="D1020" s="212" t="s">
        <v>166</v>
      </c>
      <c r="E1020" s="234" t="s">
        <v>1</v>
      </c>
      <c r="F1020" s="235" t="s">
        <v>173</v>
      </c>
      <c r="G1020" s="233"/>
      <c r="H1020" s="236">
        <v>41.89</v>
      </c>
      <c r="I1020" s="237"/>
      <c r="J1020" s="233"/>
      <c r="K1020" s="233"/>
      <c r="L1020" s="238"/>
      <c r="M1020" s="239"/>
      <c r="N1020" s="240"/>
      <c r="O1020" s="240"/>
      <c r="P1020" s="240"/>
      <c r="Q1020" s="240"/>
      <c r="R1020" s="240"/>
      <c r="S1020" s="240"/>
      <c r="T1020" s="241"/>
      <c r="AT1020" s="242" t="s">
        <v>166</v>
      </c>
      <c r="AU1020" s="242" t="s">
        <v>156</v>
      </c>
      <c r="AV1020" s="15" t="s">
        <v>174</v>
      </c>
      <c r="AW1020" s="15" t="s">
        <v>31</v>
      </c>
      <c r="AX1020" s="15" t="s">
        <v>82</v>
      </c>
      <c r="AY1020" s="242" t="s">
        <v>157</v>
      </c>
    </row>
    <row r="1021" spans="1:65" s="12" customFormat="1" ht="22.9" customHeight="1">
      <c r="B1021" s="180"/>
      <c r="C1021" s="181"/>
      <c r="D1021" s="182" t="s">
        <v>73</v>
      </c>
      <c r="E1021" s="194" t="s">
        <v>272</v>
      </c>
      <c r="F1021" s="194" t="s">
        <v>273</v>
      </c>
      <c r="G1021" s="181"/>
      <c r="H1021" s="181"/>
      <c r="I1021" s="184"/>
      <c r="J1021" s="195">
        <f>BK1021</f>
        <v>0</v>
      </c>
      <c r="K1021" s="181"/>
      <c r="L1021" s="186"/>
      <c r="M1021" s="187"/>
      <c r="N1021" s="188"/>
      <c r="O1021" s="188"/>
      <c r="P1021" s="189">
        <f>SUM(P1022:P1056)</f>
        <v>0</v>
      </c>
      <c r="Q1021" s="188"/>
      <c r="R1021" s="189">
        <f>SUM(R1022:R1056)</f>
        <v>0.25812605999999999</v>
      </c>
      <c r="S1021" s="188"/>
      <c r="T1021" s="190">
        <f>SUM(T1022:T1056)</f>
        <v>0</v>
      </c>
      <c r="AR1021" s="191" t="s">
        <v>156</v>
      </c>
      <c r="AT1021" s="192" t="s">
        <v>73</v>
      </c>
      <c r="AU1021" s="192" t="s">
        <v>82</v>
      </c>
      <c r="AY1021" s="191" t="s">
        <v>157</v>
      </c>
      <c r="BK1021" s="193">
        <f>SUM(BK1022:BK1056)</f>
        <v>0</v>
      </c>
    </row>
    <row r="1022" spans="1:65" s="2" customFormat="1" ht="33" customHeight="1">
      <c r="A1022" s="35"/>
      <c r="B1022" s="36"/>
      <c r="C1022" s="196" t="s">
        <v>1803</v>
      </c>
      <c r="D1022" s="196" t="s">
        <v>160</v>
      </c>
      <c r="E1022" s="197" t="s">
        <v>1804</v>
      </c>
      <c r="F1022" s="198" t="s">
        <v>1805</v>
      </c>
      <c r="G1022" s="199" t="s">
        <v>225</v>
      </c>
      <c r="H1022" s="200">
        <v>530.27200000000005</v>
      </c>
      <c r="I1022" s="201"/>
      <c r="J1022" s="202">
        <f>ROUND(I1022*H1022,2)</f>
        <v>0</v>
      </c>
      <c r="K1022" s="203"/>
      <c r="L1022" s="40"/>
      <c r="M1022" s="204" t="s">
        <v>1</v>
      </c>
      <c r="N1022" s="205" t="s">
        <v>40</v>
      </c>
      <c r="O1022" s="76"/>
      <c r="P1022" s="206">
        <f>O1022*H1022</f>
        <v>0</v>
      </c>
      <c r="Q1022" s="206">
        <v>4.8000000000000001E-4</v>
      </c>
      <c r="R1022" s="206">
        <f>Q1022*H1022</f>
        <v>0.25453056000000002</v>
      </c>
      <c r="S1022" s="206">
        <v>0</v>
      </c>
      <c r="T1022" s="207">
        <f>S1022*H1022</f>
        <v>0</v>
      </c>
      <c r="U1022" s="35"/>
      <c r="V1022" s="35"/>
      <c r="W1022" s="35"/>
      <c r="X1022" s="35"/>
      <c r="Y1022" s="35"/>
      <c r="Z1022" s="35"/>
      <c r="AA1022" s="35"/>
      <c r="AB1022" s="35"/>
      <c r="AC1022" s="35"/>
      <c r="AD1022" s="35"/>
      <c r="AE1022" s="35"/>
      <c r="AR1022" s="208" t="s">
        <v>164</v>
      </c>
      <c r="AT1022" s="208" t="s">
        <v>160</v>
      </c>
      <c r="AU1022" s="208" t="s">
        <v>156</v>
      </c>
      <c r="AY1022" s="18" t="s">
        <v>157</v>
      </c>
      <c r="BE1022" s="209">
        <f>IF(N1022="základná",J1022,0)</f>
        <v>0</v>
      </c>
      <c r="BF1022" s="209">
        <f>IF(N1022="znížená",J1022,0)</f>
        <v>0</v>
      </c>
      <c r="BG1022" s="209">
        <f>IF(N1022="zákl. prenesená",J1022,0)</f>
        <v>0</v>
      </c>
      <c r="BH1022" s="209">
        <f>IF(N1022="zníž. prenesená",J1022,0)</f>
        <v>0</v>
      </c>
      <c r="BI1022" s="209">
        <f>IF(N1022="nulová",J1022,0)</f>
        <v>0</v>
      </c>
      <c r="BJ1022" s="18" t="s">
        <v>156</v>
      </c>
      <c r="BK1022" s="209">
        <f>ROUND(I1022*H1022,2)</f>
        <v>0</v>
      </c>
      <c r="BL1022" s="18" t="s">
        <v>164</v>
      </c>
      <c r="BM1022" s="208" t="s">
        <v>1806</v>
      </c>
    </row>
    <row r="1023" spans="1:65" s="13" customFormat="1">
      <c r="B1023" s="210"/>
      <c r="C1023" s="211"/>
      <c r="D1023" s="212" t="s">
        <v>166</v>
      </c>
      <c r="E1023" s="213" t="s">
        <v>1</v>
      </c>
      <c r="F1023" s="214" t="s">
        <v>1076</v>
      </c>
      <c r="G1023" s="211"/>
      <c r="H1023" s="213" t="s">
        <v>1</v>
      </c>
      <c r="I1023" s="215"/>
      <c r="J1023" s="211"/>
      <c r="K1023" s="211"/>
      <c r="L1023" s="216"/>
      <c r="M1023" s="217"/>
      <c r="N1023" s="218"/>
      <c r="O1023" s="218"/>
      <c r="P1023" s="218"/>
      <c r="Q1023" s="218"/>
      <c r="R1023" s="218"/>
      <c r="S1023" s="218"/>
      <c r="T1023" s="219"/>
      <c r="AT1023" s="220" t="s">
        <v>166</v>
      </c>
      <c r="AU1023" s="220" t="s">
        <v>156</v>
      </c>
      <c r="AV1023" s="13" t="s">
        <v>82</v>
      </c>
      <c r="AW1023" s="13" t="s">
        <v>31</v>
      </c>
      <c r="AX1023" s="13" t="s">
        <v>74</v>
      </c>
      <c r="AY1023" s="220" t="s">
        <v>157</v>
      </c>
    </row>
    <row r="1024" spans="1:65" s="13" customFormat="1">
      <c r="B1024" s="210"/>
      <c r="C1024" s="211"/>
      <c r="D1024" s="212" t="s">
        <v>166</v>
      </c>
      <c r="E1024" s="213" t="s">
        <v>1</v>
      </c>
      <c r="F1024" s="214" t="s">
        <v>1077</v>
      </c>
      <c r="G1024" s="211"/>
      <c r="H1024" s="213" t="s">
        <v>1</v>
      </c>
      <c r="I1024" s="215"/>
      <c r="J1024" s="211"/>
      <c r="K1024" s="211"/>
      <c r="L1024" s="216"/>
      <c r="M1024" s="217"/>
      <c r="N1024" s="218"/>
      <c r="O1024" s="218"/>
      <c r="P1024" s="218"/>
      <c r="Q1024" s="218"/>
      <c r="R1024" s="218"/>
      <c r="S1024" s="218"/>
      <c r="T1024" s="219"/>
      <c r="AT1024" s="220" t="s">
        <v>166</v>
      </c>
      <c r="AU1024" s="220" t="s">
        <v>156</v>
      </c>
      <c r="AV1024" s="13" t="s">
        <v>82</v>
      </c>
      <c r="AW1024" s="13" t="s">
        <v>31</v>
      </c>
      <c r="AX1024" s="13" t="s">
        <v>74</v>
      </c>
      <c r="AY1024" s="220" t="s">
        <v>157</v>
      </c>
    </row>
    <row r="1025" spans="2:51" s="14" customFormat="1">
      <c r="B1025" s="221"/>
      <c r="C1025" s="222"/>
      <c r="D1025" s="212" t="s">
        <v>166</v>
      </c>
      <c r="E1025" s="223" t="s">
        <v>1</v>
      </c>
      <c r="F1025" s="224" t="s">
        <v>1078</v>
      </c>
      <c r="G1025" s="222"/>
      <c r="H1025" s="225">
        <v>17.731999999999999</v>
      </c>
      <c r="I1025" s="226"/>
      <c r="J1025" s="222"/>
      <c r="K1025" s="222"/>
      <c r="L1025" s="227"/>
      <c r="M1025" s="228"/>
      <c r="N1025" s="229"/>
      <c r="O1025" s="229"/>
      <c r="P1025" s="229"/>
      <c r="Q1025" s="229"/>
      <c r="R1025" s="229"/>
      <c r="S1025" s="229"/>
      <c r="T1025" s="230"/>
      <c r="AT1025" s="231" t="s">
        <v>166</v>
      </c>
      <c r="AU1025" s="231" t="s">
        <v>156</v>
      </c>
      <c r="AV1025" s="14" t="s">
        <v>156</v>
      </c>
      <c r="AW1025" s="14" t="s">
        <v>31</v>
      </c>
      <c r="AX1025" s="14" t="s">
        <v>74</v>
      </c>
      <c r="AY1025" s="231" t="s">
        <v>157</v>
      </c>
    </row>
    <row r="1026" spans="2:51" s="14" customFormat="1">
      <c r="B1026" s="221"/>
      <c r="C1026" s="222"/>
      <c r="D1026" s="212" t="s">
        <v>166</v>
      </c>
      <c r="E1026" s="223" t="s">
        <v>1</v>
      </c>
      <c r="F1026" s="224" t="s">
        <v>1079</v>
      </c>
      <c r="G1026" s="222"/>
      <c r="H1026" s="225">
        <v>27.934000000000001</v>
      </c>
      <c r="I1026" s="226"/>
      <c r="J1026" s="222"/>
      <c r="K1026" s="222"/>
      <c r="L1026" s="227"/>
      <c r="M1026" s="228"/>
      <c r="N1026" s="229"/>
      <c r="O1026" s="229"/>
      <c r="P1026" s="229"/>
      <c r="Q1026" s="229"/>
      <c r="R1026" s="229"/>
      <c r="S1026" s="229"/>
      <c r="T1026" s="230"/>
      <c r="AT1026" s="231" t="s">
        <v>166</v>
      </c>
      <c r="AU1026" s="231" t="s">
        <v>156</v>
      </c>
      <c r="AV1026" s="14" t="s">
        <v>156</v>
      </c>
      <c r="AW1026" s="14" t="s">
        <v>31</v>
      </c>
      <c r="AX1026" s="14" t="s">
        <v>74</v>
      </c>
      <c r="AY1026" s="231" t="s">
        <v>157</v>
      </c>
    </row>
    <row r="1027" spans="2:51" s="14" customFormat="1" ht="22.5">
      <c r="B1027" s="221"/>
      <c r="C1027" s="222"/>
      <c r="D1027" s="212" t="s">
        <v>166</v>
      </c>
      <c r="E1027" s="223" t="s">
        <v>1</v>
      </c>
      <c r="F1027" s="224" t="s">
        <v>1080</v>
      </c>
      <c r="G1027" s="222"/>
      <c r="H1027" s="225">
        <v>63.128999999999998</v>
      </c>
      <c r="I1027" s="226"/>
      <c r="J1027" s="222"/>
      <c r="K1027" s="222"/>
      <c r="L1027" s="227"/>
      <c r="M1027" s="228"/>
      <c r="N1027" s="229"/>
      <c r="O1027" s="229"/>
      <c r="P1027" s="229"/>
      <c r="Q1027" s="229"/>
      <c r="R1027" s="229"/>
      <c r="S1027" s="229"/>
      <c r="T1027" s="230"/>
      <c r="AT1027" s="231" t="s">
        <v>166</v>
      </c>
      <c r="AU1027" s="231" t="s">
        <v>156</v>
      </c>
      <c r="AV1027" s="14" t="s">
        <v>156</v>
      </c>
      <c r="AW1027" s="14" t="s">
        <v>31</v>
      </c>
      <c r="AX1027" s="14" t="s">
        <v>74</v>
      </c>
      <c r="AY1027" s="231" t="s">
        <v>157</v>
      </c>
    </row>
    <row r="1028" spans="2:51" s="16" customFormat="1">
      <c r="B1028" s="261"/>
      <c r="C1028" s="262"/>
      <c r="D1028" s="212" t="s">
        <v>166</v>
      </c>
      <c r="E1028" s="263" t="s">
        <v>1</v>
      </c>
      <c r="F1028" s="264" t="s">
        <v>468</v>
      </c>
      <c r="G1028" s="262"/>
      <c r="H1028" s="265">
        <v>108.795</v>
      </c>
      <c r="I1028" s="266"/>
      <c r="J1028" s="262"/>
      <c r="K1028" s="262"/>
      <c r="L1028" s="267"/>
      <c r="M1028" s="268"/>
      <c r="N1028" s="269"/>
      <c r="O1028" s="269"/>
      <c r="P1028" s="269"/>
      <c r="Q1028" s="269"/>
      <c r="R1028" s="269"/>
      <c r="S1028" s="269"/>
      <c r="T1028" s="270"/>
      <c r="AT1028" s="271" t="s">
        <v>166</v>
      </c>
      <c r="AU1028" s="271" t="s">
        <v>156</v>
      </c>
      <c r="AV1028" s="16" t="s">
        <v>181</v>
      </c>
      <c r="AW1028" s="16" t="s">
        <v>31</v>
      </c>
      <c r="AX1028" s="16" t="s">
        <v>74</v>
      </c>
      <c r="AY1028" s="271" t="s">
        <v>157</v>
      </c>
    </row>
    <row r="1029" spans="2:51" s="13" customFormat="1">
      <c r="B1029" s="210"/>
      <c r="C1029" s="211"/>
      <c r="D1029" s="212" t="s">
        <v>166</v>
      </c>
      <c r="E1029" s="213" t="s">
        <v>1</v>
      </c>
      <c r="F1029" s="214" t="s">
        <v>1081</v>
      </c>
      <c r="G1029" s="211"/>
      <c r="H1029" s="213" t="s">
        <v>1</v>
      </c>
      <c r="I1029" s="215"/>
      <c r="J1029" s="211"/>
      <c r="K1029" s="211"/>
      <c r="L1029" s="216"/>
      <c r="M1029" s="217"/>
      <c r="N1029" s="218"/>
      <c r="O1029" s="218"/>
      <c r="P1029" s="218"/>
      <c r="Q1029" s="218"/>
      <c r="R1029" s="218"/>
      <c r="S1029" s="218"/>
      <c r="T1029" s="219"/>
      <c r="AT1029" s="220" t="s">
        <v>166</v>
      </c>
      <c r="AU1029" s="220" t="s">
        <v>156</v>
      </c>
      <c r="AV1029" s="13" t="s">
        <v>82</v>
      </c>
      <c r="AW1029" s="13" t="s">
        <v>31</v>
      </c>
      <c r="AX1029" s="13" t="s">
        <v>74</v>
      </c>
      <c r="AY1029" s="220" t="s">
        <v>157</v>
      </c>
    </row>
    <row r="1030" spans="2:51" s="14" customFormat="1" ht="22.5">
      <c r="B1030" s="221"/>
      <c r="C1030" s="222"/>
      <c r="D1030" s="212" t="s">
        <v>166</v>
      </c>
      <c r="E1030" s="223" t="s">
        <v>1</v>
      </c>
      <c r="F1030" s="224" t="s">
        <v>1082</v>
      </c>
      <c r="G1030" s="222"/>
      <c r="H1030" s="225">
        <v>21.651</v>
      </c>
      <c r="I1030" s="226"/>
      <c r="J1030" s="222"/>
      <c r="K1030" s="222"/>
      <c r="L1030" s="227"/>
      <c r="M1030" s="228"/>
      <c r="N1030" s="229"/>
      <c r="O1030" s="229"/>
      <c r="P1030" s="229"/>
      <c r="Q1030" s="229"/>
      <c r="R1030" s="229"/>
      <c r="S1030" s="229"/>
      <c r="T1030" s="230"/>
      <c r="AT1030" s="231" t="s">
        <v>166</v>
      </c>
      <c r="AU1030" s="231" t="s">
        <v>156</v>
      </c>
      <c r="AV1030" s="14" t="s">
        <v>156</v>
      </c>
      <c r="AW1030" s="14" t="s">
        <v>31</v>
      </c>
      <c r="AX1030" s="14" t="s">
        <v>74</v>
      </c>
      <c r="AY1030" s="231" t="s">
        <v>157</v>
      </c>
    </row>
    <row r="1031" spans="2:51" s="14" customFormat="1">
      <c r="B1031" s="221"/>
      <c r="C1031" s="222"/>
      <c r="D1031" s="212" t="s">
        <v>166</v>
      </c>
      <c r="E1031" s="223" t="s">
        <v>1</v>
      </c>
      <c r="F1031" s="224" t="s">
        <v>1083</v>
      </c>
      <c r="G1031" s="222"/>
      <c r="H1031" s="225">
        <v>34.979999999999997</v>
      </c>
      <c r="I1031" s="226"/>
      <c r="J1031" s="222"/>
      <c r="K1031" s="222"/>
      <c r="L1031" s="227"/>
      <c r="M1031" s="228"/>
      <c r="N1031" s="229"/>
      <c r="O1031" s="229"/>
      <c r="P1031" s="229"/>
      <c r="Q1031" s="229"/>
      <c r="R1031" s="229"/>
      <c r="S1031" s="229"/>
      <c r="T1031" s="230"/>
      <c r="AT1031" s="231" t="s">
        <v>166</v>
      </c>
      <c r="AU1031" s="231" t="s">
        <v>156</v>
      </c>
      <c r="AV1031" s="14" t="s">
        <v>156</v>
      </c>
      <c r="AW1031" s="14" t="s">
        <v>31</v>
      </c>
      <c r="AX1031" s="14" t="s">
        <v>74</v>
      </c>
      <c r="AY1031" s="231" t="s">
        <v>157</v>
      </c>
    </row>
    <row r="1032" spans="2:51" s="14" customFormat="1" ht="22.5">
      <c r="B1032" s="221"/>
      <c r="C1032" s="222"/>
      <c r="D1032" s="212" t="s">
        <v>166</v>
      </c>
      <c r="E1032" s="223" t="s">
        <v>1</v>
      </c>
      <c r="F1032" s="224" t="s">
        <v>1084</v>
      </c>
      <c r="G1032" s="222"/>
      <c r="H1032" s="225">
        <v>59.695999999999998</v>
      </c>
      <c r="I1032" s="226"/>
      <c r="J1032" s="222"/>
      <c r="K1032" s="222"/>
      <c r="L1032" s="227"/>
      <c r="M1032" s="228"/>
      <c r="N1032" s="229"/>
      <c r="O1032" s="229"/>
      <c r="P1032" s="229"/>
      <c r="Q1032" s="229"/>
      <c r="R1032" s="229"/>
      <c r="S1032" s="229"/>
      <c r="T1032" s="230"/>
      <c r="AT1032" s="231" t="s">
        <v>166</v>
      </c>
      <c r="AU1032" s="231" t="s">
        <v>156</v>
      </c>
      <c r="AV1032" s="14" t="s">
        <v>156</v>
      </c>
      <c r="AW1032" s="14" t="s">
        <v>31</v>
      </c>
      <c r="AX1032" s="14" t="s">
        <v>74</v>
      </c>
      <c r="AY1032" s="231" t="s">
        <v>157</v>
      </c>
    </row>
    <row r="1033" spans="2:51" s="14" customFormat="1" ht="22.5">
      <c r="B1033" s="221"/>
      <c r="C1033" s="222"/>
      <c r="D1033" s="212" t="s">
        <v>166</v>
      </c>
      <c r="E1033" s="223" t="s">
        <v>1</v>
      </c>
      <c r="F1033" s="224" t="s">
        <v>1085</v>
      </c>
      <c r="G1033" s="222"/>
      <c r="H1033" s="225">
        <v>45.686</v>
      </c>
      <c r="I1033" s="226"/>
      <c r="J1033" s="222"/>
      <c r="K1033" s="222"/>
      <c r="L1033" s="227"/>
      <c r="M1033" s="228"/>
      <c r="N1033" s="229"/>
      <c r="O1033" s="229"/>
      <c r="P1033" s="229"/>
      <c r="Q1033" s="229"/>
      <c r="R1033" s="229"/>
      <c r="S1033" s="229"/>
      <c r="T1033" s="230"/>
      <c r="AT1033" s="231" t="s">
        <v>166</v>
      </c>
      <c r="AU1033" s="231" t="s">
        <v>156</v>
      </c>
      <c r="AV1033" s="14" t="s">
        <v>156</v>
      </c>
      <c r="AW1033" s="14" t="s">
        <v>31</v>
      </c>
      <c r="AX1033" s="14" t="s">
        <v>74</v>
      </c>
      <c r="AY1033" s="231" t="s">
        <v>157</v>
      </c>
    </row>
    <row r="1034" spans="2:51" s="14" customFormat="1">
      <c r="B1034" s="221"/>
      <c r="C1034" s="222"/>
      <c r="D1034" s="212" t="s">
        <v>166</v>
      </c>
      <c r="E1034" s="223" t="s">
        <v>1</v>
      </c>
      <c r="F1034" s="224" t="s">
        <v>1086</v>
      </c>
      <c r="G1034" s="222"/>
      <c r="H1034" s="225">
        <v>6.18</v>
      </c>
      <c r="I1034" s="226"/>
      <c r="J1034" s="222"/>
      <c r="K1034" s="222"/>
      <c r="L1034" s="227"/>
      <c r="M1034" s="228"/>
      <c r="N1034" s="229"/>
      <c r="O1034" s="229"/>
      <c r="P1034" s="229"/>
      <c r="Q1034" s="229"/>
      <c r="R1034" s="229"/>
      <c r="S1034" s="229"/>
      <c r="T1034" s="230"/>
      <c r="AT1034" s="231" t="s">
        <v>166</v>
      </c>
      <c r="AU1034" s="231" t="s">
        <v>156</v>
      </c>
      <c r="AV1034" s="14" t="s">
        <v>156</v>
      </c>
      <c r="AW1034" s="14" t="s">
        <v>31</v>
      </c>
      <c r="AX1034" s="14" t="s">
        <v>74</v>
      </c>
      <c r="AY1034" s="231" t="s">
        <v>157</v>
      </c>
    </row>
    <row r="1035" spans="2:51" s="14" customFormat="1" ht="22.5">
      <c r="B1035" s="221"/>
      <c r="C1035" s="222"/>
      <c r="D1035" s="212" t="s">
        <v>166</v>
      </c>
      <c r="E1035" s="223" t="s">
        <v>1</v>
      </c>
      <c r="F1035" s="224" t="s">
        <v>1087</v>
      </c>
      <c r="G1035" s="222"/>
      <c r="H1035" s="225">
        <v>5.4240000000000004</v>
      </c>
      <c r="I1035" s="226"/>
      <c r="J1035" s="222"/>
      <c r="K1035" s="222"/>
      <c r="L1035" s="227"/>
      <c r="M1035" s="228"/>
      <c r="N1035" s="229"/>
      <c r="O1035" s="229"/>
      <c r="P1035" s="229"/>
      <c r="Q1035" s="229"/>
      <c r="R1035" s="229"/>
      <c r="S1035" s="229"/>
      <c r="T1035" s="230"/>
      <c r="AT1035" s="231" t="s">
        <v>166</v>
      </c>
      <c r="AU1035" s="231" t="s">
        <v>156</v>
      </c>
      <c r="AV1035" s="14" t="s">
        <v>156</v>
      </c>
      <c r="AW1035" s="14" t="s">
        <v>31</v>
      </c>
      <c r="AX1035" s="14" t="s">
        <v>74</v>
      </c>
      <c r="AY1035" s="231" t="s">
        <v>157</v>
      </c>
    </row>
    <row r="1036" spans="2:51" s="14" customFormat="1">
      <c r="B1036" s="221"/>
      <c r="C1036" s="222"/>
      <c r="D1036" s="212" t="s">
        <v>166</v>
      </c>
      <c r="E1036" s="223" t="s">
        <v>1</v>
      </c>
      <c r="F1036" s="224" t="s">
        <v>1088</v>
      </c>
      <c r="G1036" s="222"/>
      <c r="H1036" s="225">
        <v>10.72</v>
      </c>
      <c r="I1036" s="226"/>
      <c r="J1036" s="222"/>
      <c r="K1036" s="222"/>
      <c r="L1036" s="227"/>
      <c r="M1036" s="228"/>
      <c r="N1036" s="229"/>
      <c r="O1036" s="229"/>
      <c r="P1036" s="229"/>
      <c r="Q1036" s="229"/>
      <c r="R1036" s="229"/>
      <c r="S1036" s="229"/>
      <c r="T1036" s="230"/>
      <c r="AT1036" s="231" t="s">
        <v>166</v>
      </c>
      <c r="AU1036" s="231" t="s">
        <v>156</v>
      </c>
      <c r="AV1036" s="14" t="s">
        <v>156</v>
      </c>
      <c r="AW1036" s="14" t="s">
        <v>31</v>
      </c>
      <c r="AX1036" s="14" t="s">
        <v>74</v>
      </c>
      <c r="AY1036" s="231" t="s">
        <v>157</v>
      </c>
    </row>
    <row r="1037" spans="2:51" s="14" customFormat="1" ht="22.5">
      <c r="B1037" s="221"/>
      <c r="C1037" s="222"/>
      <c r="D1037" s="212" t="s">
        <v>166</v>
      </c>
      <c r="E1037" s="223" t="s">
        <v>1</v>
      </c>
      <c r="F1037" s="224" t="s">
        <v>1089</v>
      </c>
      <c r="G1037" s="222"/>
      <c r="H1037" s="225">
        <v>2.9860000000000002</v>
      </c>
      <c r="I1037" s="226"/>
      <c r="J1037" s="222"/>
      <c r="K1037" s="222"/>
      <c r="L1037" s="227"/>
      <c r="M1037" s="228"/>
      <c r="N1037" s="229"/>
      <c r="O1037" s="229"/>
      <c r="P1037" s="229"/>
      <c r="Q1037" s="229"/>
      <c r="R1037" s="229"/>
      <c r="S1037" s="229"/>
      <c r="T1037" s="230"/>
      <c r="AT1037" s="231" t="s">
        <v>166</v>
      </c>
      <c r="AU1037" s="231" t="s">
        <v>156</v>
      </c>
      <c r="AV1037" s="14" t="s">
        <v>156</v>
      </c>
      <c r="AW1037" s="14" t="s">
        <v>31</v>
      </c>
      <c r="AX1037" s="14" t="s">
        <v>74</v>
      </c>
      <c r="AY1037" s="231" t="s">
        <v>157</v>
      </c>
    </row>
    <row r="1038" spans="2:51" s="16" customFormat="1">
      <c r="B1038" s="261"/>
      <c r="C1038" s="262"/>
      <c r="D1038" s="212" t="s">
        <v>166</v>
      </c>
      <c r="E1038" s="263" t="s">
        <v>1</v>
      </c>
      <c r="F1038" s="264" t="s">
        <v>468</v>
      </c>
      <c r="G1038" s="262"/>
      <c r="H1038" s="265">
        <v>187.32300000000001</v>
      </c>
      <c r="I1038" s="266"/>
      <c r="J1038" s="262"/>
      <c r="K1038" s="262"/>
      <c r="L1038" s="267"/>
      <c r="M1038" s="268"/>
      <c r="N1038" s="269"/>
      <c r="O1038" s="269"/>
      <c r="P1038" s="269"/>
      <c r="Q1038" s="269"/>
      <c r="R1038" s="269"/>
      <c r="S1038" s="269"/>
      <c r="T1038" s="270"/>
      <c r="AT1038" s="271" t="s">
        <v>166</v>
      </c>
      <c r="AU1038" s="271" t="s">
        <v>156</v>
      </c>
      <c r="AV1038" s="16" t="s">
        <v>181</v>
      </c>
      <c r="AW1038" s="16" t="s">
        <v>31</v>
      </c>
      <c r="AX1038" s="16" t="s">
        <v>74</v>
      </c>
      <c r="AY1038" s="271" t="s">
        <v>157</v>
      </c>
    </row>
    <row r="1039" spans="2:51" s="14" customFormat="1">
      <c r="B1039" s="221"/>
      <c r="C1039" s="222"/>
      <c r="D1039" s="212" t="s">
        <v>166</v>
      </c>
      <c r="E1039" s="223" t="s">
        <v>1</v>
      </c>
      <c r="F1039" s="224" t="s">
        <v>1807</v>
      </c>
      <c r="G1039" s="222"/>
      <c r="H1039" s="225">
        <v>234.154</v>
      </c>
      <c r="I1039" s="226"/>
      <c r="J1039" s="222"/>
      <c r="K1039" s="222"/>
      <c r="L1039" s="227"/>
      <c r="M1039" s="228"/>
      <c r="N1039" s="229"/>
      <c r="O1039" s="229"/>
      <c r="P1039" s="229"/>
      <c r="Q1039" s="229"/>
      <c r="R1039" s="229"/>
      <c r="S1039" s="229"/>
      <c r="T1039" s="230"/>
      <c r="AT1039" s="231" t="s">
        <v>166</v>
      </c>
      <c r="AU1039" s="231" t="s">
        <v>156</v>
      </c>
      <c r="AV1039" s="14" t="s">
        <v>156</v>
      </c>
      <c r="AW1039" s="14" t="s">
        <v>31</v>
      </c>
      <c r="AX1039" s="14" t="s">
        <v>74</v>
      </c>
      <c r="AY1039" s="231" t="s">
        <v>157</v>
      </c>
    </row>
    <row r="1040" spans="2:51" s="15" customFormat="1">
      <c r="B1040" s="232"/>
      <c r="C1040" s="233"/>
      <c r="D1040" s="212" t="s">
        <v>166</v>
      </c>
      <c r="E1040" s="234" t="s">
        <v>1</v>
      </c>
      <c r="F1040" s="235" t="s">
        <v>173</v>
      </c>
      <c r="G1040" s="233"/>
      <c r="H1040" s="236">
        <v>530.27200000000005</v>
      </c>
      <c r="I1040" s="237"/>
      <c r="J1040" s="233"/>
      <c r="K1040" s="233"/>
      <c r="L1040" s="238"/>
      <c r="M1040" s="239"/>
      <c r="N1040" s="240"/>
      <c r="O1040" s="240"/>
      <c r="P1040" s="240"/>
      <c r="Q1040" s="240"/>
      <c r="R1040" s="240"/>
      <c r="S1040" s="240"/>
      <c r="T1040" s="241"/>
      <c r="AT1040" s="242" t="s">
        <v>166</v>
      </c>
      <c r="AU1040" s="242" t="s">
        <v>156</v>
      </c>
      <c r="AV1040" s="15" t="s">
        <v>174</v>
      </c>
      <c r="AW1040" s="15" t="s">
        <v>31</v>
      </c>
      <c r="AX1040" s="15" t="s">
        <v>82</v>
      </c>
      <c r="AY1040" s="242" t="s">
        <v>157</v>
      </c>
    </row>
    <row r="1041" spans="1:65" s="2" customFormat="1" ht="24.2" customHeight="1">
      <c r="A1041" s="35"/>
      <c r="B1041" s="36"/>
      <c r="C1041" s="196" t="s">
        <v>1808</v>
      </c>
      <c r="D1041" s="196" t="s">
        <v>160</v>
      </c>
      <c r="E1041" s="197" t="s">
        <v>275</v>
      </c>
      <c r="F1041" s="198" t="s">
        <v>276</v>
      </c>
      <c r="G1041" s="199" t="s">
        <v>163</v>
      </c>
      <c r="H1041" s="200">
        <v>249.87299999999999</v>
      </c>
      <c r="I1041" s="201"/>
      <c r="J1041" s="202">
        <f>ROUND(I1041*H1041,2)</f>
        <v>0</v>
      </c>
      <c r="K1041" s="203"/>
      <c r="L1041" s="40"/>
      <c r="M1041" s="204" t="s">
        <v>1</v>
      </c>
      <c r="N1041" s="205" t="s">
        <v>40</v>
      </c>
      <c r="O1041" s="76"/>
      <c r="P1041" s="206">
        <f>O1041*H1041</f>
        <v>0</v>
      </c>
      <c r="Q1041" s="206">
        <v>0</v>
      </c>
      <c r="R1041" s="206">
        <f>Q1041*H1041</f>
        <v>0</v>
      </c>
      <c r="S1041" s="206">
        <v>0</v>
      </c>
      <c r="T1041" s="207">
        <f>S1041*H1041</f>
        <v>0</v>
      </c>
      <c r="U1041" s="35"/>
      <c r="V1041" s="35"/>
      <c r="W1041" s="35"/>
      <c r="X1041" s="35"/>
      <c r="Y1041" s="35"/>
      <c r="Z1041" s="35"/>
      <c r="AA1041" s="35"/>
      <c r="AB1041" s="35"/>
      <c r="AC1041" s="35"/>
      <c r="AD1041" s="35"/>
      <c r="AE1041" s="35"/>
      <c r="AR1041" s="208" t="s">
        <v>164</v>
      </c>
      <c r="AT1041" s="208" t="s">
        <v>160</v>
      </c>
      <c r="AU1041" s="208" t="s">
        <v>156</v>
      </c>
      <c r="AY1041" s="18" t="s">
        <v>157</v>
      </c>
      <c r="BE1041" s="209">
        <f>IF(N1041="základná",J1041,0)</f>
        <v>0</v>
      </c>
      <c r="BF1041" s="209">
        <f>IF(N1041="znížená",J1041,0)</f>
        <v>0</v>
      </c>
      <c r="BG1041" s="209">
        <f>IF(N1041="zákl. prenesená",J1041,0)</f>
        <v>0</v>
      </c>
      <c r="BH1041" s="209">
        <f>IF(N1041="zníž. prenesená",J1041,0)</f>
        <v>0</v>
      </c>
      <c r="BI1041" s="209">
        <f>IF(N1041="nulová",J1041,0)</f>
        <v>0</v>
      </c>
      <c r="BJ1041" s="18" t="s">
        <v>156</v>
      </c>
      <c r="BK1041" s="209">
        <f>ROUND(I1041*H1041,2)</f>
        <v>0</v>
      </c>
      <c r="BL1041" s="18" t="s">
        <v>164</v>
      </c>
      <c r="BM1041" s="208" t="s">
        <v>1809</v>
      </c>
    </row>
    <row r="1042" spans="1:65" s="13" customFormat="1">
      <c r="B1042" s="210"/>
      <c r="C1042" s="211"/>
      <c r="D1042" s="212" t="s">
        <v>166</v>
      </c>
      <c r="E1042" s="213" t="s">
        <v>1</v>
      </c>
      <c r="F1042" s="214" t="s">
        <v>1050</v>
      </c>
      <c r="G1042" s="211"/>
      <c r="H1042" s="213" t="s">
        <v>1</v>
      </c>
      <c r="I1042" s="215"/>
      <c r="J1042" s="211"/>
      <c r="K1042" s="211"/>
      <c r="L1042" s="216"/>
      <c r="M1042" s="217"/>
      <c r="N1042" s="218"/>
      <c r="O1042" s="218"/>
      <c r="P1042" s="218"/>
      <c r="Q1042" s="218"/>
      <c r="R1042" s="218"/>
      <c r="S1042" s="218"/>
      <c r="T1042" s="219"/>
      <c r="AT1042" s="220" t="s">
        <v>166</v>
      </c>
      <c r="AU1042" s="220" t="s">
        <v>156</v>
      </c>
      <c r="AV1042" s="13" t="s">
        <v>82</v>
      </c>
      <c r="AW1042" s="13" t="s">
        <v>31</v>
      </c>
      <c r="AX1042" s="13" t="s">
        <v>74</v>
      </c>
      <c r="AY1042" s="220" t="s">
        <v>157</v>
      </c>
    </row>
    <row r="1043" spans="1:65" s="13" customFormat="1">
      <c r="B1043" s="210"/>
      <c r="C1043" s="211"/>
      <c r="D1043" s="212" t="s">
        <v>166</v>
      </c>
      <c r="E1043" s="213" t="s">
        <v>1</v>
      </c>
      <c r="F1043" s="214" t="s">
        <v>1810</v>
      </c>
      <c r="G1043" s="211"/>
      <c r="H1043" s="213" t="s">
        <v>1</v>
      </c>
      <c r="I1043" s="215"/>
      <c r="J1043" s="211"/>
      <c r="K1043" s="211"/>
      <c r="L1043" s="216"/>
      <c r="M1043" s="217"/>
      <c r="N1043" s="218"/>
      <c r="O1043" s="218"/>
      <c r="P1043" s="218"/>
      <c r="Q1043" s="218"/>
      <c r="R1043" s="218"/>
      <c r="S1043" s="218"/>
      <c r="T1043" s="219"/>
      <c r="AT1043" s="220" t="s">
        <v>166</v>
      </c>
      <c r="AU1043" s="220" t="s">
        <v>156</v>
      </c>
      <c r="AV1043" s="13" t="s">
        <v>82</v>
      </c>
      <c r="AW1043" s="13" t="s">
        <v>31</v>
      </c>
      <c r="AX1043" s="13" t="s">
        <v>74</v>
      </c>
      <c r="AY1043" s="220" t="s">
        <v>157</v>
      </c>
    </row>
    <row r="1044" spans="1:65" s="14" customFormat="1">
      <c r="B1044" s="221"/>
      <c r="C1044" s="222"/>
      <c r="D1044" s="212" t="s">
        <v>166</v>
      </c>
      <c r="E1044" s="223" t="s">
        <v>1</v>
      </c>
      <c r="F1044" s="224" t="s">
        <v>1811</v>
      </c>
      <c r="G1044" s="222"/>
      <c r="H1044" s="225">
        <v>59.64</v>
      </c>
      <c r="I1044" s="226"/>
      <c r="J1044" s="222"/>
      <c r="K1044" s="222"/>
      <c r="L1044" s="227"/>
      <c r="M1044" s="228"/>
      <c r="N1044" s="229"/>
      <c r="O1044" s="229"/>
      <c r="P1044" s="229"/>
      <c r="Q1044" s="229"/>
      <c r="R1044" s="229"/>
      <c r="S1044" s="229"/>
      <c r="T1044" s="230"/>
      <c r="AT1044" s="231" t="s">
        <v>166</v>
      </c>
      <c r="AU1044" s="231" t="s">
        <v>156</v>
      </c>
      <c r="AV1044" s="14" t="s">
        <v>156</v>
      </c>
      <c r="AW1044" s="14" t="s">
        <v>31</v>
      </c>
      <c r="AX1044" s="14" t="s">
        <v>74</v>
      </c>
      <c r="AY1044" s="231" t="s">
        <v>157</v>
      </c>
    </row>
    <row r="1045" spans="1:65" s="14" customFormat="1">
      <c r="B1045" s="221"/>
      <c r="C1045" s="222"/>
      <c r="D1045" s="212" t="s">
        <v>166</v>
      </c>
      <c r="E1045" s="223" t="s">
        <v>1</v>
      </c>
      <c r="F1045" s="224" t="s">
        <v>1812</v>
      </c>
      <c r="G1045" s="222"/>
      <c r="H1045" s="225">
        <v>155.04</v>
      </c>
      <c r="I1045" s="226"/>
      <c r="J1045" s="222"/>
      <c r="K1045" s="222"/>
      <c r="L1045" s="227"/>
      <c r="M1045" s="228"/>
      <c r="N1045" s="229"/>
      <c r="O1045" s="229"/>
      <c r="P1045" s="229"/>
      <c r="Q1045" s="229"/>
      <c r="R1045" s="229"/>
      <c r="S1045" s="229"/>
      <c r="T1045" s="230"/>
      <c r="AT1045" s="231" t="s">
        <v>166</v>
      </c>
      <c r="AU1045" s="231" t="s">
        <v>156</v>
      </c>
      <c r="AV1045" s="14" t="s">
        <v>156</v>
      </c>
      <c r="AW1045" s="14" t="s">
        <v>31</v>
      </c>
      <c r="AX1045" s="14" t="s">
        <v>74</v>
      </c>
      <c r="AY1045" s="231" t="s">
        <v>157</v>
      </c>
    </row>
    <row r="1046" spans="1:65" s="14" customFormat="1">
      <c r="B1046" s="221"/>
      <c r="C1046" s="222"/>
      <c r="D1046" s="212" t="s">
        <v>166</v>
      </c>
      <c r="E1046" s="223" t="s">
        <v>1</v>
      </c>
      <c r="F1046" s="224" t="s">
        <v>1813</v>
      </c>
      <c r="G1046" s="222"/>
      <c r="H1046" s="225">
        <v>-2.86</v>
      </c>
      <c r="I1046" s="226"/>
      <c r="J1046" s="222"/>
      <c r="K1046" s="222"/>
      <c r="L1046" s="227"/>
      <c r="M1046" s="228"/>
      <c r="N1046" s="229"/>
      <c r="O1046" s="229"/>
      <c r="P1046" s="229"/>
      <c r="Q1046" s="229"/>
      <c r="R1046" s="229"/>
      <c r="S1046" s="229"/>
      <c r="T1046" s="230"/>
      <c r="AT1046" s="231" t="s">
        <v>166</v>
      </c>
      <c r="AU1046" s="231" t="s">
        <v>156</v>
      </c>
      <c r="AV1046" s="14" t="s">
        <v>156</v>
      </c>
      <c r="AW1046" s="14" t="s">
        <v>31</v>
      </c>
      <c r="AX1046" s="14" t="s">
        <v>74</v>
      </c>
      <c r="AY1046" s="231" t="s">
        <v>157</v>
      </c>
    </row>
    <row r="1047" spans="1:65" s="14" customFormat="1">
      <c r="B1047" s="221"/>
      <c r="C1047" s="222"/>
      <c r="D1047" s="212" t="s">
        <v>166</v>
      </c>
      <c r="E1047" s="223" t="s">
        <v>1</v>
      </c>
      <c r="F1047" s="224" t="s">
        <v>1814</v>
      </c>
      <c r="G1047" s="222"/>
      <c r="H1047" s="225">
        <v>8.4359999999999999</v>
      </c>
      <c r="I1047" s="226"/>
      <c r="J1047" s="222"/>
      <c r="K1047" s="222"/>
      <c r="L1047" s="227"/>
      <c r="M1047" s="228"/>
      <c r="N1047" s="229"/>
      <c r="O1047" s="229"/>
      <c r="P1047" s="229"/>
      <c r="Q1047" s="229"/>
      <c r="R1047" s="229"/>
      <c r="S1047" s="229"/>
      <c r="T1047" s="230"/>
      <c r="AT1047" s="231" t="s">
        <v>166</v>
      </c>
      <c r="AU1047" s="231" t="s">
        <v>156</v>
      </c>
      <c r="AV1047" s="14" t="s">
        <v>156</v>
      </c>
      <c r="AW1047" s="14" t="s">
        <v>31</v>
      </c>
      <c r="AX1047" s="14" t="s">
        <v>74</v>
      </c>
      <c r="AY1047" s="231" t="s">
        <v>157</v>
      </c>
    </row>
    <row r="1048" spans="1:65" s="13" customFormat="1">
      <c r="B1048" s="210"/>
      <c r="C1048" s="211"/>
      <c r="D1048" s="212" t="s">
        <v>166</v>
      </c>
      <c r="E1048" s="213" t="s">
        <v>1</v>
      </c>
      <c r="F1048" s="214" t="s">
        <v>1168</v>
      </c>
      <c r="G1048" s="211"/>
      <c r="H1048" s="213" t="s">
        <v>1</v>
      </c>
      <c r="I1048" s="215"/>
      <c r="J1048" s="211"/>
      <c r="K1048" s="211"/>
      <c r="L1048" s="216"/>
      <c r="M1048" s="217"/>
      <c r="N1048" s="218"/>
      <c r="O1048" s="218"/>
      <c r="P1048" s="218"/>
      <c r="Q1048" s="218"/>
      <c r="R1048" s="218"/>
      <c r="S1048" s="218"/>
      <c r="T1048" s="219"/>
      <c r="AT1048" s="220" t="s">
        <v>166</v>
      </c>
      <c r="AU1048" s="220" t="s">
        <v>156</v>
      </c>
      <c r="AV1048" s="13" t="s">
        <v>82</v>
      </c>
      <c r="AW1048" s="13" t="s">
        <v>31</v>
      </c>
      <c r="AX1048" s="13" t="s">
        <v>74</v>
      </c>
      <c r="AY1048" s="220" t="s">
        <v>157</v>
      </c>
    </row>
    <row r="1049" spans="1:65" s="14" customFormat="1">
      <c r="B1049" s="221"/>
      <c r="C1049" s="222"/>
      <c r="D1049" s="212" t="s">
        <v>166</v>
      </c>
      <c r="E1049" s="223" t="s">
        <v>1</v>
      </c>
      <c r="F1049" s="224" t="s">
        <v>1169</v>
      </c>
      <c r="G1049" s="222"/>
      <c r="H1049" s="225">
        <v>4.6059999999999999</v>
      </c>
      <c r="I1049" s="226"/>
      <c r="J1049" s="222"/>
      <c r="K1049" s="222"/>
      <c r="L1049" s="227"/>
      <c r="M1049" s="228"/>
      <c r="N1049" s="229"/>
      <c r="O1049" s="229"/>
      <c r="P1049" s="229"/>
      <c r="Q1049" s="229"/>
      <c r="R1049" s="229"/>
      <c r="S1049" s="229"/>
      <c r="T1049" s="230"/>
      <c r="AT1049" s="231" t="s">
        <v>166</v>
      </c>
      <c r="AU1049" s="231" t="s">
        <v>156</v>
      </c>
      <c r="AV1049" s="14" t="s">
        <v>156</v>
      </c>
      <c r="AW1049" s="14" t="s">
        <v>31</v>
      </c>
      <c r="AX1049" s="14" t="s">
        <v>74</v>
      </c>
      <c r="AY1049" s="231" t="s">
        <v>157</v>
      </c>
    </row>
    <row r="1050" spans="1:65" s="14" customFormat="1">
      <c r="B1050" s="221"/>
      <c r="C1050" s="222"/>
      <c r="D1050" s="212" t="s">
        <v>166</v>
      </c>
      <c r="E1050" s="223" t="s">
        <v>1</v>
      </c>
      <c r="F1050" s="224" t="s">
        <v>1193</v>
      </c>
      <c r="G1050" s="222"/>
      <c r="H1050" s="225">
        <v>24.181999999999999</v>
      </c>
      <c r="I1050" s="226"/>
      <c r="J1050" s="222"/>
      <c r="K1050" s="222"/>
      <c r="L1050" s="227"/>
      <c r="M1050" s="228"/>
      <c r="N1050" s="229"/>
      <c r="O1050" s="229"/>
      <c r="P1050" s="229"/>
      <c r="Q1050" s="229"/>
      <c r="R1050" s="229"/>
      <c r="S1050" s="229"/>
      <c r="T1050" s="230"/>
      <c r="AT1050" s="231" t="s">
        <v>166</v>
      </c>
      <c r="AU1050" s="231" t="s">
        <v>156</v>
      </c>
      <c r="AV1050" s="14" t="s">
        <v>156</v>
      </c>
      <c r="AW1050" s="14" t="s">
        <v>31</v>
      </c>
      <c r="AX1050" s="14" t="s">
        <v>74</v>
      </c>
      <c r="AY1050" s="231" t="s">
        <v>157</v>
      </c>
    </row>
    <row r="1051" spans="1:65" s="14" customFormat="1">
      <c r="B1051" s="221"/>
      <c r="C1051" s="222"/>
      <c r="D1051" s="212" t="s">
        <v>166</v>
      </c>
      <c r="E1051" s="223" t="s">
        <v>1</v>
      </c>
      <c r="F1051" s="224" t="s">
        <v>1194</v>
      </c>
      <c r="G1051" s="222"/>
      <c r="H1051" s="225">
        <v>0.82899999999999996</v>
      </c>
      <c r="I1051" s="226"/>
      <c r="J1051" s="222"/>
      <c r="K1051" s="222"/>
      <c r="L1051" s="227"/>
      <c r="M1051" s="228"/>
      <c r="N1051" s="229"/>
      <c r="O1051" s="229"/>
      <c r="P1051" s="229"/>
      <c r="Q1051" s="229"/>
      <c r="R1051" s="229"/>
      <c r="S1051" s="229"/>
      <c r="T1051" s="230"/>
      <c r="AT1051" s="231" t="s">
        <v>166</v>
      </c>
      <c r="AU1051" s="231" t="s">
        <v>156</v>
      </c>
      <c r="AV1051" s="14" t="s">
        <v>156</v>
      </c>
      <c r="AW1051" s="14" t="s">
        <v>31</v>
      </c>
      <c r="AX1051" s="14" t="s">
        <v>74</v>
      </c>
      <c r="AY1051" s="231" t="s">
        <v>157</v>
      </c>
    </row>
    <row r="1052" spans="1:65" s="15" customFormat="1">
      <c r="B1052" s="232"/>
      <c r="C1052" s="233"/>
      <c r="D1052" s="212" t="s">
        <v>166</v>
      </c>
      <c r="E1052" s="234" t="s">
        <v>1</v>
      </c>
      <c r="F1052" s="235" t="s">
        <v>173</v>
      </c>
      <c r="G1052" s="233"/>
      <c r="H1052" s="236">
        <v>249.87299999999999</v>
      </c>
      <c r="I1052" s="237"/>
      <c r="J1052" s="233"/>
      <c r="K1052" s="233"/>
      <c r="L1052" s="238"/>
      <c r="M1052" s="239"/>
      <c r="N1052" s="240"/>
      <c r="O1052" s="240"/>
      <c r="P1052" s="240"/>
      <c r="Q1052" s="240"/>
      <c r="R1052" s="240"/>
      <c r="S1052" s="240"/>
      <c r="T1052" s="241"/>
      <c r="AT1052" s="242" t="s">
        <v>166</v>
      </c>
      <c r="AU1052" s="242" t="s">
        <v>156</v>
      </c>
      <c r="AV1052" s="15" t="s">
        <v>174</v>
      </c>
      <c r="AW1052" s="15" t="s">
        <v>31</v>
      </c>
      <c r="AX1052" s="15" t="s">
        <v>82</v>
      </c>
      <c r="AY1052" s="242" t="s">
        <v>157</v>
      </c>
    </row>
    <row r="1053" spans="1:65" s="2" customFormat="1" ht="37.9" customHeight="1">
      <c r="A1053" s="35"/>
      <c r="B1053" s="36"/>
      <c r="C1053" s="196" t="s">
        <v>1815</v>
      </c>
      <c r="D1053" s="196" t="s">
        <v>160</v>
      </c>
      <c r="E1053" s="197" t="s">
        <v>1816</v>
      </c>
      <c r="F1053" s="198" t="s">
        <v>1817</v>
      </c>
      <c r="G1053" s="199" t="s">
        <v>225</v>
      </c>
      <c r="H1053" s="200">
        <v>14.382</v>
      </c>
      <c r="I1053" s="201"/>
      <c r="J1053" s="202">
        <f>ROUND(I1053*H1053,2)</f>
        <v>0</v>
      </c>
      <c r="K1053" s="203"/>
      <c r="L1053" s="40"/>
      <c r="M1053" s="204" t="s">
        <v>1</v>
      </c>
      <c r="N1053" s="205" t="s">
        <v>40</v>
      </c>
      <c r="O1053" s="76"/>
      <c r="P1053" s="206">
        <f>O1053*H1053</f>
        <v>0</v>
      </c>
      <c r="Q1053" s="206">
        <v>2.5000000000000001E-4</v>
      </c>
      <c r="R1053" s="206">
        <f>Q1053*H1053</f>
        <v>3.5955000000000002E-3</v>
      </c>
      <c r="S1053" s="206">
        <v>0</v>
      </c>
      <c r="T1053" s="207">
        <f>S1053*H1053</f>
        <v>0</v>
      </c>
      <c r="U1053" s="35"/>
      <c r="V1053" s="35"/>
      <c r="W1053" s="35"/>
      <c r="X1053" s="35"/>
      <c r="Y1053" s="35"/>
      <c r="Z1053" s="35"/>
      <c r="AA1053" s="35"/>
      <c r="AB1053" s="35"/>
      <c r="AC1053" s="35"/>
      <c r="AD1053" s="35"/>
      <c r="AE1053" s="35"/>
      <c r="AR1053" s="208" t="s">
        <v>164</v>
      </c>
      <c r="AT1053" s="208" t="s">
        <v>160</v>
      </c>
      <c r="AU1053" s="208" t="s">
        <v>156</v>
      </c>
      <c r="AY1053" s="18" t="s">
        <v>157</v>
      </c>
      <c r="BE1053" s="209">
        <f>IF(N1053="základná",J1053,0)</f>
        <v>0</v>
      </c>
      <c r="BF1053" s="209">
        <f>IF(N1053="znížená",J1053,0)</f>
        <v>0</v>
      </c>
      <c r="BG1053" s="209">
        <f>IF(N1053="zákl. prenesená",J1053,0)</f>
        <v>0</v>
      </c>
      <c r="BH1053" s="209">
        <f>IF(N1053="zníž. prenesená",J1053,0)</f>
        <v>0</v>
      </c>
      <c r="BI1053" s="209">
        <f>IF(N1053="nulová",J1053,0)</f>
        <v>0</v>
      </c>
      <c r="BJ1053" s="18" t="s">
        <v>156</v>
      </c>
      <c r="BK1053" s="209">
        <f>ROUND(I1053*H1053,2)</f>
        <v>0</v>
      </c>
      <c r="BL1053" s="18" t="s">
        <v>164</v>
      </c>
      <c r="BM1053" s="208" t="s">
        <v>1818</v>
      </c>
    </row>
    <row r="1054" spans="1:65" s="14" customFormat="1">
      <c r="B1054" s="221"/>
      <c r="C1054" s="222"/>
      <c r="D1054" s="212" t="s">
        <v>166</v>
      </c>
      <c r="E1054" s="223" t="s">
        <v>1</v>
      </c>
      <c r="F1054" s="224" t="s">
        <v>1229</v>
      </c>
      <c r="G1054" s="222"/>
      <c r="H1054" s="225">
        <v>6.9560000000000004</v>
      </c>
      <c r="I1054" s="226"/>
      <c r="J1054" s="222"/>
      <c r="K1054" s="222"/>
      <c r="L1054" s="227"/>
      <c r="M1054" s="228"/>
      <c r="N1054" s="229"/>
      <c r="O1054" s="229"/>
      <c r="P1054" s="229"/>
      <c r="Q1054" s="229"/>
      <c r="R1054" s="229"/>
      <c r="S1054" s="229"/>
      <c r="T1054" s="230"/>
      <c r="AT1054" s="231" t="s">
        <v>166</v>
      </c>
      <c r="AU1054" s="231" t="s">
        <v>156</v>
      </c>
      <c r="AV1054" s="14" t="s">
        <v>156</v>
      </c>
      <c r="AW1054" s="14" t="s">
        <v>31</v>
      </c>
      <c r="AX1054" s="14" t="s">
        <v>74</v>
      </c>
      <c r="AY1054" s="231" t="s">
        <v>157</v>
      </c>
    </row>
    <row r="1055" spans="1:65" s="14" customFormat="1" ht="33.75">
      <c r="B1055" s="221"/>
      <c r="C1055" s="222"/>
      <c r="D1055" s="212" t="s">
        <v>166</v>
      </c>
      <c r="E1055" s="223" t="s">
        <v>1</v>
      </c>
      <c r="F1055" s="224" t="s">
        <v>1819</v>
      </c>
      <c r="G1055" s="222"/>
      <c r="H1055" s="225">
        <v>7.4260000000000002</v>
      </c>
      <c r="I1055" s="226"/>
      <c r="J1055" s="222"/>
      <c r="K1055" s="222"/>
      <c r="L1055" s="227"/>
      <c r="M1055" s="228"/>
      <c r="N1055" s="229"/>
      <c r="O1055" s="229"/>
      <c r="P1055" s="229"/>
      <c r="Q1055" s="229"/>
      <c r="R1055" s="229"/>
      <c r="S1055" s="229"/>
      <c r="T1055" s="230"/>
      <c r="AT1055" s="231" t="s">
        <v>166</v>
      </c>
      <c r="AU1055" s="231" t="s">
        <v>156</v>
      </c>
      <c r="AV1055" s="14" t="s">
        <v>156</v>
      </c>
      <c r="AW1055" s="14" t="s">
        <v>31</v>
      </c>
      <c r="AX1055" s="14" t="s">
        <v>74</v>
      </c>
      <c r="AY1055" s="231" t="s">
        <v>157</v>
      </c>
    </row>
    <row r="1056" spans="1:65" s="15" customFormat="1">
      <c r="B1056" s="232"/>
      <c r="C1056" s="233"/>
      <c r="D1056" s="212" t="s">
        <v>166</v>
      </c>
      <c r="E1056" s="234" t="s">
        <v>1</v>
      </c>
      <c r="F1056" s="235" t="s">
        <v>173</v>
      </c>
      <c r="G1056" s="233"/>
      <c r="H1056" s="236">
        <v>14.382</v>
      </c>
      <c r="I1056" s="237"/>
      <c r="J1056" s="233"/>
      <c r="K1056" s="233"/>
      <c r="L1056" s="238"/>
      <c r="M1056" s="239"/>
      <c r="N1056" s="240"/>
      <c r="O1056" s="240"/>
      <c r="P1056" s="240"/>
      <c r="Q1056" s="240"/>
      <c r="R1056" s="240"/>
      <c r="S1056" s="240"/>
      <c r="T1056" s="241"/>
      <c r="AT1056" s="242" t="s">
        <v>166</v>
      </c>
      <c r="AU1056" s="242" t="s">
        <v>156</v>
      </c>
      <c r="AV1056" s="15" t="s">
        <v>174</v>
      </c>
      <c r="AW1056" s="15" t="s">
        <v>31</v>
      </c>
      <c r="AX1056" s="15" t="s">
        <v>82</v>
      </c>
      <c r="AY1056" s="242" t="s">
        <v>157</v>
      </c>
    </row>
    <row r="1057" spans="1:65" s="12" customFormat="1" ht="25.9" customHeight="1">
      <c r="B1057" s="180"/>
      <c r="C1057" s="181"/>
      <c r="D1057" s="182" t="s">
        <v>73</v>
      </c>
      <c r="E1057" s="183" t="s">
        <v>1820</v>
      </c>
      <c r="F1057" s="183" t="s">
        <v>1821</v>
      </c>
      <c r="G1057" s="181"/>
      <c r="H1057" s="181"/>
      <c r="I1057" s="184"/>
      <c r="J1057" s="185">
        <f>BK1057</f>
        <v>0</v>
      </c>
      <c r="K1057" s="181"/>
      <c r="L1057" s="186"/>
      <c r="M1057" s="187"/>
      <c r="N1057" s="188"/>
      <c r="O1057" s="188"/>
      <c r="P1057" s="189">
        <f>P1058</f>
        <v>0</v>
      </c>
      <c r="Q1057" s="188"/>
      <c r="R1057" s="189">
        <f>R1058</f>
        <v>0</v>
      </c>
      <c r="S1057" s="188"/>
      <c r="T1057" s="190">
        <f>T1058</f>
        <v>0</v>
      </c>
      <c r="AR1057" s="191" t="s">
        <v>197</v>
      </c>
      <c r="AT1057" s="192" t="s">
        <v>73</v>
      </c>
      <c r="AU1057" s="192" t="s">
        <v>74</v>
      </c>
      <c r="AY1057" s="191" t="s">
        <v>157</v>
      </c>
      <c r="BK1057" s="193">
        <f>BK1058</f>
        <v>0</v>
      </c>
    </row>
    <row r="1058" spans="1:65" s="12" customFormat="1" ht="22.9" customHeight="1">
      <c r="B1058" s="180"/>
      <c r="C1058" s="181"/>
      <c r="D1058" s="182" t="s">
        <v>73</v>
      </c>
      <c r="E1058" s="194" t="s">
        <v>1822</v>
      </c>
      <c r="F1058" s="194" t="s">
        <v>1823</v>
      </c>
      <c r="G1058" s="181"/>
      <c r="H1058" s="181"/>
      <c r="I1058" s="184"/>
      <c r="J1058" s="195">
        <f>BK1058</f>
        <v>0</v>
      </c>
      <c r="K1058" s="181"/>
      <c r="L1058" s="186"/>
      <c r="M1058" s="187"/>
      <c r="N1058" s="188"/>
      <c r="O1058" s="188"/>
      <c r="P1058" s="189">
        <f>SUM(P1059:P1062)</f>
        <v>0</v>
      </c>
      <c r="Q1058" s="188"/>
      <c r="R1058" s="189">
        <f>SUM(R1059:R1062)</f>
        <v>0</v>
      </c>
      <c r="S1058" s="188"/>
      <c r="T1058" s="190">
        <f>SUM(T1059:T1062)</f>
        <v>0</v>
      </c>
      <c r="AR1058" s="191" t="s">
        <v>197</v>
      </c>
      <c r="AT1058" s="192" t="s">
        <v>73</v>
      </c>
      <c r="AU1058" s="192" t="s">
        <v>82</v>
      </c>
      <c r="AY1058" s="191" t="s">
        <v>157</v>
      </c>
      <c r="BK1058" s="193">
        <f>SUM(BK1059:BK1062)</f>
        <v>0</v>
      </c>
    </row>
    <row r="1059" spans="1:65" s="2" customFormat="1" ht="76.349999999999994" customHeight="1">
      <c r="A1059" s="35"/>
      <c r="B1059" s="36"/>
      <c r="C1059" s="196" t="s">
        <v>1824</v>
      </c>
      <c r="D1059" s="196" t="s">
        <v>160</v>
      </c>
      <c r="E1059" s="197" t="s">
        <v>1825</v>
      </c>
      <c r="F1059" s="198" t="s">
        <v>1826</v>
      </c>
      <c r="G1059" s="199" t="s">
        <v>225</v>
      </c>
      <c r="H1059" s="200">
        <v>4.4640000000000004</v>
      </c>
      <c r="I1059" s="201"/>
      <c r="J1059" s="202">
        <f>ROUND(I1059*H1059,2)</f>
        <v>0</v>
      </c>
      <c r="K1059" s="203"/>
      <c r="L1059" s="40"/>
      <c r="M1059" s="204" t="s">
        <v>1</v>
      </c>
      <c r="N1059" s="205" t="s">
        <v>40</v>
      </c>
      <c r="O1059" s="76"/>
      <c r="P1059" s="206">
        <f>O1059*H1059</f>
        <v>0</v>
      </c>
      <c r="Q1059" s="206">
        <v>0</v>
      </c>
      <c r="R1059" s="206">
        <f>Q1059*H1059</f>
        <v>0</v>
      </c>
      <c r="S1059" s="206">
        <v>0</v>
      </c>
      <c r="T1059" s="207">
        <f>S1059*H1059</f>
        <v>0</v>
      </c>
      <c r="U1059" s="35"/>
      <c r="V1059" s="35"/>
      <c r="W1059" s="35"/>
      <c r="X1059" s="35"/>
      <c r="Y1059" s="35"/>
      <c r="Z1059" s="35"/>
      <c r="AA1059" s="35"/>
      <c r="AB1059" s="35"/>
      <c r="AC1059" s="35"/>
      <c r="AD1059" s="35"/>
      <c r="AE1059" s="35"/>
      <c r="AR1059" s="208" t="s">
        <v>1827</v>
      </c>
      <c r="AT1059" s="208" t="s">
        <v>160</v>
      </c>
      <c r="AU1059" s="208" t="s">
        <v>156</v>
      </c>
      <c r="AY1059" s="18" t="s">
        <v>157</v>
      </c>
      <c r="BE1059" s="209">
        <f>IF(N1059="základná",J1059,0)</f>
        <v>0</v>
      </c>
      <c r="BF1059" s="209">
        <f>IF(N1059="znížená",J1059,0)</f>
        <v>0</v>
      </c>
      <c r="BG1059" s="209">
        <f>IF(N1059="zákl. prenesená",J1059,0)</f>
        <v>0</v>
      </c>
      <c r="BH1059" s="209">
        <f>IF(N1059="zníž. prenesená",J1059,0)</f>
        <v>0</v>
      </c>
      <c r="BI1059" s="209">
        <f>IF(N1059="nulová",J1059,0)</f>
        <v>0</v>
      </c>
      <c r="BJ1059" s="18" t="s">
        <v>156</v>
      </c>
      <c r="BK1059" s="209">
        <f>ROUND(I1059*H1059,2)</f>
        <v>0</v>
      </c>
      <c r="BL1059" s="18" t="s">
        <v>1827</v>
      </c>
      <c r="BM1059" s="208" t="s">
        <v>1828</v>
      </c>
    </row>
    <row r="1060" spans="1:65" s="14" customFormat="1">
      <c r="B1060" s="221"/>
      <c r="C1060" s="222"/>
      <c r="D1060" s="212" t="s">
        <v>166</v>
      </c>
      <c r="E1060" s="223" t="s">
        <v>1</v>
      </c>
      <c r="F1060" s="224" t="s">
        <v>1829</v>
      </c>
      <c r="G1060" s="222"/>
      <c r="H1060" s="225">
        <v>3.3639999999999999</v>
      </c>
      <c r="I1060" s="226"/>
      <c r="J1060" s="222"/>
      <c r="K1060" s="222"/>
      <c r="L1060" s="227"/>
      <c r="M1060" s="228"/>
      <c r="N1060" s="229"/>
      <c r="O1060" s="229"/>
      <c r="P1060" s="229"/>
      <c r="Q1060" s="229"/>
      <c r="R1060" s="229"/>
      <c r="S1060" s="229"/>
      <c r="T1060" s="230"/>
      <c r="AT1060" s="231" t="s">
        <v>166</v>
      </c>
      <c r="AU1060" s="231" t="s">
        <v>156</v>
      </c>
      <c r="AV1060" s="14" t="s">
        <v>156</v>
      </c>
      <c r="AW1060" s="14" t="s">
        <v>31</v>
      </c>
      <c r="AX1060" s="14" t="s">
        <v>74</v>
      </c>
      <c r="AY1060" s="231" t="s">
        <v>157</v>
      </c>
    </row>
    <row r="1061" spans="1:65" s="14" customFormat="1">
      <c r="B1061" s="221"/>
      <c r="C1061" s="222"/>
      <c r="D1061" s="212" t="s">
        <v>166</v>
      </c>
      <c r="E1061" s="223" t="s">
        <v>1</v>
      </c>
      <c r="F1061" s="224" t="s">
        <v>1830</v>
      </c>
      <c r="G1061" s="222"/>
      <c r="H1061" s="225">
        <v>1.1000000000000001</v>
      </c>
      <c r="I1061" s="226"/>
      <c r="J1061" s="222"/>
      <c r="K1061" s="222"/>
      <c r="L1061" s="227"/>
      <c r="M1061" s="228"/>
      <c r="N1061" s="229"/>
      <c r="O1061" s="229"/>
      <c r="P1061" s="229"/>
      <c r="Q1061" s="229"/>
      <c r="R1061" s="229"/>
      <c r="S1061" s="229"/>
      <c r="T1061" s="230"/>
      <c r="AT1061" s="231" t="s">
        <v>166</v>
      </c>
      <c r="AU1061" s="231" t="s">
        <v>156</v>
      </c>
      <c r="AV1061" s="14" t="s">
        <v>156</v>
      </c>
      <c r="AW1061" s="14" t="s">
        <v>31</v>
      </c>
      <c r="AX1061" s="14" t="s">
        <v>74</v>
      </c>
      <c r="AY1061" s="231" t="s">
        <v>157</v>
      </c>
    </row>
    <row r="1062" spans="1:65" s="15" customFormat="1">
      <c r="B1062" s="232"/>
      <c r="C1062" s="233"/>
      <c r="D1062" s="212" t="s">
        <v>166</v>
      </c>
      <c r="E1062" s="234" t="s">
        <v>1</v>
      </c>
      <c r="F1062" s="235" t="s">
        <v>173</v>
      </c>
      <c r="G1062" s="233"/>
      <c r="H1062" s="236">
        <v>4.4640000000000004</v>
      </c>
      <c r="I1062" s="237"/>
      <c r="J1062" s="233"/>
      <c r="K1062" s="233"/>
      <c r="L1062" s="238"/>
      <c r="M1062" s="272"/>
      <c r="N1062" s="273"/>
      <c r="O1062" s="273"/>
      <c r="P1062" s="273"/>
      <c r="Q1062" s="273"/>
      <c r="R1062" s="273"/>
      <c r="S1062" s="273"/>
      <c r="T1062" s="274"/>
      <c r="AT1062" s="242" t="s">
        <v>166</v>
      </c>
      <c r="AU1062" s="242" t="s">
        <v>156</v>
      </c>
      <c r="AV1062" s="15" t="s">
        <v>174</v>
      </c>
      <c r="AW1062" s="15" t="s">
        <v>31</v>
      </c>
      <c r="AX1062" s="15" t="s">
        <v>82</v>
      </c>
      <c r="AY1062" s="242" t="s">
        <v>157</v>
      </c>
    </row>
    <row r="1063" spans="1:65" s="2" customFormat="1" ht="6.95" customHeight="1">
      <c r="A1063" s="35"/>
      <c r="B1063" s="59"/>
      <c r="C1063" s="60"/>
      <c r="D1063" s="60"/>
      <c r="E1063" s="60"/>
      <c r="F1063" s="60"/>
      <c r="G1063" s="60"/>
      <c r="H1063" s="60"/>
      <c r="I1063" s="60"/>
      <c r="J1063" s="60"/>
      <c r="K1063" s="60"/>
      <c r="L1063" s="40"/>
      <c r="M1063" s="35"/>
      <c r="O1063" s="35"/>
      <c r="P1063" s="35"/>
      <c r="Q1063" s="35"/>
      <c r="R1063" s="35"/>
      <c r="S1063" s="35"/>
      <c r="T1063" s="35"/>
      <c r="U1063" s="35"/>
      <c r="V1063" s="35"/>
      <c r="W1063" s="35"/>
      <c r="X1063" s="35"/>
      <c r="Y1063" s="35"/>
      <c r="Z1063" s="35"/>
      <c r="AA1063" s="35"/>
      <c r="AB1063" s="35"/>
      <c r="AC1063" s="35"/>
      <c r="AD1063" s="35"/>
      <c r="AE1063" s="35"/>
    </row>
  </sheetData>
  <sheetProtection formatColumns="0" formatRows="0" autoFilter="0"/>
  <autoFilter ref="C134:K1062"/>
  <mergeCells count="9">
    <mergeCell ref="E87:H87"/>
    <mergeCell ref="E125:H125"/>
    <mergeCell ref="E127:H12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17</vt:i4>
      </vt:variant>
      <vt:variant>
        <vt:lpstr>Pomenované rozsahy</vt:lpstr>
      </vt:variant>
      <vt:variant>
        <vt:i4>34</vt:i4>
      </vt:variant>
    </vt:vector>
  </HeadingPairs>
  <TitlesOfParts>
    <vt:vector size="51" baseType="lpstr">
      <vt:lpstr>Rekapitulácia stavby</vt:lpstr>
      <vt:lpstr>20180301 - Kaštieľ-Fasáda</vt:lpstr>
      <vt:lpstr>20180302 - Kaštieľ-Vnút.o...</vt:lpstr>
      <vt:lpstr>20180303 - Kaštieľ-Podlah...</vt:lpstr>
      <vt:lpstr>20180304 - Kaštieľ-Obkl.a...</vt:lpstr>
      <vt:lpstr>20180305 - Kaštieľ-Oprava...</vt:lpstr>
      <vt:lpstr>20180306 - Kaštieľ-Vým.ok...</vt:lpstr>
      <vt:lpstr>20180308 - Kaštieľ-Merani...</vt:lpstr>
      <vt:lpstr>20230101 - Kaštieľ-Suterén</vt:lpstr>
      <vt:lpstr>20230102 - Kaštieľ-Prízemie</vt:lpstr>
      <vt:lpstr>20230103 - Kaštieľ-Poschodie</vt:lpstr>
      <vt:lpstr>20230105 - Kaštieľ-Exteriér</vt:lpstr>
      <vt:lpstr>20230106 - Kaštieľ-Reštau...</vt:lpstr>
      <vt:lpstr>20230108 - Kaštieľ-ELI-si...</vt:lpstr>
      <vt:lpstr>20230109 - Kaštieľ-ELI-sl...</vt:lpstr>
      <vt:lpstr>20230110 - Kaštieľ-ZTI</vt:lpstr>
      <vt:lpstr>20230111 - Kaštieľ-Vykuro...</vt:lpstr>
      <vt:lpstr>'20180301 - Kaštieľ-Fasáda'!Názvy_tlače</vt:lpstr>
      <vt:lpstr>'20180302 - Kaštieľ-Vnút.o...'!Názvy_tlače</vt:lpstr>
      <vt:lpstr>'20180303 - Kaštieľ-Podlah...'!Názvy_tlače</vt:lpstr>
      <vt:lpstr>'20180304 - Kaštieľ-Obkl.a...'!Názvy_tlače</vt:lpstr>
      <vt:lpstr>'20180305 - Kaštieľ-Oprava...'!Názvy_tlače</vt:lpstr>
      <vt:lpstr>'20180306 - Kaštieľ-Vým.ok...'!Názvy_tlače</vt:lpstr>
      <vt:lpstr>'20180308 - Kaštieľ-Merani...'!Názvy_tlače</vt:lpstr>
      <vt:lpstr>'20230101 - Kaštieľ-Suterén'!Názvy_tlače</vt:lpstr>
      <vt:lpstr>'20230102 - Kaštieľ-Prízemie'!Názvy_tlače</vt:lpstr>
      <vt:lpstr>'20230103 - Kaštieľ-Poschodie'!Názvy_tlače</vt:lpstr>
      <vt:lpstr>'20230105 - Kaštieľ-Exteriér'!Názvy_tlače</vt:lpstr>
      <vt:lpstr>'20230106 - Kaštieľ-Reštau...'!Názvy_tlače</vt:lpstr>
      <vt:lpstr>'20230108 - Kaštieľ-ELI-si...'!Názvy_tlače</vt:lpstr>
      <vt:lpstr>'20230109 - Kaštieľ-ELI-sl...'!Názvy_tlače</vt:lpstr>
      <vt:lpstr>'20230110 - Kaštieľ-ZTI'!Názvy_tlače</vt:lpstr>
      <vt:lpstr>'20230111 - Kaštieľ-Vykuro...'!Názvy_tlače</vt:lpstr>
      <vt:lpstr>'Rekapitulácia stavby'!Názvy_tlače</vt:lpstr>
      <vt:lpstr>'20180301 - Kaštieľ-Fasáda'!Oblasť_tlače</vt:lpstr>
      <vt:lpstr>'20180302 - Kaštieľ-Vnút.o...'!Oblasť_tlače</vt:lpstr>
      <vt:lpstr>'20180303 - Kaštieľ-Podlah...'!Oblasť_tlače</vt:lpstr>
      <vt:lpstr>'20180304 - Kaštieľ-Obkl.a...'!Oblasť_tlače</vt:lpstr>
      <vt:lpstr>'20180305 - Kaštieľ-Oprava...'!Oblasť_tlače</vt:lpstr>
      <vt:lpstr>'20180306 - Kaštieľ-Vým.ok...'!Oblasť_tlače</vt:lpstr>
      <vt:lpstr>'20180308 - Kaštieľ-Merani...'!Oblasť_tlače</vt:lpstr>
      <vt:lpstr>'20230101 - Kaštieľ-Suterén'!Oblasť_tlače</vt:lpstr>
      <vt:lpstr>'20230102 - Kaštieľ-Prízemie'!Oblasť_tlače</vt:lpstr>
      <vt:lpstr>'20230103 - Kaštieľ-Poschodie'!Oblasť_tlače</vt:lpstr>
      <vt:lpstr>'20230105 - Kaštieľ-Exteriér'!Oblasť_tlače</vt:lpstr>
      <vt:lpstr>'20230106 - Kaštieľ-Reštau...'!Oblasť_tlače</vt:lpstr>
      <vt:lpstr>'20230108 - Kaštieľ-ELI-si...'!Oblasť_tlače</vt:lpstr>
      <vt:lpstr>'20230109 - Kaštieľ-ELI-sl...'!Oblasť_tlače</vt:lpstr>
      <vt:lpstr>'20230110 - Kaštieľ-ZTI'!Oblasť_tlače</vt:lpstr>
      <vt:lpstr>'20230111 - Kaštieľ-Vykuro...'!Oblasť_tlače</vt:lpstr>
      <vt:lpstr>'Rekapitulácia stavby'!Oblasť_tlače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LAPTOP-36GORUD1\RSA</dc:creator>
  <cp:lastModifiedBy>michal.zak</cp:lastModifiedBy>
  <dcterms:created xsi:type="dcterms:W3CDTF">2023-04-03T06:26:18Z</dcterms:created>
  <dcterms:modified xsi:type="dcterms:W3CDTF">2023-04-04T06:57:12Z</dcterms:modified>
</cp:coreProperties>
</file>